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"/>
    </mc:Choice>
  </mc:AlternateContent>
  <bookViews>
    <workbookView xWindow="0" yWindow="0" windowWidth="20490" windowHeight="7350" activeTab="2"/>
  </bookViews>
  <sheets>
    <sheet name="home" sheetId="1" r:id="rId1"/>
    <sheet name="away" sheetId="2" r:id="rId2"/>
    <sheet name="fixture" sheetId="3" r:id="rId3"/>
  </sheets>
  <calcPr calcId="162913"/>
</workbook>
</file>

<file path=xl/calcChain.xml><?xml version="1.0" encoding="utf-8"?>
<calcChain xmlns="http://schemas.openxmlformats.org/spreadsheetml/2006/main">
  <c r="E10" i="3" l="1"/>
  <c r="F10" i="3"/>
  <c r="G10" i="3"/>
  <c r="H10" i="3"/>
  <c r="I10" i="3"/>
  <c r="J10" i="3"/>
  <c r="E11" i="3"/>
  <c r="F11" i="3"/>
  <c r="K11" i="3" s="1"/>
  <c r="G11" i="3"/>
  <c r="H11" i="3"/>
  <c r="L11" i="3" s="1"/>
  <c r="AD11" i="3" s="1"/>
  <c r="I11" i="3"/>
  <c r="J11" i="3"/>
  <c r="V11" i="3"/>
  <c r="AL11" i="3"/>
  <c r="BB11" i="3"/>
  <c r="E12" i="3"/>
  <c r="F12" i="3"/>
  <c r="G12" i="3"/>
  <c r="H12" i="3"/>
  <c r="L12" i="3" s="1"/>
  <c r="I12" i="3"/>
  <c r="J12" i="3"/>
  <c r="E13" i="3"/>
  <c r="F13" i="3"/>
  <c r="G13" i="3"/>
  <c r="H13" i="3"/>
  <c r="L13" i="3" s="1"/>
  <c r="I13" i="3"/>
  <c r="J13" i="3"/>
  <c r="E14" i="3"/>
  <c r="F14" i="3"/>
  <c r="G14" i="3"/>
  <c r="H14" i="3"/>
  <c r="I14" i="3"/>
  <c r="J14" i="3"/>
  <c r="E15" i="3"/>
  <c r="F15" i="3"/>
  <c r="G15" i="3"/>
  <c r="H15" i="3"/>
  <c r="L15" i="3" s="1"/>
  <c r="I15" i="3"/>
  <c r="J15" i="3"/>
  <c r="E16" i="3"/>
  <c r="F16" i="3"/>
  <c r="G16" i="3"/>
  <c r="H16" i="3"/>
  <c r="L16" i="3" s="1"/>
  <c r="I16" i="3"/>
  <c r="J16" i="3"/>
  <c r="E17" i="3"/>
  <c r="F17" i="3"/>
  <c r="G17" i="3"/>
  <c r="H17" i="3"/>
  <c r="I17" i="3"/>
  <c r="J17" i="3"/>
  <c r="L17" i="3" l="1"/>
  <c r="K17" i="3"/>
  <c r="V17" i="3" s="1"/>
  <c r="K15" i="3"/>
  <c r="K14" i="3"/>
  <c r="K12" i="3"/>
  <c r="K10" i="3"/>
  <c r="Z17" i="3"/>
  <c r="AP17" i="3"/>
  <c r="BF17" i="3"/>
  <c r="AG17" i="3"/>
  <c r="AW17" i="3"/>
  <c r="BC17" i="3"/>
  <c r="Y17" i="3"/>
  <c r="AO17" i="3"/>
  <c r="AF17" i="3"/>
  <c r="AQ17" i="3"/>
  <c r="S17" i="3"/>
  <c r="X17" i="3"/>
  <c r="AN17" i="3"/>
  <c r="AS17" i="3"/>
  <c r="O17" i="3"/>
  <c r="T17" i="3"/>
  <c r="AU17" i="3"/>
  <c r="BE17" i="3"/>
  <c r="AK17" i="3"/>
  <c r="AV17" i="3"/>
  <c r="R15" i="3"/>
  <c r="Z15" i="3"/>
  <c r="AP15" i="3"/>
  <c r="AX15" i="3"/>
  <c r="AH15" i="3"/>
  <c r="BF15" i="3"/>
  <c r="AX12" i="3"/>
  <c r="R12" i="3"/>
  <c r="R11" i="3"/>
  <c r="Z11" i="3"/>
  <c r="AH11" i="3"/>
  <c r="AP11" i="3"/>
  <c r="AX11" i="3"/>
  <c r="BF11" i="3"/>
  <c r="T11" i="3"/>
  <c r="AB11" i="3"/>
  <c r="AJ11" i="3"/>
  <c r="AR11" i="3"/>
  <c r="AZ11" i="3"/>
  <c r="BH11" i="3"/>
  <c r="AT15" i="3"/>
  <c r="N15" i="3"/>
  <c r="L14" i="3"/>
  <c r="Q14" i="3" s="1"/>
  <c r="M12" i="3"/>
  <c r="Q12" i="3"/>
  <c r="U12" i="3"/>
  <c r="Y12" i="3"/>
  <c r="AC12" i="3"/>
  <c r="AG12" i="3"/>
  <c r="AK12" i="3"/>
  <c r="AO12" i="3"/>
  <c r="AS12" i="3"/>
  <c r="AW12" i="3"/>
  <c r="BA12" i="3"/>
  <c r="BE12" i="3"/>
  <c r="BI12" i="3"/>
  <c r="O12" i="3"/>
  <c r="S12" i="3"/>
  <c r="W12" i="3"/>
  <c r="AA12" i="3"/>
  <c r="AE12" i="3"/>
  <c r="AI12" i="3"/>
  <c r="AM12" i="3"/>
  <c r="AQ12" i="3"/>
  <c r="AU12" i="3"/>
  <c r="AY12" i="3"/>
  <c r="BC12" i="3"/>
  <c r="BG12" i="3"/>
  <c r="T12" i="3"/>
  <c r="AB12" i="3"/>
  <c r="AJ12" i="3"/>
  <c r="AR12" i="3"/>
  <c r="AZ12" i="3"/>
  <c r="BH12" i="3"/>
  <c r="N12" i="3"/>
  <c r="V12" i="3"/>
  <c r="AD12" i="3"/>
  <c r="AL12" i="3"/>
  <c r="AT12" i="3"/>
  <c r="BB12" i="3"/>
  <c r="P12" i="3"/>
  <c r="X12" i="3"/>
  <c r="AF12" i="3"/>
  <c r="AN12" i="3"/>
  <c r="AV12" i="3"/>
  <c r="BD12" i="3"/>
  <c r="AT11" i="3"/>
  <c r="N11" i="3"/>
  <c r="BJ11" i="3" s="1"/>
  <c r="K16" i="3"/>
  <c r="BH15" i="3"/>
  <c r="AZ15" i="3"/>
  <c r="AR15" i="3"/>
  <c r="AJ15" i="3"/>
  <c r="AB15" i="3"/>
  <c r="O15" i="3"/>
  <c r="S15" i="3"/>
  <c r="W15" i="3"/>
  <c r="AA15" i="3"/>
  <c r="AE15" i="3"/>
  <c r="AI15" i="3"/>
  <c r="AM15" i="3"/>
  <c r="AQ15" i="3"/>
  <c r="AU15" i="3"/>
  <c r="AY15" i="3"/>
  <c r="BC15" i="3"/>
  <c r="BG15" i="3"/>
  <c r="M15" i="3"/>
  <c r="Q15" i="3"/>
  <c r="U15" i="3"/>
  <c r="Y15" i="3"/>
  <c r="AC15" i="3"/>
  <c r="AG15" i="3"/>
  <c r="AK15" i="3"/>
  <c r="AO15" i="3"/>
  <c r="AS15" i="3"/>
  <c r="AW15" i="3"/>
  <c r="BA15" i="3"/>
  <c r="BE15" i="3"/>
  <c r="BI15" i="3"/>
  <c r="O11" i="3"/>
  <c r="BL11" i="3" s="1"/>
  <c r="S11" i="3"/>
  <c r="BM11" i="3" s="1"/>
  <c r="W11" i="3"/>
  <c r="AA11" i="3"/>
  <c r="AE11" i="3"/>
  <c r="AI11" i="3"/>
  <c r="AM11" i="3"/>
  <c r="AQ11" i="3"/>
  <c r="AU11" i="3"/>
  <c r="AY11" i="3"/>
  <c r="BC11" i="3"/>
  <c r="BG11" i="3"/>
  <c r="M11" i="3"/>
  <c r="Q11" i="3"/>
  <c r="U11" i="3"/>
  <c r="Y11" i="3"/>
  <c r="AC11" i="3"/>
  <c r="AG11" i="3"/>
  <c r="AK11" i="3"/>
  <c r="AO11" i="3"/>
  <c r="AS11" i="3"/>
  <c r="AW11" i="3"/>
  <c r="BA11" i="3"/>
  <c r="BE11" i="3"/>
  <c r="BI11" i="3"/>
  <c r="BD15" i="3"/>
  <c r="AV15" i="3"/>
  <c r="AN15" i="3"/>
  <c r="AF15" i="3"/>
  <c r="X15" i="3"/>
  <c r="P15" i="3"/>
  <c r="K13" i="3"/>
  <c r="BD11" i="3"/>
  <c r="AV11" i="3"/>
  <c r="AN11" i="3"/>
  <c r="AF11" i="3"/>
  <c r="X11" i="3"/>
  <c r="P11" i="3"/>
  <c r="L10" i="3"/>
  <c r="U10" i="3" s="1"/>
  <c r="E3" i="3"/>
  <c r="K3" i="3" s="1"/>
  <c r="F3" i="3"/>
  <c r="G3" i="3"/>
  <c r="H3" i="3"/>
  <c r="L3" i="3" s="1"/>
  <c r="I3" i="3"/>
  <c r="J3" i="3"/>
  <c r="E4" i="3"/>
  <c r="F4" i="3"/>
  <c r="G4" i="3"/>
  <c r="H4" i="3"/>
  <c r="I4" i="3"/>
  <c r="J4" i="3"/>
  <c r="E5" i="3"/>
  <c r="K5" i="3" s="1"/>
  <c r="F5" i="3"/>
  <c r="G5" i="3"/>
  <c r="H5" i="3"/>
  <c r="L5" i="3" s="1"/>
  <c r="I5" i="3"/>
  <c r="J5" i="3"/>
  <c r="E6" i="3"/>
  <c r="F6" i="3"/>
  <c r="G6" i="3"/>
  <c r="H6" i="3"/>
  <c r="I6" i="3"/>
  <c r="J6" i="3"/>
  <c r="E7" i="3"/>
  <c r="K7" i="3" s="1"/>
  <c r="AB7" i="3" s="1"/>
  <c r="F7" i="3"/>
  <c r="G7" i="3"/>
  <c r="H7" i="3"/>
  <c r="L7" i="3" s="1"/>
  <c r="I7" i="3"/>
  <c r="J7" i="3"/>
  <c r="E8" i="3"/>
  <c r="F8" i="3"/>
  <c r="G8" i="3"/>
  <c r="H8" i="3"/>
  <c r="I8" i="3"/>
  <c r="J8" i="3"/>
  <c r="E9" i="3"/>
  <c r="F9" i="3"/>
  <c r="G9" i="3"/>
  <c r="H9" i="3"/>
  <c r="L9" i="3" s="1"/>
  <c r="I9" i="3"/>
  <c r="J9" i="3"/>
  <c r="J2" i="3"/>
  <c r="I2" i="3"/>
  <c r="H2" i="3"/>
  <c r="G2" i="3"/>
  <c r="F2" i="3"/>
  <c r="E2" i="3"/>
  <c r="BB17" i="3" l="1"/>
  <c r="AL17" i="3"/>
  <c r="AA17" i="3"/>
  <c r="AJ17" i="3"/>
  <c r="BI17" i="3"/>
  <c r="AI17" i="3"/>
  <c r="M17" i="3"/>
  <c r="U17" i="3"/>
  <c r="BD17" i="3"/>
  <c r="AR17" i="3"/>
  <c r="W17" i="3"/>
  <c r="BM17" i="3" s="1"/>
  <c r="AX17" i="3"/>
  <c r="AH17" i="3"/>
  <c r="R17" i="3"/>
  <c r="BL17" i="3" s="1"/>
  <c r="BG17" i="3"/>
  <c r="P17" i="3"/>
  <c r="AE17" i="3"/>
  <c r="AY17" i="3"/>
  <c r="AC17" i="3"/>
  <c r="BA17" i="3"/>
  <c r="AZ17" i="3"/>
  <c r="BH17" i="3"/>
  <c r="AM17" i="3"/>
  <c r="Q17" i="3"/>
  <c r="AT17" i="3"/>
  <c r="AD17" i="3"/>
  <c r="N17" i="3"/>
  <c r="BJ17" i="3" s="1"/>
  <c r="AB17" i="3"/>
  <c r="BL15" i="3"/>
  <c r="T15" i="3"/>
  <c r="BJ15" i="3" s="1"/>
  <c r="BB15" i="3"/>
  <c r="V15" i="3"/>
  <c r="AD15" i="3"/>
  <c r="AL15" i="3"/>
  <c r="BK15" i="3" s="1"/>
  <c r="Z14" i="3"/>
  <c r="Z12" i="3"/>
  <c r="BM12" i="3" s="1"/>
  <c r="AH12" i="3"/>
  <c r="BL12" i="3" s="1"/>
  <c r="BF12" i="3"/>
  <c r="AP12" i="3"/>
  <c r="BJ12" i="3" s="1"/>
  <c r="V10" i="3"/>
  <c r="BH10" i="3"/>
  <c r="AR10" i="3"/>
  <c r="AB10" i="3"/>
  <c r="BG10" i="3"/>
  <c r="AQ10" i="3"/>
  <c r="AA10" i="3"/>
  <c r="BI10" i="3"/>
  <c r="AS10" i="3"/>
  <c r="AC10" i="3"/>
  <c r="M10" i="3"/>
  <c r="P16" i="3"/>
  <c r="T16" i="3"/>
  <c r="X16" i="3"/>
  <c r="AB16" i="3"/>
  <c r="AF16" i="3"/>
  <c r="AJ16" i="3"/>
  <c r="AN16" i="3"/>
  <c r="AR16" i="3"/>
  <c r="AV16" i="3"/>
  <c r="AZ16" i="3"/>
  <c r="BD16" i="3"/>
  <c r="BH16" i="3"/>
  <c r="M16" i="3"/>
  <c r="Q16" i="3"/>
  <c r="U16" i="3"/>
  <c r="Y16" i="3"/>
  <c r="AC16" i="3"/>
  <c r="AG16" i="3"/>
  <c r="AK16" i="3"/>
  <c r="AO16" i="3"/>
  <c r="AS16" i="3"/>
  <c r="S16" i="3"/>
  <c r="BM16" i="3" s="1"/>
  <c r="AA16" i="3"/>
  <c r="AI16" i="3"/>
  <c r="AQ16" i="3"/>
  <c r="AX16" i="3"/>
  <c r="BC16" i="3"/>
  <c r="BI16" i="3"/>
  <c r="O16" i="3"/>
  <c r="W16" i="3"/>
  <c r="AM16" i="3"/>
  <c r="BA16" i="3"/>
  <c r="N16" i="3"/>
  <c r="V16" i="3"/>
  <c r="AD16" i="3"/>
  <c r="AL16" i="3"/>
  <c r="AT16" i="3"/>
  <c r="AY16" i="3"/>
  <c r="BE16" i="3"/>
  <c r="AE16" i="3"/>
  <c r="AU16" i="3"/>
  <c r="BF16" i="3"/>
  <c r="R16" i="3"/>
  <c r="Z16" i="3"/>
  <c r="AH16" i="3"/>
  <c r="AP16" i="3"/>
  <c r="AW16" i="3"/>
  <c r="BB16" i="3"/>
  <c r="BG16" i="3"/>
  <c r="BF14" i="3"/>
  <c r="BD14" i="3"/>
  <c r="X14" i="3"/>
  <c r="AL14" i="3"/>
  <c r="BH14" i="3"/>
  <c r="AB14" i="3"/>
  <c r="AY14" i="3"/>
  <c r="AI14" i="3"/>
  <c r="S14" i="3"/>
  <c r="BA14" i="3"/>
  <c r="AK14" i="3"/>
  <c r="U14" i="3"/>
  <c r="AL10" i="3"/>
  <c r="O13" i="3"/>
  <c r="S13" i="3"/>
  <c r="W13" i="3"/>
  <c r="AA13" i="3"/>
  <c r="AE13" i="3"/>
  <c r="AI13" i="3"/>
  <c r="AM13" i="3"/>
  <c r="AQ13" i="3"/>
  <c r="AU13" i="3"/>
  <c r="AY13" i="3"/>
  <c r="BC13" i="3"/>
  <c r="BG13" i="3"/>
  <c r="M13" i="3"/>
  <c r="Q13" i="3"/>
  <c r="U13" i="3"/>
  <c r="Y13" i="3"/>
  <c r="AC13" i="3"/>
  <c r="AG13" i="3"/>
  <c r="AK13" i="3"/>
  <c r="AO13" i="3"/>
  <c r="AS13" i="3"/>
  <c r="AW13" i="3"/>
  <c r="BA13" i="3"/>
  <c r="BE13" i="3"/>
  <c r="BI13" i="3"/>
  <c r="P13" i="3"/>
  <c r="X13" i="3"/>
  <c r="AF13" i="3"/>
  <c r="AN13" i="3"/>
  <c r="AV13" i="3"/>
  <c r="BD13" i="3"/>
  <c r="Z13" i="3"/>
  <c r="AP13" i="3"/>
  <c r="BF13" i="3"/>
  <c r="R13" i="3"/>
  <c r="AH13" i="3"/>
  <c r="AX13" i="3"/>
  <c r="T13" i="3"/>
  <c r="AB13" i="3"/>
  <c r="AJ13" i="3"/>
  <c r="AR13" i="3"/>
  <c r="AZ13" i="3"/>
  <c r="BH13" i="3"/>
  <c r="AD13" i="3"/>
  <c r="AL13" i="3"/>
  <c r="N13" i="3"/>
  <c r="AT13" i="3"/>
  <c r="V13" i="3"/>
  <c r="BB13" i="3"/>
  <c r="BD10" i="3"/>
  <c r="AN10" i="3"/>
  <c r="X10" i="3"/>
  <c r="BC10" i="3"/>
  <c r="AM10" i="3"/>
  <c r="W10" i="3"/>
  <c r="BE10" i="3"/>
  <c r="AO10" i="3"/>
  <c r="Y10" i="3"/>
  <c r="BK11" i="3"/>
  <c r="BN11" i="3"/>
  <c r="BK12" i="3"/>
  <c r="BN12" i="3"/>
  <c r="AH14" i="3"/>
  <c r="AV14" i="3"/>
  <c r="P14" i="3"/>
  <c r="AD14" i="3"/>
  <c r="AZ14" i="3"/>
  <c r="T14" i="3"/>
  <c r="AU14" i="3"/>
  <c r="AE14" i="3"/>
  <c r="O14" i="3"/>
  <c r="AW14" i="3"/>
  <c r="AG14" i="3"/>
  <c r="BB10" i="3"/>
  <c r="AZ10" i="3"/>
  <c r="AJ10" i="3"/>
  <c r="T10" i="3"/>
  <c r="AY10" i="3"/>
  <c r="AI10" i="3"/>
  <c r="S10" i="3"/>
  <c r="BA10" i="3"/>
  <c r="AK10" i="3"/>
  <c r="BN15" i="3"/>
  <c r="AP14" i="3"/>
  <c r="R14" i="3"/>
  <c r="AX14" i="3"/>
  <c r="AN14" i="3"/>
  <c r="BB14" i="3"/>
  <c r="V14" i="3"/>
  <c r="AR14" i="3"/>
  <c r="BG14" i="3"/>
  <c r="AQ14" i="3"/>
  <c r="AA14" i="3"/>
  <c r="BI14" i="3"/>
  <c r="AS14" i="3"/>
  <c r="AC14" i="3"/>
  <c r="M14" i="3"/>
  <c r="BN17" i="3"/>
  <c r="BK17" i="3"/>
  <c r="Z10" i="3"/>
  <c r="AP10" i="3"/>
  <c r="BF10" i="3"/>
  <c r="N10" i="3"/>
  <c r="AD10" i="3"/>
  <c r="AT10" i="3"/>
  <c r="AX10" i="3"/>
  <c r="R10" i="3"/>
  <c r="AH10" i="3"/>
  <c r="AV10" i="3"/>
  <c r="AF10" i="3"/>
  <c r="P10" i="3"/>
  <c r="AU10" i="3"/>
  <c r="AE10" i="3"/>
  <c r="O10" i="3"/>
  <c r="AW10" i="3"/>
  <c r="AG10" i="3"/>
  <c r="Q10" i="3"/>
  <c r="AF14" i="3"/>
  <c r="AT14" i="3"/>
  <c r="N14" i="3"/>
  <c r="AJ14" i="3"/>
  <c r="BC14" i="3"/>
  <c r="AM14" i="3"/>
  <c r="W14" i="3"/>
  <c r="BE14" i="3"/>
  <c r="AO14" i="3"/>
  <c r="Y14" i="3"/>
  <c r="K9" i="3"/>
  <c r="L8" i="3"/>
  <c r="K8" i="3"/>
  <c r="L6" i="3"/>
  <c r="K6" i="3"/>
  <c r="N6" i="3" s="1"/>
  <c r="AB5" i="3"/>
  <c r="L4" i="3"/>
  <c r="Z4" i="3" s="1"/>
  <c r="K4" i="3"/>
  <c r="T5" i="3"/>
  <c r="AJ5" i="3"/>
  <c r="AZ5" i="3"/>
  <c r="X5" i="3"/>
  <c r="AN5" i="3"/>
  <c r="BD5" i="3"/>
  <c r="P5" i="3"/>
  <c r="AF5" i="3"/>
  <c r="AV5" i="3"/>
  <c r="R8" i="3"/>
  <c r="Z8" i="3"/>
  <c r="AP8" i="3"/>
  <c r="AX8" i="3"/>
  <c r="AH8" i="3"/>
  <c r="BF8" i="3"/>
  <c r="T7" i="3"/>
  <c r="AJ7" i="3"/>
  <c r="AZ7" i="3"/>
  <c r="X7" i="3"/>
  <c r="AN7" i="3"/>
  <c r="BD7" i="3"/>
  <c r="P7" i="3"/>
  <c r="AF7" i="3"/>
  <c r="AV7" i="3"/>
  <c r="T3" i="3"/>
  <c r="AJ3" i="3"/>
  <c r="AZ3" i="3"/>
  <c r="BD3" i="3"/>
  <c r="AR3" i="3"/>
  <c r="BH3" i="3"/>
  <c r="P3" i="3"/>
  <c r="AF3" i="3"/>
  <c r="AV3" i="3"/>
  <c r="M9" i="3"/>
  <c r="Q9" i="3"/>
  <c r="U9" i="3"/>
  <c r="Y9" i="3"/>
  <c r="AC9" i="3"/>
  <c r="AG9" i="3"/>
  <c r="AK9" i="3"/>
  <c r="AO9" i="3"/>
  <c r="AS9" i="3"/>
  <c r="AW9" i="3"/>
  <c r="BA9" i="3"/>
  <c r="BE9" i="3"/>
  <c r="BI9" i="3"/>
  <c r="O9" i="3"/>
  <c r="S9" i="3"/>
  <c r="W9" i="3"/>
  <c r="AA9" i="3"/>
  <c r="AE9" i="3"/>
  <c r="AI9" i="3"/>
  <c r="AM9" i="3"/>
  <c r="AQ9" i="3"/>
  <c r="AU9" i="3"/>
  <c r="AY9" i="3"/>
  <c r="BC9" i="3"/>
  <c r="BG9" i="3"/>
  <c r="T8" i="3"/>
  <c r="P9" i="3"/>
  <c r="X3" i="3"/>
  <c r="BB8" i="3"/>
  <c r="AT8" i="3"/>
  <c r="AL8" i="3"/>
  <c r="AD8" i="3"/>
  <c r="V8" i="3"/>
  <c r="N8" i="3"/>
  <c r="AX6" i="3"/>
  <c r="AH6" i="3"/>
  <c r="R6" i="3"/>
  <c r="BF9" i="3"/>
  <c r="BB9" i="3"/>
  <c r="AX9" i="3"/>
  <c r="AT9" i="3"/>
  <c r="AP9" i="3"/>
  <c r="AL9" i="3"/>
  <c r="AH9" i="3"/>
  <c r="AD9" i="3"/>
  <c r="Z9" i="3"/>
  <c r="V9" i="3"/>
  <c r="R9" i="3"/>
  <c r="N9" i="3"/>
  <c r="BH8" i="3"/>
  <c r="AZ8" i="3"/>
  <c r="AR8" i="3"/>
  <c r="AJ8" i="3"/>
  <c r="AB8" i="3"/>
  <c r="BH7" i="3"/>
  <c r="AR7" i="3"/>
  <c r="AT6" i="3"/>
  <c r="AD6" i="3"/>
  <c r="BH5" i="3"/>
  <c r="AR5" i="3"/>
  <c r="AT4" i="3"/>
  <c r="AD4" i="3"/>
  <c r="AB3" i="3"/>
  <c r="O8" i="3"/>
  <c r="S8" i="3"/>
  <c r="W8" i="3"/>
  <c r="AA8" i="3"/>
  <c r="AE8" i="3"/>
  <c r="AI8" i="3"/>
  <c r="AM8" i="3"/>
  <c r="AQ8" i="3"/>
  <c r="AU8" i="3"/>
  <c r="AY8" i="3"/>
  <c r="BC8" i="3"/>
  <c r="BG8" i="3"/>
  <c r="M8" i="3"/>
  <c r="Q8" i="3"/>
  <c r="U8" i="3"/>
  <c r="Y8" i="3"/>
  <c r="AC8" i="3"/>
  <c r="AG8" i="3"/>
  <c r="AK8" i="3"/>
  <c r="AO8" i="3"/>
  <c r="AS8" i="3"/>
  <c r="AW8" i="3"/>
  <c r="BA8" i="3"/>
  <c r="BE8" i="3"/>
  <c r="BI8" i="3"/>
  <c r="BF6" i="3"/>
  <c r="AP6" i="3"/>
  <c r="O6" i="3"/>
  <c r="S6" i="3"/>
  <c r="W6" i="3"/>
  <c r="AA6" i="3"/>
  <c r="AE6" i="3"/>
  <c r="AI6" i="3"/>
  <c r="AM6" i="3"/>
  <c r="AQ6" i="3"/>
  <c r="AU6" i="3"/>
  <c r="AY6" i="3"/>
  <c r="BC6" i="3"/>
  <c r="BG6" i="3"/>
  <c r="P6" i="3"/>
  <c r="T6" i="3"/>
  <c r="X6" i="3"/>
  <c r="AB6" i="3"/>
  <c r="AF6" i="3"/>
  <c r="AJ6" i="3"/>
  <c r="AN6" i="3"/>
  <c r="AR6" i="3"/>
  <c r="AV6" i="3"/>
  <c r="AZ6" i="3"/>
  <c r="BD6" i="3"/>
  <c r="BH6" i="3"/>
  <c r="M6" i="3"/>
  <c r="Q6" i="3"/>
  <c r="U6" i="3"/>
  <c r="Y6" i="3"/>
  <c r="AC6" i="3"/>
  <c r="AG6" i="3"/>
  <c r="AK6" i="3"/>
  <c r="AO6" i="3"/>
  <c r="AS6" i="3"/>
  <c r="AW6" i="3"/>
  <c r="BA6" i="3"/>
  <c r="BE6" i="3"/>
  <c r="BI6" i="3"/>
  <c r="BF4" i="3"/>
  <c r="AP4" i="3"/>
  <c r="O4" i="3"/>
  <c r="S4" i="3"/>
  <c r="W4" i="3"/>
  <c r="AA4" i="3"/>
  <c r="AE4" i="3"/>
  <c r="AI4" i="3"/>
  <c r="AM4" i="3"/>
  <c r="AQ4" i="3"/>
  <c r="AU4" i="3"/>
  <c r="AY4" i="3"/>
  <c r="BC4" i="3"/>
  <c r="BG4" i="3"/>
  <c r="P4" i="3"/>
  <c r="T4" i="3"/>
  <c r="X4" i="3"/>
  <c r="AB4" i="3"/>
  <c r="AF4" i="3"/>
  <c r="AJ4" i="3"/>
  <c r="AN4" i="3"/>
  <c r="AR4" i="3"/>
  <c r="AV4" i="3"/>
  <c r="AZ4" i="3"/>
  <c r="BD4" i="3"/>
  <c r="BH4" i="3"/>
  <c r="M4" i="3"/>
  <c r="Q4" i="3"/>
  <c r="U4" i="3"/>
  <c r="Y4" i="3"/>
  <c r="AC4" i="3"/>
  <c r="AG4" i="3"/>
  <c r="AK4" i="3"/>
  <c r="AO4" i="3"/>
  <c r="AS4" i="3"/>
  <c r="AW4" i="3"/>
  <c r="BA4" i="3"/>
  <c r="BE4" i="3"/>
  <c r="BI4" i="3"/>
  <c r="AN3" i="3"/>
  <c r="BH9" i="3"/>
  <c r="BD9" i="3"/>
  <c r="AZ9" i="3"/>
  <c r="AV9" i="3"/>
  <c r="AR9" i="3"/>
  <c r="AN9" i="3"/>
  <c r="AJ9" i="3"/>
  <c r="AF9" i="3"/>
  <c r="AB9" i="3"/>
  <c r="X9" i="3"/>
  <c r="T9" i="3"/>
  <c r="BD8" i="3"/>
  <c r="AV8" i="3"/>
  <c r="AN8" i="3"/>
  <c r="AF8" i="3"/>
  <c r="X8" i="3"/>
  <c r="P8" i="3"/>
  <c r="M7" i="3"/>
  <c r="Q7" i="3"/>
  <c r="U7" i="3"/>
  <c r="Y7" i="3"/>
  <c r="AC7" i="3"/>
  <c r="AG7" i="3"/>
  <c r="AK7" i="3"/>
  <c r="AO7" i="3"/>
  <c r="AS7" i="3"/>
  <c r="AW7" i="3"/>
  <c r="BA7" i="3"/>
  <c r="BE7" i="3"/>
  <c r="BI7" i="3"/>
  <c r="N7" i="3"/>
  <c r="R7" i="3"/>
  <c r="V7" i="3"/>
  <c r="Z7" i="3"/>
  <c r="AD7" i="3"/>
  <c r="AH7" i="3"/>
  <c r="AL7" i="3"/>
  <c r="AP7" i="3"/>
  <c r="AT7" i="3"/>
  <c r="AX7" i="3"/>
  <c r="BB7" i="3"/>
  <c r="BF7" i="3"/>
  <c r="O7" i="3"/>
  <c r="S7" i="3"/>
  <c r="W7" i="3"/>
  <c r="AA7" i="3"/>
  <c r="AE7" i="3"/>
  <c r="AI7" i="3"/>
  <c r="AM7" i="3"/>
  <c r="AQ7" i="3"/>
  <c r="AU7" i="3"/>
  <c r="AY7" i="3"/>
  <c r="BC7" i="3"/>
  <c r="BG7" i="3"/>
  <c r="BB6" i="3"/>
  <c r="AL6" i="3"/>
  <c r="V6" i="3"/>
  <c r="M5" i="3"/>
  <c r="Q5" i="3"/>
  <c r="U5" i="3"/>
  <c r="Y5" i="3"/>
  <c r="AC5" i="3"/>
  <c r="AG5" i="3"/>
  <c r="AK5" i="3"/>
  <c r="AO5" i="3"/>
  <c r="AS5" i="3"/>
  <c r="AW5" i="3"/>
  <c r="BA5" i="3"/>
  <c r="BE5" i="3"/>
  <c r="BI5" i="3"/>
  <c r="N5" i="3"/>
  <c r="R5" i="3"/>
  <c r="V5" i="3"/>
  <c r="Z5" i="3"/>
  <c r="AD5" i="3"/>
  <c r="AH5" i="3"/>
  <c r="AL5" i="3"/>
  <c r="AP5" i="3"/>
  <c r="AT5" i="3"/>
  <c r="AX5" i="3"/>
  <c r="BB5" i="3"/>
  <c r="BF5" i="3"/>
  <c r="O5" i="3"/>
  <c r="S5" i="3"/>
  <c r="W5" i="3"/>
  <c r="AA5" i="3"/>
  <c r="AE5" i="3"/>
  <c r="AI5" i="3"/>
  <c r="AM5" i="3"/>
  <c r="AQ5" i="3"/>
  <c r="AU5" i="3"/>
  <c r="AY5" i="3"/>
  <c r="BC5" i="3"/>
  <c r="BG5" i="3"/>
  <c r="BB4" i="3"/>
  <c r="AL4" i="3"/>
  <c r="V4" i="3"/>
  <c r="M3" i="3"/>
  <c r="Q3" i="3"/>
  <c r="U3" i="3"/>
  <c r="Y3" i="3"/>
  <c r="AC3" i="3"/>
  <c r="AG3" i="3"/>
  <c r="AK3" i="3"/>
  <c r="AO3" i="3"/>
  <c r="AS3" i="3"/>
  <c r="AW3" i="3"/>
  <c r="BA3" i="3"/>
  <c r="BE3" i="3"/>
  <c r="BI3" i="3"/>
  <c r="N3" i="3"/>
  <c r="R3" i="3"/>
  <c r="V3" i="3"/>
  <c r="Z3" i="3"/>
  <c r="AD3" i="3"/>
  <c r="AH3" i="3"/>
  <c r="AL3" i="3"/>
  <c r="AP3" i="3"/>
  <c r="AT3" i="3"/>
  <c r="AX3" i="3"/>
  <c r="BB3" i="3"/>
  <c r="BF3" i="3"/>
  <c r="O3" i="3"/>
  <c r="S3" i="3"/>
  <c r="BM3" i="3" s="1"/>
  <c r="W3" i="3"/>
  <c r="AA3" i="3"/>
  <c r="AE3" i="3"/>
  <c r="AI3" i="3"/>
  <c r="AM3" i="3"/>
  <c r="AQ3" i="3"/>
  <c r="AU3" i="3"/>
  <c r="AY3" i="3"/>
  <c r="BC3" i="3"/>
  <c r="BG3" i="3"/>
  <c r="BL16" i="3" l="1"/>
  <c r="BJ16" i="3"/>
  <c r="BM15" i="3"/>
  <c r="BJ14" i="3"/>
  <c r="BM14" i="3"/>
  <c r="BL14" i="3"/>
  <c r="BJ13" i="3"/>
  <c r="BM13" i="3"/>
  <c r="BL13" i="3"/>
  <c r="BL10" i="3"/>
  <c r="BJ10" i="3"/>
  <c r="BM10" i="3"/>
  <c r="BN16" i="3"/>
  <c r="BK16" i="3"/>
  <c r="BK10" i="3"/>
  <c r="BN10" i="3"/>
  <c r="BK13" i="3"/>
  <c r="BN13" i="3"/>
  <c r="BK14" i="3"/>
  <c r="BN14" i="3"/>
  <c r="BM9" i="3"/>
  <c r="BL9" i="3"/>
  <c r="BJ9" i="3"/>
  <c r="BJ8" i="3"/>
  <c r="BL8" i="3"/>
  <c r="BM8" i="3"/>
  <c r="BJ7" i="3"/>
  <c r="BL7" i="3"/>
  <c r="BM7" i="3"/>
  <c r="BJ6" i="3"/>
  <c r="BL6" i="3"/>
  <c r="Z6" i="3"/>
  <c r="BM6" i="3" s="1"/>
  <c r="BM5" i="3"/>
  <c r="BL5" i="3"/>
  <c r="BJ5" i="3"/>
  <c r="N4" i="3"/>
  <c r="BJ4" i="3" s="1"/>
  <c r="R4" i="3"/>
  <c r="BL4" i="3" s="1"/>
  <c r="AH4" i="3"/>
  <c r="BM4" i="3" s="1"/>
  <c r="AX4" i="3"/>
  <c r="BK6" i="3"/>
  <c r="BN6" i="3"/>
  <c r="BL3" i="3"/>
  <c r="BJ3" i="3"/>
  <c r="BK4" i="3"/>
  <c r="BN4" i="3"/>
  <c r="BN3" i="3"/>
  <c r="BK3" i="3"/>
  <c r="BN5" i="3"/>
  <c r="BK5" i="3"/>
  <c r="BN7" i="3"/>
  <c r="BK7" i="3"/>
  <c r="BN9" i="3"/>
  <c r="BK9" i="3"/>
  <c r="BK8" i="3"/>
  <c r="BN8" i="3"/>
  <c r="K2" i="3" l="1"/>
  <c r="L2" i="3"/>
  <c r="BI2" i="3" l="1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L2" i="3" l="1"/>
  <c r="BN2" i="3"/>
  <c r="BK2" i="3"/>
  <c r="BJ2" i="3"/>
  <c r="BM2" i="3"/>
</calcChain>
</file>

<file path=xl/sharedStrings.xml><?xml version="1.0" encoding="utf-8"?>
<sst xmlns="http://schemas.openxmlformats.org/spreadsheetml/2006/main" count="2815" uniqueCount="779">
  <si>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</si>
  <si>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</si>
  <si>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</si>
  <si>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</si>
  <si>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</si>
  <si>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</si>
  <si>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</si>
  <si>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</si>
  <si>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</si>
  <si>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</si>
  <si>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B1</t>
  </si>
  <si>
    <t>Eupen</t>
  </si>
  <si>
    <t>Anderlecht</t>
  </si>
  <si>
    <t>D1</t>
  </si>
  <si>
    <t>Union Berlin</t>
  </si>
  <si>
    <t>Leverkusen</t>
  </si>
  <si>
    <t>D2</t>
  </si>
  <si>
    <t>Greuther Furth</t>
  </si>
  <si>
    <t>Paderborn</t>
  </si>
  <si>
    <t>Wurzburger Kickers</t>
  </si>
  <si>
    <t>Braunschweig</t>
  </si>
  <si>
    <t>F1</t>
  </si>
  <si>
    <t>Montpellier</t>
  </si>
  <si>
    <t>Monaco</t>
  </si>
  <si>
    <t>I1</t>
  </si>
  <si>
    <t>Lazio</t>
  </si>
  <si>
    <t>Roma</t>
  </si>
  <si>
    <t>I2</t>
  </si>
  <si>
    <t>Chievo</t>
  </si>
  <si>
    <t>Virtus Entella</t>
  </si>
  <si>
    <t>Vicenza</t>
  </si>
  <si>
    <t>Frosinone</t>
  </si>
  <si>
    <t>P1</t>
  </si>
  <si>
    <t>Sp Lisbon</t>
  </si>
  <si>
    <t>Rio Ave</t>
  </si>
  <si>
    <t>Porto</t>
  </si>
  <si>
    <t>Benfica</t>
  </si>
  <si>
    <t>SC1</t>
  </si>
  <si>
    <t>Morton</t>
  </si>
  <si>
    <t>Dunfermline</t>
  </si>
  <si>
    <t>T1</t>
  </si>
  <si>
    <t>Genclerbirligi</t>
  </si>
  <si>
    <t>Karagumruk</t>
  </si>
  <si>
    <t>Oostende</t>
  </si>
  <si>
    <t>Kortrijk</t>
  </si>
  <si>
    <t>Mouscron</t>
  </si>
  <si>
    <t>Genk</t>
  </si>
  <si>
    <t>Waasland-Beveren</t>
  </si>
  <si>
    <t>Waregem</t>
  </si>
  <si>
    <t>Charleroi</t>
  </si>
  <si>
    <t>Mechelen</t>
  </si>
  <si>
    <t>Dortmund</t>
  </si>
  <si>
    <t>Mainz</t>
  </si>
  <si>
    <t>FC Koln</t>
  </si>
  <si>
    <t>Hertha</t>
  </si>
  <si>
    <t>Hoffenheim</t>
  </si>
  <si>
    <t>Bielefeld</t>
  </si>
  <si>
    <t>Werder Bremen</t>
  </si>
  <si>
    <t>Augsburg</t>
  </si>
  <si>
    <t>Wolfsburg</t>
  </si>
  <si>
    <t>RB Leipzig</t>
  </si>
  <si>
    <t>Stuttgart</t>
  </si>
  <si>
    <t>Mgladbach</t>
  </si>
  <si>
    <t>Bochum</t>
  </si>
  <si>
    <t>Nurnberg</t>
  </si>
  <si>
    <t>Erzgebirge Aue</t>
  </si>
  <si>
    <t>Fortuna Dusseldorf</t>
  </si>
  <si>
    <t>Hannover</t>
  </si>
  <si>
    <t>St Pauli</t>
  </si>
  <si>
    <t>E0</t>
  </si>
  <si>
    <t>Wolves</t>
  </si>
  <si>
    <t>West Brom</t>
  </si>
  <si>
    <t>Leeds</t>
  </si>
  <si>
    <t>Brighton</t>
  </si>
  <si>
    <t>West Ham</t>
  </si>
  <si>
    <t>Burnley</t>
  </si>
  <si>
    <t>Fulham</t>
  </si>
  <si>
    <t>Chelsea</t>
  </si>
  <si>
    <t>Leicester</t>
  </si>
  <si>
    <t>Southampton</t>
  </si>
  <si>
    <t>E1</t>
  </si>
  <si>
    <t>Middlesbrough</t>
  </si>
  <si>
    <t>Birmingham</t>
  </si>
  <si>
    <t>Blackburn</t>
  </si>
  <si>
    <t>Stoke</t>
  </si>
  <si>
    <t>Bournemouth</t>
  </si>
  <si>
    <t>Luton</t>
  </si>
  <si>
    <t>Bristol City</t>
  </si>
  <si>
    <t>Preston</t>
  </si>
  <si>
    <t>Cardiff</t>
  </si>
  <si>
    <t>Norwich</t>
  </si>
  <si>
    <t>Derby</t>
  </si>
  <si>
    <t>Rotherham</t>
  </si>
  <si>
    <t>Nottm Forest</t>
  </si>
  <si>
    <t>Millwall</t>
  </si>
  <si>
    <t>Watford</t>
  </si>
  <si>
    <t>Huddersfield</t>
  </si>
  <si>
    <t>Barnsley</t>
  </si>
  <si>
    <t>Swansea</t>
  </si>
  <si>
    <t>E2</t>
  </si>
  <si>
    <t>AFC Wimbledon</t>
  </si>
  <si>
    <t>Sunderland</t>
  </si>
  <si>
    <t>Accrington</t>
  </si>
  <si>
    <t>Gillingham</t>
  </si>
  <si>
    <t>Bristol Rvs</t>
  </si>
  <si>
    <t>Charlton</t>
  </si>
  <si>
    <t>Burton</t>
  </si>
  <si>
    <t>Ipswich</t>
  </si>
  <si>
    <t>Fleetwood Town</t>
  </si>
  <si>
    <t>Portsmouth</t>
  </si>
  <si>
    <t>Hull</t>
  </si>
  <si>
    <t>Blackpool</t>
  </si>
  <si>
    <t>Northampton</t>
  </si>
  <si>
    <t>Oxford</t>
  </si>
  <si>
    <t>Peterboro</t>
  </si>
  <si>
    <t>Milton Keynes Dons</t>
  </si>
  <si>
    <t>Plymouth</t>
  </si>
  <si>
    <t>Crewe</t>
  </si>
  <si>
    <t>Rochdale</t>
  </si>
  <si>
    <t>Wigan</t>
  </si>
  <si>
    <t>Swindon</t>
  </si>
  <si>
    <t>Doncaster</t>
  </si>
  <si>
    <t>E3</t>
  </si>
  <si>
    <t>Barrow</t>
  </si>
  <si>
    <t>Scunthorpe</t>
  </si>
  <si>
    <t>Bolton</t>
  </si>
  <si>
    <t>Cheltenham</t>
  </si>
  <si>
    <t>Bradford</t>
  </si>
  <si>
    <t>Crawley Town</t>
  </si>
  <si>
    <t>Colchester</t>
  </si>
  <si>
    <t>Cambridge</t>
  </si>
  <si>
    <t>Forest Green</t>
  </si>
  <si>
    <t>Port Vale</t>
  </si>
  <si>
    <t>Grimsby</t>
  </si>
  <si>
    <t>Southend</t>
  </si>
  <si>
    <t>Harrogate</t>
  </si>
  <si>
    <t>Exeter</t>
  </si>
  <si>
    <t>Leyton Orient</t>
  </si>
  <si>
    <t>Morecambe</t>
  </si>
  <si>
    <t>Newport County</t>
  </si>
  <si>
    <t>Salford</t>
  </si>
  <si>
    <t>Stevenage</t>
  </si>
  <si>
    <t>Tranmere</t>
  </si>
  <si>
    <t>Walsall</t>
  </si>
  <si>
    <t>Oldham</t>
  </si>
  <si>
    <t>EC</t>
  </si>
  <si>
    <t>Maidenhead</t>
  </si>
  <si>
    <t>Yeovil</t>
  </si>
  <si>
    <t>Wrexham</t>
  </si>
  <si>
    <t>Dover Athletic</t>
  </si>
  <si>
    <t>Marseille</t>
  </si>
  <si>
    <t>Nimes</t>
  </si>
  <si>
    <t>Angers</t>
  </si>
  <si>
    <t>Paris SG</t>
  </si>
  <si>
    <t>F2</t>
  </si>
  <si>
    <t>Toulouse</t>
  </si>
  <si>
    <t>Grenoble</t>
  </si>
  <si>
    <t>Troyes</t>
  </si>
  <si>
    <t>Sochaux</t>
  </si>
  <si>
    <t>Ajaccio</t>
  </si>
  <si>
    <t>Caen</t>
  </si>
  <si>
    <t>Amiens</t>
  </si>
  <si>
    <t>Le Havre</t>
  </si>
  <si>
    <t>Auxerre</t>
  </si>
  <si>
    <t>Chateauroux</t>
  </si>
  <si>
    <t>Chambly</t>
  </si>
  <si>
    <t>Niort</t>
  </si>
  <si>
    <t>Clermont</t>
  </si>
  <si>
    <t>Dunkerque</t>
  </si>
  <si>
    <t>Guingamp</t>
  </si>
  <si>
    <t>Nancy</t>
  </si>
  <si>
    <t>Rodez</t>
  </si>
  <si>
    <t>Pau FC</t>
  </si>
  <si>
    <t>Valenciennes</t>
  </si>
  <si>
    <t>Paris FC</t>
  </si>
  <si>
    <t>G1</t>
  </si>
  <si>
    <t>Asteras Tripolis</t>
  </si>
  <si>
    <t>Panetolikos</t>
  </si>
  <si>
    <t>Larisa</t>
  </si>
  <si>
    <t>Apollon</t>
  </si>
  <si>
    <t>Bologna</t>
  </si>
  <si>
    <t>Verona</t>
  </si>
  <si>
    <t>Torino</t>
  </si>
  <si>
    <t>Spezia</t>
  </si>
  <si>
    <t>Sampdoria</t>
  </si>
  <si>
    <t>Udinese</t>
  </si>
  <si>
    <t>Cittadella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</si>
  <si>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</si>
  <si>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</si>
  <si>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</si>
  <si>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</si>
  <si>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</si>
  <si>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</si>
  <si>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</si>
  <si>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</si>
  <si>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</si>
  <si>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N1</t>
  </si>
  <si>
    <t>FC Emmen</t>
  </si>
  <si>
    <t>Vitesse</t>
  </si>
  <si>
    <t>Sparta Rotterdam</t>
  </si>
  <si>
    <t>PSV Eindhoven</t>
  </si>
  <si>
    <t>Utrecht</t>
  </si>
  <si>
    <t>Heracles</t>
  </si>
  <si>
    <t>Zwolle</t>
  </si>
  <si>
    <t>For Sittard</t>
  </si>
  <si>
    <t>AZ Alkmaar</t>
  </si>
  <si>
    <t>Den Haag</t>
  </si>
  <si>
    <t>Pacos Ferreira</t>
  </si>
  <si>
    <t>Sp Braga</t>
  </si>
  <si>
    <t>Guimaraes</t>
  </si>
  <si>
    <t>Farense</t>
  </si>
  <si>
    <t>Tondela</t>
  </si>
  <si>
    <t>Boavista</t>
  </si>
  <si>
    <t>SC0</t>
  </si>
  <si>
    <t>Celtic</t>
  </si>
  <si>
    <t>Livingston</t>
  </si>
  <si>
    <t>Hamilton</t>
  </si>
  <si>
    <t>Dundee United</t>
  </si>
  <si>
    <t>Hibernian</t>
  </si>
  <si>
    <t>Kilmarnock</t>
  </si>
  <si>
    <t>Ross County</t>
  </si>
  <si>
    <t>Aberdeen</t>
  </si>
  <si>
    <t>St Johnstone</t>
  </si>
  <si>
    <t>St Mirren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</si>
  <si>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</si>
  <si>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</si>
  <si>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</si>
  <si>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</si>
  <si>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</si>
  <si>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</si>
  <si>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</si>
  <si>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</si>
  <si>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Konyaspor</t>
  </si>
  <si>
    <t>Goztep</t>
  </si>
  <si>
    <t>Buyuksehyr</t>
  </si>
  <si>
    <t>Sivasspor</t>
  </si>
  <si>
    <t>Gaziantep</t>
  </si>
  <si>
    <t>Kayserispor</t>
  </si>
  <si>
    <t>Antalyaspor</t>
  </si>
  <si>
    <t>Trabzonspor</t>
  </si>
  <si>
    <t>Gent</t>
  </si>
  <si>
    <t>Antwerp</t>
  </si>
  <si>
    <t>Cercle Brugge</t>
  </si>
  <si>
    <t>Standard</t>
  </si>
  <si>
    <t>Beerschot VA</t>
  </si>
  <si>
    <t>Club Brugge</t>
  </si>
  <si>
    <t>St Truiden</t>
  </si>
  <si>
    <t>Oud-Heverlee Leuven</t>
  </si>
  <si>
    <t>Bayern Munich</t>
  </si>
  <si>
    <t>Freiburg</t>
  </si>
  <si>
    <t>Ein Frankfurt</t>
  </si>
  <si>
    <t>Schalke 04</t>
  </si>
  <si>
    <t>Heidenheim</t>
  </si>
  <si>
    <t>Darmstadt</t>
  </si>
  <si>
    <t>Holstein Kiel</t>
  </si>
  <si>
    <t>Karlsruhe</t>
  </si>
  <si>
    <t>Regensburg</t>
  </si>
  <si>
    <t>Sandhausen</t>
  </si>
  <si>
    <t>Sheffield United</t>
  </si>
  <si>
    <t>Tottenham</t>
  </si>
  <si>
    <t>Liverpool</t>
  </si>
  <si>
    <t>Man United</t>
  </si>
  <si>
    <t>Man City</t>
  </si>
  <si>
    <t>Crystal Palace</t>
  </si>
  <si>
    <t>Brest</t>
  </si>
  <si>
    <t>Rennes</t>
  </si>
  <si>
    <t>Nantes</t>
  </si>
  <si>
    <t>Lens</t>
  </si>
  <si>
    <t>Nice</t>
  </si>
  <si>
    <t>Bordeaux</t>
  </si>
  <si>
    <t>Strasbourg</t>
  </si>
  <si>
    <t>St Etienne</t>
  </si>
  <si>
    <t>Lille</t>
  </si>
  <si>
    <t>Reims</t>
  </si>
  <si>
    <t>Lyon</t>
  </si>
  <si>
    <t>Metz</t>
  </si>
  <si>
    <t>Olympiakos</t>
  </si>
  <si>
    <t>Giannina</t>
  </si>
  <si>
    <t>OFI Crete</t>
  </si>
  <si>
    <t>PAOK</t>
  </si>
  <si>
    <t>Volos NFC</t>
  </si>
  <si>
    <t>Lamia</t>
  </si>
  <si>
    <t>Aris</t>
  </si>
  <si>
    <t>Panathinaikos</t>
  </si>
  <si>
    <t>AEK</t>
  </si>
  <si>
    <t>Atromitos</t>
  </si>
  <si>
    <t>Napoli</t>
  </si>
  <si>
    <t>Fiorentina</t>
  </si>
  <si>
    <t>Crotone</t>
  </si>
  <si>
    <t>Benevento</t>
  </si>
  <si>
    <t>Sassuolo</t>
  </si>
  <si>
    <t>Parma</t>
  </si>
  <si>
    <t>Atalanta</t>
  </si>
  <si>
    <t>Genoa</t>
  </si>
  <si>
    <t>Inter</t>
  </si>
  <si>
    <t>Juventus</t>
  </si>
  <si>
    <t>Pescara</t>
  </si>
  <si>
    <t>Cremonese</t>
  </si>
  <si>
    <t>Empoli</t>
  </si>
  <si>
    <t>Salernitana</t>
  </si>
  <si>
    <t>Waalwijk</t>
  </si>
  <si>
    <t>Willem II</t>
  </si>
  <si>
    <t>Groningen</t>
  </si>
  <si>
    <t>Twente</t>
  </si>
  <si>
    <t>VVV Venlo</t>
  </si>
  <si>
    <t>Heerenveen</t>
  </si>
  <si>
    <t>Ajax</t>
  </si>
  <si>
    <t>Feyenoord</t>
  </si>
  <si>
    <t>Nacional</t>
  </si>
  <si>
    <t>Moreirense</t>
  </si>
  <si>
    <t>Santa Clara</t>
  </si>
  <si>
    <t>Famalicao</t>
  </si>
  <si>
    <t>Gil Vicente</t>
  </si>
  <si>
    <t>Maritimo</t>
  </si>
  <si>
    <t>Motherwell</t>
  </si>
  <si>
    <t>Rangers</t>
  </si>
  <si>
    <t>Denizlispor</t>
  </si>
  <si>
    <t>Hatayspor</t>
  </si>
  <si>
    <t>Yeni Malatyaspor</t>
  </si>
  <si>
    <t>Rizespor</t>
  </si>
  <si>
    <t>Besiktas</t>
  </si>
  <si>
    <t>Galatasaray</t>
  </si>
  <si>
    <t>Hamburg</t>
  </si>
  <si>
    <t>Osnabruck</t>
  </si>
  <si>
    <t>Arsenal</t>
  </si>
  <si>
    <t>Newcastle</t>
  </si>
  <si>
    <t>Cagliari</t>
  </si>
  <si>
    <t>Milan</t>
  </si>
  <si>
    <t>Spal</t>
  </si>
  <si>
    <t>Reggiana</t>
  </si>
  <si>
    <t>Portimonense</t>
  </si>
  <si>
    <t>Belenenses</t>
  </si>
  <si>
    <t>Fenerbahce</t>
  </si>
  <si>
    <t>Ankaragucu</t>
  </si>
  <si>
    <t>Kasimpasa</t>
  </si>
  <si>
    <t>Erzurum BB</t>
  </si>
  <si>
    <t>division</t>
  </si>
  <si>
    <t>SC2</t>
  </si>
  <si>
    <t>Airdrie Utd</t>
  </si>
  <si>
    <t>Alanyaspor</t>
  </si>
  <si>
    <t>SP1</t>
  </si>
  <si>
    <t>Alaves</t>
  </si>
  <si>
    <t>SP2</t>
  </si>
  <si>
    <t>Albacete</t>
  </si>
  <si>
    <t>SC3</t>
  </si>
  <si>
    <t>Albion Rvs</t>
  </si>
  <si>
    <t>Alcorcon</t>
  </si>
  <si>
    <t>Aldershot</t>
  </si>
  <si>
    <t>Almeria</t>
  </si>
  <si>
    <t>Altrincham</t>
  </si>
  <si>
    <t>Annan Athletic</t>
  </si>
  <si>
    <t>Aston Villa</t>
  </si>
  <si>
    <t>Ath Bilbao</t>
  </si>
  <si>
    <t>Ath Madrid</t>
  </si>
  <si>
    <t>Barcelona</t>
  </si>
  <si>
    <t>Barnet</t>
  </si>
  <si>
    <t>Betis</t>
  </si>
  <si>
    <t>Boreham Wood</t>
  </si>
  <si>
    <t>Brechin</t>
  </si>
  <si>
    <t>Brentford</t>
  </si>
  <si>
    <t>Bromley</t>
  </si>
  <si>
    <t>Cadiz</t>
  </si>
  <si>
    <t>Carlisle</t>
  </si>
  <si>
    <t>Cartagena</t>
  </si>
  <si>
    <t>Castellon</t>
  </si>
  <si>
    <t>Celta</t>
  </si>
  <si>
    <t>Chesterfield</t>
  </si>
  <si>
    <t>Clyde</t>
  </si>
  <si>
    <t>Cove Rangers</t>
  </si>
  <si>
    <t>Coventry</t>
  </si>
  <si>
    <t>Cowdenbeath</t>
  </si>
  <si>
    <t>Dag and Red</t>
  </si>
  <si>
    <t>Dijon</t>
  </si>
  <si>
    <t>Dumbarton</t>
  </si>
  <si>
    <t>East Fife</t>
  </si>
  <si>
    <t>Eastleigh</t>
  </si>
  <si>
    <t>Edinburgh City</t>
  </si>
  <si>
    <t>Eibar</t>
  </si>
  <si>
    <t>Elche</t>
  </si>
  <si>
    <t>Elgin</t>
  </si>
  <si>
    <t>Espanol</t>
  </si>
  <si>
    <t>Everton</t>
  </si>
  <si>
    <t>Falkirk</t>
  </si>
  <si>
    <t>Forfar</t>
  </si>
  <si>
    <t>Fuenlabrada</t>
  </si>
  <si>
    <t>Getafe</t>
  </si>
  <si>
    <t>Girona</t>
  </si>
  <si>
    <t>Granada</t>
  </si>
  <si>
    <t>Halifax</t>
  </si>
  <si>
    <t>Hartlepool</t>
  </si>
  <si>
    <t>Huesca</t>
  </si>
  <si>
    <t>Kings Lynn</t>
  </si>
  <si>
    <t>Las Palmas</t>
  </si>
  <si>
    <t>Leganes</t>
  </si>
  <si>
    <t>Levante</t>
  </si>
  <si>
    <t>Lincoln</t>
  </si>
  <si>
    <t>Logrones</t>
  </si>
  <si>
    <t>Lorient</t>
  </si>
  <si>
    <t>Lugo</t>
  </si>
  <si>
    <t>Malaga</t>
  </si>
  <si>
    <t>Mallorca</t>
  </si>
  <si>
    <t>Mansfield</t>
  </si>
  <si>
    <t>Mirandes</t>
  </si>
  <si>
    <t>Montrose</t>
  </si>
  <si>
    <t>Notts County</t>
  </si>
  <si>
    <t>Osasuna</t>
  </si>
  <si>
    <t>Oviedo</t>
  </si>
  <si>
    <t>Partick</t>
  </si>
  <si>
    <t>Peterhead</t>
  </si>
  <si>
    <t>Ponferradina</t>
  </si>
  <si>
    <t>QPR</t>
  </si>
  <si>
    <t>Queens Park</t>
  </si>
  <si>
    <t>Reading</t>
  </si>
  <si>
    <t>Real Madrid</t>
  </si>
  <si>
    <t>Sabadell</t>
  </si>
  <si>
    <t>Sevilla</t>
  </si>
  <si>
    <t>Sheffield Weds</t>
  </si>
  <si>
    <t>Shrewsbury</t>
  </si>
  <si>
    <t>Sociedad</t>
  </si>
  <si>
    <t>Solihull</t>
  </si>
  <si>
    <t>Sp Gijon</t>
  </si>
  <si>
    <t>Stenhousemuir</t>
  </si>
  <si>
    <t>Stirling</t>
  </si>
  <si>
    <t>Stockport</t>
  </si>
  <si>
    <t>Stranraer</t>
  </si>
  <si>
    <t>Sutton</t>
  </si>
  <si>
    <t>Tenerife</t>
  </si>
  <si>
    <t>Torquay</t>
  </si>
  <si>
    <t>Valencia</t>
  </si>
  <si>
    <t>Valladolid</t>
  </si>
  <si>
    <t>Vallecano</t>
  </si>
  <si>
    <t>Villarreal</t>
  </si>
  <si>
    <t>Wealdstone</t>
  </si>
  <si>
    <t>Weymouth</t>
  </si>
  <si>
    <t>Woking</t>
  </si>
  <si>
    <t>Wycombe</t>
  </si>
  <si>
    <t>Zaragoza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</si>
  <si>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</si>
  <si>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</si>
  <si>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</si>
  <si>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</si>
  <si>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</si>
  <si>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</si>
  <si>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</si>
  <si>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</si>
  <si>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</si>
  <si>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</si>
  <si>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</si>
  <si>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</si>
  <si>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</si>
  <si>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</si>
  <si>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</si>
  <si>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</si>
  <si>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</si>
  <si>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</si>
  <si>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</si>
  <si>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</si>
  <si>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</si>
  <si>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</si>
  <si>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</si>
  <si>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</si>
  <si>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</si>
  <si>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</si>
  <si>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</si>
  <si>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</si>
  <si>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</si>
  <si>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</si>
  <si>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</si>
  <si>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</si>
  <si>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</si>
  <si>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</si>
  <si>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</si>
  <si>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</si>
  <si>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</si>
  <si>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</si>
  <si>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</si>
  <si>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</si>
  <si>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</si>
  <si>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</si>
  <si>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</si>
  <si>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</si>
  <si>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</si>
  <si>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</si>
  <si>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</si>
  <si>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</si>
  <si>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</si>
  <si>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</si>
  <si>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</si>
  <si>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</si>
  <si>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</si>
  <si>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</si>
  <si>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</si>
  <si>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</si>
  <si>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Liga Profesional</t>
  </si>
  <si>
    <t>Aldosivi</t>
  </si>
  <si>
    <t>Argentinos Jrs</t>
  </si>
  <si>
    <t>Arsenal Sarandi</t>
  </si>
  <si>
    <t>Atl. Tucuman</t>
  </si>
  <si>
    <t>Banfield</t>
  </si>
  <si>
    <t>Boca Juniors</t>
  </si>
  <si>
    <t>Central Cordoba</t>
  </si>
  <si>
    <t>Colon Santa FE</t>
  </si>
  <si>
    <t>Defensa y Justicia</t>
  </si>
  <si>
    <t>Estudiantes L.P.</t>
  </si>
  <si>
    <t>Gimnasia L.P.</t>
  </si>
  <si>
    <t>Godoy Cruz</t>
  </si>
  <si>
    <t>Huracan</t>
  </si>
  <si>
    <t>Independiente</t>
  </si>
  <si>
    <t>Lanus</t>
  </si>
  <si>
    <t>Newells Old Boys</t>
  </si>
  <si>
    <t>Patronato</t>
  </si>
  <si>
    <t>Platense</t>
  </si>
  <si>
    <t>Racing Club</t>
  </si>
  <si>
    <t>River Plate</t>
  </si>
  <si>
    <t>Rosario Central</t>
  </si>
  <si>
    <t>San Lorenzo</t>
  </si>
  <si>
    <t>Sarmiento Junin</t>
  </si>
  <si>
    <t>Talleres Cordoba</t>
  </si>
  <si>
    <t>Union de Santa Fe</t>
  </si>
  <si>
    <t>Velez Sarsfield</t>
  </si>
  <si>
    <t>Admiral Bundesliga</t>
  </si>
  <si>
    <t>A. Klagenfurt</t>
  </si>
  <si>
    <t>Admira</t>
  </si>
  <si>
    <t>Altach</t>
  </si>
  <si>
    <t>Austria Vienna</t>
  </si>
  <si>
    <t>Hartberg</t>
  </si>
  <si>
    <t>LASK</t>
  </si>
  <si>
    <t>Rapid Vienna</t>
  </si>
  <si>
    <t>Ried</t>
  </si>
  <si>
    <t>Salzburg</t>
  </si>
  <si>
    <t>Sturm Graz</t>
  </si>
  <si>
    <t>Tirol</t>
  </si>
  <si>
    <t>Wolfsberger AC</t>
  </si>
  <si>
    <t>Serie A</t>
  </si>
  <si>
    <t>America MG</t>
  </si>
  <si>
    <t>Athletico-PR</t>
  </si>
  <si>
    <t>Atletico-MG</t>
  </si>
  <si>
    <t>Atletico GO</t>
  </si>
  <si>
    <t>Bahia</t>
  </si>
  <si>
    <t>Bragantino</t>
  </si>
  <si>
    <t>Ceara</t>
  </si>
  <si>
    <t>Chapecoense-SC</t>
  </si>
  <si>
    <t>Corinthians</t>
  </si>
  <si>
    <t>Cuiaba</t>
  </si>
  <si>
    <t>Flamengo RJ</t>
  </si>
  <si>
    <t>Fluminense</t>
  </si>
  <si>
    <t>Fortaleza</t>
  </si>
  <si>
    <t>Gremio</t>
  </si>
  <si>
    <t>Internacional</t>
  </si>
  <si>
    <t>Juventude</t>
  </si>
  <si>
    <t>Palmeiras</t>
  </si>
  <si>
    <t>Santos</t>
  </si>
  <si>
    <t>Sao Paulo</t>
  </si>
  <si>
    <t>Sport Recife</t>
  </si>
  <si>
    <t>Super League</t>
  </si>
  <si>
    <t>Beijing Guoan</t>
  </si>
  <si>
    <t>Cangzhou</t>
  </si>
  <si>
    <t>Changchun Yatai</t>
  </si>
  <si>
    <t>Chongqing Liangjiang Athletic</t>
  </si>
  <si>
    <t>Dalian Pro</t>
  </si>
  <si>
    <t>Guangzhou City</t>
  </si>
  <si>
    <t>Guangzhou FC</t>
  </si>
  <si>
    <t>Hebei</t>
  </si>
  <si>
    <t>Henan Songshan Longmen</t>
  </si>
  <si>
    <t>Qingdao FC</t>
  </si>
  <si>
    <t>Shandong Taishan</t>
  </si>
  <si>
    <t>Shanghai Port</t>
  </si>
  <si>
    <t>Shanghai Shenhua</t>
  </si>
  <si>
    <t>Shenzhen</t>
  </si>
  <si>
    <t>Tianjin Jinmen Tiger</t>
  </si>
  <si>
    <t>Wuhan FC</t>
  </si>
  <si>
    <t>Superliga</t>
  </si>
  <si>
    <t>Aalborg</t>
  </si>
  <si>
    <t>Aarhus</t>
  </si>
  <si>
    <t>Brondby</t>
  </si>
  <si>
    <t>FC Copenhagen</t>
  </si>
  <si>
    <t>Midtjylland</t>
  </si>
  <si>
    <t>Nordsjaelland</t>
  </si>
  <si>
    <t>Odense</t>
  </si>
  <si>
    <t>Randers FC</t>
  </si>
  <si>
    <t>Silkeborg</t>
  </si>
  <si>
    <t>Sonderjyske</t>
  </si>
  <si>
    <t>Vejle</t>
  </si>
  <si>
    <t>Viborg</t>
  </si>
  <si>
    <t>Veikkausliiga</t>
  </si>
  <si>
    <t>AC Oulu</t>
  </si>
  <si>
    <t>Haka</t>
  </si>
  <si>
    <t>HIFK</t>
  </si>
  <si>
    <t>HJK</t>
  </si>
  <si>
    <t>Honka</t>
  </si>
  <si>
    <t>Ilves</t>
  </si>
  <si>
    <t>Inter Turku</t>
  </si>
  <si>
    <t>KTP</t>
  </si>
  <si>
    <t>KuPS</t>
  </si>
  <si>
    <t>Lahti</t>
  </si>
  <si>
    <t>Mariehamn</t>
  </si>
  <si>
    <t>SJK</t>
  </si>
  <si>
    <t>Premier Division</t>
  </si>
  <si>
    <t>Bohemians</t>
  </si>
  <si>
    <t>Derry City</t>
  </si>
  <si>
    <t>Drogheda</t>
  </si>
  <si>
    <t>Dundalk</t>
  </si>
  <si>
    <t>Finn Harps</t>
  </si>
  <si>
    <t>Longford</t>
  </si>
  <si>
    <t>Shamrock Rovers</t>
  </si>
  <si>
    <t>Sligo Rovers</t>
  </si>
  <si>
    <t>St. Patricks</t>
  </si>
  <si>
    <t>Waterford</t>
  </si>
  <si>
    <t>J1 League</t>
  </si>
  <si>
    <t>Avispa Fukuoka</t>
  </si>
  <si>
    <t>Cerezo Osaka</t>
  </si>
  <si>
    <t>FC Tokyo</t>
  </si>
  <si>
    <t>Gamba Osaka</t>
  </si>
  <si>
    <t>Hokkaido Consadole Sapporo</t>
  </si>
  <si>
    <t>Kashima Antlers</t>
  </si>
  <si>
    <t>Kashiwa Reysol</t>
  </si>
  <si>
    <t>Kawasaki Frontale</t>
  </si>
  <si>
    <t>Nagoya Grampus</t>
  </si>
  <si>
    <t>Oita Trinita</t>
  </si>
  <si>
    <t>Sagan Tosu</t>
  </si>
  <si>
    <t>Sanfrecce Hiroshima</t>
  </si>
  <si>
    <t>Shimizu S-Pulse</t>
  </si>
  <si>
    <t>Shonan Bellmare</t>
  </si>
  <si>
    <t>Tokushima</t>
  </si>
  <si>
    <t>Urawa Reds</t>
  </si>
  <si>
    <t>Vegalta Sendai</t>
  </si>
  <si>
    <t>Vissel Kobe</t>
  </si>
  <si>
    <t>Yokohama F. Marinos</t>
  </si>
  <si>
    <t>Yokohama FC</t>
  </si>
  <si>
    <t>Liga MX</t>
  </si>
  <si>
    <t>Atl. San Luis</t>
  </si>
  <si>
    <t>Atlas</t>
  </si>
  <si>
    <t>Club America</t>
  </si>
  <si>
    <t>Club Leon</t>
  </si>
  <si>
    <t>Club Tijuana</t>
  </si>
  <si>
    <t>Cruz Azul</t>
  </si>
  <si>
    <t>Guadalajara Chivas</t>
  </si>
  <si>
    <t>Juarez</t>
  </si>
  <si>
    <t>Mazatlan FC</t>
  </si>
  <si>
    <t>Monterrey</t>
  </si>
  <si>
    <t>Necaxa</t>
  </si>
  <si>
    <t>Pachuca</t>
  </si>
  <si>
    <t>Puebla</t>
  </si>
  <si>
    <t>Queretaro</t>
  </si>
  <si>
    <t>Santos Laguna</t>
  </si>
  <si>
    <t>Toluca</t>
  </si>
  <si>
    <t>U.A.N.L.- Tigres</t>
  </si>
  <si>
    <t>U.N.A.M.- Pumas</t>
  </si>
  <si>
    <t>Eliteserien</t>
  </si>
  <si>
    <t>Bodo/Glimt</t>
  </si>
  <si>
    <t>Brann</t>
  </si>
  <si>
    <t>Haugesund</t>
  </si>
  <si>
    <t>Kristiansund</t>
  </si>
  <si>
    <t>Lillestrom</t>
  </si>
  <si>
    <t>Mjondalen</t>
  </si>
  <si>
    <t>Molde</t>
  </si>
  <si>
    <t>Odd</t>
  </si>
  <si>
    <t>Rosenborg</t>
  </si>
  <si>
    <t>Sandefjord</t>
  </si>
  <si>
    <t>Sarpsborg 08</t>
  </si>
  <si>
    <t>Stabaek</t>
  </si>
  <si>
    <t>Stromsgodset</t>
  </si>
  <si>
    <t>Tromso</t>
  </si>
  <si>
    <t>Valerenga</t>
  </si>
  <si>
    <t>Viking</t>
  </si>
  <si>
    <t>Ekstraklasa</t>
  </si>
  <si>
    <t>Cracovia</t>
  </si>
  <si>
    <t>Gornik Z.</t>
  </si>
  <si>
    <t>Jagiellonia</t>
  </si>
  <si>
    <t>Lech Poznan</t>
  </si>
  <si>
    <t>Lechia Gdansk</t>
  </si>
  <si>
    <t>Leczna</t>
  </si>
  <si>
    <t>Legia</t>
  </si>
  <si>
    <t>Piast Gliwice</t>
  </si>
  <si>
    <t>Pogon Szczecin</t>
  </si>
  <si>
    <t>Radomiak Radom</t>
  </si>
  <si>
    <t>Rakow</t>
  </si>
  <si>
    <t>Slask Wroclaw</t>
  </si>
  <si>
    <t>Stal Mielec</t>
  </si>
  <si>
    <t>Termalica B-B.</t>
  </si>
  <si>
    <t>Warta Poznan</t>
  </si>
  <si>
    <t>Wisla</t>
  </si>
  <si>
    <t>Wisla Plock</t>
  </si>
  <si>
    <t>Zaglebie</t>
  </si>
  <si>
    <t>Liga 1</t>
  </si>
  <si>
    <t>Academica Clinceni</t>
  </si>
  <si>
    <t>CFR Cluj</t>
  </si>
  <si>
    <t>Chindia Targoviste</t>
  </si>
  <si>
    <t>Din. Bucuresti</t>
  </si>
  <si>
    <t>Farul Constanta</t>
  </si>
  <si>
    <t>FC Arges</t>
  </si>
  <si>
    <t>FC Botosani</t>
  </si>
  <si>
    <t>FC Rapid Bucuresti</t>
  </si>
  <si>
    <t>FC Steaua Bucuresti</t>
  </si>
  <si>
    <t>FC Voluntari</t>
  </si>
  <si>
    <t>Gaz Metan Medias</t>
  </si>
  <si>
    <t>Mioveni</t>
  </si>
  <si>
    <t>Sepsi Sf. Gheorghe</t>
  </si>
  <si>
    <t>U Craiova 1948</t>
  </si>
  <si>
    <t>Univ. Craiova</t>
  </si>
  <si>
    <t>UTA Arad</t>
  </si>
  <si>
    <t>Premier League</t>
  </si>
  <si>
    <t>Akhmat Grozny</t>
  </si>
  <si>
    <t>Arsenal Tula</t>
  </si>
  <si>
    <t>CSKA Moscow</t>
  </si>
  <si>
    <t>Dynamo Moscow</t>
  </si>
  <si>
    <t>FK Krylya Sovetov Samara</t>
  </si>
  <si>
    <t>FK Rostov</t>
  </si>
  <si>
    <t>Khimki</t>
  </si>
  <si>
    <t>Krasnodar</t>
  </si>
  <si>
    <t>Lokomotiv Moscow</t>
  </si>
  <si>
    <t>Nizhny Novgorod</t>
  </si>
  <si>
    <t>Rubin Kazan</t>
  </si>
  <si>
    <t>Sochi</t>
  </si>
  <si>
    <t>Spartak Moscow</t>
  </si>
  <si>
    <t>Ufa</t>
  </si>
  <si>
    <t>Ural</t>
  </si>
  <si>
    <t>Zenit</t>
  </si>
  <si>
    <t>Allsvenskan</t>
  </si>
  <si>
    <t>AIK</t>
  </si>
  <si>
    <t>Degerfors</t>
  </si>
  <si>
    <t>Djurgarden</t>
  </si>
  <si>
    <t>Elfsborg</t>
  </si>
  <si>
    <t>Goteborg</t>
  </si>
  <si>
    <t>Hacken</t>
  </si>
  <si>
    <t>Halmstad</t>
  </si>
  <si>
    <t>Hammarby</t>
  </si>
  <si>
    <t>Kalmar</t>
  </si>
  <si>
    <t>Malmo FF</t>
  </si>
  <si>
    <t>Mjallby</t>
  </si>
  <si>
    <t>Norrkoping</t>
  </si>
  <si>
    <t>Orebro</t>
  </si>
  <si>
    <t>Ostersunds</t>
  </si>
  <si>
    <t>Sirius</t>
  </si>
  <si>
    <t>Varbergs</t>
  </si>
  <si>
    <t>MLS</t>
  </si>
  <si>
    <t>Atlanta Utd</t>
  </si>
  <si>
    <t>Austin FC</t>
  </si>
  <si>
    <t>Chicago Fire</t>
  </si>
  <si>
    <t>Club de Foot Montreal</t>
  </si>
  <si>
    <t>Colorado Rapids</t>
  </si>
  <si>
    <t>Columbus Crew</t>
  </si>
  <si>
    <t>DC United</t>
  </si>
  <si>
    <t>FC Cincinnati</t>
  </si>
  <si>
    <t>FC Dallas</t>
  </si>
  <si>
    <t>Houston Dynamo</t>
  </si>
  <si>
    <t>Inter Miami</t>
  </si>
  <si>
    <t>Los Angeles FC</t>
  </si>
  <si>
    <t>Los Angeles Galaxy</t>
  </si>
  <si>
    <t>Minnesota United</t>
  </si>
  <si>
    <t>Nashville SC</t>
  </si>
  <si>
    <t>New England Revolution</t>
  </si>
  <si>
    <t>New York City</t>
  </si>
  <si>
    <t>New York Red Bulls</t>
  </si>
  <si>
    <t>Orlando City</t>
  </si>
  <si>
    <t>Philadelphia Union</t>
  </si>
  <si>
    <t>Portland Timbers</t>
  </si>
  <si>
    <t>Real Salt Lake</t>
  </si>
  <si>
    <t>San Jose Earthquakes</t>
  </si>
  <si>
    <t>Seattle Sounders</t>
  </si>
  <si>
    <t>Sporting Kansas City</t>
  </si>
  <si>
    <t>Toronto FC</t>
  </si>
  <si>
    <t>Vancouver Whitecaps</t>
  </si>
  <si>
    <t>Swiss</t>
  </si>
  <si>
    <t>Basel</t>
  </si>
  <si>
    <t>Grasshoppers</t>
  </si>
  <si>
    <t>Lausanne</t>
  </si>
  <si>
    <t>Lugano</t>
  </si>
  <si>
    <t>Luzern</t>
  </si>
  <si>
    <t>Servette</t>
  </si>
  <si>
    <t>Sion</t>
  </si>
  <si>
    <t>St. Gallen</t>
  </si>
  <si>
    <t>Young Boys</t>
  </si>
  <si>
    <t>Zurich</t>
  </si>
  <si>
    <t>14/09/2021</t>
  </si>
  <si>
    <t>Sheriff</t>
  </si>
  <si>
    <t>Shakhtar Donetsk</t>
  </si>
  <si>
    <t>SP Lisbon</t>
  </si>
  <si>
    <t>15/09/2021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</si>
</sst>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0" fontId="0" fillId="33" borderId="0" xfId="0" applyFill="1"/>
    <xf numFmtId="14" fontId="0" fillId="0" borderId="0" xfId="0" applyNumberFormat="1" applyFill="1"/>
    <xf numFmtId="14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0" fontId="0" fillId="33" borderId="0" xfId="0" applyFill="1" applyAlignment="1">
      <alignment horizontal="center"/>
    </xf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  <xf numFmtId="14" fontId="0" fillId="33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0"/>
  <sheetViews>
    <sheetView topLeftCell="A613" zoomScale="80" zoomScaleNormal="80" workbookViewId="0">
      <selection activeCell="A623" sqref="A623"/>
    </sheetView>
  </sheetViews>
  <sheetFormatPr defaultRowHeight="15" x14ac:dyDescent="0.25"/>
  <cols>
    <col min="2" max="2" width="10.140625" customWidth="1"/>
  </cols>
  <sheetData>
    <row r="1" spans="1:5" x14ac:dyDescent="0.25">
      <c r="A1" t="s">
        <v>336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10</v>
      </c>
      <c r="B2" t="s">
        <v>12</v>
      </c>
      <c r="C2">
        <v>1.5425</v>
      </c>
      <c r="D2">
        <v>0.95340000000000003</v>
      </c>
      <c r="E2">
        <v>0.44800000000000001</v>
      </c>
    </row>
    <row r="3" spans="1:5" x14ac:dyDescent="0.25">
      <c r="A3" t="s">
        <v>10</v>
      </c>
      <c r="B3" t="s">
        <v>241</v>
      </c>
      <c r="C3">
        <v>1.5425</v>
      </c>
      <c r="D3">
        <v>1.1440999999999999</v>
      </c>
      <c r="E3">
        <v>1.0181</v>
      </c>
    </row>
    <row r="4" spans="1:5" x14ac:dyDescent="0.25">
      <c r="A4" t="s">
        <v>10</v>
      </c>
      <c r="B4" t="s">
        <v>244</v>
      </c>
      <c r="C4">
        <v>1.5425</v>
      </c>
      <c r="D4">
        <v>1.2202999999999999</v>
      </c>
      <c r="E4">
        <v>1.181</v>
      </c>
    </row>
    <row r="5" spans="1:5" x14ac:dyDescent="0.25">
      <c r="A5" t="s">
        <v>10</v>
      </c>
      <c r="B5" t="s">
        <v>242</v>
      </c>
      <c r="C5">
        <v>1.5425</v>
      </c>
      <c r="D5">
        <v>0.95340000000000003</v>
      </c>
      <c r="E5">
        <v>1.0589</v>
      </c>
    </row>
    <row r="6" spans="1:5" x14ac:dyDescent="0.25">
      <c r="A6" t="s">
        <v>10</v>
      </c>
      <c r="B6" t="s">
        <v>49</v>
      </c>
      <c r="C6">
        <v>1.5425</v>
      </c>
      <c r="D6">
        <v>0.68640000000000001</v>
      </c>
      <c r="E6">
        <v>0.65159999999999996</v>
      </c>
    </row>
    <row r="7" spans="1:5" x14ac:dyDescent="0.25">
      <c r="A7" t="s">
        <v>10</v>
      </c>
      <c r="B7" t="s">
        <v>245</v>
      </c>
      <c r="C7">
        <v>1.5425</v>
      </c>
      <c r="D7">
        <v>1.2966</v>
      </c>
      <c r="E7">
        <v>0.6109</v>
      </c>
    </row>
    <row r="8" spans="1:5" x14ac:dyDescent="0.25">
      <c r="A8" t="s">
        <v>10</v>
      </c>
      <c r="B8" t="s">
        <v>11</v>
      </c>
      <c r="C8">
        <v>1.5425</v>
      </c>
      <c r="D8">
        <v>0.91520000000000001</v>
      </c>
      <c r="E8">
        <v>1.2218</v>
      </c>
    </row>
    <row r="9" spans="1:5" x14ac:dyDescent="0.25">
      <c r="A9" t="s">
        <v>10</v>
      </c>
      <c r="B9" t="s">
        <v>46</v>
      </c>
      <c r="C9">
        <v>1.5425</v>
      </c>
      <c r="D9">
        <v>1.4491000000000001</v>
      </c>
      <c r="E9">
        <v>0.8145</v>
      </c>
    </row>
    <row r="10" spans="1:5" x14ac:dyDescent="0.25">
      <c r="A10" t="s">
        <v>10</v>
      </c>
      <c r="B10" t="s">
        <v>240</v>
      </c>
      <c r="C10">
        <v>1.5425</v>
      </c>
      <c r="D10">
        <v>1.1059000000000001</v>
      </c>
      <c r="E10">
        <v>0.85519999999999996</v>
      </c>
    </row>
    <row r="11" spans="1:5" x14ac:dyDescent="0.25">
      <c r="A11" t="s">
        <v>10</v>
      </c>
      <c r="B11" t="s">
        <v>44</v>
      </c>
      <c r="C11">
        <v>1.5425</v>
      </c>
      <c r="D11">
        <v>0.91520000000000001</v>
      </c>
      <c r="E11">
        <v>1.4254</v>
      </c>
    </row>
    <row r="12" spans="1:5" x14ac:dyDescent="0.25">
      <c r="A12" t="s">
        <v>10</v>
      </c>
      <c r="B12" t="s">
        <v>50</v>
      </c>
      <c r="C12">
        <v>1.5425</v>
      </c>
      <c r="D12">
        <v>1.1059000000000001</v>
      </c>
      <c r="E12">
        <v>1.2218</v>
      </c>
    </row>
    <row r="13" spans="1:5" x14ac:dyDescent="0.25">
      <c r="A13" t="s">
        <v>10</v>
      </c>
      <c r="B13" t="s">
        <v>45</v>
      </c>
      <c r="C13">
        <v>1.5425</v>
      </c>
      <c r="D13">
        <v>0.64829999999999999</v>
      </c>
      <c r="E13">
        <v>0.89600000000000002</v>
      </c>
    </row>
    <row r="14" spans="1:5" x14ac:dyDescent="0.25">
      <c r="A14" t="s">
        <v>10</v>
      </c>
      <c r="B14" t="s">
        <v>43</v>
      </c>
      <c r="C14">
        <v>1.5425</v>
      </c>
      <c r="D14">
        <v>1.2585</v>
      </c>
      <c r="E14">
        <v>0.85519999999999996</v>
      </c>
    </row>
    <row r="15" spans="1:5" x14ac:dyDescent="0.25">
      <c r="A15" t="s">
        <v>10</v>
      </c>
      <c r="B15" t="s">
        <v>247</v>
      </c>
      <c r="C15">
        <v>1.5425</v>
      </c>
      <c r="D15">
        <v>0.91520000000000001</v>
      </c>
      <c r="E15">
        <v>0.93669999999999998</v>
      </c>
    </row>
    <row r="16" spans="1:5" x14ac:dyDescent="0.25">
      <c r="A16" t="s">
        <v>10</v>
      </c>
      <c r="B16" t="s">
        <v>246</v>
      </c>
      <c r="C16">
        <v>1.5425</v>
      </c>
      <c r="D16">
        <v>0.76270000000000004</v>
      </c>
      <c r="E16">
        <v>0.8145</v>
      </c>
    </row>
    <row r="17" spans="1:5" x14ac:dyDescent="0.25">
      <c r="A17" t="s">
        <v>10</v>
      </c>
      <c r="B17" t="s">
        <v>243</v>
      </c>
      <c r="C17">
        <v>1.5425</v>
      </c>
      <c r="D17">
        <v>0.99150000000000005</v>
      </c>
      <c r="E17">
        <v>0.8145</v>
      </c>
    </row>
    <row r="18" spans="1:5" x14ac:dyDescent="0.25">
      <c r="A18" t="s">
        <v>10</v>
      </c>
      <c r="B18" t="s">
        <v>47</v>
      </c>
      <c r="C18">
        <v>1.5425</v>
      </c>
      <c r="D18">
        <v>0.80079999999999996</v>
      </c>
      <c r="E18">
        <v>1.629</v>
      </c>
    </row>
    <row r="19" spans="1:5" x14ac:dyDescent="0.25">
      <c r="A19" t="s">
        <v>10</v>
      </c>
      <c r="B19" t="s">
        <v>48</v>
      </c>
      <c r="C19">
        <v>1.5425</v>
      </c>
      <c r="D19">
        <v>0.87709999999999999</v>
      </c>
      <c r="E19">
        <v>1.5476000000000001</v>
      </c>
    </row>
    <row r="20" spans="1:5" x14ac:dyDescent="0.25">
      <c r="A20" t="s">
        <v>13</v>
      </c>
      <c r="B20" t="s">
        <v>58</v>
      </c>
      <c r="C20">
        <v>1.4837</v>
      </c>
      <c r="D20">
        <v>0.75329999999999997</v>
      </c>
      <c r="E20">
        <v>1.2063999999999999</v>
      </c>
    </row>
    <row r="21" spans="1:5" x14ac:dyDescent="0.25">
      <c r="A21" t="s">
        <v>13</v>
      </c>
      <c r="B21" t="s">
        <v>248</v>
      </c>
      <c r="C21">
        <v>1.4837</v>
      </c>
      <c r="D21">
        <v>2.1013000000000002</v>
      </c>
      <c r="E21">
        <v>0.91690000000000005</v>
      </c>
    </row>
    <row r="22" spans="1:5" x14ac:dyDescent="0.25">
      <c r="A22" t="s">
        <v>13</v>
      </c>
      <c r="B22" t="s">
        <v>56</v>
      </c>
      <c r="C22">
        <v>1.4837</v>
      </c>
      <c r="D22">
        <v>0.4758</v>
      </c>
      <c r="E22">
        <v>1.0616000000000001</v>
      </c>
    </row>
    <row r="23" spans="1:5" x14ac:dyDescent="0.25">
      <c r="A23" t="s">
        <v>13</v>
      </c>
      <c r="B23" t="s">
        <v>51</v>
      </c>
      <c r="C23">
        <v>1.4837</v>
      </c>
      <c r="D23">
        <v>1.3480000000000001</v>
      </c>
      <c r="E23">
        <v>0.82030000000000003</v>
      </c>
    </row>
    <row r="24" spans="1:5" x14ac:dyDescent="0.25">
      <c r="A24" t="s">
        <v>13</v>
      </c>
      <c r="B24" t="s">
        <v>250</v>
      </c>
      <c r="C24">
        <v>1.4837</v>
      </c>
      <c r="D24">
        <v>1.3083</v>
      </c>
      <c r="E24">
        <v>0.86860000000000004</v>
      </c>
    </row>
    <row r="25" spans="1:5" x14ac:dyDescent="0.25">
      <c r="A25" t="s">
        <v>13</v>
      </c>
      <c r="B25" t="s">
        <v>53</v>
      </c>
      <c r="C25">
        <v>1.4837</v>
      </c>
      <c r="D25">
        <v>0.71360000000000001</v>
      </c>
      <c r="E25">
        <v>1.3028999999999999</v>
      </c>
    </row>
    <row r="26" spans="1:5" x14ac:dyDescent="0.25">
      <c r="A26" t="s">
        <v>13</v>
      </c>
      <c r="B26" t="s">
        <v>249</v>
      </c>
      <c r="C26">
        <v>1.4837</v>
      </c>
      <c r="D26">
        <v>1.2290000000000001</v>
      </c>
      <c r="E26">
        <v>1.0134000000000001</v>
      </c>
    </row>
    <row r="27" spans="1:5" x14ac:dyDescent="0.25">
      <c r="A27" t="s">
        <v>13</v>
      </c>
      <c r="B27" t="s">
        <v>54</v>
      </c>
      <c r="C27">
        <v>1.4837</v>
      </c>
      <c r="D27">
        <v>0.71360000000000001</v>
      </c>
      <c r="E27">
        <v>1.2545999999999999</v>
      </c>
    </row>
    <row r="28" spans="1:5" x14ac:dyDescent="0.25">
      <c r="A28" t="s">
        <v>13</v>
      </c>
      <c r="B28" t="s">
        <v>55</v>
      </c>
      <c r="C28">
        <v>1.4837</v>
      </c>
      <c r="D28">
        <v>1.0307999999999999</v>
      </c>
      <c r="E28">
        <v>1.0134000000000001</v>
      </c>
    </row>
    <row r="29" spans="1:5" x14ac:dyDescent="0.25">
      <c r="A29" t="s">
        <v>13</v>
      </c>
      <c r="B29" t="s">
        <v>15</v>
      </c>
      <c r="C29">
        <v>1.4837</v>
      </c>
      <c r="D29">
        <v>1.3083</v>
      </c>
      <c r="E29">
        <v>1.0134000000000001</v>
      </c>
    </row>
    <row r="30" spans="1:5" x14ac:dyDescent="0.25">
      <c r="A30" t="s">
        <v>13</v>
      </c>
      <c r="B30" t="s">
        <v>52</v>
      </c>
      <c r="C30">
        <v>1.4837</v>
      </c>
      <c r="D30">
        <v>0.55510000000000004</v>
      </c>
      <c r="E30">
        <v>1.0616000000000001</v>
      </c>
    </row>
    <row r="31" spans="1:5" x14ac:dyDescent="0.25">
      <c r="A31" t="s">
        <v>13</v>
      </c>
      <c r="B31" t="s">
        <v>62</v>
      </c>
      <c r="C31">
        <v>1.4837</v>
      </c>
      <c r="D31">
        <v>1.2290000000000001</v>
      </c>
      <c r="E31">
        <v>0.82030000000000003</v>
      </c>
    </row>
    <row r="32" spans="1:5" x14ac:dyDescent="0.25">
      <c r="A32" t="s">
        <v>13</v>
      </c>
      <c r="B32" t="s">
        <v>60</v>
      </c>
      <c r="C32">
        <v>1.4837</v>
      </c>
      <c r="D32">
        <v>1.0705</v>
      </c>
      <c r="E32">
        <v>0.53080000000000005</v>
      </c>
    </row>
    <row r="33" spans="1:5" x14ac:dyDescent="0.25">
      <c r="A33" t="s">
        <v>13</v>
      </c>
      <c r="B33" t="s">
        <v>251</v>
      </c>
      <c r="C33">
        <v>1.4837</v>
      </c>
      <c r="D33">
        <v>0.35680000000000001</v>
      </c>
      <c r="E33">
        <v>1.3994</v>
      </c>
    </row>
    <row r="34" spans="1:5" x14ac:dyDescent="0.25">
      <c r="A34" t="s">
        <v>13</v>
      </c>
      <c r="B34" t="s">
        <v>61</v>
      </c>
      <c r="C34">
        <v>1.4837</v>
      </c>
      <c r="D34">
        <v>0.99119999999999997</v>
      </c>
      <c r="E34">
        <v>1.1099000000000001</v>
      </c>
    </row>
    <row r="35" spans="1:5" x14ac:dyDescent="0.25">
      <c r="A35" t="s">
        <v>13</v>
      </c>
      <c r="B35" t="s">
        <v>14</v>
      </c>
      <c r="C35">
        <v>1.4837</v>
      </c>
      <c r="D35">
        <v>1.1894</v>
      </c>
      <c r="E35">
        <v>0.82030000000000003</v>
      </c>
    </row>
    <row r="36" spans="1:5" x14ac:dyDescent="0.25">
      <c r="A36" t="s">
        <v>13</v>
      </c>
      <c r="B36" t="s">
        <v>57</v>
      </c>
      <c r="C36">
        <v>1.4837</v>
      </c>
      <c r="D36">
        <v>0.55510000000000004</v>
      </c>
      <c r="E36">
        <v>1.1580999999999999</v>
      </c>
    </row>
    <row r="37" spans="1:5" x14ac:dyDescent="0.25">
      <c r="A37" t="s">
        <v>13</v>
      </c>
      <c r="B37" t="s">
        <v>59</v>
      </c>
      <c r="C37">
        <v>1.4837</v>
      </c>
      <c r="D37">
        <v>1.0705</v>
      </c>
      <c r="E37">
        <v>0.62729999999999997</v>
      </c>
    </row>
    <row r="38" spans="1:5" x14ac:dyDescent="0.25">
      <c r="A38" t="s">
        <v>16</v>
      </c>
      <c r="B38" t="s">
        <v>63</v>
      </c>
      <c r="C38">
        <v>1.6373</v>
      </c>
      <c r="D38">
        <v>1.4371</v>
      </c>
      <c r="E38">
        <v>0.70760000000000001</v>
      </c>
    </row>
    <row r="39" spans="1:5" x14ac:dyDescent="0.25">
      <c r="A39" t="s">
        <v>16</v>
      </c>
      <c r="B39" t="s">
        <v>20</v>
      </c>
      <c r="C39">
        <v>1.6373</v>
      </c>
      <c r="D39">
        <v>0.61080000000000001</v>
      </c>
      <c r="E39">
        <v>1.0172000000000001</v>
      </c>
    </row>
    <row r="40" spans="1:5" x14ac:dyDescent="0.25">
      <c r="A40" t="s">
        <v>16</v>
      </c>
      <c r="B40" t="s">
        <v>253</v>
      </c>
      <c r="C40">
        <v>1.6373</v>
      </c>
      <c r="D40">
        <v>1.0419</v>
      </c>
      <c r="E40">
        <v>1.0172000000000001</v>
      </c>
    </row>
    <row r="41" spans="1:5" x14ac:dyDescent="0.25">
      <c r="A41" t="s">
        <v>16</v>
      </c>
      <c r="B41" t="s">
        <v>65</v>
      </c>
      <c r="C41">
        <v>1.6373</v>
      </c>
      <c r="D41">
        <v>1.0419</v>
      </c>
      <c r="E41">
        <v>1.2383</v>
      </c>
    </row>
    <row r="42" spans="1:5" x14ac:dyDescent="0.25">
      <c r="A42" t="s">
        <v>16</v>
      </c>
      <c r="B42" t="s">
        <v>66</v>
      </c>
      <c r="C42">
        <v>1.6373</v>
      </c>
      <c r="D42">
        <v>1.1496999999999999</v>
      </c>
      <c r="E42">
        <v>0.88449999999999995</v>
      </c>
    </row>
    <row r="43" spans="1:5" x14ac:dyDescent="0.25">
      <c r="A43" t="s">
        <v>16</v>
      </c>
      <c r="B43" t="s">
        <v>17</v>
      </c>
      <c r="C43">
        <v>1.6373</v>
      </c>
      <c r="D43">
        <v>1.2215</v>
      </c>
      <c r="E43">
        <v>1.0172000000000001</v>
      </c>
    </row>
    <row r="44" spans="1:5" x14ac:dyDescent="0.25">
      <c r="A44" t="s">
        <v>16</v>
      </c>
      <c r="B44" t="s">
        <v>322</v>
      </c>
      <c r="C44">
        <v>1.6373</v>
      </c>
      <c r="D44">
        <v>1.4371</v>
      </c>
      <c r="E44">
        <v>0.70760000000000001</v>
      </c>
    </row>
    <row r="45" spans="1:5" x14ac:dyDescent="0.25">
      <c r="A45" t="s">
        <v>16</v>
      </c>
      <c r="B45" t="s">
        <v>67</v>
      </c>
      <c r="C45">
        <v>1.6373</v>
      </c>
      <c r="D45">
        <v>1.0778000000000001</v>
      </c>
      <c r="E45">
        <v>0.97289999999999999</v>
      </c>
    </row>
    <row r="46" spans="1:5" x14ac:dyDescent="0.25">
      <c r="A46" t="s">
        <v>16</v>
      </c>
      <c r="B46" t="s">
        <v>252</v>
      </c>
      <c r="C46">
        <v>1.6373</v>
      </c>
      <c r="D46">
        <v>1.006</v>
      </c>
      <c r="E46">
        <v>0.70760000000000001</v>
      </c>
    </row>
    <row r="47" spans="1:5" x14ac:dyDescent="0.25">
      <c r="A47" t="s">
        <v>16</v>
      </c>
      <c r="B47" t="s">
        <v>254</v>
      </c>
      <c r="C47">
        <v>1.6373</v>
      </c>
      <c r="D47">
        <v>1.1136999999999999</v>
      </c>
      <c r="E47">
        <v>0.84030000000000005</v>
      </c>
    </row>
    <row r="48" spans="1:5" x14ac:dyDescent="0.25">
      <c r="A48" t="s">
        <v>16</v>
      </c>
      <c r="B48" t="s">
        <v>255</v>
      </c>
      <c r="C48">
        <v>1.6373</v>
      </c>
      <c r="D48">
        <v>0.68259999999999998</v>
      </c>
      <c r="E48">
        <v>0.79600000000000004</v>
      </c>
    </row>
    <row r="49" spans="1:5" x14ac:dyDescent="0.25">
      <c r="A49" t="s">
        <v>16</v>
      </c>
      <c r="B49" t="s">
        <v>64</v>
      </c>
      <c r="C49">
        <v>1.6373</v>
      </c>
      <c r="D49">
        <v>0.79039999999999999</v>
      </c>
      <c r="E49">
        <v>1.0172000000000001</v>
      </c>
    </row>
    <row r="50" spans="1:5" x14ac:dyDescent="0.25">
      <c r="A50" t="s">
        <v>16</v>
      </c>
      <c r="B50" t="s">
        <v>323</v>
      </c>
      <c r="C50">
        <v>1.6373</v>
      </c>
      <c r="D50">
        <v>0.57479999999999998</v>
      </c>
      <c r="E50">
        <v>1.5036</v>
      </c>
    </row>
    <row r="51" spans="1:5" x14ac:dyDescent="0.25">
      <c r="A51" t="s">
        <v>16</v>
      </c>
      <c r="B51" t="s">
        <v>18</v>
      </c>
      <c r="C51">
        <v>1.6373</v>
      </c>
      <c r="D51">
        <v>1.1496999999999999</v>
      </c>
      <c r="E51">
        <v>1.1497999999999999</v>
      </c>
    </row>
    <row r="52" spans="1:5" x14ac:dyDescent="0.25">
      <c r="A52" t="s">
        <v>16</v>
      </c>
      <c r="B52" t="s">
        <v>256</v>
      </c>
      <c r="C52">
        <v>1.6373</v>
      </c>
      <c r="D52">
        <v>0.82630000000000003</v>
      </c>
      <c r="E52">
        <v>0.92869999999999997</v>
      </c>
    </row>
    <row r="53" spans="1:5" x14ac:dyDescent="0.25">
      <c r="A53" t="s">
        <v>16</v>
      </c>
      <c r="B53" t="s">
        <v>257</v>
      </c>
      <c r="C53">
        <v>1.6373</v>
      </c>
      <c r="D53">
        <v>1.0419</v>
      </c>
      <c r="E53">
        <v>0.92869999999999997</v>
      </c>
    </row>
    <row r="54" spans="1:5" x14ac:dyDescent="0.25">
      <c r="A54" t="s">
        <v>16</v>
      </c>
      <c r="B54" t="s">
        <v>68</v>
      </c>
      <c r="C54">
        <v>1.6373</v>
      </c>
      <c r="D54">
        <v>1.006</v>
      </c>
      <c r="E54">
        <v>1.1055999999999999</v>
      </c>
    </row>
    <row r="55" spans="1:5" x14ac:dyDescent="0.25">
      <c r="A55" t="s">
        <v>16</v>
      </c>
      <c r="B55" t="s">
        <v>19</v>
      </c>
      <c r="C55">
        <v>1.6373</v>
      </c>
      <c r="D55">
        <v>0.79039999999999999</v>
      </c>
      <c r="E55">
        <v>1.4594</v>
      </c>
    </row>
    <row r="56" spans="1:5" x14ac:dyDescent="0.25">
      <c r="A56" t="s">
        <v>69</v>
      </c>
      <c r="B56" t="s">
        <v>324</v>
      </c>
      <c r="C56">
        <v>1.3526</v>
      </c>
      <c r="D56">
        <v>0.93389999999999995</v>
      </c>
      <c r="E56">
        <v>0.82350000000000001</v>
      </c>
    </row>
    <row r="57" spans="1:5" x14ac:dyDescent="0.25">
      <c r="A57" t="s">
        <v>69</v>
      </c>
      <c r="B57" t="s">
        <v>351</v>
      </c>
      <c r="C57">
        <v>1.3526</v>
      </c>
      <c r="D57">
        <v>1.1284000000000001</v>
      </c>
      <c r="E57">
        <v>1.0588</v>
      </c>
    </row>
    <row r="58" spans="1:5" x14ac:dyDescent="0.25">
      <c r="A58" t="s">
        <v>69</v>
      </c>
      <c r="B58" t="s">
        <v>73</v>
      </c>
      <c r="C58">
        <v>1.3526</v>
      </c>
      <c r="D58">
        <v>0.85609999999999997</v>
      </c>
      <c r="E58">
        <v>0.86270000000000002</v>
      </c>
    </row>
    <row r="59" spans="1:5" x14ac:dyDescent="0.25">
      <c r="A59" t="s">
        <v>69</v>
      </c>
      <c r="B59" t="s">
        <v>75</v>
      </c>
      <c r="C59">
        <v>1.3526</v>
      </c>
      <c r="D59">
        <v>0.54479999999999995</v>
      </c>
      <c r="E59">
        <v>1.0588</v>
      </c>
    </row>
    <row r="60" spans="1:5" x14ac:dyDescent="0.25">
      <c r="A60" t="s">
        <v>69</v>
      </c>
      <c r="B60" t="s">
        <v>77</v>
      </c>
      <c r="C60">
        <v>1.3526</v>
      </c>
      <c r="D60">
        <v>1.2062999999999999</v>
      </c>
      <c r="E60">
        <v>0.70589999999999997</v>
      </c>
    </row>
    <row r="61" spans="1:5" x14ac:dyDescent="0.25">
      <c r="A61" t="s">
        <v>69</v>
      </c>
      <c r="B61" t="s">
        <v>263</v>
      </c>
      <c r="C61">
        <v>1.3526</v>
      </c>
      <c r="D61">
        <v>0.7782</v>
      </c>
      <c r="E61">
        <v>1.2548999999999999</v>
      </c>
    </row>
    <row r="62" spans="1:5" x14ac:dyDescent="0.25">
      <c r="A62" t="s">
        <v>69</v>
      </c>
      <c r="B62" t="s">
        <v>381</v>
      </c>
      <c r="C62">
        <v>1.3526</v>
      </c>
      <c r="D62">
        <v>0.93389999999999995</v>
      </c>
      <c r="E62">
        <v>1.0980000000000001</v>
      </c>
    </row>
    <row r="63" spans="1:5" x14ac:dyDescent="0.25">
      <c r="A63" t="s">
        <v>69</v>
      </c>
      <c r="B63" t="s">
        <v>76</v>
      </c>
      <c r="C63">
        <v>1.3526</v>
      </c>
      <c r="D63">
        <v>0.35020000000000001</v>
      </c>
      <c r="E63">
        <v>1.0980000000000001</v>
      </c>
    </row>
    <row r="64" spans="1:5" x14ac:dyDescent="0.25">
      <c r="A64" t="s">
        <v>69</v>
      </c>
      <c r="B64" t="s">
        <v>72</v>
      </c>
      <c r="C64">
        <v>1.3526</v>
      </c>
      <c r="D64">
        <v>1.0894999999999999</v>
      </c>
      <c r="E64">
        <v>0.82350000000000001</v>
      </c>
    </row>
    <row r="65" spans="1:5" x14ac:dyDescent="0.25">
      <c r="A65" t="s">
        <v>69</v>
      </c>
      <c r="B65" t="s">
        <v>78</v>
      </c>
      <c r="C65">
        <v>1.3526</v>
      </c>
      <c r="D65">
        <v>1.323</v>
      </c>
      <c r="E65">
        <v>1.1765000000000001</v>
      </c>
    </row>
    <row r="66" spans="1:5" x14ac:dyDescent="0.25">
      <c r="A66" t="s">
        <v>69</v>
      </c>
      <c r="B66" t="s">
        <v>260</v>
      </c>
      <c r="C66">
        <v>1.3526</v>
      </c>
      <c r="D66">
        <v>1.1284000000000001</v>
      </c>
      <c r="E66">
        <v>0.7843</v>
      </c>
    </row>
    <row r="67" spans="1:5" x14ac:dyDescent="0.25">
      <c r="A67" t="s">
        <v>69</v>
      </c>
      <c r="B67" t="s">
        <v>262</v>
      </c>
      <c r="C67">
        <v>1.3526</v>
      </c>
      <c r="D67">
        <v>1.6732</v>
      </c>
      <c r="E67">
        <v>0.66669999999999996</v>
      </c>
    </row>
    <row r="68" spans="1:5" x14ac:dyDescent="0.25">
      <c r="A68" t="s">
        <v>69</v>
      </c>
      <c r="B68" t="s">
        <v>261</v>
      </c>
      <c r="C68">
        <v>1.3526</v>
      </c>
      <c r="D68">
        <v>1.4785999999999999</v>
      </c>
      <c r="E68">
        <v>1.0980000000000001</v>
      </c>
    </row>
    <row r="69" spans="1:5" x14ac:dyDescent="0.25">
      <c r="A69" t="s">
        <v>69</v>
      </c>
      <c r="B69" t="s">
        <v>325</v>
      </c>
      <c r="C69">
        <v>1.3526</v>
      </c>
      <c r="D69">
        <v>1.0117</v>
      </c>
      <c r="E69">
        <v>1.2941</v>
      </c>
    </row>
    <row r="70" spans="1:5" x14ac:dyDescent="0.25">
      <c r="A70" t="s">
        <v>69</v>
      </c>
      <c r="B70" t="s">
        <v>258</v>
      </c>
      <c r="C70">
        <v>1.3526</v>
      </c>
      <c r="D70">
        <v>0.46689999999999998</v>
      </c>
      <c r="E70">
        <v>1.0588</v>
      </c>
    </row>
    <row r="71" spans="1:5" x14ac:dyDescent="0.25">
      <c r="A71" t="s">
        <v>69</v>
      </c>
      <c r="B71" t="s">
        <v>79</v>
      </c>
      <c r="C71">
        <v>1.3526</v>
      </c>
      <c r="D71">
        <v>1.0894999999999999</v>
      </c>
      <c r="E71">
        <v>0.98040000000000005</v>
      </c>
    </row>
    <row r="72" spans="1:5" x14ac:dyDescent="0.25">
      <c r="A72" t="s">
        <v>69</v>
      </c>
      <c r="B72" t="s">
        <v>259</v>
      </c>
      <c r="C72">
        <v>1.3526</v>
      </c>
      <c r="D72">
        <v>1.3619000000000001</v>
      </c>
      <c r="E72">
        <v>0.7843</v>
      </c>
    </row>
    <row r="73" spans="1:5" x14ac:dyDescent="0.25">
      <c r="A73" t="s">
        <v>69</v>
      </c>
      <c r="B73" t="s">
        <v>71</v>
      </c>
      <c r="C73">
        <v>1.3526</v>
      </c>
      <c r="D73">
        <v>0.5837</v>
      </c>
      <c r="E73">
        <v>1.5294000000000001</v>
      </c>
    </row>
    <row r="74" spans="1:5" x14ac:dyDescent="0.25">
      <c r="A74" t="s">
        <v>69</v>
      </c>
      <c r="B74" t="s">
        <v>74</v>
      </c>
      <c r="C74">
        <v>1.3526</v>
      </c>
      <c r="D74">
        <v>1.2452000000000001</v>
      </c>
      <c r="E74">
        <v>0.86270000000000002</v>
      </c>
    </row>
    <row r="75" spans="1:5" x14ac:dyDescent="0.25">
      <c r="A75" t="s">
        <v>69</v>
      </c>
      <c r="B75" t="s">
        <v>70</v>
      </c>
      <c r="C75">
        <v>1.3526</v>
      </c>
      <c r="D75">
        <v>0.81710000000000005</v>
      </c>
      <c r="E75">
        <v>0.98040000000000005</v>
      </c>
    </row>
    <row r="76" spans="1:5" x14ac:dyDescent="0.25">
      <c r="A76" t="s">
        <v>80</v>
      </c>
      <c r="B76" t="s">
        <v>97</v>
      </c>
      <c r="C76">
        <v>1.2518</v>
      </c>
      <c r="D76">
        <v>1.042</v>
      </c>
      <c r="E76">
        <v>0.90559999999999996</v>
      </c>
    </row>
    <row r="77" spans="1:5" x14ac:dyDescent="0.25">
      <c r="A77" t="s">
        <v>80</v>
      </c>
      <c r="B77" t="s">
        <v>82</v>
      </c>
      <c r="C77">
        <v>1.2518</v>
      </c>
      <c r="D77">
        <v>0.62519999999999998</v>
      </c>
      <c r="E77">
        <v>1.5230999999999999</v>
      </c>
    </row>
    <row r="78" spans="1:5" x14ac:dyDescent="0.25">
      <c r="A78" t="s">
        <v>80</v>
      </c>
      <c r="B78" t="s">
        <v>83</v>
      </c>
      <c r="C78">
        <v>1.2518</v>
      </c>
      <c r="D78">
        <v>1.2850999999999999</v>
      </c>
      <c r="E78">
        <v>1.1526000000000001</v>
      </c>
    </row>
    <row r="79" spans="1:5" x14ac:dyDescent="0.25">
      <c r="A79" t="s">
        <v>80</v>
      </c>
      <c r="B79" t="s">
        <v>85</v>
      </c>
      <c r="C79">
        <v>1.2518</v>
      </c>
      <c r="D79">
        <v>1.3893</v>
      </c>
      <c r="E79">
        <v>0.98799999999999999</v>
      </c>
    </row>
    <row r="80" spans="1:5" x14ac:dyDescent="0.25">
      <c r="A80" t="s">
        <v>80</v>
      </c>
      <c r="B80" t="s">
        <v>359</v>
      </c>
      <c r="C80">
        <v>1.2518</v>
      </c>
      <c r="D80">
        <v>1.3546</v>
      </c>
      <c r="E80">
        <v>0.82330000000000003</v>
      </c>
    </row>
    <row r="81" spans="1:5" x14ac:dyDescent="0.25">
      <c r="A81" t="s">
        <v>80</v>
      </c>
      <c r="B81" t="s">
        <v>87</v>
      </c>
      <c r="C81">
        <v>1.2518</v>
      </c>
      <c r="D81">
        <v>0.62519999999999998</v>
      </c>
      <c r="E81">
        <v>1.2349000000000001</v>
      </c>
    </row>
    <row r="82" spans="1:5" x14ac:dyDescent="0.25">
      <c r="A82" t="s">
        <v>80</v>
      </c>
      <c r="B82" t="s">
        <v>89</v>
      </c>
      <c r="C82">
        <v>1.2518</v>
      </c>
      <c r="D82">
        <v>1.2850999999999999</v>
      </c>
      <c r="E82">
        <v>1.0703</v>
      </c>
    </row>
    <row r="83" spans="1:5" x14ac:dyDescent="0.25">
      <c r="A83" t="s">
        <v>80</v>
      </c>
      <c r="B83" t="s">
        <v>369</v>
      </c>
      <c r="C83">
        <v>1.2518</v>
      </c>
      <c r="D83">
        <v>1.042</v>
      </c>
      <c r="E83">
        <v>0.90559999999999996</v>
      </c>
    </row>
    <row r="84" spans="1:5" x14ac:dyDescent="0.25">
      <c r="A84" t="s">
        <v>80</v>
      </c>
      <c r="B84" t="s">
        <v>91</v>
      </c>
      <c r="C84">
        <v>1.2518</v>
      </c>
      <c r="D84">
        <v>0.69469999999999998</v>
      </c>
      <c r="E84">
        <v>1.0703</v>
      </c>
    </row>
    <row r="85" spans="1:5" x14ac:dyDescent="0.25">
      <c r="A85" t="s">
        <v>80</v>
      </c>
      <c r="B85" t="s">
        <v>96</v>
      </c>
      <c r="C85">
        <v>1.2518</v>
      </c>
      <c r="D85">
        <v>0.97250000000000003</v>
      </c>
      <c r="E85">
        <v>0.94679999999999997</v>
      </c>
    </row>
    <row r="86" spans="1:5" x14ac:dyDescent="0.25">
      <c r="A86" t="s">
        <v>80</v>
      </c>
      <c r="B86" t="s">
        <v>86</v>
      </c>
      <c r="C86">
        <v>1.2518</v>
      </c>
      <c r="D86">
        <v>0.86829999999999996</v>
      </c>
      <c r="E86">
        <v>0.94679999999999997</v>
      </c>
    </row>
    <row r="87" spans="1:5" x14ac:dyDescent="0.25">
      <c r="A87" t="s">
        <v>80</v>
      </c>
      <c r="B87" t="s">
        <v>81</v>
      </c>
      <c r="C87">
        <v>1.2518</v>
      </c>
      <c r="D87">
        <v>1.042</v>
      </c>
      <c r="E87">
        <v>1.0290999999999999</v>
      </c>
    </row>
    <row r="88" spans="1:5" x14ac:dyDescent="0.25">
      <c r="A88" t="s">
        <v>80</v>
      </c>
      <c r="B88" t="s">
        <v>94</v>
      </c>
      <c r="C88">
        <v>1.2518</v>
      </c>
      <c r="D88">
        <v>0.83360000000000001</v>
      </c>
      <c r="E88">
        <v>0.98799999999999999</v>
      </c>
    </row>
    <row r="89" spans="1:5" x14ac:dyDescent="0.25">
      <c r="A89" t="s">
        <v>80</v>
      </c>
      <c r="B89" t="s">
        <v>90</v>
      </c>
      <c r="C89">
        <v>1.2518</v>
      </c>
      <c r="D89">
        <v>1.3546</v>
      </c>
      <c r="E89">
        <v>0.61750000000000005</v>
      </c>
    </row>
    <row r="90" spans="1:5" x14ac:dyDescent="0.25">
      <c r="A90" t="s">
        <v>80</v>
      </c>
      <c r="B90" t="s">
        <v>93</v>
      </c>
      <c r="C90">
        <v>1.2518</v>
      </c>
      <c r="D90">
        <v>0.72940000000000005</v>
      </c>
      <c r="E90">
        <v>0.98799999999999999</v>
      </c>
    </row>
    <row r="91" spans="1:5" x14ac:dyDescent="0.25">
      <c r="A91" t="s">
        <v>80</v>
      </c>
      <c r="B91" t="s">
        <v>88</v>
      </c>
      <c r="C91">
        <v>1.2518</v>
      </c>
      <c r="D91">
        <v>0.72940000000000005</v>
      </c>
      <c r="E91">
        <v>0.98799999999999999</v>
      </c>
    </row>
    <row r="92" spans="1:5" x14ac:dyDescent="0.25">
      <c r="A92" t="s">
        <v>80</v>
      </c>
      <c r="B92" t="s">
        <v>410</v>
      </c>
      <c r="C92">
        <v>1.2518</v>
      </c>
      <c r="D92">
        <v>1.1113999999999999</v>
      </c>
      <c r="E92">
        <v>1.1113999999999999</v>
      </c>
    </row>
    <row r="93" spans="1:5" x14ac:dyDescent="0.25">
      <c r="A93" t="s">
        <v>80</v>
      </c>
      <c r="B93" t="s">
        <v>412</v>
      </c>
      <c r="C93">
        <v>1.2518</v>
      </c>
      <c r="D93">
        <v>1.2850999999999999</v>
      </c>
      <c r="E93">
        <v>1.1113999999999999</v>
      </c>
    </row>
    <row r="94" spans="1:5" x14ac:dyDescent="0.25">
      <c r="A94" t="s">
        <v>80</v>
      </c>
      <c r="B94" t="s">
        <v>92</v>
      </c>
      <c r="C94">
        <v>1.2518</v>
      </c>
      <c r="D94">
        <v>0.90300000000000002</v>
      </c>
      <c r="E94">
        <v>1.4408000000000001</v>
      </c>
    </row>
    <row r="95" spans="1:5" x14ac:dyDescent="0.25">
      <c r="A95" t="s">
        <v>80</v>
      </c>
      <c r="B95" t="s">
        <v>416</v>
      </c>
      <c r="C95">
        <v>1.2518</v>
      </c>
      <c r="D95">
        <v>0.7641</v>
      </c>
      <c r="E95">
        <v>0.69979999999999998</v>
      </c>
    </row>
    <row r="96" spans="1:5" x14ac:dyDescent="0.25">
      <c r="A96" t="s">
        <v>80</v>
      </c>
      <c r="B96" t="s">
        <v>84</v>
      </c>
      <c r="C96">
        <v>1.2518</v>
      </c>
      <c r="D96">
        <v>1.0072000000000001</v>
      </c>
      <c r="E96">
        <v>1.1526000000000001</v>
      </c>
    </row>
    <row r="97" spans="1:5" x14ac:dyDescent="0.25">
      <c r="A97" t="s">
        <v>80</v>
      </c>
      <c r="B97" t="s">
        <v>98</v>
      </c>
      <c r="C97">
        <v>1.2518</v>
      </c>
      <c r="D97">
        <v>0.93779999999999997</v>
      </c>
      <c r="E97">
        <v>0.65859999999999996</v>
      </c>
    </row>
    <row r="98" spans="1:5" x14ac:dyDescent="0.25">
      <c r="A98" t="s">
        <v>80</v>
      </c>
      <c r="B98" t="s">
        <v>95</v>
      </c>
      <c r="C98">
        <v>1.2518</v>
      </c>
      <c r="D98">
        <v>1.5282</v>
      </c>
      <c r="E98">
        <v>0.49399999999999999</v>
      </c>
    </row>
    <row r="99" spans="1:5" x14ac:dyDescent="0.25">
      <c r="A99" t="s">
        <v>80</v>
      </c>
      <c r="B99" t="s">
        <v>435</v>
      </c>
      <c r="C99">
        <v>1.2518</v>
      </c>
      <c r="D99">
        <v>0.59050000000000002</v>
      </c>
      <c r="E99">
        <v>1.1526000000000001</v>
      </c>
    </row>
    <row r="100" spans="1:5" x14ac:dyDescent="0.25">
      <c r="A100" t="s">
        <v>99</v>
      </c>
      <c r="B100" t="s">
        <v>100</v>
      </c>
      <c r="C100">
        <v>1.3478000000000001</v>
      </c>
      <c r="D100">
        <v>1</v>
      </c>
      <c r="E100">
        <v>0.88759999999999994</v>
      </c>
    </row>
    <row r="101" spans="1:5" x14ac:dyDescent="0.25">
      <c r="A101" t="s">
        <v>99</v>
      </c>
      <c r="B101" t="s">
        <v>102</v>
      </c>
      <c r="C101">
        <v>1.3478000000000001</v>
      </c>
      <c r="D101">
        <v>1.0323</v>
      </c>
      <c r="E101">
        <v>1.3313999999999999</v>
      </c>
    </row>
    <row r="102" spans="1:5" x14ac:dyDescent="0.25">
      <c r="A102" t="s">
        <v>99</v>
      </c>
      <c r="B102" t="s">
        <v>111</v>
      </c>
      <c r="C102">
        <v>1.3478000000000001</v>
      </c>
      <c r="D102">
        <v>0.96779999999999999</v>
      </c>
      <c r="E102">
        <v>0.61450000000000005</v>
      </c>
    </row>
    <row r="103" spans="1:5" x14ac:dyDescent="0.25">
      <c r="A103" t="s">
        <v>99</v>
      </c>
      <c r="B103" t="s">
        <v>104</v>
      </c>
      <c r="C103">
        <v>1.3478000000000001</v>
      </c>
      <c r="D103">
        <v>0.7419</v>
      </c>
      <c r="E103">
        <v>1.0924</v>
      </c>
    </row>
    <row r="104" spans="1:5" x14ac:dyDescent="0.25">
      <c r="A104" t="s">
        <v>99</v>
      </c>
      <c r="B104" t="s">
        <v>106</v>
      </c>
      <c r="C104">
        <v>1.3478000000000001</v>
      </c>
      <c r="D104">
        <v>1.0323</v>
      </c>
      <c r="E104">
        <v>1.4338</v>
      </c>
    </row>
    <row r="105" spans="1:5" x14ac:dyDescent="0.25">
      <c r="A105" t="s">
        <v>99</v>
      </c>
      <c r="B105" t="s">
        <v>105</v>
      </c>
      <c r="C105">
        <v>1.3478000000000001</v>
      </c>
      <c r="D105">
        <v>1.1613</v>
      </c>
      <c r="E105">
        <v>1.2630999999999999</v>
      </c>
    </row>
    <row r="106" spans="1:5" x14ac:dyDescent="0.25">
      <c r="A106" t="s">
        <v>99</v>
      </c>
      <c r="B106" t="s">
        <v>117</v>
      </c>
      <c r="C106">
        <v>1.3478000000000001</v>
      </c>
      <c r="D106">
        <v>1.0323</v>
      </c>
      <c r="E106">
        <v>1.0241</v>
      </c>
    </row>
    <row r="107" spans="1:5" x14ac:dyDescent="0.25">
      <c r="A107" t="s">
        <v>99</v>
      </c>
      <c r="B107" t="s">
        <v>121</v>
      </c>
      <c r="C107">
        <v>1.3478000000000001</v>
      </c>
      <c r="D107">
        <v>1.0968</v>
      </c>
      <c r="E107">
        <v>1.0924</v>
      </c>
    </row>
    <row r="108" spans="1:5" x14ac:dyDescent="0.25">
      <c r="A108" t="s">
        <v>99</v>
      </c>
      <c r="B108" t="s">
        <v>108</v>
      </c>
      <c r="C108">
        <v>1.3478000000000001</v>
      </c>
      <c r="D108">
        <v>0.8387</v>
      </c>
      <c r="E108">
        <v>0.58030000000000004</v>
      </c>
    </row>
    <row r="109" spans="1:5" x14ac:dyDescent="0.25">
      <c r="A109" t="s">
        <v>99</v>
      </c>
      <c r="B109" t="s">
        <v>103</v>
      </c>
      <c r="C109">
        <v>1.3478000000000001</v>
      </c>
      <c r="D109">
        <v>1</v>
      </c>
      <c r="E109">
        <v>1.0241</v>
      </c>
    </row>
    <row r="110" spans="1:5" x14ac:dyDescent="0.25">
      <c r="A110" t="s">
        <v>99</v>
      </c>
      <c r="B110" t="s">
        <v>110</v>
      </c>
      <c r="C110">
        <v>1.3478000000000001</v>
      </c>
      <c r="D110">
        <v>1.0323</v>
      </c>
      <c r="E110">
        <v>0.47789999999999999</v>
      </c>
    </row>
    <row r="111" spans="1:5" x14ac:dyDescent="0.25">
      <c r="A111" t="s">
        <v>99</v>
      </c>
      <c r="B111" t="s">
        <v>107</v>
      </c>
      <c r="C111">
        <v>1.3478000000000001</v>
      </c>
      <c r="D111">
        <v>0.80649999999999999</v>
      </c>
      <c r="E111">
        <v>0.61450000000000005</v>
      </c>
    </row>
    <row r="112" spans="1:5" x14ac:dyDescent="0.25">
      <c r="A112" t="s">
        <v>99</v>
      </c>
      <c r="B112" t="s">
        <v>395</v>
      </c>
      <c r="C112">
        <v>1.3478000000000001</v>
      </c>
      <c r="D112">
        <v>1.1291</v>
      </c>
      <c r="E112">
        <v>1.0241</v>
      </c>
    </row>
    <row r="113" spans="1:5" x14ac:dyDescent="0.25">
      <c r="A113" t="s">
        <v>99</v>
      </c>
      <c r="B113" t="s">
        <v>115</v>
      </c>
      <c r="C113">
        <v>1.3478000000000001</v>
      </c>
      <c r="D113">
        <v>1.1613</v>
      </c>
      <c r="E113">
        <v>0.95589999999999997</v>
      </c>
    </row>
    <row r="114" spans="1:5" x14ac:dyDescent="0.25">
      <c r="A114" t="s">
        <v>99</v>
      </c>
      <c r="B114" t="s">
        <v>112</v>
      </c>
      <c r="C114">
        <v>1.3478000000000001</v>
      </c>
      <c r="D114">
        <v>0.6452</v>
      </c>
      <c r="E114">
        <v>0.88759999999999994</v>
      </c>
    </row>
    <row r="115" spans="1:5" x14ac:dyDescent="0.25">
      <c r="A115" t="s">
        <v>99</v>
      </c>
      <c r="B115" t="s">
        <v>113</v>
      </c>
      <c r="C115">
        <v>1.3478000000000001</v>
      </c>
      <c r="D115">
        <v>1.2581</v>
      </c>
      <c r="E115">
        <v>0.71689999999999998</v>
      </c>
    </row>
    <row r="116" spans="1:5" x14ac:dyDescent="0.25">
      <c r="A116" t="s">
        <v>99</v>
      </c>
      <c r="B116" t="s">
        <v>114</v>
      </c>
      <c r="C116">
        <v>1.3478000000000001</v>
      </c>
      <c r="D116">
        <v>1.6775</v>
      </c>
      <c r="E116">
        <v>0.751</v>
      </c>
    </row>
    <row r="117" spans="1:5" x14ac:dyDescent="0.25">
      <c r="A117" t="s">
        <v>99</v>
      </c>
      <c r="B117" t="s">
        <v>116</v>
      </c>
      <c r="C117">
        <v>1.3478000000000001</v>
      </c>
      <c r="D117">
        <v>1</v>
      </c>
      <c r="E117">
        <v>1.3313999999999999</v>
      </c>
    </row>
    <row r="118" spans="1:5" x14ac:dyDescent="0.25">
      <c r="A118" t="s">
        <v>99</v>
      </c>
      <c r="B118" t="s">
        <v>109</v>
      </c>
      <c r="C118">
        <v>1.3478000000000001</v>
      </c>
      <c r="D118">
        <v>0.9355</v>
      </c>
      <c r="E118">
        <v>0.81930000000000003</v>
      </c>
    </row>
    <row r="119" spans="1:5" x14ac:dyDescent="0.25">
      <c r="A119" t="s">
        <v>99</v>
      </c>
      <c r="B119" t="s">
        <v>118</v>
      </c>
      <c r="C119">
        <v>1.3478000000000001</v>
      </c>
      <c r="D119">
        <v>0.871</v>
      </c>
      <c r="E119">
        <v>1.4338</v>
      </c>
    </row>
    <row r="120" spans="1:5" x14ac:dyDescent="0.25">
      <c r="A120" t="s">
        <v>99</v>
      </c>
      <c r="B120" t="s">
        <v>417</v>
      </c>
      <c r="C120">
        <v>1.3478000000000001</v>
      </c>
      <c r="D120">
        <v>0.9032</v>
      </c>
      <c r="E120">
        <v>1.0583</v>
      </c>
    </row>
    <row r="121" spans="1:5" x14ac:dyDescent="0.25">
      <c r="A121" t="s">
        <v>99</v>
      </c>
      <c r="B121" t="s">
        <v>101</v>
      </c>
      <c r="C121">
        <v>1.3478000000000001</v>
      </c>
      <c r="D121">
        <v>1.0323</v>
      </c>
      <c r="E121">
        <v>0.85350000000000004</v>
      </c>
    </row>
    <row r="122" spans="1:5" x14ac:dyDescent="0.25">
      <c r="A122" t="s">
        <v>99</v>
      </c>
      <c r="B122" t="s">
        <v>120</v>
      </c>
      <c r="C122">
        <v>1.3478000000000001</v>
      </c>
      <c r="D122">
        <v>0.80649999999999999</v>
      </c>
      <c r="E122">
        <v>1.2971999999999999</v>
      </c>
    </row>
    <row r="123" spans="1:5" x14ac:dyDescent="0.25">
      <c r="A123" t="s">
        <v>99</v>
      </c>
      <c r="B123" t="s">
        <v>119</v>
      </c>
      <c r="C123">
        <v>1.3478000000000001</v>
      </c>
      <c r="D123">
        <v>0.8387</v>
      </c>
      <c r="E123">
        <v>1.4338</v>
      </c>
    </row>
    <row r="124" spans="1:5" x14ac:dyDescent="0.25">
      <c r="A124" t="s">
        <v>122</v>
      </c>
      <c r="B124" t="s">
        <v>123</v>
      </c>
      <c r="C124">
        <v>1.2608999999999999</v>
      </c>
      <c r="D124">
        <v>1.1033999999999999</v>
      </c>
      <c r="E124">
        <v>1.2653000000000001</v>
      </c>
    </row>
    <row r="125" spans="1:5" x14ac:dyDescent="0.25">
      <c r="A125" t="s">
        <v>122</v>
      </c>
      <c r="B125" t="s">
        <v>125</v>
      </c>
      <c r="C125">
        <v>1.2608999999999999</v>
      </c>
      <c r="D125">
        <v>0.93100000000000005</v>
      </c>
      <c r="E125">
        <v>0.90939999999999999</v>
      </c>
    </row>
    <row r="126" spans="1:5" x14ac:dyDescent="0.25">
      <c r="A126" t="s">
        <v>122</v>
      </c>
      <c r="B126" t="s">
        <v>127</v>
      </c>
      <c r="C126">
        <v>1.2608999999999999</v>
      </c>
      <c r="D126">
        <v>0.75860000000000005</v>
      </c>
      <c r="E126">
        <v>0.75129999999999997</v>
      </c>
    </row>
    <row r="127" spans="1:5" x14ac:dyDescent="0.25">
      <c r="A127" t="s">
        <v>122</v>
      </c>
      <c r="B127" t="s">
        <v>130</v>
      </c>
      <c r="C127">
        <v>1.2608999999999999</v>
      </c>
      <c r="D127">
        <v>1.0345</v>
      </c>
      <c r="E127">
        <v>0.79079999999999995</v>
      </c>
    </row>
    <row r="128" spans="1:5" x14ac:dyDescent="0.25">
      <c r="A128" t="s">
        <v>122</v>
      </c>
      <c r="B128" t="s">
        <v>362</v>
      </c>
      <c r="C128">
        <v>1.2608999999999999</v>
      </c>
      <c r="D128">
        <v>1.3103</v>
      </c>
      <c r="E128">
        <v>0.98850000000000005</v>
      </c>
    </row>
    <row r="129" spans="1:5" x14ac:dyDescent="0.25">
      <c r="A129" t="s">
        <v>122</v>
      </c>
      <c r="B129" t="s">
        <v>126</v>
      </c>
      <c r="C129">
        <v>1.2608999999999999</v>
      </c>
      <c r="D129">
        <v>1.2758</v>
      </c>
      <c r="E129">
        <v>0.83030000000000004</v>
      </c>
    </row>
    <row r="130" spans="1:5" x14ac:dyDescent="0.25">
      <c r="A130" t="s">
        <v>122</v>
      </c>
      <c r="B130" t="s">
        <v>129</v>
      </c>
      <c r="C130">
        <v>1.2608999999999999</v>
      </c>
      <c r="D130">
        <v>1.1033999999999999</v>
      </c>
      <c r="E130">
        <v>1.028</v>
      </c>
    </row>
    <row r="131" spans="1:5" x14ac:dyDescent="0.25">
      <c r="A131" t="s">
        <v>122</v>
      </c>
      <c r="B131" t="s">
        <v>128</v>
      </c>
      <c r="C131">
        <v>1.2608999999999999</v>
      </c>
      <c r="D131">
        <v>1.0345</v>
      </c>
      <c r="E131">
        <v>1.0676000000000001</v>
      </c>
    </row>
    <row r="132" spans="1:5" x14ac:dyDescent="0.25">
      <c r="A132" t="s">
        <v>122</v>
      </c>
      <c r="B132" t="s">
        <v>136</v>
      </c>
      <c r="C132">
        <v>1.2608999999999999</v>
      </c>
      <c r="D132">
        <v>1.3103</v>
      </c>
      <c r="E132">
        <v>0.79079999999999995</v>
      </c>
    </row>
    <row r="133" spans="1:5" x14ac:dyDescent="0.25">
      <c r="A133" t="s">
        <v>122</v>
      </c>
      <c r="B133" t="s">
        <v>131</v>
      </c>
      <c r="C133">
        <v>1.2608999999999999</v>
      </c>
      <c r="D133">
        <v>1.0689</v>
      </c>
      <c r="E133">
        <v>1.0676000000000001</v>
      </c>
    </row>
    <row r="134" spans="1:5" x14ac:dyDescent="0.25">
      <c r="A134" t="s">
        <v>122</v>
      </c>
      <c r="B134" t="s">
        <v>133</v>
      </c>
      <c r="C134">
        <v>1.2608999999999999</v>
      </c>
      <c r="D134">
        <v>0.58620000000000005</v>
      </c>
      <c r="E134">
        <v>1.1861999999999999</v>
      </c>
    </row>
    <row r="135" spans="1:5" x14ac:dyDescent="0.25">
      <c r="A135" t="s">
        <v>122</v>
      </c>
      <c r="B135" t="s">
        <v>135</v>
      </c>
      <c r="C135">
        <v>1.2608999999999999</v>
      </c>
      <c r="D135">
        <v>0.8276</v>
      </c>
      <c r="E135">
        <v>1.1467000000000001</v>
      </c>
    </row>
    <row r="136" spans="1:5" x14ac:dyDescent="0.25">
      <c r="A136" t="s">
        <v>122</v>
      </c>
      <c r="B136" t="s">
        <v>137</v>
      </c>
      <c r="C136">
        <v>1.2608999999999999</v>
      </c>
      <c r="D136">
        <v>1.1033999999999999</v>
      </c>
      <c r="E136">
        <v>0.98850000000000005</v>
      </c>
    </row>
    <row r="137" spans="1:5" x14ac:dyDescent="0.25">
      <c r="A137" t="s">
        <v>122</v>
      </c>
      <c r="B137" t="s">
        <v>401</v>
      </c>
      <c r="C137">
        <v>1.2608999999999999</v>
      </c>
      <c r="D137">
        <v>1.1378999999999999</v>
      </c>
      <c r="E137">
        <v>1.2257</v>
      </c>
    </row>
    <row r="138" spans="1:5" x14ac:dyDescent="0.25">
      <c r="A138" t="s">
        <v>122</v>
      </c>
      <c r="B138" t="s">
        <v>138</v>
      </c>
      <c r="C138">
        <v>1.2608999999999999</v>
      </c>
      <c r="D138">
        <v>1.3103</v>
      </c>
      <c r="E138">
        <v>1.0676000000000001</v>
      </c>
    </row>
    <row r="139" spans="1:5" x14ac:dyDescent="0.25">
      <c r="A139" t="s">
        <v>122</v>
      </c>
      <c r="B139" t="s">
        <v>139</v>
      </c>
      <c r="C139">
        <v>1.2608999999999999</v>
      </c>
      <c r="D139">
        <v>0.93100000000000005</v>
      </c>
      <c r="E139">
        <v>0.67220000000000002</v>
      </c>
    </row>
    <row r="140" spans="1:5" x14ac:dyDescent="0.25">
      <c r="A140" t="s">
        <v>122</v>
      </c>
      <c r="B140" t="s">
        <v>144</v>
      </c>
      <c r="C140">
        <v>1.2608999999999999</v>
      </c>
      <c r="D140">
        <v>1.0689</v>
      </c>
      <c r="E140">
        <v>1.6607000000000001</v>
      </c>
    </row>
    <row r="141" spans="1:5" x14ac:dyDescent="0.25">
      <c r="A141" t="s">
        <v>122</v>
      </c>
      <c r="B141" t="s">
        <v>132</v>
      </c>
      <c r="C141">
        <v>1.2608999999999999</v>
      </c>
      <c r="D141">
        <v>0.93100000000000005</v>
      </c>
      <c r="E141">
        <v>0.98850000000000005</v>
      </c>
    </row>
    <row r="142" spans="1:5" x14ac:dyDescent="0.25">
      <c r="A142" t="s">
        <v>122</v>
      </c>
      <c r="B142" t="s">
        <v>140</v>
      </c>
      <c r="C142">
        <v>1.2608999999999999</v>
      </c>
      <c r="D142">
        <v>1.2413000000000001</v>
      </c>
      <c r="E142">
        <v>0.59309999999999996</v>
      </c>
    </row>
    <row r="143" spans="1:5" x14ac:dyDescent="0.25">
      <c r="A143" t="s">
        <v>122</v>
      </c>
      <c r="B143" t="s">
        <v>124</v>
      </c>
      <c r="C143">
        <v>1.2608999999999999</v>
      </c>
      <c r="D143">
        <v>0.75860000000000005</v>
      </c>
      <c r="E143">
        <v>1.1071</v>
      </c>
    </row>
    <row r="144" spans="1:5" x14ac:dyDescent="0.25">
      <c r="A144" t="s">
        <v>122</v>
      </c>
      <c r="B144" t="s">
        <v>134</v>
      </c>
      <c r="C144">
        <v>1.2608999999999999</v>
      </c>
      <c r="D144">
        <v>0.55169999999999997</v>
      </c>
      <c r="E144">
        <v>1.1467000000000001</v>
      </c>
    </row>
    <row r="145" spans="1:5" x14ac:dyDescent="0.25">
      <c r="A145" t="s">
        <v>122</v>
      </c>
      <c r="B145" t="s">
        <v>141</v>
      </c>
      <c r="C145">
        <v>1.2608999999999999</v>
      </c>
      <c r="D145">
        <v>0.89649999999999996</v>
      </c>
      <c r="E145">
        <v>0.79079999999999995</v>
      </c>
    </row>
    <row r="146" spans="1:5" x14ac:dyDescent="0.25">
      <c r="A146" t="s">
        <v>122</v>
      </c>
      <c r="B146" t="s">
        <v>142</v>
      </c>
      <c r="C146">
        <v>1.2608999999999999</v>
      </c>
      <c r="D146">
        <v>1.0345</v>
      </c>
      <c r="E146">
        <v>0.86990000000000001</v>
      </c>
    </row>
    <row r="147" spans="1:5" x14ac:dyDescent="0.25">
      <c r="A147" t="s">
        <v>122</v>
      </c>
      <c r="B147" t="s">
        <v>143</v>
      </c>
      <c r="C147">
        <v>1.2608999999999999</v>
      </c>
      <c r="D147">
        <v>0.68959999999999999</v>
      </c>
      <c r="E147">
        <v>1.0676000000000001</v>
      </c>
    </row>
    <row r="148" spans="1:5" x14ac:dyDescent="0.25">
      <c r="A148" t="s">
        <v>145</v>
      </c>
      <c r="B148" t="s">
        <v>347</v>
      </c>
      <c r="C148">
        <v>1.4406000000000001</v>
      </c>
      <c r="D148">
        <v>0.99170000000000003</v>
      </c>
      <c r="E148">
        <v>1.2395</v>
      </c>
    </row>
    <row r="149" spans="1:5" x14ac:dyDescent="0.25">
      <c r="A149" t="s">
        <v>145</v>
      </c>
      <c r="B149" t="s">
        <v>349</v>
      </c>
      <c r="C149">
        <v>1.4406000000000001</v>
      </c>
      <c r="D149">
        <v>0.87680000000000002</v>
      </c>
      <c r="E149">
        <v>1.1209</v>
      </c>
    </row>
    <row r="150" spans="1:5" x14ac:dyDescent="0.25">
      <c r="A150" t="s">
        <v>145</v>
      </c>
      <c r="B150" t="s">
        <v>355</v>
      </c>
      <c r="C150">
        <v>1.4406000000000001</v>
      </c>
      <c r="D150">
        <v>0.43840000000000001</v>
      </c>
      <c r="E150">
        <v>1.619</v>
      </c>
    </row>
    <row r="151" spans="1:5" x14ac:dyDescent="0.25">
      <c r="A151" t="s">
        <v>145</v>
      </c>
      <c r="B151" t="s">
        <v>357</v>
      </c>
      <c r="C151">
        <v>1.4406000000000001</v>
      </c>
      <c r="D151">
        <v>0.86770000000000003</v>
      </c>
      <c r="E151">
        <v>0.94650000000000001</v>
      </c>
    </row>
    <row r="152" spans="1:5" x14ac:dyDescent="0.25">
      <c r="A152" t="s">
        <v>145</v>
      </c>
      <c r="B152" t="s">
        <v>360</v>
      </c>
      <c r="C152">
        <v>1.4406000000000001</v>
      </c>
      <c r="D152">
        <v>1.0908</v>
      </c>
      <c r="E152">
        <v>1.0892999999999999</v>
      </c>
    </row>
    <row r="153" spans="1:5" x14ac:dyDescent="0.25">
      <c r="A153" t="s">
        <v>145</v>
      </c>
      <c r="B153" t="s">
        <v>366</v>
      </c>
      <c r="C153">
        <v>1.4406000000000001</v>
      </c>
      <c r="D153">
        <v>1.0578000000000001</v>
      </c>
      <c r="E153">
        <v>0.71360000000000001</v>
      </c>
    </row>
    <row r="154" spans="1:5" x14ac:dyDescent="0.25">
      <c r="A154" t="s">
        <v>145</v>
      </c>
      <c r="B154" t="s">
        <v>371</v>
      </c>
      <c r="C154">
        <v>1.4406000000000001</v>
      </c>
      <c r="D154">
        <v>0.90239999999999998</v>
      </c>
      <c r="E154">
        <v>0.82820000000000005</v>
      </c>
    </row>
    <row r="155" spans="1:5" x14ac:dyDescent="0.25">
      <c r="A155" t="s">
        <v>145</v>
      </c>
      <c r="B155" t="s">
        <v>149</v>
      </c>
      <c r="C155">
        <v>1.4406000000000001</v>
      </c>
      <c r="D155">
        <v>0.69420000000000004</v>
      </c>
      <c r="E155">
        <v>1.5774999999999999</v>
      </c>
    </row>
    <row r="156" spans="1:5" x14ac:dyDescent="0.25">
      <c r="A156" t="s">
        <v>145</v>
      </c>
      <c r="B156" t="s">
        <v>375</v>
      </c>
      <c r="C156">
        <v>1.4406000000000001</v>
      </c>
      <c r="D156">
        <v>0.82640000000000002</v>
      </c>
      <c r="E156">
        <v>0.45069999999999999</v>
      </c>
    </row>
    <row r="157" spans="1:5" x14ac:dyDescent="0.25">
      <c r="A157" t="s">
        <v>145</v>
      </c>
      <c r="B157" t="s">
        <v>388</v>
      </c>
      <c r="C157">
        <v>1.4406000000000001</v>
      </c>
      <c r="D157">
        <v>1.1106</v>
      </c>
      <c r="E157">
        <v>1.1043000000000001</v>
      </c>
    </row>
    <row r="158" spans="1:5" x14ac:dyDescent="0.25">
      <c r="A158" t="s">
        <v>145</v>
      </c>
      <c r="B158" t="s">
        <v>389</v>
      </c>
      <c r="C158">
        <v>1.4406000000000001</v>
      </c>
      <c r="D158">
        <v>1.1106</v>
      </c>
      <c r="E158">
        <v>0.74929999999999997</v>
      </c>
    </row>
    <row r="159" spans="1:5" x14ac:dyDescent="0.25">
      <c r="A159" t="s">
        <v>145</v>
      </c>
      <c r="B159" t="s">
        <v>391</v>
      </c>
      <c r="C159">
        <v>1.4406000000000001</v>
      </c>
      <c r="D159">
        <v>0.86770000000000003</v>
      </c>
      <c r="E159">
        <v>1.3409</v>
      </c>
    </row>
    <row r="160" spans="1:5" x14ac:dyDescent="0.25">
      <c r="A160" t="s">
        <v>145</v>
      </c>
      <c r="B160" t="s">
        <v>146</v>
      </c>
      <c r="C160">
        <v>1.4406000000000001</v>
      </c>
      <c r="D160">
        <v>0.99170000000000003</v>
      </c>
      <c r="E160">
        <v>1.2770999999999999</v>
      </c>
    </row>
    <row r="161" spans="1:5" x14ac:dyDescent="0.25">
      <c r="A161" t="s">
        <v>145</v>
      </c>
      <c r="B161" t="s">
        <v>404</v>
      </c>
      <c r="C161">
        <v>1.4406000000000001</v>
      </c>
      <c r="D161">
        <v>1.0908</v>
      </c>
      <c r="E161">
        <v>0.75119999999999998</v>
      </c>
    </row>
    <row r="162" spans="1:5" x14ac:dyDescent="0.25">
      <c r="A162" t="s">
        <v>145</v>
      </c>
      <c r="B162" t="s">
        <v>419</v>
      </c>
      <c r="C162">
        <v>1.4406000000000001</v>
      </c>
      <c r="D162">
        <v>1.2148000000000001</v>
      </c>
      <c r="E162">
        <v>0.63100000000000001</v>
      </c>
    </row>
    <row r="163" spans="1:5" x14ac:dyDescent="0.25">
      <c r="A163" t="s">
        <v>145</v>
      </c>
      <c r="B163" t="s">
        <v>423</v>
      </c>
      <c r="C163">
        <v>1.4406000000000001</v>
      </c>
      <c r="D163">
        <v>1.0728</v>
      </c>
      <c r="E163">
        <v>0.5736</v>
      </c>
    </row>
    <row r="164" spans="1:5" x14ac:dyDescent="0.25">
      <c r="A164" t="s">
        <v>145</v>
      </c>
      <c r="B164" t="s">
        <v>425</v>
      </c>
      <c r="C164">
        <v>1.4406000000000001</v>
      </c>
      <c r="D164">
        <v>1.4214</v>
      </c>
      <c r="E164">
        <v>0.60099999999999998</v>
      </c>
    </row>
    <row r="165" spans="1:5" x14ac:dyDescent="0.25">
      <c r="A165" t="s">
        <v>145</v>
      </c>
      <c r="B165" t="s">
        <v>427</v>
      </c>
      <c r="C165">
        <v>1.4406000000000001</v>
      </c>
      <c r="D165">
        <v>1.1358999999999999</v>
      </c>
      <c r="E165">
        <v>0.71709999999999996</v>
      </c>
    </row>
    <row r="166" spans="1:5" x14ac:dyDescent="0.25">
      <c r="A166" t="s">
        <v>145</v>
      </c>
      <c r="B166" t="s">
        <v>432</v>
      </c>
      <c r="C166">
        <v>1.4406000000000001</v>
      </c>
      <c r="D166">
        <v>1.0578000000000001</v>
      </c>
      <c r="E166">
        <v>1.9156</v>
      </c>
    </row>
    <row r="167" spans="1:5" x14ac:dyDescent="0.25">
      <c r="A167" t="s">
        <v>145</v>
      </c>
      <c r="B167" t="s">
        <v>433</v>
      </c>
      <c r="C167">
        <v>1.4406000000000001</v>
      </c>
      <c r="D167">
        <v>0.82640000000000002</v>
      </c>
      <c r="E167">
        <v>1.3522000000000001</v>
      </c>
    </row>
    <row r="168" spans="1:5" x14ac:dyDescent="0.25">
      <c r="A168" t="s">
        <v>145</v>
      </c>
      <c r="B168" t="s">
        <v>434</v>
      </c>
      <c r="C168">
        <v>1.4406000000000001</v>
      </c>
      <c r="D168">
        <v>0.86770000000000003</v>
      </c>
      <c r="E168">
        <v>1.262</v>
      </c>
    </row>
    <row r="169" spans="1:5" x14ac:dyDescent="0.25">
      <c r="A169" t="s">
        <v>145</v>
      </c>
      <c r="B169" t="s">
        <v>148</v>
      </c>
      <c r="C169">
        <v>1.4406000000000001</v>
      </c>
      <c r="D169">
        <v>1.1043000000000001</v>
      </c>
      <c r="E169">
        <v>0.64539999999999997</v>
      </c>
    </row>
    <row r="170" spans="1:5" x14ac:dyDescent="0.25">
      <c r="A170" t="s">
        <v>145</v>
      </c>
      <c r="B170" t="s">
        <v>147</v>
      </c>
      <c r="C170">
        <v>1.4406000000000001</v>
      </c>
      <c r="D170">
        <v>1.1238999999999999</v>
      </c>
      <c r="E170">
        <v>0.93899999999999995</v>
      </c>
    </row>
    <row r="171" spans="1:5" x14ac:dyDescent="0.25">
      <c r="A171" t="s">
        <v>21</v>
      </c>
      <c r="B171" t="s">
        <v>152</v>
      </c>
      <c r="C171">
        <v>1.3974</v>
      </c>
      <c r="D171">
        <v>0.75329999999999997</v>
      </c>
      <c r="E171">
        <v>1.0424</v>
      </c>
    </row>
    <row r="172" spans="1:5" x14ac:dyDescent="0.25">
      <c r="A172" t="s">
        <v>21</v>
      </c>
      <c r="B172" t="s">
        <v>269</v>
      </c>
      <c r="C172">
        <v>1.3974</v>
      </c>
      <c r="D172">
        <v>0.71560000000000001</v>
      </c>
      <c r="E172">
        <v>0.81079999999999997</v>
      </c>
    </row>
    <row r="173" spans="1:5" x14ac:dyDescent="0.25">
      <c r="A173" t="s">
        <v>21</v>
      </c>
      <c r="B173" t="s">
        <v>264</v>
      </c>
      <c r="C173">
        <v>1.3974</v>
      </c>
      <c r="D173">
        <v>1.2052</v>
      </c>
      <c r="E173">
        <v>1.2741</v>
      </c>
    </row>
    <row r="174" spans="1:5" x14ac:dyDescent="0.25">
      <c r="A174" t="s">
        <v>21</v>
      </c>
      <c r="B174" t="s">
        <v>372</v>
      </c>
      <c r="C174">
        <v>1.3974</v>
      </c>
      <c r="D174">
        <v>0.30130000000000001</v>
      </c>
      <c r="E174">
        <v>1.1969000000000001</v>
      </c>
    </row>
    <row r="175" spans="1:5" x14ac:dyDescent="0.25">
      <c r="A175" t="s">
        <v>21</v>
      </c>
      <c r="B175" t="s">
        <v>267</v>
      </c>
      <c r="C175">
        <v>1.3974</v>
      </c>
      <c r="D175">
        <v>1.0546</v>
      </c>
      <c r="E175">
        <v>1.0038</v>
      </c>
    </row>
    <row r="176" spans="1:5" x14ac:dyDescent="0.25">
      <c r="A176" t="s">
        <v>21</v>
      </c>
      <c r="B176" t="s">
        <v>272</v>
      </c>
      <c r="C176">
        <v>1.3974</v>
      </c>
      <c r="D176">
        <v>1.0546</v>
      </c>
      <c r="E176">
        <v>0.42470000000000002</v>
      </c>
    </row>
    <row r="177" spans="1:5" x14ac:dyDescent="0.25">
      <c r="A177" t="s">
        <v>21</v>
      </c>
      <c r="B177" t="s">
        <v>397</v>
      </c>
      <c r="C177">
        <v>1.3974</v>
      </c>
      <c r="D177">
        <v>1.1676</v>
      </c>
      <c r="E177">
        <v>1.1196999999999999</v>
      </c>
    </row>
    <row r="178" spans="1:5" x14ac:dyDescent="0.25">
      <c r="A178" t="s">
        <v>21</v>
      </c>
      <c r="B178" t="s">
        <v>274</v>
      </c>
      <c r="C178">
        <v>1.3974</v>
      </c>
      <c r="D178">
        <v>1.5819000000000001</v>
      </c>
      <c r="E178">
        <v>0.88800000000000001</v>
      </c>
    </row>
    <row r="179" spans="1:5" x14ac:dyDescent="0.25">
      <c r="A179" t="s">
        <v>21</v>
      </c>
      <c r="B179" t="s">
        <v>150</v>
      </c>
      <c r="C179">
        <v>1.3974</v>
      </c>
      <c r="D179">
        <v>1.2052</v>
      </c>
      <c r="E179">
        <v>0.88800000000000001</v>
      </c>
    </row>
    <row r="180" spans="1:5" x14ac:dyDescent="0.25">
      <c r="A180" t="s">
        <v>21</v>
      </c>
      <c r="B180" t="s">
        <v>275</v>
      </c>
      <c r="C180">
        <v>1.3974</v>
      </c>
      <c r="D180">
        <v>0.71560000000000001</v>
      </c>
      <c r="E180">
        <v>1.0038</v>
      </c>
    </row>
    <row r="181" spans="1:5" x14ac:dyDescent="0.25">
      <c r="A181" t="s">
        <v>21</v>
      </c>
      <c r="B181" t="s">
        <v>23</v>
      </c>
      <c r="C181">
        <v>1.3974</v>
      </c>
      <c r="D181">
        <v>1.6194999999999999</v>
      </c>
      <c r="E181">
        <v>0.81079999999999997</v>
      </c>
    </row>
    <row r="182" spans="1:5" x14ac:dyDescent="0.25">
      <c r="A182" t="s">
        <v>21</v>
      </c>
      <c r="B182" t="s">
        <v>22</v>
      </c>
      <c r="C182">
        <v>1.3974</v>
      </c>
      <c r="D182">
        <v>1.2806</v>
      </c>
      <c r="E182">
        <v>1.3512999999999999</v>
      </c>
    </row>
    <row r="183" spans="1:5" x14ac:dyDescent="0.25">
      <c r="A183" t="s">
        <v>21</v>
      </c>
      <c r="B183" t="s">
        <v>266</v>
      </c>
      <c r="C183">
        <v>1.3974</v>
      </c>
      <c r="D183">
        <v>0.79090000000000005</v>
      </c>
      <c r="E183">
        <v>1.1196999999999999</v>
      </c>
    </row>
    <row r="184" spans="1:5" x14ac:dyDescent="0.25">
      <c r="A184" t="s">
        <v>21</v>
      </c>
      <c r="B184" t="s">
        <v>268</v>
      </c>
      <c r="C184">
        <v>1.3974</v>
      </c>
      <c r="D184">
        <v>0.94159999999999999</v>
      </c>
      <c r="E184">
        <v>1.1583000000000001</v>
      </c>
    </row>
    <row r="185" spans="1:5" x14ac:dyDescent="0.25">
      <c r="A185" t="s">
        <v>21</v>
      </c>
      <c r="B185" t="s">
        <v>151</v>
      </c>
      <c r="C185">
        <v>1.3974</v>
      </c>
      <c r="D185">
        <v>0.8286</v>
      </c>
      <c r="E185">
        <v>1.5057</v>
      </c>
    </row>
    <row r="186" spans="1:5" x14ac:dyDescent="0.25">
      <c r="A186" t="s">
        <v>21</v>
      </c>
      <c r="B186" t="s">
        <v>153</v>
      </c>
      <c r="C186">
        <v>1.3974</v>
      </c>
      <c r="D186">
        <v>1.6572</v>
      </c>
      <c r="E186">
        <v>0.54049999999999998</v>
      </c>
    </row>
    <row r="187" spans="1:5" x14ac:dyDescent="0.25">
      <c r="A187" t="s">
        <v>21</v>
      </c>
      <c r="B187" t="s">
        <v>273</v>
      </c>
      <c r="C187">
        <v>1.3974</v>
      </c>
      <c r="D187">
        <v>0.60260000000000002</v>
      </c>
      <c r="E187">
        <v>0.81079999999999997</v>
      </c>
    </row>
    <row r="188" spans="1:5" x14ac:dyDescent="0.25">
      <c r="A188" t="s">
        <v>21</v>
      </c>
      <c r="B188" t="s">
        <v>265</v>
      </c>
      <c r="C188">
        <v>1.3974</v>
      </c>
      <c r="D188">
        <v>0.97929999999999995</v>
      </c>
      <c r="E188">
        <v>0.81079999999999997</v>
      </c>
    </row>
    <row r="189" spans="1:5" x14ac:dyDescent="0.25">
      <c r="A189" t="s">
        <v>21</v>
      </c>
      <c r="B189" t="s">
        <v>271</v>
      </c>
      <c r="C189">
        <v>1.3974</v>
      </c>
      <c r="D189">
        <v>0.75329999999999997</v>
      </c>
      <c r="E189">
        <v>1.1196999999999999</v>
      </c>
    </row>
    <row r="190" spans="1:5" x14ac:dyDescent="0.25">
      <c r="A190" t="s">
        <v>21</v>
      </c>
      <c r="B190" t="s">
        <v>270</v>
      </c>
      <c r="C190">
        <v>1.3974</v>
      </c>
      <c r="D190">
        <v>0.79090000000000005</v>
      </c>
      <c r="E190">
        <v>1.1196999999999999</v>
      </c>
    </row>
    <row r="191" spans="1:5" x14ac:dyDescent="0.25">
      <c r="A191" t="s">
        <v>154</v>
      </c>
      <c r="B191" t="s">
        <v>159</v>
      </c>
      <c r="C191">
        <v>1.3447</v>
      </c>
      <c r="D191">
        <v>0.82189999999999996</v>
      </c>
      <c r="E191">
        <v>0.85209999999999997</v>
      </c>
    </row>
    <row r="192" spans="1:5" x14ac:dyDescent="0.25">
      <c r="A192" t="s">
        <v>154</v>
      </c>
      <c r="B192" t="s">
        <v>161</v>
      </c>
      <c r="C192">
        <v>1.3447</v>
      </c>
      <c r="D192">
        <v>0.58709999999999996</v>
      </c>
      <c r="E192">
        <v>0.60150000000000003</v>
      </c>
    </row>
    <row r="193" spans="1:5" x14ac:dyDescent="0.25">
      <c r="A193" t="s">
        <v>154</v>
      </c>
      <c r="B193" t="s">
        <v>163</v>
      </c>
      <c r="C193">
        <v>1.3447</v>
      </c>
      <c r="D193">
        <v>1.4873000000000001</v>
      </c>
      <c r="E193">
        <v>0.90229999999999999</v>
      </c>
    </row>
    <row r="194" spans="1:5" x14ac:dyDescent="0.25">
      <c r="A194" t="s">
        <v>154</v>
      </c>
      <c r="B194" t="s">
        <v>160</v>
      </c>
      <c r="C194">
        <v>1.3447</v>
      </c>
      <c r="D194">
        <v>0.66539999999999999</v>
      </c>
      <c r="E194">
        <v>0.95240000000000002</v>
      </c>
    </row>
    <row r="195" spans="1:5" x14ac:dyDescent="0.25">
      <c r="A195" t="s">
        <v>154</v>
      </c>
      <c r="B195" t="s">
        <v>165</v>
      </c>
      <c r="C195">
        <v>1.3447</v>
      </c>
      <c r="D195">
        <v>0.82189999999999996</v>
      </c>
      <c r="E195">
        <v>1.3533999999999999</v>
      </c>
    </row>
    <row r="196" spans="1:5" x14ac:dyDescent="0.25">
      <c r="A196" t="s">
        <v>154</v>
      </c>
      <c r="B196" t="s">
        <v>164</v>
      </c>
      <c r="C196">
        <v>1.3447</v>
      </c>
      <c r="D196">
        <v>0.82189999999999996</v>
      </c>
      <c r="E196">
        <v>1.5539000000000001</v>
      </c>
    </row>
    <row r="197" spans="1:5" x14ac:dyDescent="0.25">
      <c r="A197" t="s">
        <v>154</v>
      </c>
      <c r="B197" t="s">
        <v>167</v>
      </c>
      <c r="C197">
        <v>1.3447</v>
      </c>
      <c r="D197">
        <v>1.4481999999999999</v>
      </c>
      <c r="E197">
        <v>0.4511</v>
      </c>
    </row>
    <row r="198" spans="1:5" x14ac:dyDescent="0.25">
      <c r="A198" t="s">
        <v>154</v>
      </c>
      <c r="B198" t="s">
        <v>168</v>
      </c>
      <c r="C198">
        <v>1.3447</v>
      </c>
      <c r="D198">
        <v>0.86109999999999998</v>
      </c>
      <c r="E198">
        <v>0.90229999999999999</v>
      </c>
    </row>
    <row r="199" spans="1:5" x14ac:dyDescent="0.25">
      <c r="A199" t="s">
        <v>154</v>
      </c>
      <c r="B199" t="s">
        <v>156</v>
      </c>
      <c r="C199">
        <v>1.3447</v>
      </c>
      <c r="D199">
        <v>1.3698999999999999</v>
      </c>
      <c r="E199">
        <v>0.70179999999999998</v>
      </c>
    </row>
    <row r="200" spans="1:5" x14ac:dyDescent="0.25">
      <c r="A200" t="s">
        <v>154</v>
      </c>
      <c r="B200" t="s">
        <v>169</v>
      </c>
      <c r="C200">
        <v>1.3447</v>
      </c>
      <c r="D200">
        <v>0.74370000000000003</v>
      </c>
      <c r="E200">
        <v>1.1529</v>
      </c>
    </row>
    <row r="201" spans="1:5" x14ac:dyDescent="0.25">
      <c r="A201" t="s">
        <v>154</v>
      </c>
      <c r="B201" t="s">
        <v>162</v>
      </c>
      <c r="C201">
        <v>1.3447</v>
      </c>
      <c r="D201">
        <v>0.62619999999999998</v>
      </c>
      <c r="E201">
        <v>1.1529</v>
      </c>
    </row>
    <row r="202" spans="1:5" x14ac:dyDescent="0.25">
      <c r="A202" t="s">
        <v>154</v>
      </c>
      <c r="B202" t="s">
        <v>170</v>
      </c>
      <c r="C202">
        <v>1.3447</v>
      </c>
      <c r="D202">
        <v>1.0959000000000001</v>
      </c>
      <c r="E202">
        <v>1.4035</v>
      </c>
    </row>
    <row r="203" spans="1:5" x14ac:dyDescent="0.25">
      <c r="A203" t="s">
        <v>154</v>
      </c>
      <c r="B203" t="s">
        <v>166</v>
      </c>
      <c r="C203">
        <v>1.3447</v>
      </c>
      <c r="D203">
        <v>0.66539999999999999</v>
      </c>
      <c r="E203">
        <v>1.2531000000000001</v>
      </c>
    </row>
    <row r="204" spans="1:5" x14ac:dyDescent="0.25">
      <c r="A204" t="s">
        <v>154</v>
      </c>
      <c r="B204" t="s">
        <v>174</v>
      </c>
      <c r="C204">
        <v>1.3447</v>
      </c>
      <c r="D204">
        <v>1.2133</v>
      </c>
      <c r="E204">
        <v>0.90229999999999999</v>
      </c>
    </row>
    <row r="205" spans="1:5" x14ac:dyDescent="0.25">
      <c r="A205" t="s">
        <v>154</v>
      </c>
      <c r="B205" t="s">
        <v>172</v>
      </c>
      <c r="C205">
        <v>1.3447</v>
      </c>
      <c r="D205">
        <v>1.0176000000000001</v>
      </c>
      <c r="E205">
        <v>0.95240000000000002</v>
      </c>
    </row>
    <row r="206" spans="1:5" x14ac:dyDescent="0.25">
      <c r="A206" t="s">
        <v>154</v>
      </c>
      <c r="B206" t="s">
        <v>171</v>
      </c>
      <c r="C206">
        <v>1.3447</v>
      </c>
      <c r="D206">
        <v>0.9002</v>
      </c>
      <c r="E206">
        <v>1.0024999999999999</v>
      </c>
    </row>
    <row r="207" spans="1:5" x14ac:dyDescent="0.25">
      <c r="A207" t="s">
        <v>154</v>
      </c>
      <c r="B207" t="s">
        <v>158</v>
      </c>
      <c r="C207">
        <v>1.3447</v>
      </c>
      <c r="D207">
        <v>0.93940000000000001</v>
      </c>
      <c r="E207">
        <v>1.1028</v>
      </c>
    </row>
    <row r="208" spans="1:5" x14ac:dyDescent="0.25">
      <c r="A208" t="s">
        <v>154</v>
      </c>
      <c r="B208" t="s">
        <v>155</v>
      </c>
      <c r="C208">
        <v>1.3447</v>
      </c>
      <c r="D208">
        <v>1.7222</v>
      </c>
      <c r="E208">
        <v>0.90229999999999999</v>
      </c>
    </row>
    <row r="209" spans="1:5" x14ac:dyDescent="0.25">
      <c r="A209" t="s">
        <v>154</v>
      </c>
      <c r="B209" t="s">
        <v>157</v>
      </c>
      <c r="C209">
        <v>1.3447</v>
      </c>
      <c r="D209">
        <v>1.2524999999999999</v>
      </c>
      <c r="E209">
        <v>0.75190000000000001</v>
      </c>
    </row>
    <row r="210" spans="1:5" x14ac:dyDescent="0.25">
      <c r="A210" t="s">
        <v>154</v>
      </c>
      <c r="B210" t="s">
        <v>173</v>
      </c>
      <c r="C210">
        <v>1.3447</v>
      </c>
      <c r="D210">
        <v>0.93940000000000001</v>
      </c>
      <c r="E210">
        <v>1.1529</v>
      </c>
    </row>
    <row r="211" spans="1:5" x14ac:dyDescent="0.25">
      <c r="A211" t="s">
        <v>175</v>
      </c>
      <c r="B211" t="s">
        <v>284</v>
      </c>
      <c r="C211">
        <v>1.1583000000000001</v>
      </c>
      <c r="D211">
        <v>1.2949999999999999</v>
      </c>
      <c r="E211">
        <v>1.2748999999999999</v>
      </c>
    </row>
    <row r="212" spans="1:5" x14ac:dyDescent="0.25">
      <c r="A212" t="s">
        <v>175</v>
      </c>
      <c r="B212" t="s">
        <v>179</v>
      </c>
      <c r="C212">
        <v>1.1583000000000001</v>
      </c>
      <c r="D212">
        <v>0.76180000000000003</v>
      </c>
      <c r="E212">
        <v>1.3499000000000001</v>
      </c>
    </row>
    <row r="213" spans="1:5" x14ac:dyDescent="0.25">
      <c r="A213" t="s">
        <v>175</v>
      </c>
      <c r="B213" t="s">
        <v>282</v>
      </c>
      <c r="C213">
        <v>1.1583000000000001</v>
      </c>
      <c r="D213">
        <v>0.95930000000000004</v>
      </c>
      <c r="E213">
        <v>0.63749999999999996</v>
      </c>
    </row>
    <row r="214" spans="1:5" x14ac:dyDescent="0.25">
      <c r="A214" t="s">
        <v>175</v>
      </c>
      <c r="B214" t="s">
        <v>176</v>
      </c>
      <c r="C214">
        <v>1.1583000000000001</v>
      </c>
      <c r="D214">
        <v>0.86329999999999996</v>
      </c>
      <c r="E214">
        <v>0.79679999999999995</v>
      </c>
    </row>
    <row r="215" spans="1:5" x14ac:dyDescent="0.25">
      <c r="A215" t="s">
        <v>175</v>
      </c>
      <c r="B215" t="s">
        <v>285</v>
      </c>
      <c r="C215">
        <v>1.1583000000000001</v>
      </c>
      <c r="D215">
        <v>0.91410000000000002</v>
      </c>
      <c r="E215">
        <v>1.0687</v>
      </c>
    </row>
    <row r="216" spans="1:5" x14ac:dyDescent="0.25">
      <c r="A216" t="s">
        <v>175</v>
      </c>
      <c r="B216" t="s">
        <v>277</v>
      </c>
      <c r="C216">
        <v>1.1583000000000001</v>
      </c>
      <c r="D216">
        <v>0.55859999999999999</v>
      </c>
      <c r="E216">
        <v>1.0125</v>
      </c>
    </row>
    <row r="217" spans="1:5" x14ac:dyDescent="0.25">
      <c r="A217" t="s">
        <v>175</v>
      </c>
      <c r="B217" t="s">
        <v>281</v>
      </c>
      <c r="C217">
        <v>1.1583000000000001</v>
      </c>
      <c r="D217">
        <v>0.53959999999999997</v>
      </c>
      <c r="E217">
        <v>1.2549999999999999</v>
      </c>
    </row>
    <row r="218" spans="1:5" x14ac:dyDescent="0.25">
      <c r="A218" t="s">
        <v>175</v>
      </c>
      <c r="B218" t="s">
        <v>178</v>
      </c>
      <c r="C218">
        <v>1.1583000000000001</v>
      </c>
      <c r="D218">
        <v>0.53959999999999997</v>
      </c>
      <c r="E218">
        <v>1.1953</v>
      </c>
    </row>
    <row r="219" spans="1:5" x14ac:dyDescent="0.25">
      <c r="A219" t="s">
        <v>175</v>
      </c>
      <c r="B219" t="s">
        <v>278</v>
      </c>
      <c r="C219">
        <v>1.1583000000000001</v>
      </c>
      <c r="D219">
        <v>0.9173</v>
      </c>
      <c r="E219">
        <v>1.6734</v>
      </c>
    </row>
    <row r="220" spans="1:5" x14ac:dyDescent="0.25">
      <c r="A220" t="s">
        <v>175</v>
      </c>
      <c r="B220" t="s">
        <v>276</v>
      </c>
      <c r="C220">
        <v>1.1583000000000001</v>
      </c>
      <c r="D220">
        <v>2.0623999999999998</v>
      </c>
      <c r="E220">
        <v>0.21249999999999999</v>
      </c>
    </row>
    <row r="221" spans="1:5" x14ac:dyDescent="0.25">
      <c r="A221" t="s">
        <v>175</v>
      </c>
      <c r="B221" t="s">
        <v>279</v>
      </c>
      <c r="C221">
        <v>1.1583000000000001</v>
      </c>
      <c r="D221">
        <v>1.0551999999999999</v>
      </c>
      <c r="E221">
        <v>0.85</v>
      </c>
    </row>
    <row r="222" spans="1:5" x14ac:dyDescent="0.25">
      <c r="A222" t="s">
        <v>175</v>
      </c>
      <c r="B222" t="s">
        <v>283</v>
      </c>
      <c r="C222">
        <v>1.1583000000000001</v>
      </c>
      <c r="D222">
        <v>0.70150000000000001</v>
      </c>
      <c r="E222">
        <v>1.2549999999999999</v>
      </c>
    </row>
    <row r="223" spans="1:5" x14ac:dyDescent="0.25">
      <c r="A223" t="s">
        <v>175</v>
      </c>
      <c r="B223" t="s">
        <v>177</v>
      </c>
      <c r="C223">
        <v>1.1583000000000001</v>
      </c>
      <c r="D223">
        <v>1.7746</v>
      </c>
      <c r="E223">
        <v>0.69059999999999999</v>
      </c>
    </row>
    <row r="224" spans="1:5" x14ac:dyDescent="0.25">
      <c r="A224" t="s">
        <v>175</v>
      </c>
      <c r="B224" t="s">
        <v>280</v>
      </c>
      <c r="C224">
        <v>1.1583000000000001</v>
      </c>
      <c r="D224">
        <v>0.86329999999999996</v>
      </c>
      <c r="E224">
        <v>0.9</v>
      </c>
    </row>
    <row r="225" spans="1:5" x14ac:dyDescent="0.25">
      <c r="A225" t="s">
        <v>24</v>
      </c>
      <c r="B225" t="s">
        <v>292</v>
      </c>
      <c r="C225">
        <v>1.6263000000000001</v>
      </c>
      <c r="D225">
        <v>1.5858000000000001</v>
      </c>
      <c r="E225">
        <v>0.88560000000000005</v>
      </c>
    </row>
    <row r="226" spans="1:5" x14ac:dyDescent="0.25">
      <c r="A226" t="s">
        <v>24</v>
      </c>
      <c r="B226" t="s">
        <v>289</v>
      </c>
      <c r="C226">
        <v>1.6263000000000001</v>
      </c>
      <c r="D226">
        <v>0.6149</v>
      </c>
      <c r="E226">
        <v>1.4391</v>
      </c>
    </row>
    <row r="227" spans="1:5" x14ac:dyDescent="0.25">
      <c r="A227" t="s">
        <v>24</v>
      </c>
      <c r="B227" t="s">
        <v>180</v>
      </c>
      <c r="C227">
        <v>1.6263000000000001</v>
      </c>
      <c r="D227">
        <v>1.0680000000000001</v>
      </c>
      <c r="E227">
        <v>1.2177</v>
      </c>
    </row>
    <row r="228" spans="1:5" x14ac:dyDescent="0.25">
      <c r="A228" t="s">
        <v>24</v>
      </c>
      <c r="B228" t="s">
        <v>326</v>
      </c>
      <c r="C228">
        <v>1.6263000000000001</v>
      </c>
      <c r="D228">
        <v>0.71199999999999997</v>
      </c>
      <c r="E228">
        <v>1.1808000000000001</v>
      </c>
    </row>
    <row r="229" spans="1:5" x14ac:dyDescent="0.25">
      <c r="A229" t="s">
        <v>24</v>
      </c>
      <c r="B229" t="s">
        <v>288</v>
      </c>
      <c r="C229">
        <v>1.6263000000000001</v>
      </c>
      <c r="D229">
        <v>0.74429999999999996</v>
      </c>
      <c r="E229">
        <v>1.2915000000000001</v>
      </c>
    </row>
    <row r="230" spans="1:5" x14ac:dyDescent="0.25">
      <c r="A230" t="s">
        <v>24</v>
      </c>
      <c r="B230" t="s">
        <v>287</v>
      </c>
      <c r="C230">
        <v>1.6263000000000001</v>
      </c>
      <c r="D230">
        <v>0.80910000000000004</v>
      </c>
      <c r="E230">
        <v>0.92249999999999999</v>
      </c>
    </row>
    <row r="231" spans="1:5" x14ac:dyDescent="0.25">
      <c r="A231" t="s">
        <v>24</v>
      </c>
      <c r="B231" t="s">
        <v>293</v>
      </c>
      <c r="C231">
        <v>1.6263000000000001</v>
      </c>
      <c r="D231">
        <v>0.9385</v>
      </c>
      <c r="E231">
        <v>1.107</v>
      </c>
    </row>
    <row r="232" spans="1:5" x14ac:dyDescent="0.25">
      <c r="A232" t="s">
        <v>24</v>
      </c>
      <c r="B232" t="s">
        <v>294</v>
      </c>
      <c r="C232">
        <v>1.6263000000000001</v>
      </c>
      <c r="D232">
        <v>1.7152000000000001</v>
      </c>
      <c r="E232">
        <v>0.66420000000000001</v>
      </c>
    </row>
    <row r="233" spans="1:5" x14ac:dyDescent="0.25">
      <c r="A233" t="s">
        <v>24</v>
      </c>
      <c r="B233" t="s">
        <v>295</v>
      </c>
      <c r="C233">
        <v>1.6263000000000001</v>
      </c>
      <c r="D233">
        <v>1.2945</v>
      </c>
      <c r="E233">
        <v>0.66420000000000001</v>
      </c>
    </row>
    <row r="234" spans="1:5" x14ac:dyDescent="0.25">
      <c r="A234" t="s">
        <v>24</v>
      </c>
      <c r="B234" t="s">
        <v>25</v>
      </c>
      <c r="C234">
        <v>1.6263000000000001</v>
      </c>
      <c r="D234">
        <v>1.1651</v>
      </c>
      <c r="E234">
        <v>0.84870000000000001</v>
      </c>
    </row>
    <row r="235" spans="1:5" x14ac:dyDescent="0.25">
      <c r="A235" t="s">
        <v>24</v>
      </c>
      <c r="B235" t="s">
        <v>327</v>
      </c>
      <c r="C235">
        <v>1.6263000000000001</v>
      </c>
      <c r="D235">
        <v>1.0032000000000001</v>
      </c>
      <c r="E235">
        <v>0.88560000000000005</v>
      </c>
    </row>
    <row r="236" spans="1:5" x14ac:dyDescent="0.25">
      <c r="A236" t="s">
        <v>24</v>
      </c>
      <c r="B236" t="s">
        <v>286</v>
      </c>
      <c r="C236">
        <v>1.6263000000000001</v>
      </c>
      <c r="D236">
        <v>1.6181000000000001</v>
      </c>
      <c r="E236">
        <v>0.73799999999999999</v>
      </c>
    </row>
    <row r="237" spans="1:5" x14ac:dyDescent="0.25">
      <c r="A237" t="s">
        <v>24</v>
      </c>
      <c r="B237" t="s">
        <v>291</v>
      </c>
      <c r="C237">
        <v>1.6263000000000001</v>
      </c>
      <c r="D237">
        <v>0.51780000000000004</v>
      </c>
      <c r="E237">
        <v>1.4391</v>
      </c>
    </row>
    <row r="238" spans="1:5" x14ac:dyDescent="0.25">
      <c r="A238" t="s">
        <v>24</v>
      </c>
      <c r="B238" t="s">
        <v>26</v>
      </c>
      <c r="C238">
        <v>1.6263000000000001</v>
      </c>
      <c r="D238">
        <v>1.3592</v>
      </c>
      <c r="E238">
        <v>0.66420000000000001</v>
      </c>
    </row>
    <row r="239" spans="1:5" x14ac:dyDescent="0.25">
      <c r="A239" t="s">
        <v>24</v>
      </c>
      <c r="B239" t="s">
        <v>184</v>
      </c>
      <c r="C239">
        <v>1.6263000000000001</v>
      </c>
      <c r="D239">
        <v>1.0356000000000001</v>
      </c>
      <c r="E239">
        <v>0.95940000000000003</v>
      </c>
    </row>
    <row r="240" spans="1:5" x14ac:dyDescent="0.25">
      <c r="A240" t="s">
        <v>24</v>
      </c>
      <c r="B240" t="s">
        <v>290</v>
      </c>
      <c r="C240">
        <v>1.6263000000000001</v>
      </c>
      <c r="D240">
        <v>1.0032000000000001</v>
      </c>
      <c r="E240">
        <v>0.99629999999999996</v>
      </c>
    </row>
    <row r="241" spans="1:5" x14ac:dyDescent="0.25">
      <c r="A241" t="s">
        <v>24</v>
      </c>
      <c r="B241" t="s">
        <v>183</v>
      </c>
      <c r="C241">
        <v>1.6263000000000001</v>
      </c>
      <c r="D241">
        <v>0.90620000000000001</v>
      </c>
      <c r="E241">
        <v>1.2177</v>
      </c>
    </row>
    <row r="242" spans="1:5" x14ac:dyDescent="0.25">
      <c r="A242" t="s">
        <v>24</v>
      </c>
      <c r="B242" t="s">
        <v>182</v>
      </c>
      <c r="C242">
        <v>1.6263000000000001</v>
      </c>
      <c r="D242">
        <v>0.80910000000000004</v>
      </c>
      <c r="E242">
        <v>1.3284</v>
      </c>
    </row>
    <row r="243" spans="1:5" x14ac:dyDescent="0.25">
      <c r="A243" t="s">
        <v>24</v>
      </c>
      <c r="B243" t="s">
        <v>185</v>
      </c>
      <c r="C243">
        <v>1.6263000000000001</v>
      </c>
      <c r="D243">
        <v>0.4531</v>
      </c>
      <c r="E243">
        <v>0.70109999999999995</v>
      </c>
    </row>
    <row r="244" spans="1:5" x14ac:dyDescent="0.25">
      <c r="A244" t="s">
        <v>24</v>
      </c>
      <c r="B244" t="s">
        <v>181</v>
      </c>
      <c r="C244">
        <v>1.6263000000000001</v>
      </c>
      <c r="D244">
        <v>0.64729999999999999</v>
      </c>
      <c r="E244">
        <v>0.84870000000000001</v>
      </c>
    </row>
    <row r="245" spans="1:5" x14ac:dyDescent="0.25">
      <c r="A245" t="s">
        <v>27</v>
      </c>
      <c r="B245" t="s">
        <v>187</v>
      </c>
      <c r="C245">
        <v>1.3026</v>
      </c>
      <c r="D245">
        <v>0.72729999999999995</v>
      </c>
      <c r="E245">
        <v>0.90910000000000002</v>
      </c>
    </row>
    <row r="246" spans="1:5" x14ac:dyDescent="0.25">
      <c r="A246" t="s">
        <v>27</v>
      </c>
      <c r="B246" t="s">
        <v>191</v>
      </c>
      <c r="C246">
        <v>1.3026</v>
      </c>
      <c r="D246">
        <v>1.4545999999999999</v>
      </c>
      <c r="E246">
        <v>1.2919</v>
      </c>
    </row>
    <row r="247" spans="1:5" x14ac:dyDescent="0.25">
      <c r="A247" t="s">
        <v>27</v>
      </c>
      <c r="B247" t="s">
        <v>28</v>
      </c>
      <c r="C247">
        <v>1.3026</v>
      </c>
      <c r="D247">
        <v>1.1717</v>
      </c>
      <c r="E247">
        <v>0.66990000000000005</v>
      </c>
    </row>
    <row r="248" spans="1:5" x14ac:dyDescent="0.25">
      <c r="A248" t="s">
        <v>27</v>
      </c>
      <c r="B248" t="s">
        <v>186</v>
      </c>
      <c r="C248">
        <v>1.3026</v>
      </c>
      <c r="D248">
        <v>1.0101</v>
      </c>
      <c r="E248">
        <v>0.66990000000000005</v>
      </c>
    </row>
    <row r="249" spans="1:5" x14ac:dyDescent="0.25">
      <c r="A249" t="s">
        <v>27</v>
      </c>
      <c r="B249" t="s">
        <v>189</v>
      </c>
      <c r="C249">
        <v>1.3026</v>
      </c>
      <c r="D249">
        <v>0.60609999999999997</v>
      </c>
      <c r="E249">
        <v>0.95689999999999997</v>
      </c>
    </row>
    <row r="250" spans="1:5" x14ac:dyDescent="0.25">
      <c r="A250" t="s">
        <v>27</v>
      </c>
      <c r="B250" t="s">
        <v>297</v>
      </c>
      <c r="C250">
        <v>1.3026</v>
      </c>
      <c r="D250">
        <v>1.0909</v>
      </c>
      <c r="E250">
        <v>1.0526</v>
      </c>
    </row>
    <row r="251" spans="1:5" x14ac:dyDescent="0.25">
      <c r="A251" t="s">
        <v>27</v>
      </c>
      <c r="B251" t="s">
        <v>298</v>
      </c>
      <c r="C251">
        <v>1.3026</v>
      </c>
      <c r="D251">
        <v>1.5354000000000001</v>
      </c>
      <c r="E251">
        <v>0.7177</v>
      </c>
    </row>
    <row r="252" spans="1:5" x14ac:dyDescent="0.25">
      <c r="A252" t="s">
        <v>27</v>
      </c>
      <c r="B252" t="s">
        <v>31</v>
      </c>
      <c r="C252">
        <v>1.3026</v>
      </c>
      <c r="D252">
        <v>0.64649999999999996</v>
      </c>
      <c r="E252">
        <v>1.0047999999999999</v>
      </c>
    </row>
    <row r="253" spans="1:5" x14ac:dyDescent="0.25">
      <c r="A253" t="s">
        <v>27</v>
      </c>
      <c r="B253" t="s">
        <v>195</v>
      </c>
      <c r="C253">
        <v>1.3026</v>
      </c>
      <c r="D253">
        <v>1.4545999999999999</v>
      </c>
      <c r="E253">
        <v>1.3396999999999999</v>
      </c>
    </row>
    <row r="254" spans="1:5" x14ac:dyDescent="0.25">
      <c r="A254" t="s">
        <v>27</v>
      </c>
      <c r="B254" t="s">
        <v>188</v>
      </c>
      <c r="C254">
        <v>1.3026</v>
      </c>
      <c r="D254">
        <v>1.0909</v>
      </c>
      <c r="E254">
        <v>0.76559999999999995</v>
      </c>
    </row>
    <row r="255" spans="1:5" x14ac:dyDescent="0.25">
      <c r="A255" t="s">
        <v>27</v>
      </c>
      <c r="B255" t="s">
        <v>296</v>
      </c>
      <c r="C255">
        <v>1.3026</v>
      </c>
      <c r="D255">
        <v>0.72729999999999995</v>
      </c>
      <c r="E255">
        <v>1.3875999999999999</v>
      </c>
    </row>
    <row r="256" spans="1:5" x14ac:dyDescent="0.25">
      <c r="A256" t="s">
        <v>27</v>
      </c>
      <c r="B256" t="s">
        <v>190</v>
      </c>
      <c r="C256">
        <v>1.3026</v>
      </c>
      <c r="D256">
        <v>1.0505</v>
      </c>
      <c r="E256">
        <v>0.90910000000000002</v>
      </c>
    </row>
    <row r="257" spans="1:5" x14ac:dyDescent="0.25">
      <c r="A257" t="s">
        <v>27</v>
      </c>
      <c r="B257" t="s">
        <v>192</v>
      </c>
      <c r="C257">
        <v>1.3026</v>
      </c>
      <c r="D257">
        <v>1.0909</v>
      </c>
      <c r="E257">
        <v>0.90910000000000002</v>
      </c>
    </row>
    <row r="258" spans="1:5" x14ac:dyDescent="0.25">
      <c r="A258" t="s">
        <v>27</v>
      </c>
      <c r="B258" t="s">
        <v>329</v>
      </c>
      <c r="C258">
        <v>1.3026</v>
      </c>
      <c r="D258">
        <v>0.76770000000000005</v>
      </c>
      <c r="E258">
        <v>1.1005</v>
      </c>
    </row>
    <row r="259" spans="1:5" x14ac:dyDescent="0.25">
      <c r="A259" t="s">
        <v>27</v>
      </c>
      <c r="B259" t="s">
        <v>194</v>
      </c>
      <c r="C259">
        <v>1.3026</v>
      </c>
      <c r="D259">
        <v>0.80810000000000004</v>
      </c>
      <c r="E259">
        <v>1.0526</v>
      </c>
    </row>
    <row r="260" spans="1:5" x14ac:dyDescent="0.25">
      <c r="A260" t="s">
        <v>27</v>
      </c>
      <c r="B260" t="s">
        <v>299</v>
      </c>
      <c r="C260">
        <v>1.3026</v>
      </c>
      <c r="D260">
        <v>1.0505</v>
      </c>
      <c r="E260">
        <v>0.622</v>
      </c>
    </row>
    <row r="261" spans="1:5" x14ac:dyDescent="0.25">
      <c r="A261" t="s">
        <v>27</v>
      </c>
      <c r="B261" t="s">
        <v>328</v>
      </c>
      <c r="C261">
        <v>1.3026</v>
      </c>
      <c r="D261">
        <v>1.0101</v>
      </c>
      <c r="E261">
        <v>0.90910000000000002</v>
      </c>
    </row>
    <row r="262" spans="1:5" x14ac:dyDescent="0.25">
      <c r="A262" t="s">
        <v>27</v>
      </c>
      <c r="B262" t="s">
        <v>193</v>
      </c>
      <c r="C262">
        <v>1.3026</v>
      </c>
      <c r="D262">
        <v>1.1313</v>
      </c>
      <c r="E262">
        <v>0.90910000000000002</v>
      </c>
    </row>
    <row r="263" spans="1:5" x14ac:dyDescent="0.25">
      <c r="A263" t="s">
        <v>27</v>
      </c>
      <c r="B263" t="s">
        <v>30</v>
      </c>
      <c r="C263">
        <v>1.3026</v>
      </c>
      <c r="D263">
        <v>0.88890000000000002</v>
      </c>
      <c r="E263">
        <v>1.1483000000000001</v>
      </c>
    </row>
    <row r="264" spans="1:5" x14ac:dyDescent="0.25">
      <c r="A264" t="s">
        <v>27</v>
      </c>
      <c r="B264" t="s">
        <v>29</v>
      </c>
      <c r="C264">
        <v>1.3026</v>
      </c>
      <c r="D264">
        <v>0.68689999999999996</v>
      </c>
      <c r="E264">
        <v>1.6746000000000001</v>
      </c>
    </row>
    <row r="265" spans="1:5" x14ac:dyDescent="0.25">
      <c r="A265" t="s">
        <v>196</v>
      </c>
      <c r="B265" t="s">
        <v>205</v>
      </c>
      <c r="C265">
        <v>1.6077999999999999</v>
      </c>
      <c r="D265">
        <v>1.9391</v>
      </c>
      <c r="E265">
        <v>0.58879999999999999</v>
      </c>
    </row>
    <row r="266" spans="1:5" x14ac:dyDescent="0.25">
      <c r="A266" t="s">
        <v>196</v>
      </c>
      <c r="B266" t="s">
        <v>306</v>
      </c>
      <c r="C266">
        <v>1.6077999999999999</v>
      </c>
      <c r="D266">
        <v>1.4269000000000001</v>
      </c>
      <c r="E266">
        <v>0.75700000000000001</v>
      </c>
    </row>
    <row r="267" spans="1:5" x14ac:dyDescent="0.25">
      <c r="A267" t="s">
        <v>196</v>
      </c>
      <c r="B267" t="s">
        <v>206</v>
      </c>
      <c r="C267">
        <v>1.6077999999999999</v>
      </c>
      <c r="D267">
        <v>0.622</v>
      </c>
      <c r="E267">
        <v>1.5981000000000001</v>
      </c>
    </row>
    <row r="268" spans="1:5" x14ac:dyDescent="0.25">
      <c r="A268" t="s">
        <v>196</v>
      </c>
      <c r="B268" t="s">
        <v>197</v>
      </c>
      <c r="C268">
        <v>1.6077999999999999</v>
      </c>
      <c r="D268">
        <v>0.95120000000000005</v>
      </c>
      <c r="E268">
        <v>1.7242999999999999</v>
      </c>
    </row>
    <row r="269" spans="1:5" x14ac:dyDescent="0.25">
      <c r="A269" t="s">
        <v>196</v>
      </c>
      <c r="B269" t="s">
        <v>307</v>
      </c>
      <c r="C269">
        <v>1.6077999999999999</v>
      </c>
      <c r="D269">
        <v>1.2805</v>
      </c>
      <c r="E269">
        <v>0.54669999999999996</v>
      </c>
    </row>
    <row r="270" spans="1:5" x14ac:dyDescent="0.25">
      <c r="A270" t="s">
        <v>196</v>
      </c>
      <c r="B270" t="s">
        <v>204</v>
      </c>
      <c r="C270">
        <v>1.6077999999999999</v>
      </c>
      <c r="D270">
        <v>0.98780000000000001</v>
      </c>
      <c r="E270">
        <v>1.3877999999999999</v>
      </c>
    </row>
    <row r="271" spans="1:5" x14ac:dyDescent="0.25">
      <c r="A271" t="s">
        <v>196</v>
      </c>
      <c r="B271" t="s">
        <v>302</v>
      </c>
      <c r="C271">
        <v>1.6077999999999999</v>
      </c>
      <c r="D271">
        <v>0.622</v>
      </c>
      <c r="E271">
        <v>0.54669999999999996</v>
      </c>
    </row>
    <row r="272" spans="1:5" x14ac:dyDescent="0.25">
      <c r="A272" t="s">
        <v>196</v>
      </c>
      <c r="B272" t="s">
        <v>305</v>
      </c>
      <c r="C272">
        <v>1.6077999999999999</v>
      </c>
      <c r="D272">
        <v>0.80489999999999995</v>
      </c>
      <c r="E272">
        <v>0.75700000000000001</v>
      </c>
    </row>
    <row r="273" spans="1:5" x14ac:dyDescent="0.25">
      <c r="A273" t="s">
        <v>196</v>
      </c>
      <c r="B273" t="s">
        <v>202</v>
      </c>
      <c r="C273">
        <v>1.6077999999999999</v>
      </c>
      <c r="D273">
        <v>1.0609999999999999</v>
      </c>
      <c r="E273">
        <v>0.67290000000000005</v>
      </c>
    </row>
    <row r="274" spans="1:5" x14ac:dyDescent="0.25">
      <c r="A274" t="s">
        <v>196</v>
      </c>
      <c r="B274" t="s">
        <v>200</v>
      </c>
      <c r="C274">
        <v>1.6077999999999999</v>
      </c>
      <c r="D274">
        <v>1.4269000000000001</v>
      </c>
      <c r="E274">
        <v>0.54669999999999996</v>
      </c>
    </row>
    <row r="275" spans="1:5" x14ac:dyDescent="0.25">
      <c r="A275" t="s">
        <v>196</v>
      </c>
      <c r="B275" t="s">
        <v>199</v>
      </c>
      <c r="C275">
        <v>1.6077999999999999</v>
      </c>
      <c r="D275">
        <v>1.0975999999999999</v>
      </c>
      <c r="E275">
        <v>1.1355</v>
      </c>
    </row>
    <row r="276" spans="1:5" x14ac:dyDescent="0.25">
      <c r="A276" t="s">
        <v>196</v>
      </c>
      <c r="B276" t="s">
        <v>303</v>
      </c>
      <c r="C276">
        <v>1.6077999999999999</v>
      </c>
      <c r="D276">
        <v>0.84150000000000003</v>
      </c>
      <c r="E276">
        <v>1.0513999999999999</v>
      </c>
    </row>
    <row r="277" spans="1:5" x14ac:dyDescent="0.25">
      <c r="A277" t="s">
        <v>196</v>
      </c>
      <c r="B277" t="s">
        <v>201</v>
      </c>
      <c r="C277">
        <v>1.6077999999999999</v>
      </c>
      <c r="D277">
        <v>0.98780000000000001</v>
      </c>
      <c r="E277">
        <v>1.0513999999999999</v>
      </c>
    </row>
    <row r="278" spans="1:5" x14ac:dyDescent="0.25">
      <c r="A278" t="s">
        <v>196</v>
      </c>
      <c r="B278" t="s">
        <v>304</v>
      </c>
      <c r="C278">
        <v>1.6077999999999999</v>
      </c>
      <c r="D278">
        <v>0.95120000000000005</v>
      </c>
      <c r="E278">
        <v>0.50470000000000004</v>
      </c>
    </row>
    <row r="279" spans="1:5" x14ac:dyDescent="0.25">
      <c r="A279" t="s">
        <v>196</v>
      </c>
      <c r="B279" t="s">
        <v>198</v>
      </c>
      <c r="C279">
        <v>1.6077999999999999</v>
      </c>
      <c r="D279">
        <v>0.73170000000000002</v>
      </c>
      <c r="E279">
        <v>1.9346000000000001</v>
      </c>
    </row>
    <row r="280" spans="1:5" x14ac:dyDescent="0.25">
      <c r="A280" t="s">
        <v>196</v>
      </c>
      <c r="B280" t="s">
        <v>300</v>
      </c>
      <c r="C280">
        <v>1.6077999999999999</v>
      </c>
      <c r="D280">
        <v>0.76829999999999998</v>
      </c>
      <c r="E280">
        <v>1.0513999999999999</v>
      </c>
    </row>
    <row r="281" spans="1:5" x14ac:dyDescent="0.25">
      <c r="A281" t="s">
        <v>196</v>
      </c>
      <c r="B281" t="s">
        <v>301</v>
      </c>
      <c r="C281">
        <v>1.6077999999999999</v>
      </c>
      <c r="D281">
        <v>0.80489999999999995</v>
      </c>
      <c r="E281">
        <v>1.3877999999999999</v>
      </c>
    </row>
    <row r="282" spans="1:5" x14ac:dyDescent="0.25">
      <c r="A282" t="s">
        <v>196</v>
      </c>
      <c r="B282" t="s">
        <v>203</v>
      </c>
      <c r="C282">
        <v>1.6077999999999999</v>
      </c>
      <c r="D282">
        <v>0.69510000000000005</v>
      </c>
      <c r="E282">
        <v>0.75700000000000001</v>
      </c>
    </row>
    <row r="283" spans="1:5" x14ac:dyDescent="0.25">
      <c r="A283" t="s">
        <v>32</v>
      </c>
      <c r="B283" t="s">
        <v>331</v>
      </c>
      <c r="C283">
        <v>1.268</v>
      </c>
      <c r="D283">
        <v>0.69589999999999996</v>
      </c>
      <c r="E283">
        <v>0.92300000000000004</v>
      </c>
    </row>
    <row r="284" spans="1:5" x14ac:dyDescent="0.25">
      <c r="A284" t="s">
        <v>32</v>
      </c>
      <c r="B284" t="s">
        <v>36</v>
      </c>
      <c r="C284">
        <v>1.268</v>
      </c>
      <c r="D284">
        <v>1.4380999999999999</v>
      </c>
      <c r="E284">
        <v>0.76919999999999999</v>
      </c>
    </row>
    <row r="285" spans="1:5" x14ac:dyDescent="0.25">
      <c r="A285" t="s">
        <v>32</v>
      </c>
      <c r="B285" t="s">
        <v>212</v>
      </c>
      <c r="C285">
        <v>1.268</v>
      </c>
      <c r="D285">
        <v>0.78859999999999997</v>
      </c>
      <c r="E285">
        <v>1.1282000000000001</v>
      </c>
    </row>
    <row r="286" spans="1:5" x14ac:dyDescent="0.25">
      <c r="A286" t="s">
        <v>32</v>
      </c>
      <c r="B286" t="s">
        <v>311</v>
      </c>
      <c r="C286">
        <v>1.268</v>
      </c>
      <c r="D286">
        <v>0.88139999999999996</v>
      </c>
      <c r="E286">
        <v>1.2306999999999999</v>
      </c>
    </row>
    <row r="287" spans="1:5" x14ac:dyDescent="0.25">
      <c r="A287" t="s">
        <v>32</v>
      </c>
      <c r="B287" t="s">
        <v>210</v>
      </c>
      <c r="C287">
        <v>1.268</v>
      </c>
      <c r="D287">
        <v>0.88139999999999996</v>
      </c>
      <c r="E287">
        <v>1.0256000000000001</v>
      </c>
    </row>
    <row r="288" spans="1:5" x14ac:dyDescent="0.25">
      <c r="A288" t="s">
        <v>32</v>
      </c>
      <c r="B288" t="s">
        <v>312</v>
      </c>
      <c r="C288">
        <v>1.268</v>
      </c>
      <c r="D288">
        <v>0.60309999999999997</v>
      </c>
      <c r="E288">
        <v>1.0256000000000001</v>
      </c>
    </row>
    <row r="289" spans="1:5" x14ac:dyDescent="0.25">
      <c r="A289" t="s">
        <v>32</v>
      </c>
      <c r="B289" t="s">
        <v>209</v>
      </c>
      <c r="C289">
        <v>1.268</v>
      </c>
      <c r="D289">
        <v>0.97419999999999995</v>
      </c>
      <c r="E289">
        <v>1.3846000000000001</v>
      </c>
    </row>
    <row r="290" spans="1:5" x14ac:dyDescent="0.25">
      <c r="A290" t="s">
        <v>32</v>
      </c>
      <c r="B290" t="s">
        <v>313</v>
      </c>
      <c r="C290">
        <v>1.268</v>
      </c>
      <c r="D290">
        <v>0.46389999999999998</v>
      </c>
      <c r="E290">
        <v>1.0769</v>
      </c>
    </row>
    <row r="291" spans="1:5" x14ac:dyDescent="0.25">
      <c r="A291" t="s">
        <v>32</v>
      </c>
      <c r="B291" t="s">
        <v>309</v>
      </c>
      <c r="C291">
        <v>1.268</v>
      </c>
      <c r="D291">
        <v>1.1133999999999999</v>
      </c>
      <c r="E291">
        <v>1.1794</v>
      </c>
    </row>
    <row r="292" spans="1:5" x14ac:dyDescent="0.25">
      <c r="A292" t="s">
        <v>32</v>
      </c>
      <c r="B292" t="s">
        <v>308</v>
      </c>
      <c r="C292">
        <v>1.268</v>
      </c>
      <c r="D292">
        <v>0.88139999999999996</v>
      </c>
      <c r="E292">
        <v>1.5384</v>
      </c>
    </row>
    <row r="293" spans="1:5" x14ac:dyDescent="0.25">
      <c r="A293" t="s">
        <v>32</v>
      </c>
      <c r="B293" t="s">
        <v>207</v>
      </c>
      <c r="C293">
        <v>1.268</v>
      </c>
      <c r="D293">
        <v>1.0669999999999999</v>
      </c>
      <c r="E293">
        <v>0.97430000000000005</v>
      </c>
    </row>
    <row r="294" spans="1:5" x14ac:dyDescent="0.25">
      <c r="A294" t="s">
        <v>32</v>
      </c>
      <c r="B294" t="s">
        <v>330</v>
      </c>
      <c r="C294">
        <v>1.268</v>
      </c>
      <c r="D294">
        <v>0.92779999999999996</v>
      </c>
      <c r="E294">
        <v>0.87180000000000002</v>
      </c>
    </row>
    <row r="295" spans="1:5" x14ac:dyDescent="0.25">
      <c r="A295" t="s">
        <v>32</v>
      </c>
      <c r="B295" t="s">
        <v>35</v>
      </c>
      <c r="C295">
        <v>1.268</v>
      </c>
      <c r="D295">
        <v>1.8555999999999999</v>
      </c>
      <c r="E295">
        <v>0.76919999999999999</v>
      </c>
    </row>
    <row r="296" spans="1:5" x14ac:dyDescent="0.25">
      <c r="A296" t="s">
        <v>32</v>
      </c>
      <c r="B296" t="s">
        <v>34</v>
      </c>
      <c r="C296">
        <v>1.268</v>
      </c>
      <c r="D296">
        <v>0.55669999999999997</v>
      </c>
      <c r="E296">
        <v>0.92300000000000004</v>
      </c>
    </row>
    <row r="297" spans="1:5" x14ac:dyDescent="0.25">
      <c r="A297" t="s">
        <v>32</v>
      </c>
      <c r="B297" t="s">
        <v>310</v>
      </c>
      <c r="C297">
        <v>1.268</v>
      </c>
      <c r="D297">
        <v>1.2061999999999999</v>
      </c>
      <c r="E297">
        <v>0.82050000000000001</v>
      </c>
    </row>
    <row r="298" spans="1:5" x14ac:dyDescent="0.25">
      <c r="A298" t="s">
        <v>32</v>
      </c>
      <c r="B298" t="s">
        <v>208</v>
      </c>
      <c r="C298">
        <v>1.268</v>
      </c>
      <c r="D298">
        <v>1.2525999999999999</v>
      </c>
      <c r="E298">
        <v>0.76919999999999999</v>
      </c>
    </row>
    <row r="299" spans="1:5" x14ac:dyDescent="0.25">
      <c r="A299" t="s">
        <v>32</v>
      </c>
      <c r="B299" t="s">
        <v>33</v>
      </c>
      <c r="C299">
        <v>1.268</v>
      </c>
      <c r="D299">
        <v>1.5772999999999999</v>
      </c>
      <c r="E299">
        <v>0.51280000000000003</v>
      </c>
    </row>
    <row r="300" spans="1:5" x14ac:dyDescent="0.25">
      <c r="A300" t="s">
        <v>32</v>
      </c>
      <c r="B300" t="s">
        <v>211</v>
      </c>
      <c r="C300">
        <v>1.268</v>
      </c>
      <c r="D300">
        <v>0.83499999999999996</v>
      </c>
      <c r="E300">
        <v>1.0769</v>
      </c>
    </row>
    <row r="301" spans="1:5" x14ac:dyDescent="0.25">
      <c r="A301" t="s">
        <v>213</v>
      </c>
      <c r="B301" t="s">
        <v>221</v>
      </c>
      <c r="C301">
        <v>1.2675000000000001</v>
      </c>
      <c r="D301">
        <v>0.95509999999999995</v>
      </c>
      <c r="E301">
        <v>0.82130000000000003</v>
      </c>
    </row>
    <row r="302" spans="1:5" x14ac:dyDescent="0.25">
      <c r="A302" t="s">
        <v>213</v>
      </c>
      <c r="B302" t="s">
        <v>214</v>
      </c>
      <c r="C302">
        <v>1.2675000000000001</v>
      </c>
      <c r="D302">
        <v>1.7024999999999999</v>
      </c>
      <c r="E302">
        <v>0.50190000000000001</v>
      </c>
    </row>
    <row r="303" spans="1:5" x14ac:dyDescent="0.25">
      <c r="A303" t="s">
        <v>213</v>
      </c>
      <c r="B303" t="s">
        <v>217</v>
      </c>
      <c r="C303">
        <v>1.2675000000000001</v>
      </c>
      <c r="D303">
        <v>0.872</v>
      </c>
      <c r="E303">
        <v>1.0951</v>
      </c>
    </row>
    <row r="304" spans="1:5" x14ac:dyDescent="0.25">
      <c r="A304" t="s">
        <v>213</v>
      </c>
      <c r="B304" t="s">
        <v>216</v>
      </c>
      <c r="C304">
        <v>1.2675000000000001</v>
      </c>
      <c r="D304">
        <v>0.53979999999999995</v>
      </c>
      <c r="E304">
        <v>1.3231999999999999</v>
      </c>
    </row>
    <row r="305" spans="1:5" x14ac:dyDescent="0.25">
      <c r="A305" t="s">
        <v>213</v>
      </c>
      <c r="B305" t="s">
        <v>218</v>
      </c>
      <c r="C305">
        <v>1.2675000000000001</v>
      </c>
      <c r="D305">
        <v>0.872</v>
      </c>
      <c r="E305">
        <v>0.95820000000000005</v>
      </c>
    </row>
    <row r="306" spans="1:5" x14ac:dyDescent="0.25">
      <c r="A306" t="s">
        <v>213</v>
      </c>
      <c r="B306" t="s">
        <v>219</v>
      </c>
      <c r="C306">
        <v>1.2675000000000001</v>
      </c>
      <c r="D306">
        <v>1.2457</v>
      </c>
      <c r="E306">
        <v>1.2319</v>
      </c>
    </row>
    <row r="307" spans="1:5" x14ac:dyDescent="0.25">
      <c r="A307" t="s">
        <v>213</v>
      </c>
      <c r="B307" t="s">
        <v>215</v>
      </c>
      <c r="C307">
        <v>1.2675000000000001</v>
      </c>
      <c r="D307">
        <v>0.83050000000000002</v>
      </c>
      <c r="E307">
        <v>1.1407</v>
      </c>
    </row>
    <row r="308" spans="1:5" x14ac:dyDescent="0.25">
      <c r="A308" t="s">
        <v>213</v>
      </c>
      <c r="B308" t="s">
        <v>314</v>
      </c>
      <c r="C308">
        <v>1.2675000000000001</v>
      </c>
      <c r="D308">
        <v>0.83050000000000002</v>
      </c>
      <c r="E308">
        <v>1.4145000000000001</v>
      </c>
    </row>
    <row r="309" spans="1:5" x14ac:dyDescent="0.25">
      <c r="A309" t="s">
        <v>213</v>
      </c>
      <c r="B309" t="s">
        <v>315</v>
      </c>
      <c r="C309">
        <v>1.2675000000000001</v>
      </c>
      <c r="D309">
        <v>2.3668999999999998</v>
      </c>
      <c r="E309">
        <v>0.1825</v>
      </c>
    </row>
    <row r="310" spans="1:5" x14ac:dyDescent="0.25">
      <c r="A310" t="s">
        <v>213</v>
      </c>
      <c r="B310" t="s">
        <v>220</v>
      </c>
      <c r="C310">
        <v>1.2675000000000001</v>
      </c>
      <c r="D310">
        <v>0.78900000000000003</v>
      </c>
      <c r="E310">
        <v>1.597</v>
      </c>
    </row>
    <row r="311" spans="1:5" x14ac:dyDescent="0.25">
      <c r="A311" t="s">
        <v>213</v>
      </c>
      <c r="B311" t="s">
        <v>222</v>
      </c>
      <c r="C311">
        <v>1.2675000000000001</v>
      </c>
      <c r="D311">
        <v>0.37369999999999998</v>
      </c>
      <c r="E311">
        <v>0.68440000000000001</v>
      </c>
    </row>
    <row r="312" spans="1:5" x14ac:dyDescent="0.25">
      <c r="A312" t="s">
        <v>213</v>
      </c>
      <c r="B312" t="s">
        <v>223</v>
      </c>
      <c r="C312">
        <v>1.2675000000000001</v>
      </c>
      <c r="D312">
        <v>0.62290000000000001</v>
      </c>
      <c r="E312">
        <v>1.0494000000000001</v>
      </c>
    </row>
    <row r="313" spans="1:5" x14ac:dyDescent="0.25">
      <c r="A313" t="s">
        <v>37</v>
      </c>
      <c r="B313" t="s">
        <v>224</v>
      </c>
      <c r="C313">
        <v>1.5481</v>
      </c>
      <c r="D313">
        <v>0.83050000000000002</v>
      </c>
      <c r="E313">
        <v>1.6353</v>
      </c>
    </row>
    <row r="314" spans="1:5" x14ac:dyDescent="0.25">
      <c r="A314" t="s">
        <v>37</v>
      </c>
      <c r="B314" t="s">
        <v>229</v>
      </c>
      <c r="C314">
        <v>1.5481</v>
      </c>
      <c r="D314">
        <v>0.73819999999999997</v>
      </c>
      <c r="E314">
        <v>0.62029999999999996</v>
      </c>
    </row>
    <row r="315" spans="1:5" x14ac:dyDescent="0.25">
      <c r="A315" t="s">
        <v>37</v>
      </c>
      <c r="B315" t="s">
        <v>227</v>
      </c>
      <c r="C315">
        <v>1.5481</v>
      </c>
      <c r="D315">
        <v>0.54659999999999997</v>
      </c>
      <c r="E315">
        <v>0.72870000000000001</v>
      </c>
    </row>
    <row r="316" spans="1:5" x14ac:dyDescent="0.25">
      <c r="A316" t="s">
        <v>37</v>
      </c>
      <c r="B316" t="s">
        <v>226</v>
      </c>
      <c r="C316">
        <v>1.5481</v>
      </c>
      <c r="D316">
        <v>1.2422</v>
      </c>
      <c r="E316">
        <v>1.0324</v>
      </c>
    </row>
    <row r="317" spans="1:5" x14ac:dyDescent="0.25">
      <c r="A317" t="s">
        <v>37</v>
      </c>
      <c r="B317" t="s">
        <v>39</v>
      </c>
      <c r="C317">
        <v>1.5481</v>
      </c>
      <c r="D317">
        <v>1.1073</v>
      </c>
      <c r="E317">
        <v>0.73309999999999997</v>
      </c>
    </row>
    <row r="318" spans="1:5" x14ac:dyDescent="0.25">
      <c r="A318" t="s">
        <v>37</v>
      </c>
      <c r="B318" t="s">
        <v>225</v>
      </c>
      <c r="C318">
        <v>1.5481</v>
      </c>
      <c r="D318">
        <v>2.0301</v>
      </c>
      <c r="E318">
        <v>0.9022</v>
      </c>
    </row>
    <row r="319" spans="1:5" x14ac:dyDescent="0.25">
      <c r="A319" t="s">
        <v>37</v>
      </c>
      <c r="B319" t="s">
        <v>231</v>
      </c>
      <c r="C319">
        <v>1.5481</v>
      </c>
      <c r="D319">
        <v>0.79500000000000004</v>
      </c>
      <c r="E319">
        <v>0.78949999999999998</v>
      </c>
    </row>
    <row r="320" spans="1:5" x14ac:dyDescent="0.25">
      <c r="A320" t="s">
        <v>37</v>
      </c>
      <c r="B320" t="s">
        <v>38</v>
      </c>
      <c r="C320">
        <v>1.5481</v>
      </c>
      <c r="D320">
        <v>0.64600000000000002</v>
      </c>
      <c r="E320">
        <v>1.0149999999999999</v>
      </c>
    </row>
    <row r="321" spans="1:5" x14ac:dyDescent="0.25">
      <c r="A321" t="s">
        <v>37</v>
      </c>
      <c r="B321" t="s">
        <v>228</v>
      </c>
      <c r="C321">
        <v>1.5481</v>
      </c>
      <c r="D321">
        <v>0.84470000000000001</v>
      </c>
      <c r="E321">
        <v>1.4575</v>
      </c>
    </row>
    <row r="322" spans="1:5" x14ac:dyDescent="0.25">
      <c r="A322" t="s">
        <v>37</v>
      </c>
      <c r="B322" t="s">
        <v>230</v>
      </c>
      <c r="C322">
        <v>1.5481</v>
      </c>
      <c r="D322">
        <v>1.1924999999999999</v>
      </c>
      <c r="E322">
        <v>1.0931</v>
      </c>
    </row>
    <row r="323" spans="1:5" x14ac:dyDescent="0.25">
      <c r="A323" t="s">
        <v>337</v>
      </c>
      <c r="B323" t="s">
        <v>338</v>
      </c>
      <c r="C323">
        <v>1.4091</v>
      </c>
      <c r="D323">
        <v>1.3548</v>
      </c>
      <c r="E323">
        <v>0.89429999999999998</v>
      </c>
    </row>
    <row r="324" spans="1:5" x14ac:dyDescent="0.25">
      <c r="A324" t="s">
        <v>337</v>
      </c>
      <c r="B324" t="s">
        <v>367</v>
      </c>
      <c r="C324">
        <v>1.4091</v>
      </c>
      <c r="D324">
        <v>0.9677</v>
      </c>
      <c r="E324">
        <v>1.3821000000000001</v>
      </c>
    </row>
    <row r="325" spans="1:5" x14ac:dyDescent="0.25">
      <c r="A325" t="s">
        <v>337</v>
      </c>
      <c r="B325" t="s">
        <v>368</v>
      </c>
      <c r="C325">
        <v>1.4091</v>
      </c>
      <c r="D325">
        <v>1.1613</v>
      </c>
      <c r="E325">
        <v>0.81299999999999994</v>
      </c>
    </row>
    <row r="326" spans="1:5" x14ac:dyDescent="0.25">
      <c r="A326" t="s">
        <v>337</v>
      </c>
      <c r="B326" t="s">
        <v>373</v>
      </c>
      <c r="C326">
        <v>1.4091</v>
      </c>
      <c r="D326">
        <v>0.5161</v>
      </c>
      <c r="E326">
        <v>0.89429999999999998</v>
      </c>
    </row>
    <row r="327" spans="1:5" x14ac:dyDescent="0.25">
      <c r="A327" t="s">
        <v>337</v>
      </c>
      <c r="B327" t="s">
        <v>374</v>
      </c>
      <c r="C327">
        <v>1.4091</v>
      </c>
      <c r="D327">
        <v>1.1613</v>
      </c>
      <c r="E327">
        <v>0.89429999999999998</v>
      </c>
    </row>
    <row r="328" spans="1:5" x14ac:dyDescent="0.25">
      <c r="A328" t="s">
        <v>337</v>
      </c>
      <c r="B328" t="s">
        <v>382</v>
      </c>
      <c r="C328">
        <v>1.4091</v>
      </c>
      <c r="D328">
        <v>0.9032</v>
      </c>
      <c r="E328">
        <v>0.73170000000000002</v>
      </c>
    </row>
    <row r="329" spans="1:5" x14ac:dyDescent="0.25">
      <c r="A329" t="s">
        <v>337</v>
      </c>
      <c r="B329" t="s">
        <v>383</v>
      </c>
      <c r="C329">
        <v>1.4091</v>
      </c>
      <c r="D329">
        <v>0.6452</v>
      </c>
      <c r="E329">
        <v>1.7073</v>
      </c>
    </row>
    <row r="330" spans="1:5" x14ac:dyDescent="0.25">
      <c r="A330" t="s">
        <v>337</v>
      </c>
      <c r="B330" t="s">
        <v>403</v>
      </c>
      <c r="C330">
        <v>1.4091</v>
      </c>
      <c r="D330">
        <v>1.2258</v>
      </c>
      <c r="E330">
        <v>1.1382000000000001</v>
      </c>
    </row>
    <row r="331" spans="1:5" x14ac:dyDescent="0.25">
      <c r="A331" t="s">
        <v>337</v>
      </c>
      <c r="B331" t="s">
        <v>407</v>
      </c>
      <c r="C331">
        <v>1.4091</v>
      </c>
      <c r="D331">
        <v>1.4193</v>
      </c>
      <c r="E331">
        <v>0.56910000000000005</v>
      </c>
    </row>
    <row r="332" spans="1:5" x14ac:dyDescent="0.25">
      <c r="A332" t="s">
        <v>337</v>
      </c>
      <c r="B332" t="s">
        <v>408</v>
      </c>
      <c r="C332">
        <v>1.4091</v>
      </c>
      <c r="D332">
        <v>0.6452</v>
      </c>
      <c r="E332">
        <v>0.97560000000000002</v>
      </c>
    </row>
    <row r="333" spans="1:5" x14ac:dyDescent="0.25">
      <c r="A333" t="s">
        <v>344</v>
      </c>
      <c r="B333" t="s">
        <v>345</v>
      </c>
      <c r="C333">
        <v>1.3090999999999999</v>
      </c>
      <c r="D333">
        <v>0.55559999999999998</v>
      </c>
      <c r="E333">
        <v>1.0739000000000001</v>
      </c>
    </row>
    <row r="334" spans="1:5" x14ac:dyDescent="0.25">
      <c r="A334" t="s">
        <v>344</v>
      </c>
      <c r="B334" t="s">
        <v>350</v>
      </c>
      <c r="C334">
        <v>1.3090999999999999</v>
      </c>
      <c r="D334">
        <v>1.0417000000000001</v>
      </c>
      <c r="E334">
        <v>1.2081</v>
      </c>
    </row>
    <row r="335" spans="1:5" x14ac:dyDescent="0.25">
      <c r="A335" t="s">
        <v>344</v>
      </c>
      <c r="B335" t="s">
        <v>358</v>
      </c>
      <c r="C335">
        <v>1.3090999999999999</v>
      </c>
      <c r="D335">
        <v>0.41670000000000001</v>
      </c>
      <c r="E335">
        <v>1.8121</v>
      </c>
    </row>
    <row r="336" spans="1:5" x14ac:dyDescent="0.25">
      <c r="A336" t="s">
        <v>344</v>
      </c>
      <c r="B336" t="s">
        <v>370</v>
      </c>
      <c r="C336">
        <v>1.3090999999999999</v>
      </c>
      <c r="D336">
        <v>0.625</v>
      </c>
      <c r="E336">
        <v>1.2751999999999999</v>
      </c>
    </row>
    <row r="337" spans="1:5" x14ac:dyDescent="0.25">
      <c r="A337" t="s">
        <v>344</v>
      </c>
      <c r="B337" t="s">
        <v>376</v>
      </c>
      <c r="C337">
        <v>1.3090999999999999</v>
      </c>
      <c r="D337">
        <v>1.25</v>
      </c>
      <c r="E337">
        <v>0.93959999999999999</v>
      </c>
    </row>
    <row r="338" spans="1:5" x14ac:dyDescent="0.25">
      <c r="A338" t="s">
        <v>344</v>
      </c>
      <c r="B338" t="s">
        <v>379</v>
      </c>
      <c r="C338">
        <v>1.3090999999999999</v>
      </c>
      <c r="D338">
        <v>1.5972</v>
      </c>
      <c r="E338">
        <v>1.0066999999999999</v>
      </c>
    </row>
    <row r="339" spans="1:5" x14ac:dyDescent="0.25">
      <c r="A339" t="s">
        <v>344</v>
      </c>
      <c r="B339" t="s">
        <v>411</v>
      </c>
      <c r="C339">
        <v>1.3090999999999999</v>
      </c>
      <c r="D339">
        <v>1.4582999999999999</v>
      </c>
      <c r="E339">
        <v>0.33560000000000001</v>
      </c>
    </row>
    <row r="340" spans="1:5" x14ac:dyDescent="0.25">
      <c r="A340" t="s">
        <v>344</v>
      </c>
      <c r="B340" t="s">
        <v>421</v>
      </c>
      <c r="C340">
        <v>1.3090999999999999</v>
      </c>
      <c r="D340">
        <v>1.0417000000000001</v>
      </c>
      <c r="E340">
        <v>0.87250000000000005</v>
      </c>
    </row>
    <row r="341" spans="1:5" x14ac:dyDescent="0.25">
      <c r="A341" t="s">
        <v>344</v>
      </c>
      <c r="B341" t="s">
        <v>422</v>
      </c>
      <c r="C341">
        <v>1.3090999999999999</v>
      </c>
      <c r="D341">
        <v>0.625</v>
      </c>
      <c r="E341">
        <v>0.60399999999999998</v>
      </c>
    </row>
    <row r="342" spans="1:5" x14ac:dyDescent="0.25">
      <c r="A342" t="s">
        <v>344</v>
      </c>
      <c r="B342" t="s">
        <v>424</v>
      </c>
      <c r="C342">
        <v>1.3090999999999999</v>
      </c>
      <c r="D342">
        <v>1.3889</v>
      </c>
      <c r="E342">
        <v>0.87250000000000005</v>
      </c>
    </row>
    <row r="343" spans="1:5" x14ac:dyDescent="0.25">
      <c r="A343" t="s">
        <v>340</v>
      </c>
      <c r="B343" t="s">
        <v>341</v>
      </c>
      <c r="C343">
        <v>1.3684000000000001</v>
      </c>
      <c r="D343">
        <v>0.80769999999999997</v>
      </c>
      <c r="E343">
        <v>1.1547000000000001</v>
      </c>
    </row>
    <row r="344" spans="1:5" x14ac:dyDescent="0.25">
      <c r="A344" t="s">
        <v>340</v>
      </c>
      <c r="B344" t="s">
        <v>352</v>
      </c>
      <c r="C344">
        <v>1.3684000000000001</v>
      </c>
      <c r="D344">
        <v>1.1153999999999999</v>
      </c>
      <c r="E344">
        <v>0.87760000000000005</v>
      </c>
    </row>
    <row r="345" spans="1:5" x14ac:dyDescent="0.25">
      <c r="A345" t="s">
        <v>340</v>
      </c>
      <c r="B345" t="s">
        <v>353</v>
      </c>
      <c r="C345">
        <v>1.3684000000000001</v>
      </c>
      <c r="D345">
        <v>1.5769</v>
      </c>
      <c r="E345">
        <v>0.5081</v>
      </c>
    </row>
    <row r="346" spans="1:5" x14ac:dyDescent="0.25">
      <c r="A346" t="s">
        <v>340</v>
      </c>
      <c r="B346" t="s">
        <v>354</v>
      </c>
      <c r="C346">
        <v>1.3684000000000001</v>
      </c>
      <c r="D346">
        <v>1.6922999999999999</v>
      </c>
      <c r="E346">
        <v>0.92379999999999995</v>
      </c>
    </row>
    <row r="347" spans="1:5" x14ac:dyDescent="0.25">
      <c r="A347" t="s">
        <v>340</v>
      </c>
      <c r="B347" t="s">
        <v>356</v>
      </c>
      <c r="C347">
        <v>1.3684000000000001</v>
      </c>
      <c r="D347">
        <v>1.0385</v>
      </c>
      <c r="E347">
        <v>0.97</v>
      </c>
    </row>
    <row r="348" spans="1:5" x14ac:dyDescent="0.25">
      <c r="A348" t="s">
        <v>340</v>
      </c>
      <c r="B348" t="s">
        <v>361</v>
      </c>
      <c r="C348">
        <v>1.3684000000000001</v>
      </c>
      <c r="D348">
        <v>0.65390000000000004</v>
      </c>
      <c r="E348">
        <v>1.3855999999999999</v>
      </c>
    </row>
    <row r="349" spans="1:5" x14ac:dyDescent="0.25">
      <c r="A349" t="s">
        <v>340</v>
      </c>
      <c r="B349" t="s">
        <v>365</v>
      </c>
      <c r="C349">
        <v>1.3684000000000001</v>
      </c>
      <c r="D349">
        <v>1.1538999999999999</v>
      </c>
      <c r="E349">
        <v>1.3855999999999999</v>
      </c>
    </row>
    <row r="350" spans="1:5" x14ac:dyDescent="0.25">
      <c r="A350" t="s">
        <v>340</v>
      </c>
      <c r="B350" t="s">
        <v>377</v>
      </c>
      <c r="C350">
        <v>1.3684000000000001</v>
      </c>
      <c r="D350">
        <v>0.46150000000000002</v>
      </c>
      <c r="E350">
        <v>0.97</v>
      </c>
    </row>
    <row r="351" spans="1:5" x14ac:dyDescent="0.25">
      <c r="A351" t="s">
        <v>340</v>
      </c>
      <c r="B351" t="s">
        <v>378</v>
      </c>
      <c r="C351">
        <v>1.3684000000000001</v>
      </c>
      <c r="D351">
        <v>0.69230000000000003</v>
      </c>
      <c r="E351">
        <v>1.0623</v>
      </c>
    </row>
    <row r="352" spans="1:5" x14ac:dyDescent="0.25">
      <c r="A352" t="s">
        <v>340</v>
      </c>
      <c r="B352" t="s">
        <v>385</v>
      </c>
      <c r="C352">
        <v>1.3684000000000001</v>
      </c>
      <c r="D352">
        <v>0.57689999999999997</v>
      </c>
      <c r="E352">
        <v>0.60040000000000004</v>
      </c>
    </row>
    <row r="353" spans="1:5" x14ac:dyDescent="0.25">
      <c r="A353" t="s">
        <v>340</v>
      </c>
      <c r="B353" t="s">
        <v>387</v>
      </c>
      <c r="C353">
        <v>1.3684000000000001</v>
      </c>
      <c r="D353">
        <v>0.96160000000000001</v>
      </c>
      <c r="E353">
        <v>1.1547000000000001</v>
      </c>
    </row>
    <row r="354" spans="1:5" x14ac:dyDescent="0.25">
      <c r="A354" t="s">
        <v>340</v>
      </c>
      <c r="B354" t="s">
        <v>390</v>
      </c>
      <c r="C354">
        <v>1.3684000000000001</v>
      </c>
      <c r="D354">
        <v>0.65390000000000004</v>
      </c>
      <c r="E354">
        <v>0.97</v>
      </c>
    </row>
    <row r="355" spans="1:5" x14ac:dyDescent="0.25">
      <c r="A355" t="s">
        <v>340</v>
      </c>
      <c r="B355" t="s">
        <v>394</v>
      </c>
      <c r="C355">
        <v>1.3684000000000001</v>
      </c>
      <c r="D355">
        <v>1.0385</v>
      </c>
      <c r="E355">
        <v>1.3855999999999999</v>
      </c>
    </row>
    <row r="356" spans="1:5" x14ac:dyDescent="0.25">
      <c r="A356" t="s">
        <v>340</v>
      </c>
      <c r="B356" t="s">
        <v>405</v>
      </c>
      <c r="C356">
        <v>1.3684000000000001</v>
      </c>
      <c r="D356">
        <v>0.80769999999999997</v>
      </c>
      <c r="E356">
        <v>1.0623</v>
      </c>
    </row>
    <row r="357" spans="1:5" x14ac:dyDescent="0.25">
      <c r="A357" t="s">
        <v>340</v>
      </c>
      <c r="B357" t="s">
        <v>413</v>
      </c>
      <c r="C357">
        <v>1.3684000000000001</v>
      </c>
      <c r="D357">
        <v>1.2693000000000001</v>
      </c>
      <c r="E357">
        <v>0.60040000000000004</v>
      </c>
    </row>
    <row r="358" spans="1:5" x14ac:dyDescent="0.25">
      <c r="A358" t="s">
        <v>340</v>
      </c>
      <c r="B358" t="s">
        <v>415</v>
      </c>
      <c r="C358">
        <v>1.3684000000000001</v>
      </c>
      <c r="D358">
        <v>1.0385</v>
      </c>
      <c r="E358">
        <v>0.5081</v>
      </c>
    </row>
    <row r="359" spans="1:5" x14ac:dyDescent="0.25">
      <c r="A359" t="s">
        <v>340</v>
      </c>
      <c r="B359" t="s">
        <v>418</v>
      </c>
      <c r="C359">
        <v>1.3684000000000001</v>
      </c>
      <c r="D359">
        <v>1.3077000000000001</v>
      </c>
      <c r="E359">
        <v>0.97</v>
      </c>
    </row>
    <row r="360" spans="1:5" x14ac:dyDescent="0.25">
      <c r="A360" t="s">
        <v>340</v>
      </c>
      <c r="B360" t="s">
        <v>428</v>
      </c>
      <c r="C360">
        <v>1.3684000000000001</v>
      </c>
      <c r="D360">
        <v>1.3077000000000001</v>
      </c>
      <c r="E360">
        <v>1.0623</v>
      </c>
    </row>
    <row r="361" spans="1:5" x14ac:dyDescent="0.25">
      <c r="A361" t="s">
        <v>340</v>
      </c>
      <c r="B361" t="s">
        <v>429</v>
      </c>
      <c r="C361">
        <v>1.3684000000000001</v>
      </c>
      <c r="D361">
        <v>0.73080000000000001</v>
      </c>
      <c r="E361">
        <v>1.3855999999999999</v>
      </c>
    </row>
    <row r="362" spans="1:5" x14ac:dyDescent="0.25">
      <c r="A362" t="s">
        <v>340</v>
      </c>
      <c r="B362" t="s">
        <v>431</v>
      </c>
      <c r="C362">
        <v>1.3684000000000001</v>
      </c>
      <c r="D362">
        <v>1.1153999999999999</v>
      </c>
      <c r="E362">
        <v>1.0623</v>
      </c>
    </row>
    <row r="363" spans="1:5" x14ac:dyDescent="0.25">
      <c r="A363" t="s">
        <v>342</v>
      </c>
      <c r="B363" t="s">
        <v>343</v>
      </c>
      <c r="C363">
        <v>1.1741999999999999</v>
      </c>
      <c r="D363">
        <v>0.63870000000000005</v>
      </c>
      <c r="E363">
        <v>1.2214</v>
      </c>
    </row>
    <row r="364" spans="1:5" x14ac:dyDescent="0.25">
      <c r="A364" t="s">
        <v>342</v>
      </c>
      <c r="B364" t="s">
        <v>346</v>
      </c>
      <c r="C364">
        <v>1.1741999999999999</v>
      </c>
      <c r="D364">
        <v>0.80910000000000004</v>
      </c>
      <c r="E364">
        <v>1.1632</v>
      </c>
    </row>
    <row r="365" spans="1:5" x14ac:dyDescent="0.25">
      <c r="A365" t="s">
        <v>342</v>
      </c>
      <c r="B365" t="s">
        <v>348</v>
      </c>
      <c r="C365">
        <v>1.1741999999999999</v>
      </c>
      <c r="D365">
        <v>1.3626</v>
      </c>
      <c r="E365">
        <v>0.98870000000000002</v>
      </c>
    </row>
    <row r="366" spans="1:5" x14ac:dyDescent="0.25">
      <c r="A366" t="s">
        <v>342</v>
      </c>
      <c r="B366" t="s">
        <v>363</v>
      </c>
      <c r="C366">
        <v>1.1741999999999999</v>
      </c>
      <c r="D366">
        <v>1.1071</v>
      </c>
      <c r="E366">
        <v>1.2795000000000001</v>
      </c>
    </row>
    <row r="367" spans="1:5" x14ac:dyDescent="0.25">
      <c r="A367" t="s">
        <v>342</v>
      </c>
      <c r="B367" t="s">
        <v>364</v>
      </c>
      <c r="C367">
        <v>1.1741999999999999</v>
      </c>
      <c r="D367">
        <v>0.89419999999999999</v>
      </c>
      <c r="E367">
        <v>1.0468999999999999</v>
      </c>
    </row>
    <row r="368" spans="1:5" x14ac:dyDescent="0.25">
      <c r="A368" t="s">
        <v>342</v>
      </c>
      <c r="B368" t="s">
        <v>380</v>
      </c>
      <c r="C368">
        <v>1.1741999999999999</v>
      </c>
      <c r="D368">
        <v>1.6627000000000001</v>
      </c>
      <c r="E368">
        <v>0.66469999999999996</v>
      </c>
    </row>
    <row r="369" spans="1:5" x14ac:dyDescent="0.25">
      <c r="A369" t="s">
        <v>342</v>
      </c>
      <c r="B369" t="s">
        <v>384</v>
      </c>
      <c r="C369">
        <v>1.1741999999999999</v>
      </c>
      <c r="D369">
        <v>0.89419999999999999</v>
      </c>
      <c r="E369">
        <v>1.1632</v>
      </c>
    </row>
    <row r="370" spans="1:5" x14ac:dyDescent="0.25">
      <c r="A370" t="s">
        <v>342</v>
      </c>
      <c r="B370" t="s">
        <v>386</v>
      </c>
      <c r="C370">
        <v>1.1741999999999999</v>
      </c>
      <c r="D370">
        <v>0.89419999999999999</v>
      </c>
      <c r="E370">
        <v>0.69789999999999996</v>
      </c>
    </row>
    <row r="371" spans="1:5" x14ac:dyDescent="0.25">
      <c r="A371" t="s">
        <v>342</v>
      </c>
      <c r="B371" t="s">
        <v>392</v>
      </c>
      <c r="C371">
        <v>1.1741999999999999</v>
      </c>
      <c r="D371">
        <v>1.32</v>
      </c>
      <c r="E371">
        <v>1.2214</v>
      </c>
    </row>
    <row r="372" spans="1:5" x14ac:dyDescent="0.25">
      <c r="A372" t="s">
        <v>342</v>
      </c>
      <c r="B372" t="s">
        <v>393</v>
      </c>
      <c r="C372">
        <v>1.1741999999999999</v>
      </c>
      <c r="D372">
        <v>1.1496999999999999</v>
      </c>
      <c r="E372">
        <v>0.69789999999999996</v>
      </c>
    </row>
    <row r="373" spans="1:5" x14ac:dyDescent="0.25">
      <c r="A373" t="s">
        <v>342</v>
      </c>
      <c r="B373" t="s">
        <v>396</v>
      </c>
      <c r="C373">
        <v>1.1741999999999999</v>
      </c>
      <c r="D373">
        <v>0.63870000000000005</v>
      </c>
      <c r="E373">
        <v>1.3376999999999999</v>
      </c>
    </row>
    <row r="374" spans="1:5" x14ac:dyDescent="0.25">
      <c r="A374" t="s">
        <v>342</v>
      </c>
      <c r="B374" t="s">
        <v>398</v>
      </c>
      <c r="C374">
        <v>1.1741999999999999</v>
      </c>
      <c r="D374">
        <v>0.76649999999999996</v>
      </c>
      <c r="E374">
        <v>0.87239999999999995</v>
      </c>
    </row>
    <row r="375" spans="1:5" x14ac:dyDescent="0.25">
      <c r="A375" t="s">
        <v>342</v>
      </c>
      <c r="B375" t="s">
        <v>399</v>
      </c>
      <c r="C375">
        <v>1.1741999999999999</v>
      </c>
      <c r="D375">
        <v>0.72389999999999999</v>
      </c>
      <c r="E375">
        <v>1.2795000000000001</v>
      </c>
    </row>
    <row r="376" spans="1:5" x14ac:dyDescent="0.25">
      <c r="A376" t="s">
        <v>342</v>
      </c>
      <c r="B376" t="s">
        <v>400</v>
      </c>
      <c r="C376">
        <v>1.1741999999999999</v>
      </c>
      <c r="D376">
        <v>1.3383</v>
      </c>
      <c r="E376">
        <v>0.66469999999999996</v>
      </c>
    </row>
    <row r="377" spans="1:5" x14ac:dyDescent="0.25">
      <c r="A377" t="s">
        <v>342</v>
      </c>
      <c r="B377" t="s">
        <v>402</v>
      </c>
      <c r="C377">
        <v>1.1741999999999999</v>
      </c>
      <c r="D377">
        <v>0.80910000000000004</v>
      </c>
      <c r="E377">
        <v>0.93059999999999998</v>
      </c>
    </row>
    <row r="378" spans="1:5" x14ac:dyDescent="0.25">
      <c r="A378" t="s">
        <v>342</v>
      </c>
      <c r="B378" t="s">
        <v>406</v>
      </c>
      <c r="C378">
        <v>1.1741999999999999</v>
      </c>
      <c r="D378">
        <v>1.0646</v>
      </c>
      <c r="E378">
        <v>1.2214</v>
      </c>
    </row>
    <row r="379" spans="1:5" x14ac:dyDescent="0.25">
      <c r="A379" t="s">
        <v>342</v>
      </c>
      <c r="B379" t="s">
        <v>409</v>
      </c>
      <c r="C379">
        <v>1.1741999999999999</v>
      </c>
      <c r="D379">
        <v>1.0646</v>
      </c>
      <c r="E379">
        <v>1.2795000000000001</v>
      </c>
    </row>
    <row r="380" spans="1:5" x14ac:dyDescent="0.25">
      <c r="A380" t="s">
        <v>342</v>
      </c>
      <c r="B380" t="s">
        <v>414</v>
      </c>
      <c r="C380">
        <v>1.1741999999999999</v>
      </c>
      <c r="D380">
        <v>0.76649999999999996</v>
      </c>
      <c r="E380">
        <v>1.2214</v>
      </c>
    </row>
    <row r="381" spans="1:5" x14ac:dyDescent="0.25">
      <c r="A381" t="s">
        <v>342</v>
      </c>
      <c r="B381" t="s">
        <v>420</v>
      </c>
      <c r="C381">
        <v>1.1741999999999999</v>
      </c>
      <c r="D381">
        <v>0.93679999999999997</v>
      </c>
      <c r="E381">
        <v>0.58160000000000001</v>
      </c>
    </row>
    <row r="382" spans="1:5" x14ac:dyDescent="0.25">
      <c r="A382" t="s">
        <v>342</v>
      </c>
      <c r="B382" t="s">
        <v>426</v>
      </c>
      <c r="C382">
        <v>1.1741999999999999</v>
      </c>
      <c r="D382">
        <v>0.93679999999999997</v>
      </c>
      <c r="E382">
        <v>0.69789999999999996</v>
      </c>
    </row>
    <row r="383" spans="1:5" x14ac:dyDescent="0.25">
      <c r="A383" t="s">
        <v>342</v>
      </c>
      <c r="B383" t="s">
        <v>430</v>
      </c>
      <c r="C383">
        <v>1.1741999999999999</v>
      </c>
      <c r="D383">
        <v>1.32</v>
      </c>
      <c r="E383">
        <v>1.105</v>
      </c>
    </row>
    <row r="384" spans="1:5" x14ac:dyDescent="0.25">
      <c r="A384" t="s">
        <v>342</v>
      </c>
      <c r="B384" t="s">
        <v>436</v>
      </c>
      <c r="C384">
        <v>1.1741999999999999</v>
      </c>
      <c r="D384">
        <v>0.85160000000000002</v>
      </c>
      <c r="E384">
        <v>0.69789999999999996</v>
      </c>
    </row>
    <row r="385" spans="1:5" x14ac:dyDescent="0.25">
      <c r="A385" t="s">
        <v>40</v>
      </c>
      <c r="B385" t="s">
        <v>339</v>
      </c>
      <c r="C385">
        <v>1.5047999999999999</v>
      </c>
      <c r="D385">
        <v>1.3955</v>
      </c>
      <c r="E385">
        <v>0.875</v>
      </c>
    </row>
    <row r="386" spans="1:5" x14ac:dyDescent="0.25">
      <c r="A386" t="s">
        <v>40</v>
      </c>
      <c r="B386" t="s">
        <v>333</v>
      </c>
      <c r="C386">
        <v>1.5047999999999999</v>
      </c>
      <c r="D386">
        <v>0.8639</v>
      </c>
      <c r="E386">
        <v>1.0417000000000001</v>
      </c>
    </row>
    <row r="387" spans="1:5" x14ac:dyDescent="0.25">
      <c r="A387" t="s">
        <v>40</v>
      </c>
      <c r="B387" t="s">
        <v>238</v>
      </c>
      <c r="C387">
        <v>1.5047999999999999</v>
      </c>
      <c r="D387">
        <v>0.7974</v>
      </c>
      <c r="E387">
        <v>1.1667000000000001</v>
      </c>
    </row>
    <row r="388" spans="1:5" x14ac:dyDescent="0.25">
      <c r="A388" t="s">
        <v>40</v>
      </c>
      <c r="B388" t="s">
        <v>320</v>
      </c>
      <c r="C388">
        <v>1.5047999999999999</v>
      </c>
      <c r="D388">
        <v>1.6281000000000001</v>
      </c>
      <c r="E388">
        <v>0.58330000000000004</v>
      </c>
    </row>
    <row r="389" spans="1:5" x14ac:dyDescent="0.25">
      <c r="A389" t="s">
        <v>40</v>
      </c>
      <c r="B389" t="s">
        <v>234</v>
      </c>
      <c r="C389">
        <v>1.5047999999999999</v>
      </c>
      <c r="D389">
        <v>0.8639</v>
      </c>
      <c r="E389">
        <v>1.1667000000000001</v>
      </c>
    </row>
    <row r="390" spans="1:5" x14ac:dyDescent="0.25">
      <c r="A390" t="s">
        <v>40</v>
      </c>
      <c r="B390" t="s">
        <v>316</v>
      </c>
      <c r="C390">
        <v>1.5047999999999999</v>
      </c>
      <c r="D390">
        <v>0.56489999999999996</v>
      </c>
      <c r="E390">
        <v>1.125</v>
      </c>
    </row>
    <row r="391" spans="1:5" x14ac:dyDescent="0.25">
      <c r="A391" t="s">
        <v>40</v>
      </c>
      <c r="B391" t="s">
        <v>335</v>
      </c>
      <c r="C391">
        <v>1.5047999999999999</v>
      </c>
      <c r="D391">
        <v>0.59809999999999997</v>
      </c>
      <c r="E391">
        <v>1.25</v>
      </c>
    </row>
    <row r="392" spans="1:5" x14ac:dyDescent="0.25">
      <c r="A392" t="s">
        <v>40</v>
      </c>
      <c r="B392" t="s">
        <v>332</v>
      </c>
      <c r="C392">
        <v>1.5047999999999999</v>
      </c>
      <c r="D392">
        <v>1.1296999999999999</v>
      </c>
      <c r="E392">
        <v>1.0417000000000001</v>
      </c>
    </row>
    <row r="393" spans="1:5" x14ac:dyDescent="0.25">
      <c r="A393" t="s">
        <v>40</v>
      </c>
      <c r="B393" t="s">
        <v>321</v>
      </c>
      <c r="C393">
        <v>1.5047999999999999</v>
      </c>
      <c r="D393">
        <v>1.4952000000000001</v>
      </c>
      <c r="E393">
        <v>0.70830000000000004</v>
      </c>
    </row>
    <row r="394" spans="1:5" x14ac:dyDescent="0.25">
      <c r="A394" t="s">
        <v>40</v>
      </c>
      <c r="B394" t="s">
        <v>236</v>
      </c>
      <c r="C394">
        <v>1.5047999999999999</v>
      </c>
      <c r="D394">
        <v>1.2294</v>
      </c>
      <c r="E394">
        <v>1</v>
      </c>
    </row>
    <row r="395" spans="1:5" x14ac:dyDescent="0.25">
      <c r="A395" t="s">
        <v>40</v>
      </c>
      <c r="B395" t="s">
        <v>41</v>
      </c>
      <c r="C395">
        <v>1.5047999999999999</v>
      </c>
      <c r="D395">
        <v>0.89710000000000001</v>
      </c>
      <c r="E395">
        <v>1.4582999999999999</v>
      </c>
    </row>
    <row r="396" spans="1:5" x14ac:dyDescent="0.25">
      <c r="A396" t="s">
        <v>40</v>
      </c>
      <c r="B396" t="s">
        <v>233</v>
      </c>
      <c r="C396">
        <v>1.5047999999999999</v>
      </c>
      <c r="D396">
        <v>1.1629</v>
      </c>
      <c r="E396">
        <v>1.125</v>
      </c>
    </row>
    <row r="397" spans="1:5" x14ac:dyDescent="0.25">
      <c r="A397" t="s">
        <v>40</v>
      </c>
      <c r="B397" t="s">
        <v>317</v>
      </c>
      <c r="C397">
        <v>1.5047999999999999</v>
      </c>
      <c r="D397">
        <v>1.1629</v>
      </c>
      <c r="E397">
        <v>0.95830000000000004</v>
      </c>
    </row>
    <row r="398" spans="1:5" x14ac:dyDescent="0.25">
      <c r="A398" t="s">
        <v>40</v>
      </c>
      <c r="B398" t="s">
        <v>42</v>
      </c>
      <c r="C398">
        <v>1.5047999999999999</v>
      </c>
      <c r="D398">
        <v>1.3955</v>
      </c>
      <c r="E398">
        <v>0.83330000000000004</v>
      </c>
    </row>
    <row r="399" spans="1:5" x14ac:dyDescent="0.25">
      <c r="A399" t="s">
        <v>40</v>
      </c>
      <c r="B399" t="s">
        <v>334</v>
      </c>
      <c r="C399">
        <v>1.5047999999999999</v>
      </c>
      <c r="D399">
        <v>0.8639</v>
      </c>
      <c r="E399">
        <v>1.0417000000000001</v>
      </c>
    </row>
    <row r="400" spans="1:5" x14ac:dyDescent="0.25">
      <c r="A400" t="s">
        <v>40</v>
      </c>
      <c r="B400" t="s">
        <v>237</v>
      </c>
      <c r="C400">
        <v>1.5047999999999999</v>
      </c>
      <c r="D400">
        <v>0.66449999999999998</v>
      </c>
      <c r="E400">
        <v>1.0417000000000001</v>
      </c>
    </row>
    <row r="401" spans="1:5" x14ac:dyDescent="0.25">
      <c r="A401" t="s">
        <v>40</v>
      </c>
      <c r="B401" t="s">
        <v>232</v>
      </c>
      <c r="C401">
        <v>1.5047999999999999</v>
      </c>
      <c r="D401">
        <v>0.89710000000000001</v>
      </c>
      <c r="E401">
        <v>0.79169999999999996</v>
      </c>
    </row>
    <row r="402" spans="1:5" x14ac:dyDescent="0.25">
      <c r="A402" t="s">
        <v>40</v>
      </c>
      <c r="B402" t="s">
        <v>319</v>
      </c>
      <c r="C402">
        <v>1.5047999999999999</v>
      </c>
      <c r="D402">
        <v>0.89710000000000001</v>
      </c>
      <c r="E402">
        <v>1.25</v>
      </c>
    </row>
    <row r="403" spans="1:5" x14ac:dyDescent="0.25">
      <c r="A403" t="s">
        <v>40</v>
      </c>
      <c r="B403" t="s">
        <v>235</v>
      </c>
      <c r="C403">
        <v>1.5047999999999999</v>
      </c>
      <c r="D403">
        <v>0.63129999999999997</v>
      </c>
      <c r="E403">
        <v>0.625</v>
      </c>
    </row>
    <row r="404" spans="1:5" x14ac:dyDescent="0.25">
      <c r="A404" t="s">
        <v>40</v>
      </c>
      <c r="B404" t="s">
        <v>239</v>
      </c>
      <c r="C404">
        <v>1.5047999999999999</v>
      </c>
      <c r="D404">
        <v>0.99680000000000002</v>
      </c>
      <c r="E404">
        <v>1</v>
      </c>
    </row>
    <row r="405" spans="1:5" x14ac:dyDescent="0.25">
      <c r="A405" t="s">
        <v>40</v>
      </c>
      <c r="B405" t="s">
        <v>318</v>
      </c>
      <c r="C405">
        <v>1.5047999999999999</v>
      </c>
      <c r="D405">
        <v>0.8639</v>
      </c>
      <c r="E405">
        <v>0.91669999999999996</v>
      </c>
    </row>
    <row r="406" spans="1:5" x14ac:dyDescent="0.25">
      <c r="A406" t="s">
        <v>493</v>
      </c>
      <c r="B406" t="s">
        <v>494</v>
      </c>
      <c r="C406">
        <v>1.3308</v>
      </c>
      <c r="D406">
        <v>0.90169999999999995</v>
      </c>
      <c r="E406">
        <v>1.6251</v>
      </c>
    </row>
    <row r="407" spans="1:5" x14ac:dyDescent="0.25">
      <c r="A407" t="s">
        <v>493</v>
      </c>
      <c r="B407" t="s">
        <v>495</v>
      </c>
      <c r="C407">
        <v>1.3308</v>
      </c>
      <c r="D407">
        <v>0.93930000000000002</v>
      </c>
      <c r="E407">
        <v>0.87060000000000004</v>
      </c>
    </row>
    <row r="408" spans="1:5" x14ac:dyDescent="0.25">
      <c r="A408" t="s">
        <v>493</v>
      </c>
      <c r="B408" t="s">
        <v>496</v>
      </c>
      <c r="C408">
        <v>1.3308</v>
      </c>
      <c r="D408">
        <v>0.60109999999999997</v>
      </c>
      <c r="E408">
        <v>1.3929</v>
      </c>
    </row>
    <row r="409" spans="1:5" x14ac:dyDescent="0.25">
      <c r="A409" t="s">
        <v>493</v>
      </c>
      <c r="B409" t="s">
        <v>497</v>
      </c>
      <c r="C409">
        <v>1.3308</v>
      </c>
      <c r="D409">
        <v>0.75139999999999996</v>
      </c>
      <c r="E409">
        <v>0.46429999999999999</v>
      </c>
    </row>
    <row r="410" spans="1:5" x14ac:dyDescent="0.25">
      <c r="A410" t="s">
        <v>493</v>
      </c>
      <c r="B410" t="s">
        <v>498</v>
      </c>
      <c r="C410">
        <v>1.3308</v>
      </c>
      <c r="D410">
        <v>0.56359999999999999</v>
      </c>
      <c r="E410">
        <v>1.7411000000000001</v>
      </c>
    </row>
    <row r="411" spans="1:5" x14ac:dyDescent="0.25">
      <c r="A411" t="s">
        <v>493</v>
      </c>
      <c r="B411" t="s">
        <v>499</v>
      </c>
      <c r="C411">
        <v>1.3308</v>
      </c>
      <c r="D411">
        <v>0.37569999999999998</v>
      </c>
      <c r="E411">
        <v>0.87060000000000004</v>
      </c>
    </row>
    <row r="412" spans="1:5" x14ac:dyDescent="0.25">
      <c r="A412" t="s">
        <v>493</v>
      </c>
      <c r="B412" t="s">
        <v>500</v>
      </c>
      <c r="C412">
        <v>1.3308</v>
      </c>
      <c r="D412">
        <v>1.2022999999999999</v>
      </c>
      <c r="E412">
        <v>2.3214999999999999</v>
      </c>
    </row>
    <row r="413" spans="1:5" x14ac:dyDescent="0.25">
      <c r="A413" t="s">
        <v>493</v>
      </c>
      <c r="B413" t="s">
        <v>501</v>
      </c>
      <c r="C413">
        <v>1.3308</v>
      </c>
      <c r="D413">
        <v>0.75139999999999996</v>
      </c>
      <c r="E413">
        <v>1.3929</v>
      </c>
    </row>
    <row r="414" spans="1:5" x14ac:dyDescent="0.25">
      <c r="A414" t="s">
        <v>493</v>
      </c>
      <c r="B414" t="s">
        <v>502</v>
      </c>
      <c r="C414">
        <v>1.3308</v>
      </c>
      <c r="D414">
        <v>1.6531</v>
      </c>
      <c r="E414">
        <v>1.6251</v>
      </c>
    </row>
    <row r="415" spans="1:5" x14ac:dyDescent="0.25">
      <c r="A415" t="s">
        <v>493</v>
      </c>
      <c r="B415" t="s">
        <v>503</v>
      </c>
      <c r="C415">
        <v>1.3308</v>
      </c>
      <c r="D415">
        <v>1.2022999999999999</v>
      </c>
      <c r="E415">
        <v>0.46429999999999999</v>
      </c>
    </row>
    <row r="416" spans="1:5" x14ac:dyDescent="0.25">
      <c r="A416" t="s">
        <v>493</v>
      </c>
      <c r="B416" t="s">
        <v>504</v>
      </c>
      <c r="C416">
        <v>1.3308</v>
      </c>
      <c r="D416">
        <v>0.75139999999999996</v>
      </c>
      <c r="E416">
        <v>0.69650000000000001</v>
      </c>
    </row>
    <row r="417" spans="1:5" x14ac:dyDescent="0.25">
      <c r="A417" t="s">
        <v>493</v>
      </c>
      <c r="B417" t="s">
        <v>505</v>
      </c>
      <c r="C417">
        <v>1.3308</v>
      </c>
      <c r="D417">
        <v>1.3775999999999999</v>
      </c>
      <c r="E417">
        <v>1.3542000000000001</v>
      </c>
    </row>
    <row r="418" spans="1:5" x14ac:dyDescent="0.25">
      <c r="A418" t="s">
        <v>493</v>
      </c>
      <c r="B418" t="s">
        <v>506</v>
      </c>
      <c r="C418">
        <v>1.3308</v>
      </c>
      <c r="D418">
        <v>0.75139999999999996</v>
      </c>
      <c r="E418">
        <v>0.77380000000000004</v>
      </c>
    </row>
    <row r="419" spans="1:5" x14ac:dyDescent="0.25">
      <c r="A419" t="s">
        <v>493</v>
      </c>
      <c r="B419" t="s">
        <v>507</v>
      </c>
      <c r="C419">
        <v>1.3308</v>
      </c>
      <c r="D419">
        <v>0.90169999999999995</v>
      </c>
      <c r="E419">
        <v>0</v>
      </c>
    </row>
    <row r="420" spans="1:5" x14ac:dyDescent="0.25">
      <c r="A420" t="s">
        <v>493</v>
      </c>
      <c r="B420" t="s">
        <v>508</v>
      </c>
      <c r="C420">
        <v>1.3308</v>
      </c>
      <c r="D420">
        <v>1.3775999999999999</v>
      </c>
      <c r="E420">
        <v>1.5477000000000001</v>
      </c>
    </row>
    <row r="421" spans="1:5" x14ac:dyDescent="0.25">
      <c r="A421" t="s">
        <v>493</v>
      </c>
      <c r="B421" t="s">
        <v>509</v>
      </c>
      <c r="C421">
        <v>1.3308</v>
      </c>
      <c r="D421">
        <v>1.5028999999999999</v>
      </c>
      <c r="E421">
        <v>1.6251</v>
      </c>
    </row>
    <row r="422" spans="1:5" x14ac:dyDescent="0.25">
      <c r="A422" t="s">
        <v>493</v>
      </c>
      <c r="B422" t="s">
        <v>510</v>
      </c>
      <c r="C422">
        <v>1.3308</v>
      </c>
      <c r="D422">
        <v>0.60109999999999997</v>
      </c>
      <c r="E422">
        <v>0.23219999999999999</v>
      </c>
    </row>
    <row r="423" spans="1:5" x14ac:dyDescent="0.25">
      <c r="A423" t="s">
        <v>493</v>
      </c>
      <c r="B423" t="s">
        <v>511</v>
      </c>
      <c r="C423">
        <v>1.3308</v>
      </c>
      <c r="D423">
        <v>0.75139999999999996</v>
      </c>
      <c r="E423">
        <v>1.6251</v>
      </c>
    </row>
    <row r="424" spans="1:5" x14ac:dyDescent="0.25">
      <c r="A424" t="s">
        <v>493</v>
      </c>
      <c r="B424" t="s">
        <v>512</v>
      </c>
      <c r="C424">
        <v>1.3308</v>
      </c>
      <c r="D424">
        <v>0.45090000000000002</v>
      </c>
      <c r="E424">
        <v>0</v>
      </c>
    </row>
    <row r="425" spans="1:5" x14ac:dyDescent="0.25">
      <c r="A425" t="s">
        <v>493</v>
      </c>
      <c r="B425" t="s">
        <v>513</v>
      </c>
      <c r="C425">
        <v>1.3308</v>
      </c>
      <c r="D425">
        <v>1.3775999999999999</v>
      </c>
      <c r="E425">
        <v>0.77380000000000004</v>
      </c>
    </row>
    <row r="426" spans="1:5" x14ac:dyDescent="0.25">
      <c r="A426" t="s">
        <v>493</v>
      </c>
      <c r="B426" t="s">
        <v>514</v>
      </c>
      <c r="C426">
        <v>1.3308</v>
      </c>
      <c r="D426">
        <v>1.2022999999999999</v>
      </c>
      <c r="E426">
        <v>1.3929</v>
      </c>
    </row>
    <row r="427" spans="1:5" x14ac:dyDescent="0.25">
      <c r="A427" t="s">
        <v>493</v>
      </c>
      <c r="B427" t="s">
        <v>515</v>
      </c>
      <c r="C427">
        <v>1.3308</v>
      </c>
      <c r="D427">
        <v>0.93930000000000002</v>
      </c>
      <c r="E427">
        <v>0.58040000000000003</v>
      </c>
    </row>
    <row r="428" spans="1:5" x14ac:dyDescent="0.25">
      <c r="A428" t="s">
        <v>493</v>
      </c>
      <c r="B428" t="s">
        <v>516</v>
      </c>
      <c r="C428">
        <v>1.3308</v>
      </c>
      <c r="D428">
        <v>0.90169999999999995</v>
      </c>
      <c r="E428">
        <v>1.1608000000000001</v>
      </c>
    </row>
    <row r="429" spans="1:5" x14ac:dyDescent="0.25">
      <c r="A429" t="s">
        <v>493</v>
      </c>
      <c r="B429" t="s">
        <v>517</v>
      </c>
      <c r="C429">
        <v>1.3308</v>
      </c>
      <c r="D429">
        <v>1.1271</v>
      </c>
      <c r="E429">
        <v>0</v>
      </c>
    </row>
    <row r="430" spans="1:5" x14ac:dyDescent="0.25">
      <c r="A430" t="s">
        <v>493</v>
      </c>
      <c r="B430" t="s">
        <v>518</v>
      </c>
      <c r="C430">
        <v>1.3308</v>
      </c>
      <c r="D430">
        <v>1.052</v>
      </c>
      <c r="E430">
        <v>0.92859999999999998</v>
      </c>
    </row>
    <row r="431" spans="1:5" x14ac:dyDescent="0.25">
      <c r="A431" t="s">
        <v>493</v>
      </c>
      <c r="B431" t="s">
        <v>519</v>
      </c>
      <c r="C431">
        <v>1.3308</v>
      </c>
      <c r="D431">
        <v>1.5028999999999999</v>
      </c>
      <c r="E431">
        <v>0.38690000000000002</v>
      </c>
    </row>
    <row r="432" spans="1:5" x14ac:dyDescent="0.25">
      <c r="A432" t="s">
        <v>520</v>
      </c>
      <c r="B432" t="s">
        <v>521</v>
      </c>
      <c r="C432">
        <v>1.6389</v>
      </c>
      <c r="D432">
        <v>1.4237</v>
      </c>
      <c r="E432">
        <v>1.3954</v>
      </c>
    </row>
    <row r="433" spans="1:5" x14ac:dyDescent="0.25">
      <c r="A433" t="s">
        <v>520</v>
      </c>
      <c r="B433" t="s">
        <v>522</v>
      </c>
      <c r="C433">
        <v>1.6389</v>
      </c>
      <c r="D433">
        <v>1.0168999999999999</v>
      </c>
      <c r="E433">
        <v>0.55820000000000003</v>
      </c>
    </row>
    <row r="434" spans="1:5" x14ac:dyDescent="0.25">
      <c r="A434" t="s">
        <v>520</v>
      </c>
      <c r="B434" t="s">
        <v>523</v>
      </c>
      <c r="C434">
        <v>1.6389</v>
      </c>
      <c r="D434">
        <v>0.61019999999999996</v>
      </c>
      <c r="E434">
        <v>1.1163000000000001</v>
      </c>
    </row>
    <row r="435" spans="1:5" x14ac:dyDescent="0.25">
      <c r="A435" t="s">
        <v>520</v>
      </c>
      <c r="B435" t="s">
        <v>524</v>
      </c>
      <c r="C435">
        <v>1.6389</v>
      </c>
      <c r="D435">
        <v>0.61019999999999996</v>
      </c>
      <c r="E435">
        <v>0.83720000000000006</v>
      </c>
    </row>
    <row r="436" spans="1:5" x14ac:dyDescent="0.25">
      <c r="A436" t="s">
        <v>520</v>
      </c>
      <c r="B436" t="s">
        <v>525</v>
      </c>
      <c r="C436">
        <v>1.6389</v>
      </c>
      <c r="D436">
        <v>0.40679999999999999</v>
      </c>
      <c r="E436">
        <v>1.1163000000000001</v>
      </c>
    </row>
    <row r="437" spans="1:5" x14ac:dyDescent="0.25">
      <c r="A437" t="s">
        <v>520</v>
      </c>
      <c r="B437" t="s">
        <v>526</v>
      </c>
      <c r="C437">
        <v>1.6389</v>
      </c>
      <c r="D437">
        <v>0.61019999999999996</v>
      </c>
      <c r="E437">
        <v>1.3954</v>
      </c>
    </row>
    <row r="438" spans="1:5" x14ac:dyDescent="0.25">
      <c r="A438" t="s">
        <v>520</v>
      </c>
      <c r="B438" t="s">
        <v>527</v>
      </c>
      <c r="C438">
        <v>1.6389</v>
      </c>
      <c r="D438">
        <v>1.2202999999999999</v>
      </c>
      <c r="E438">
        <v>0.55820000000000003</v>
      </c>
    </row>
    <row r="439" spans="1:5" x14ac:dyDescent="0.25">
      <c r="A439" t="s">
        <v>520</v>
      </c>
      <c r="B439" t="s">
        <v>528</v>
      </c>
      <c r="C439">
        <v>1.6389</v>
      </c>
      <c r="D439">
        <v>1.0168999999999999</v>
      </c>
      <c r="E439">
        <v>0.55820000000000003</v>
      </c>
    </row>
    <row r="440" spans="1:5" x14ac:dyDescent="0.25">
      <c r="A440" t="s">
        <v>520</v>
      </c>
      <c r="B440" t="s">
        <v>529</v>
      </c>
      <c r="C440">
        <v>1.6389</v>
      </c>
      <c r="D440">
        <v>2.2372999999999998</v>
      </c>
      <c r="E440">
        <v>0.55820000000000003</v>
      </c>
    </row>
    <row r="441" spans="1:5" x14ac:dyDescent="0.25">
      <c r="A441" t="s">
        <v>520</v>
      </c>
      <c r="B441" t="s">
        <v>530</v>
      </c>
      <c r="C441">
        <v>1.6389</v>
      </c>
      <c r="D441">
        <v>1.2202999999999999</v>
      </c>
      <c r="E441">
        <v>1.6745000000000001</v>
      </c>
    </row>
    <row r="442" spans="1:5" x14ac:dyDescent="0.25">
      <c r="A442" t="s">
        <v>520</v>
      </c>
      <c r="B442" t="s">
        <v>531</v>
      </c>
      <c r="C442">
        <v>1.6389</v>
      </c>
      <c r="D442">
        <v>0.40679999999999999</v>
      </c>
      <c r="E442">
        <v>0.55820000000000003</v>
      </c>
    </row>
    <row r="443" spans="1:5" x14ac:dyDescent="0.25">
      <c r="A443" t="s">
        <v>520</v>
      </c>
      <c r="B443" t="s">
        <v>532</v>
      </c>
      <c r="C443">
        <v>1.6389</v>
      </c>
      <c r="D443">
        <v>1.2202999999999999</v>
      </c>
      <c r="E443">
        <v>1.6745000000000001</v>
      </c>
    </row>
    <row r="444" spans="1:5" x14ac:dyDescent="0.25">
      <c r="A444" t="s">
        <v>533</v>
      </c>
      <c r="B444" t="s">
        <v>534</v>
      </c>
      <c r="C444">
        <v>1.1719999999999999</v>
      </c>
      <c r="D444">
        <v>0.59730000000000005</v>
      </c>
      <c r="E444">
        <v>0.66769999999999996</v>
      </c>
    </row>
    <row r="445" spans="1:5" x14ac:dyDescent="0.25">
      <c r="A445" t="s">
        <v>533</v>
      </c>
      <c r="B445" t="s">
        <v>535</v>
      </c>
      <c r="C445">
        <v>1.1719999999999999</v>
      </c>
      <c r="D445">
        <v>1.1376999999999999</v>
      </c>
      <c r="E445">
        <v>1.0598000000000001</v>
      </c>
    </row>
    <row r="446" spans="1:5" x14ac:dyDescent="0.25">
      <c r="A446" t="s">
        <v>533</v>
      </c>
      <c r="B446" t="s">
        <v>536</v>
      </c>
      <c r="C446">
        <v>1.1719999999999999</v>
      </c>
      <c r="D446">
        <v>1.7064999999999999</v>
      </c>
      <c r="E446">
        <v>0.52990000000000004</v>
      </c>
    </row>
    <row r="447" spans="1:5" x14ac:dyDescent="0.25">
      <c r="A447" t="s">
        <v>533</v>
      </c>
      <c r="B447" t="s">
        <v>537</v>
      </c>
      <c r="C447">
        <v>1.1719999999999999</v>
      </c>
      <c r="D447">
        <v>0.68259999999999998</v>
      </c>
      <c r="E447">
        <v>0.7631</v>
      </c>
    </row>
    <row r="448" spans="1:5" x14ac:dyDescent="0.25">
      <c r="A448" t="s">
        <v>533</v>
      </c>
      <c r="B448" t="s">
        <v>538</v>
      </c>
      <c r="C448">
        <v>1.1719999999999999</v>
      </c>
      <c r="D448">
        <v>1.1944999999999999</v>
      </c>
      <c r="E448">
        <v>1.5261</v>
      </c>
    </row>
    <row r="449" spans="1:5" x14ac:dyDescent="0.25">
      <c r="A449" t="s">
        <v>533</v>
      </c>
      <c r="B449" t="s">
        <v>539</v>
      </c>
      <c r="C449">
        <v>1.1719999999999999</v>
      </c>
      <c r="D449">
        <v>1.3272999999999999</v>
      </c>
      <c r="E449">
        <v>1.2718</v>
      </c>
    </row>
    <row r="450" spans="1:5" x14ac:dyDescent="0.25">
      <c r="A450" t="s">
        <v>533</v>
      </c>
      <c r="B450" t="s">
        <v>540</v>
      </c>
      <c r="C450">
        <v>1.1719999999999999</v>
      </c>
      <c r="D450">
        <v>1.1944999999999999</v>
      </c>
      <c r="E450">
        <v>0.95379999999999998</v>
      </c>
    </row>
    <row r="451" spans="1:5" x14ac:dyDescent="0.25">
      <c r="A451" t="s">
        <v>533</v>
      </c>
      <c r="B451" t="s">
        <v>541</v>
      </c>
      <c r="C451">
        <v>1.1719999999999999</v>
      </c>
      <c r="D451">
        <v>0.42659999999999998</v>
      </c>
      <c r="E451">
        <v>1.55</v>
      </c>
    </row>
    <row r="452" spans="1:5" x14ac:dyDescent="0.25">
      <c r="A452" t="s">
        <v>533</v>
      </c>
      <c r="B452" t="s">
        <v>542</v>
      </c>
      <c r="C452">
        <v>1.1719999999999999</v>
      </c>
      <c r="D452">
        <v>0.95989999999999998</v>
      </c>
      <c r="E452">
        <v>1.3115000000000001</v>
      </c>
    </row>
    <row r="453" spans="1:5" x14ac:dyDescent="0.25">
      <c r="A453" t="s">
        <v>533</v>
      </c>
      <c r="B453" t="s">
        <v>543</v>
      </c>
      <c r="C453">
        <v>1.1719999999999999</v>
      </c>
      <c r="D453">
        <v>0.93859999999999999</v>
      </c>
      <c r="E453">
        <v>1.24</v>
      </c>
    </row>
    <row r="454" spans="1:5" x14ac:dyDescent="0.25">
      <c r="A454" t="s">
        <v>533</v>
      </c>
      <c r="B454" t="s">
        <v>544</v>
      </c>
      <c r="C454">
        <v>1.1719999999999999</v>
      </c>
      <c r="D454">
        <v>1.5168999999999999</v>
      </c>
      <c r="E454">
        <v>1.1657999999999999</v>
      </c>
    </row>
    <row r="455" spans="1:5" x14ac:dyDescent="0.25">
      <c r="A455" t="s">
        <v>533</v>
      </c>
      <c r="B455" t="s">
        <v>545</v>
      </c>
      <c r="C455">
        <v>1.1719999999999999</v>
      </c>
      <c r="D455">
        <v>0.75839999999999996</v>
      </c>
      <c r="E455">
        <v>0.84789999999999999</v>
      </c>
    </row>
    <row r="456" spans="1:5" x14ac:dyDescent="0.25">
      <c r="A456" t="s">
        <v>533</v>
      </c>
      <c r="B456" t="s">
        <v>546</v>
      </c>
      <c r="C456">
        <v>1.1719999999999999</v>
      </c>
      <c r="D456">
        <v>1.6116999999999999</v>
      </c>
      <c r="E456">
        <v>0.52990000000000004</v>
      </c>
    </row>
    <row r="457" spans="1:5" x14ac:dyDescent="0.25">
      <c r="A457" t="s">
        <v>533</v>
      </c>
      <c r="B457" t="s">
        <v>547</v>
      </c>
      <c r="C457">
        <v>1.1719999999999999</v>
      </c>
      <c r="D457">
        <v>0.66359999999999997</v>
      </c>
      <c r="E457">
        <v>0.7419</v>
      </c>
    </row>
    <row r="458" spans="1:5" x14ac:dyDescent="0.25">
      <c r="A458" t="s">
        <v>533</v>
      </c>
      <c r="B458" t="s">
        <v>548</v>
      </c>
      <c r="C458">
        <v>1.1719999999999999</v>
      </c>
      <c r="D458">
        <v>1.0428999999999999</v>
      </c>
      <c r="E458">
        <v>1.1657999999999999</v>
      </c>
    </row>
    <row r="459" spans="1:5" x14ac:dyDescent="0.25">
      <c r="A459" t="s">
        <v>533</v>
      </c>
      <c r="B459" t="s">
        <v>549</v>
      </c>
      <c r="C459">
        <v>1.1719999999999999</v>
      </c>
      <c r="D459">
        <v>0.76790000000000003</v>
      </c>
      <c r="E459">
        <v>1.0491999999999999</v>
      </c>
    </row>
    <row r="460" spans="1:5" x14ac:dyDescent="0.25">
      <c r="A460" t="s">
        <v>533</v>
      </c>
      <c r="B460" t="s">
        <v>550</v>
      </c>
      <c r="C460">
        <v>1.1719999999999999</v>
      </c>
      <c r="D460">
        <v>1.6212</v>
      </c>
      <c r="E460">
        <v>1.24</v>
      </c>
    </row>
    <row r="461" spans="1:5" x14ac:dyDescent="0.25">
      <c r="A461" t="s">
        <v>533</v>
      </c>
      <c r="B461" t="s">
        <v>551</v>
      </c>
      <c r="C461">
        <v>1.1719999999999999</v>
      </c>
      <c r="D461">
        <v>0.93859999999999999</v>
      </c>
      <c r="E461">
        <v>0.85850000000000004</v>
      </c>
    </row>
    <row r="462" spans="1:5" x14ac:dyDescent="0.25">
      <c r="A462" t="s">
        <v>533</v>
      </c>
      <c r="B462" t="s">
        <v>552</v>
      </c>
      <c r="C462">
        <v>1.1719999999999999</v>
      </c>
      <c r="D462">
        <v>0.74660000000000004</v>
      </c>
      <c r="E462">
        <v>0.83460000000000001</v>
      </c>
    </row>
    <row r="463" spans="1:5" x14ac:dyDescent="0.25">
      <c r="A463" t="s">
        <v>533</v>
      </c>
      <c r="B463" t="s">
        <v>553</v>
      </c>
      <c r="C463">
        <v>1.1719999999999999</v>
      </c>
      <c r="D463">
        <v>0.1706</v>
      </c>
      <c r="E463">
        <v>0.7631</v>
      </c>
    </row>
    <row r="464" spans="1:5" x14ac:dyDescent="0.25">
      <c r="A464" t="s">
        <v>554</v>
      </c>
      <c r="B464" t="s">
        <v>555</v>
      </c>
      <c r="C464">
        <v>1.4554</v>
      </c>
      <c r="D464">
        <v>1.276</v>
      </c>
      <c r="E464">
        <v>0.69569999999999999</v>
      </c>
    </row>
    <row r="465" spans="1:5" x14ac:dyDescent="0.25">
      <c r="A465" t="s">
        <v>554</v>
      </c>
      <c r="B465" t="s">
        <v>556</v>
      </c>
      <c r="C465">
        <v>1.4554</v>
      </c>
      <c r="D465">
        <v>0.49080000000000001</v>
      </c>
      <c r="E465">
        <v>0.92759999999999998</v>
      </c>
    </row>
    <row r="466" spans="1:5" x14ac:dyDescent="0.25">
      <c r="A466" t="s">
        <v>554</v>
      </c>
      <c r="B466" t="s">
        <v>557</v>
      </c>
      <c r="C466">
        <v>1.4554</v>
      </c>
      <c r="D466">
        <v>1.0797000000000001</v>
      </c>
      <c r="E466">
        <v>0.2319</v>
      </c>
    </row>
    <row r="467" spans="1:5" x14ac:dyDescent="0.25">
      <c r="A467" t="s">
        <v>554</v>
      </c>
      <c r="B467" t="s">
        <v>558</v>
      </c>
      <c r="C467">
        <v>1.4554</v>
      </c>
      <c r="D467">
        <v>1.0797000000000001</v>
      </c>
      <c r="E467">
        <v>1.6232</v>
      </c>
    </row>
    <row r="468" spans="1:5" x14ac:dyDescent="0.25">
      <c r="A468" t="s">
        <v>554</v>
      </c>
      <c r="B468" t="s">
        <v>559</v>
      </c>
      <c r="C468">
        <v>1.4554</v>
      </c>
      <c r="D468">
        <v>0.49080000000000001</v>
      </c>
      <c r="E468">
        <v>1.6232</v>
      </c>
    </row>
    <row r="469" spans="1:5" x14ac:dyDescent="0.25">
      <c r="A469" t="s">
        <v>554</v>
      </c>
      <c r="B469" t="s">
        <v>560</v>
      </c>
      <c r="C469">
        <v>1.4554</v>
      </c>
      <c r="D469">
        <v>1.3742000000000001</v>
      </c>
      <c r="E469">
        <v>1.6232</v>
      </c>
    </row>
    <row r="470" spans="1:5" x14ac:dyDescent="0.25">
      <c r="A470" t="s">
        <v>554</v>
      </c>
      <c r="B470" t="s">
        <v>561</v>
      </c>
      <c r="C470">
        <v>1.4554</v>
      </c>
      <c r="D470">
        <v>2.0613000000000001</v>
      </c>
      <c r="E470">
        <v>0.69569999999999999</v>
      </c>
    </row>
    <row r="471" spans="1:5" x14ac:dyDescent="0.25">
      <c r="A471" t="s">
        <v>554</v>
      </c>
      <c r="B471" t="s">
        <v>562</v>
      </c>
      <c r="C471">
        <v>1.4554</v>
      </c>
      <c r="D471">
        <v>0.7853</v>
      </c>
      <c r="E471">
        <v>0.46379999999999999</v>
      </c>
    </row>
    <row r="472" spans="1:5" x14ac:dyDescent="0.25">
      <c r="A472" t="s">
        <v>554</v>
      </c>
      <c r="B472" t="s">
        <v>563</v>
      </c>
      <c r="C472">
        <v>1.4554</v>
      </c>
      <c r="D472">
        <v>0.88339999999999996</v>
      </c>
      <c r="E472">
        <v>0.69569999999999999</v>
      </c>
    </row>
    <row r="473" spans="1:5" x14ac:dyDescent="0.25">
      <c r="A473" t="s">
        <v>554</v>
      </c>
      <c r="B473" t="s">
        <v>564</v>
      </c>
      <c r="C473">
        <v>1.4554</v>
      </c>
      <c r="D473">
        <v>0.3926</v>
      </c>
      <c r="E473">
        <v>2.0870000000000002</v>
      </c>
    </row>
    <row r="474" spans="1:5" x14ac:dyDescent="0.25">
      <c r="A474" t="s">
        <v>554</v>
      </c>
      <c r="B474" t="s">
        <v>565</v>
      </c>
      <c r="C474">
        <v>1.4554</v>
      </c>
      <c r="D474">
        <v>1.3742000000000001</v>
      </c>
      <c r="E474">
        <v>0.46379999999999999</v>
      </c>
    </row>
    <row r="475" spans="1:5" x14ac:dyDescent="0.25">
      <c r="A475" t="s">
        <v>554</v>
      </c>
      <c r="B475" t="s">
        <v>566</v>
      </c>
      <c r="C475">
        <v>1.4554</v>
      </c>
      <c r="D475">
        <v>1.5705</v>
      </c>
      <c r="E475">
        <v>0.1159</v>
      </c>
    </row>
    <row r="476" spans="1:5" x14ac:dyDescent="0.25">
      <c r="A476" t="s">
        <v>554</v>
      </c>
      <c r="B476" t="s">
        <v>567</v>
      </c>
      <c r="C476">
        <v>1.4554</v>
      </c>
      <c r="D476">
        <v>0.7853</v>
      </c>
      <c r="E476">
        <v>0.69569999999999999</v>
      </c>
    </row>
    <row r="477" spans="1:5" x14ac:dyDescent="0.25">
      <c r="A477" t="s">
        <v>554</v>
      </c>
      <c r="B477" t="s">
        <v>568</v>
      </c>
      <c r="C477">
        <v>1.4554</v>
      </c>
      <c r="D477">
        <v>0.7853</v>
      </c>
      <c r="E477">
        <v>0.69569999999999999</v>
      </c>
    </row>
    <row r="478" spans="1:5" x14ac:dyDescent="0.25">
      <c r="A478" t="s">
        <v>554</v>
      </c>
      <c r="B478" t="s">
        <v>569</v>
      </c>
      <c r="C478">
        <v>1.4554</v>
      </c>
      <c r="D478">
        <v>0.88339999999999996</v>
      </c>
      <c r="E478">
        <v>2.2029999999999998</v>
      </c>
    </row>
    <row r="479" spans="1:5" x14ac:dyDescent="0.25">
      <c r="A479" t="s">
        <v>554</v>
      </c>
      <c r="B479" t="s">
        <v>570</v>
      </c>
      <c r="C479">
        <v>1.4554</v>
      </c>
      <c r="D479">
        <v>0.68710000000000004</v>
      </c>
      <c r="E479">
        <v>1.1595</v>
      </c>
    </row>
    <row r="480" spans="1:5" x14ac:dyDescent="0.25">
      <c r="A480" t="s">
        <v>571</v>
      </c>
      <c r="B480" t="s">
        <v>572</v>
      </c>
      <c r="C480">
        <v>1.3095000000000001</v>
      </c>
      <c r="D480">
        <v>1.0182</v>
      </c>
      <c r="E480">
        <v>0.54900000000000004</v>
      </c>
    </row>
    <row r="481" spans="1:5" x14ac:dyDescent="0.25">
      <c r="A481" t="s">
        <v>571</v>
      </c>
      <c r="B481" t="s">
        <v>573</v>
      </c>
      <c r="C481">
        <v>1.3095000000000001</v>
      </c>
      <c r="D481">
        <v>0.9546</v>
      </c>
      <c r="E481">
        <v>1.647</v>
      </c>
    </row>
    <row r="482" spans="1:5" x14ac:dyDescent="0.25">
      <c r="A482" t="s">
        <v>571</v>
      </c>
      <c r="B482" t="s">
        <v>574</v>
      </c>
      <c r="C482">
        <v>1.3095000000000001</v>
      </c>
      <c r="D482">
        <v>0.76370000000000005</v>
      </c>
      <c r="E482">
        <v>0.54900000000000004</v>
      </c>
    </row>
    <row r="483" spans="1:5" x14ac:dyDescent="0.25">
      <c r="A483" t="s">
        <v>571</v>
      </c>
      <c r="B483" t="s">
        <v>575</v>
      </c>
      <c r="C483">
        <v>1.3095000000000001</v>
      </c>
      <c r="D483">
        <v>1.5273000000000001</v>
      </c>
      <c r="E483">
        <v>0.82350000000000001</v>
      </c>
    </row>
    <row r="484" spans="1:5" x14ac:dyDescent="0.25">
      <c r="A484" t="s">
        <v>571</v>
      </c>
      <c r="B484" t="s">
        <v>576</v>
      </c>
      <c r="C484">
        <v>1.3095000000000001</v>
      </c>
      <c r="D484">
        <v>2.0364</v>
      </c>
      <c r="E484">
        <v>0.82350000000000001</v>
      </c>
    </row>
    <row r="485" spans="1:5" x14ac:dyDescent="0.25">
      <c r="A485" t="s">
        <v>571</v>
      </c>
      <c r="B485" t="s">
        <v>577</v>
      </c>
      <c r="C485">
        <v>1.3095000000000001</v>
      </c>
      <c r="D485">
        <v>1.3364</v>
      </c>
      <c r="E485">
        <v>0.82350000000000001</v>
      </c>
    </row>
    <row r="486" spans="1:5" x14ac:dyDescent="0.25">
      <c r="A486" t="s">
        <v>571</v>
      </c>
      <c r="B486" t="s">
        <v>578</v>
      </c>
      <c r="C486">
        <v>1.3095000000000001</v>
      </c>
      <c r="D486">
        <v>0.76370000000000005</v>
      </c>
      <c r="E486">
        <v>1.3725000000000001</v>
      </c>
    </row>
    <row r="487" spans="1:5" x14ac:dyDescent="0.25">
      <c r="A487" t="s">
        <v>571</v>
      </c>
      <c r="B487" t="s">
        <v>579</v>
      </c>
      <c r="C487">
        <v>1.3095000000000001</v>
      </c>
      <c r="D487">
        <v>0.76370000000000005</v>
      </c>
      <c r="E487">
        <v>0.54900000000000004</v>
      </c>
    </row>
    <row r="488" spans="1:5" x14ac:dyDescent="0.25">
      <c r="A488" t="s">
        <v>571</v>
      </c>
      <c r="B488" t="s">
        <v>580</v>
      </c>
      <c r="C488">
        <v>1.3095000000000001</v>
      </c>
      <c r="D488">
        <v>1.1455</v>
      </c>
      <c r="E488">
        <v>0.4118</v>
      </c>
    </row>
    <row r="489" spans="1:5" x14ac:dyDescent="0.25">
      <c r="A489" t="s">
        <v>571</v>
      </c>
      <c r="B489" t="s">
        <v>581</v>
      </c>
      <c r="C489">
        <v>1.3095000000000001</v>
      </c>
      <c r="D489">
        <v>0.57269999999999999</v>
      </c>
      <c r="E489">
        <v>1.2353000000000001</v>
      </c>
    </row>
    <row r="490" spans="1:5" x14ac:dyDescent="0.25">
      <c r="A490" t="s">
        <v>571</v>
      </c>
      <c r="B490" t="s">
        <v>582</v>
      </c>
      <c r="C490">
        <v>1.3095000000000001</v>
      </c>
      <c r="D490">
        <v>0.38179999999999997</v>
      </c>
      <c r="E490">
        <v>1.8529</v>
      </c>
    </row>
    <row r="491" spans="1:5" x14ac:dyDescent="0.25">
      <c r="A491" t="s">
        <v>571</v>
      </c>
      <c r="B491" t="s">
        <v>583</v>
      </c>
      <c r="C491">
        <v>1.3095000000000001</v>
      </c>
      <c r="D491">
        <v>0.76370000000000005</v>
      </c>
      <c r="E491">
        <v>1.0980000000000001</v>
      </c>
    </row>
    <row r="492" spans="1:5" x14ac:dyDescent="0.25">
      <c r="A492" t="s">
        <v>584</v>
      </c>
      <c r="B492" t="s">
        <v>585</v>
      </c>
      <c r="C492">
        <v>1.2019</v>
      </c>
      <c r="D492">
        <v>0.66559999999999997</v>
      </c>
      <c r="E492">
        <v>1.1173</v>
      </c>
    </row>
    <row r="493" spans="1:5" x14ac:dyDescent="0.25">
      <c r="A493" t="s">
        <v>584</v>
      </c>
      <c r="B493" t="s">
        <v>586</v>
      </c>
      <c r="C493">
        <v>1.2019</v>
      </c>
      <c r="D493">
        <v>0.47539999999999999</v>
      </c>
      <c r="E493">
        <v>1.105</v>
      </c>
    </row>
    <row r="494" spans="1:5" x14ac:dyDescent="0.25">
      <c r="A494" t="s">
        <v>584</v>
      </c>
      <c r="B494" t="s">
        <v>587</v>
      </c>
      <c r="C494">
        <v>1.2019</v>
      </c>
      <c r="D494">
        <v>0.83199999999999996</v>
      </c>
      <c r="E494">
        <v>1.5041</v>
      </c>
    </row>
    <row r="495" spans="1:5" x14ac:dyDescent="0.25">
      <c r="A495" t="s">
        <v>584</v>
      </c>
      <c r="B495" t="s">
        <v>588</v>
      </c>
      <c r="C495">
        <v>1.2019</v>
      </c>
      <c r="D495">
        <v>1.5716000000000001</v>
      </c>
      <c r="E495">
        <v>0.47749999999999998</v>
      </c>
    </row>
    <row r="496" spans="1:5" x14ac:dyDescent="0.25">
      <c r="A496" t="s">
        <v>584</v>
      </c>
      <c r="B496" t="s">
        <v>589</v>
      </c>
      <c r="C496">
        <v>1.2019</v>
      </c>
      <c r="D496">
        <v>0.93600000000000005</v>
      </c>
      <c r="E496">
        <v>1.1818</v>
      </c>
    </row>
    <row r="497" spans="1:5" x14ac:dyDescent="0.25">
      <c r="A497" t="s">
        <v>584</v>
      </c>
      <c r="B497" t="s">
        <v>590</v>
      </c>
      <c r="C497">
        <v>1.2019</v>
      </c>
      <c r="D497">
        <v>1.0697000000000001</v>
      </c>
      <c r="E497">
        <v>0.85950000000000004</v>
      </c>
    </row>
    <row r="498" spans="1:5" x14ac:dyDescent="0.25">
      <c r="A498" t="s">
        <v>584</v>
      </c>
      <c r="B498" t="s">
        <v>591</v>
      </c>
      <c r="C498">
        <v>1.2019</v>
      </c>
      <c r="D498">
        <v>1.3867</v>
      </c>
      <c r="E498">
        <v>0.57299999999999995</v>
      </c>
    </row>
    <row r="499" spans="1:5" x14ac:dyDescent="0.25">
      <c r="A499" t="s">
        <v>584</v>
      </c>
      <c r="B499" t="s">
        <v>592</v>
      </c>
      <c r="C499">
        <v>1.2019</v>
      </c>
      <c r="D499">
        <v>0.52</v>
      </c>
      <c r="E499">
        <v>1.7190000000000001</v>
      </c>
    </row>
    <row r="500" spans="1:5" x14ac:dyDescent="0.25">
      <c r="A500" t="s">
        <v>584</v>
      </c>
      <c r="B500" t="s">
        <v>593</v>
      </c>
      <c r="C500">
        <v>1.2019</v>
      </c>
      <c r="D500">
        <v>1.3867</v>
      </c>
      <c r="E500">
        <v>0.47749999999999998</v>
      </c>
    </row>
    <row r="501" spans="1:5" x14ac:dyDescent="0.25">
      <c r="A501" t="s">
        <v>584</v>
      </c>
      <c r="B501" t="s">
        <v>594</v>
      </c>
      <c r="C501">
        <v>1.2019</v>
      </c>
      <c r="D501">
        <v>1.1648000000000001</v>
      </c>
      <c r="E501">
        <v>0.94540000000000002</v>
      </c>
    </row>
    <row r="502" spans="1:5" x14ac:dyDescent="0.25">
      <c r="A502" t="s">
        <v>584</v>
      </c>
      <c r="B502" t="s">
        <v>595</v>
      </c>
      <c r="C502">
        <v>1.2019</v>
      </c>
      <c r="D502">
        <v>0.41599999999999998</v>
      </c>
      <c r="E502">
        <v>1.2891999999999999</v>
      </c>
    </row>
    <row r="503" spans="1:5" x14ac:dyDescent="0.25">
      <c r="A503" t="s">
        <v>584</v>
      </c>
      <c r="B503" t="s">
        <v>596</v>
      </c>
      <c r="C503">
        <v>1.2019</v>
      </c>
      <c r="D503">
        <v>1.4791000000000001</v>
      </c>
      <c r="E503">
        <v>0.85950000000000004</v>
      </c>
    </row>
    <row r="504" spans="1:5" x14ac:dyDescent="0.25">
      <c r="A504" t="s">
        <v>597</v>
      </c>
      <c r="B504" t="s">
        <v>598</v>
      </c>
      <c r="C504">
        <v>1.3226</v>
      </c>
      <c r="D504">
        <v>1.7012</v>
      </c>
      <c r="E504">
        <v>0.83220000000000005</v>
      </c>
    </row>
    <row r="505" spans="1:5" x14ac:dyDescent="0.25">
      <c r="A505" t="s">
        <v>597</v>
      </c>
      <c r="B505" t="s">
        <v>599</v>
      </c>
      <c r="C505">
        <v>1.3226</v>
      </c>
      <c r="D505">
        <v>0.98870000000000002</v>
      </c>
      <c r="E505">
        <v>1.0883</v>
      </c>
    </row>
    <row r="506" spans="1:5" x14ac:dyDescent="0.25">
      <c r="A506" t="s">
        <v>597</v>
      </c>
      <c r="B506" t="s">
        <v>600</v>
      </c>
      <c r="C506">
        <v>1.3226</v>
      </c>
      <c r="D506">
        <v>0.93059999999999998</v>
      </c>
      <c r="E506">
        <v>0.83220000000000005</v>
      </c>
    </row>
    <row r="507" spans="1:5" x14ac:dyDescent="0.25">
      <c r="A507" t="s">
        <v>597</v>
      </c>
      <c r="B507" t="s">
        <v>601</v>
      </c>
      <c r="C507">
        <v>1.3226</v>
      </c>
      <c r="D507">
        <v>0.81910000000000005</v>
      </c>
      <c r="E507">
        <v>1.2483</v>
      </c>
    </row>
    <row r="508" spans="1:5" x14ac:dyDescent="0.25">
      <c r="A508" t="s">
        <v>597</v>
      </c>
      <c r="B508" t="s">
        <v>602</v>
      </c>
      <c r="C508">
        <v>1.3226</v>
      </c>
      <c r="D508">
        <v>0.75609999999999999</v>
      </c>
      <c r="E508">
        <v>1.0403</v>
      </c>
    </row>
    <row r="509" spans="1:5" x14ac:dyDescent="0.25">
      <c r="A509" t="s">
        <v>597</v>
      </c>
      <c r="B509" t="s">
        <v>603</v>
      </c>
      <c r="C509">
        <v>1.3226</v>
      </c>
      <c r="D509">
        <v>0.40710000000000002</v>
      </c>
      <c r="E509">
        <v>1.4084000000000001</v>
      </c>
    </row>
    <row r="510" spans="1:5" x14ac:dyDescent="0.25">
      <c r="A510" t="s">
        <v>597</v>
      </c>
      <c r="B510" t="s">
        <v>604</v>
      </c>
      <c r="C510">
        <v>1.3226</v>
      </c>
      <c r="D510">
        <v>1.2601</v>
      </c>
      <c r="E510">
        <v>0.69350000000000001</v>
      </c>
    </row>
    <row r="511" spans="1:5" x14ac:dyDescent="0.25">
      <c r="A511" t="s">
        <v>597</v>
      </c>
      <c r="B511" t="s">
        <v>605</v>
      </c>
      <c r="C511">
        <v>1.3226</v>
      </c>
      <c r="D511">
        <v>1.0309999999999999</v>
      </c>
      <c r="E511">
        <v>0.68089999999999995</v>
      </c>
    </row>
    <row r="512" spans="1:5" x14ac:dyDescent="0.25">
      <c r="A512" t="s">
        <v>597</v>
      </c>
      <c r="B512" t="s">
        <v>606</v>
      </c>
      <c r="C512">
        <v>1.3226</v>
      </c>
      <c r="D512">
        <v>1.454</v>
      </c>
      <c r="E512">
        <v>0.64019999999999999</v>
      </c>
    </row>
    <row r="513" spans="1:5" x14ac:dyDescent="0.25">
      <c r="A513" t="s">
        <v>597</v>
      </c>
      <c r="B513" t="s">
        <v>607</v>
      </c>
      <c r="C513">
        <v>1.3226</v>
      </c>
      <c r="D513">
        <v>0.69789999999999996</v>
      </c>
      <c r="E513">
        <v>1.4723999999999999</v>
      </c>
    </row>
    <row r="514" spans="1:5" x14ac:dyDescent="0.25">
      <c r="A514" t="s">
        <v>608</v>
      </c>
      <c r="B514" t="s">
        <v>609</v>
      </c>
      <c r="C514">
        <v>1.29</v>
      </c>
      <c r="D514">
        <v>0.99670000000000003</v>
      </c>
      <c r="E514">
        <v>0.84099999999999997</v>
      </c>
    </row>
    <row r="515" spans="1:5" x14ac:dyDescent="0.25">
      <c r="A515" t="s">
        <v>608</v>
      </c>
      <c r="B515" t="s">
        <v>610</v>
      </c>
      <c r="C515">
        <v>1.29</v>
      </c>
      <c r="D515">
        <v>1.1073999999999999</v>
      </c>
      <c r="E515">
        <v>1.1645000000000001</v>
      </c>
    </row>
    <row r="516" spans="1:5" x14ac:dyDescent="0.25">
      <c r="A516" t="s">
        <v>608</v>
      </c>
      <c r="B516" t="s">
        <v>611</v>
      </c>
      <c r="C516">
        <v>1.29</v>
      </c>
      <c r="D516">
        <v>1.339</v>
      </c>
      <c r="E516">
        <v>1.4821</v>
      </c>
    </row>
    <row r="517" spans="1:5" x14ac:dyDescent="0.25">
      <c r="A517" t="s">
        <v>608</v>
      </c>
      <c r="B517" t="s">
        <v>612</v>
      </c>
      <c r="C517">
        <v>1.29</v>
      </c>
      <c r="D517">
        <v>0.59630000000000005</v>
      </c>
      <c r="E517">
        <v>1.1147</v>
      </c>
    </row>
    <row r="518" spans="1:5" x14ac:dyDescent="0.25">
      <c r="A518" t="s">
        <v>608</v>
      </c>
      <c r="B518" t="s">
        <v>613</v>
      </c>
      <c r="C518">
        <v>1.29</v>
      </c>
      <c r="D518">
        <v>1.2735000000000001</v>
      </c>
      <c r="E518">
        <v>1.2939000000000001</v>
      </c>
    </row>
    <row r="519" spans="1:5" x14ac:dyDescent="0.25">
      <c r="A519" t="s">
        <v>608</v>
      </c>
      <c r="B519" t="s">
        <v>614</v>
      </c>
      <c r="C519">
        <v>1.29</v>
      </c>
      <c r="D519">
        <v>1.615</v>
      </c>
      <c r="E519">
        <v>0.90569999999999995</v>
      </c>
    </row>
    <row r="520" spans="1:5" x14ac:dyDescent="0.25">
      <c r="A520" t="s">
        <v>608</v>
      </c>
      <c r="B520" t="s">
        <v>615</v>
      </c>
      <c r="C520">
        <v>1.29</v>
      </c>
      <c r="D520">
        <v>0.94130000000000003</v>
      </c>
      <c r="E520">
        <v>1.4233</v>
      </c>
    </row>
    <row r="521" spans="1:5" x14ac:dyDescent="0.25">
      <c r="A521" t="s">
        <v>608</v>
      </c>
      <c r="B521" t="s">
        <v>616</v>
      </c>
      <c r="C521">
        <v>1.29</v>
      </c>
      <c r="D521">
        <v>1.61</v>
      </c>
      <c r="E521">
        <v>0.69669999999999999</v>
      </c>
    </row>
    <row r="522" spans="1:5" x14ac:dyDescent="0.25">
      <c r="A522" t="s">
        <v>608</v>
      </c>
      <c r="B522" t="s">
        <v>617</v>
      </c>
      <c r="C522">
        <v>1.29</v>
      </c>
      <c r="D522">
        <v>0.71560000000000001</v>
      </c>
      <c r="E522">
        <v>0.69669999999999999</v>
      </c>
    </row>
    <row r="523" spans="1:5" x14ac:dyDescent="0.25">
      <c r="A523" t="s">
        <v>608</v>
      </c>
      <c r="B523" t="s">
        <v>618</v>
      </c>
      <c r="C523">
        <v>1.29</v>
      </c>
      <c r="D523">
        <v>0.55369999999999997</v>
      </c>
      <c r="E523">
        <v>1.1645000000000001</v>
      </c>
    </row>
    <row r="524" spans="1:5" x14ac:dyDescent="0.25">
      <c r="A524" t="s">
        <v>608</v>
      </c>
      <c r="B524" t="s">
        <v>619</v>
      </c>
      <c r="C524">
        <v>1.29</v>
      </c>
      <c r="D524">
        <v>1.3714999999999999</v>
      </c>
      <c r="E524">
        <v>0.69669999999999999</v>
      </c>
    </row>
    <row r="525" spans="1:5" x14ac:dyDescent="0.25">
      <c r="A525" t="s">
        <v>608</v>
      </c>
      <c r="B525" t="s">
        <v>620</v>
      </c>
      <c r="C525">
        <v>1.29</v>
      </c>
      <c r="D525">
        <v>0.8306</v>
      </c>
      <c r="E525">
        <v>0.84099999999999997</v>
      </c>
    </row>
    <row r="526" spans="1:5" x14ac:dyDescent="0.25">
      <c r="A526" t="s">
        <v>608</v>
      </c>
      <c r="B526" t="s">
        <v>621</v>
      </c>
      <c r="C526">
        <v>1.29</v>
      </c>
      <c r="D526">
        <v>0.59630000000000005</v>
      </c>
      <c r="E526">
        <v>1.4631000000000001</v>
      </c>
    </row>
    <row r="527" spans="1:5" x14ac:dyDescent="0.25">
      <c r="A527" t="s">
        <v>608</v>
      </c>
      <c r="B527" t="s">
        <v>622</v>
      </c>
      <c r="C527">
        <v>1.29</v>
      </c>
      <c r="D527">
        <v>0.55369999999999997</v>
      </c>
      <c r="E527">
        <v>0.71160000000000001</v>
      </c>
    </row>
    <row r="528" spans="1:5" x14ac:dyDescent="0.25">
      <c r="A528" t="s">
        <v>608</v>
      </c>
      <c r="B528" t="s">
        <v>623</v>
      </c>
      <c r="C528">
        <v>1.29</v>
      </c>
      <c r="D528">
        <v>0.60909999999999997</v>
      </c>
      <c r="E528">
        <v>0.97040000000000004</v>
      </c>
    </row>
    <row r="529" spans="1:5" x14ac:dyDescent="0.25">
      <c r="A529" t="s">
        <v>608</v>
      </c>
      <c r="B529" t="s">
        <v>624</v>
      </c>
      <c r="C529">
        <v>1.29</v>
      </c>
      <c r="D529">
        <v>1.1073999999999999</v>
      </c>
      <c r="E529">
        <v>0.84099999999999997</v>
      </c>
    </row>
    <row r="530" spans="1:5" x14ac:dyDescent="0.25">
      <c r="A530" t="s">
        <v>608</v>
      </c>
      <c r="B530" t="s">
        <v>625</v>
      </c>
      <c r="C530">
        <v>1.29</v>
      </c>
      <c r="D530">
        <v>0.49830000000000002</v>
      </c>
      <c r="E530">
        <v>1.1645000000000001</v>
      </c>
    </row>
    <row r="531" spans="1:5" x14ac:dyDescent="0.25">
      <c r="A531" t="s">
        <v>608</v>
      </c>
      <c r="B531" t="s">
        <v>626</v>
      </c>
      <c r="C531">
        <v>1.29</v>
      </c>
      <c r="D531">
        <v>1.133</v>
      </c>
      <c r="E531">
        <v>0.627</v>
      </c>
    </row>
    <row r="532" spans="1:5" x14ac:dyDescent="0.25">
      <c r="A532" t="s">
        <v>608</v>
      </c>
      <c r="B532" t="s">
        <v>627</v>
      </c>
      <c r="C532">
        <v>1.29</v>
      </c>
      <c r="D532">
        <v>1.8088</v>
      </c>
      <c r="E532">
        <v>0.54339999999999999</v>
      </c>
    </row>
    <row r="533" spans="1:5" x14ac:dyDescent="0.25">
      <c r="A533" t="s">
        <v>608</v>
      </c>
      <c r="B533" t="s">
        <v>628</v>
      </c>
      <c r="C533">
        <v>1.29</v>
      </c>
      <c r="D533">
        <v>0.83479999999999999</v>
      </c>
      <c r="E533">
        <v>1.4631000000000001</v>
      </c>
    </row>
    <row r="534" spans="1:5" x14ac:dyDescent="0.25">
      <c r="A534" t="s">
        <v>629</v>
      </c>
      <c r="B534" t="s">
        <v>630</v>
      </c>
      <c r="C534">
        <v>1.3976999999999999</v>
      </c>
      <c r="D534">
        <v>0.79959999999999998</v>
      </c>
      <c r="E534">
        <v>1.8339000000000001</v>
      </c>
    </row>
    <row r="535" spans="1:5" x14ac:dyDescent="0.25">
      <c r="A535" t="s">
        <v>629</v>
      </c>
      <c r="B535" t="s">
        <v>631</v>
      </c>
      <c r="C535">
        <v>1.3976999999999999</v>
      </c>
      <c r="D535">
        <v>0.56479999999999997</v>
      </c>
      <c r="E535">
        <v>0.99450000000000005</v>
      </c>
    </row>
    <row r="536" spans="1:5" x14ac:dyDescent="0.25">
      <c r="A536" t="s">
        <v>629</v>
      </c>
      <c r="B536" t="s">
        <v>632</v>
      </c>
      <c r="C536">
        <v>1.3976999999999999</v>
      </c>
      <c r="D536">
        <v>1.4309000000000001</v>
      </c>
      <c r="E536">
        <v>0.89500000000000002</v>
      </c>
    </row>
    <row r="537" spans="1:5" x14ac:dyDescent="0.25">
      <c r="A537" t="s">
        <v>629</v>
      </c>
      <c r="B537" t="s">
        <v>633</v>
      </c>
      <c r="C537">
        <v>1.3976999999999999</v>
      </c>
      <c r="D537">
        <v>1.2264999999999999</v>
      </c>
      <c r="E537">
        <v>0.8548</v>
      </c>
    </row>
    <row r="538" spans="1:5" x14ac:dyDescent="0.25">
      <c r="A538" t="s">
        <v>629</v>
      </c>
      <c r="B538" t="s">
        <v>634</v>
      </c>
      <c r="C538">
        <v>1.3976999999999999</v>
      </c>
      <c r="D538">
        <v>0.8417</v>
      </c>
      <c r="E538">
        <v>1.0003</v>
      </c>
    </row>
    <row r="539" spans="1:5" x14ac:dyDescent="0.25">
      <c r="A539" t="s">
        <v>629</v>
      </c>
      <c r="B539" t="s">
        <v>635</v>
      </c>
      <c r="C539">
        <v>1.3976999999999999</v>
      </c>
      <c r="D539">
        <v>1.2358</v>
      </c>
      <c r="E539">
        <v>0.77300000000000002</v>
      </c>
    </row>
    <row r="540" spans="1:5" x14ac:dyDescent="0.25">
      <c r="A540" t="s">
        <v>629</v>
      </c>
      <c r="B540" t="s">
        <v>636</v>
      </c>
      <c r="C540">
        <v>1.3976999999999999</v>
      </c>
      <c r="D540">
        <v>0.82279999999999998</v>
      </c>
      <c r="E540">
        <v>0.94469999999999998</v>
      </c>
    </row>
    <row r="541" spans="1:5" x14ac:dyDescent="0.25">
      <c r="A541" t="s">
        <v>629</v>
      </c>
      <c r="B541" t="s">
        <v>637</v>
      </c>
      <c r="C541">
        <v>1.3976999999999999</v>
      </c>
      <c r="D541">
        <v>0.58919999999999995</v>
      </c>
      <c r="E541">
        <v>1.0003</v>
      </c>
    </row>
    <row r="542" spans="1:5" x14ac:dyDescent="0.25">
      <c r="A542" t="s">
        <v>629</v>
      </c>
      <c r="B542" t="s">
        <v>638</v>
      </c>
      <c r="C542">
        <v>1.3976999999999999</v>
      </c>
      <c r="D542">
        <v>0.96799999999999997</v>
      </c>
      <c r="E542">
        <v>1.2782</v>
      </c>
    </row>
    <row r="543" spans="1:5" x14ac:dyDescent="0.25">
      <c r="A543" t="s">
        <v>629</v>
      </c>
      <c r="B543" t="s">
        <v>639</v>
      </c>
      <c r="C543">
        <v>1.3976999999999999</v>
      </c>
      <c r="D543">
        <v>0.97909999999999997</v>
      </c>
      <c r="E543">
        <v>0.89500000000000002</v>
      </c>
    </row>
    <row r="544" spans="1:5" x14ac:dyDescent="0.25">
      <c r="A544" t="s">
        <v>629</v>
      </c>
      <c r="B544" t="s">
        <v>640</v>
      </c>
      <c r="C544">
        <v>1.3976999999999999</v>
      </c>
      <c r="D544">
        <v>0.6734</v>
      </c>
      <c r="E544">
        <v>1.2782</v>
      </c>
    </row>
    <row r="545" spans="1:5" x14ac:dyDescent="0.25">
      <c r="A545" t="s">
        <v>629</v>
      </c>
      <c r="B545" t="s">
        <v>641</v>
      </c>
      <c r="C545">
        <v>1.3976999999999999</v>
      </c>
      <c r="D545">
        <v>0.85170000000000001</v>
      </c>
      <c r="E545">
        <v>0.98970000000000002</v>
      </c>
    </row>
    <row r="546" spans="1:5" x14ac:dyDescent="0.25">
      <c r="A546" t="s">
        <v>629</v>
      </c>
      <c r="B546" t="s">
        <v>642</v>
      </c>
      <c r="C546">
        <v>1.3976999999999999</v>
      </c>
      <c r="D546">
        <v>0.93010000000000004</v>
      </c>
      <c r="E546">
        <v>0.89749999999999996</v>
      </c>
    </row>
    <row r="547" spans="1:5" x14ac:dyDescent="0.25">
      <c r="A547" t="s">
        <v>629</v>
      </c>
      <c r="B547" t="s">
        <v>643</v>
      </c>
      <c r="C547">
        <v>1.3976999999999999</v>
      </c>
      <c r="D547">
        <v>1.1783999999999999</v>
      </c>
      <c r="E547">
        <v>0.94469999999999998</v>
      </c>
    </row>
    <row r="548" spans="1:5" x14ac:dyDescent="0.25">
      <c r="A548" t="s">
        <v>629</v>
      </c>
      <c r="B548" t="s">
        <v>644</v>
      </c>
      <c r="C548">
        <v>1.3976999999999999</v>
      </c>
      <c r="D548">
        <v>1.2683</v>
      </c>
      <c r="E548">
        <v>0.73</v>
      </c>
    </row>
    <row r="549" spans="1:5" x14ac:dyDescent="0.25">
      <c r="A549" t="s">
        <v>629</v>
      </c>
      <c r="B549" t="s">
        <v>645</v>
      </c>
      <c r="C549">
        <v>1.3976999999999999</v>
      </c>
      <c r="D549">
        <v>1.3513999999999999</v>
      </c>
      <c r="E549">
        <v>1.1022000000000001</v>
      </c>
    </row>
    <row r="550" spans="1:5" x14ac:dyDescent="0.25">
      <c r="A550" t="s">
        <v>629</v>
      </c>
      <c r="B550" t="s">
        <v>646</v>
      </c>
      <c r="C550">
        <v>1.3976999999999999</v>
      </c>
      <c r="D550">
        <v>1.0544</v>
      </c>
      <c r="E550">
        <v>1.1933</v>
      </c>
    </row>
    <row r="551" spans="1:5" x14ac:dyDescent="0.25">
      <c r="A551" t="s">
        <v>629</v>
      </c>
      <c r="B551" t="s">
        <v>647</v>
      </c>
      <c r="C551">
        <v>1.3976999999999999</v>
      </c>
      <c r="D551">
        <v>1.0731999999999999</v>
      </c>
      <c r="E551">
        <v>0.6613</v>
      </c>
    </row>
    <row r="552" spans="1:5" x14ac:dyDescent="0.25">
      <c r="A552" t="s">
        <v>648</v>
      </c>
      <c r="B552" t="s">
        <v>649</v>
      </c>
      <c r="C552">
        <v>1.8603000000000001</v>
      </c>
      <c r="D552">
        <v>1.4932000000000001</v>
      </c>
      <c r="E552">
        <v>0.82930000000000004</v>
      </c>
    </row>
    <row r="553" spans="1:5" x14ac:dyDescent="0.25">
      <c r="A553" t="s">
        <v>648</v>
      </c>
      <c r="B553" t="s">
        <v>650</v>
      </c>
      <c r="C553">
        <v>1.8603000000000001</v>
      </c>
      <c r="D553">
        <v>0.7167</v>
      </c>
      <c r="E553">
        <v>1.4742</v>
      </c>
    </row>
    <row r="554" spans="1:5" x14ac:dyDescent="0.25">
      <c r="A554" t="s">
        <v>648</v>
      </c>
      <c r="B554" t="s">
        <v>651</v>
      </c>
      <c r="C554">
        <v>1.8603000000000001</v>
      </c>
      <c r="D554">
        <v>1.0750999999999999</v>
      </c>
      <c r="E554">
        <v>0.72560000000000002</v>
      </c>
    </row>
    <row r="555" spans="1:5" x14ac:dyDescent="0.25">
      <c r="A555" t="s">
        <v>648</v>
      </c>
      <c r="B555" t="s">
        <v>652</v>
      </c>
      <c r="C555">
        <v>1.8603000000000001</v>
      </c>
      <c r="D555">
        <v>1.0154000000000001</v>
      </c>
      <c r="E555">
        <v>0.55279999999999996</v>
      </c>
    </row>
    <row r="556" spans="1:5" x14ac:dyDescent="0.25">
      <c r="A556" t="s">
        <v>648</v>
      </c>
      <c r="B556" t="s">
        <v>653</v>
      </c>
      <c r="C556">
        <v>1.8603000000000001</v>
      </c>
      <c r="D556">
        <v>0.73909999999999998</v>
      </c>
      <c r="E556">
        <v>0.72560000000000002</v>
      </c>
    </row>
    <row r="557" spans="1:5" x14ac:dyDescent="0.25">
      <c r="A557" t="s">
        <v>648</v>
      </c>
      <c r="B557" t="s">
        <v>654</v>
      </c>
      <c r="C557">
        <v>1.8603000000000001</v>
      </c>
      <c r="D557">
        <v>0.65700000000000003</v>
      </c>
      <c r="E557">
        <v>1.1978</v>
      </c>
    </row>
    <row r="558" spans="1:5" x14ac:dyDescent="0.25">
      <c r="A558" t="s">
        <v>648</v>
      </c>
      <c r="B558" t="s">
        <v>655</v>
      </c>
      <c r="C558">
        <v>1.8603000000000001</v>
      </c>
      <c r="D558">
        <v>1.8142</v>
      </c>
      <c r="E558">
        <v>0.93289999999999995</v>
      </c>
    </row>
    <row r="559" spans="1:5" x14ac:dyDescent="0.25">
      <c r="A559" t="s">
        <v>648</v>
      </c>
      <c r="B559" t="s">
        <v>656</v>
      </c>
      <c r="C559">
        <v>1.8603000000000001</v>
      </c>
      <c r="D559">
        <v>1.0750999999999999</v>
      </c>
      <c r="E559">
        <v>1.1402000000000001</v>
      </c>
    </row>
    <row r="560" spans="1:5" x14ac:dyDescent="0.25">
      <c r="A560" t="s">
        <v>648</v>
      </c>
      <c r="B560" t="s">
        <v>657</v>
      </c>
      <c r="C560">
        <v>1.8603000000000001</v>
      </c>
      <c r="D560">
        <v>1.3439000000000001</v>
      </c>
      <c r="E560">
        <v>0.82930000000000004</v>
      </c>
    </row>
    <row r="561" spans="1:5" x14ac:dyDescent="0.25">
      <c r="A561" t="s">
        <v>648</v>
      </c>
      <c r="B561" t="s">
        <v>658</v>
      </c>
      <c r="C561">
        <v>1.8603000000000001</v>
      </c>
      <c r="D561">
        <v>0.65700000000000003</v>
      </c>
      <c r="E561">
        <v>1.0135000000000001</v>
      </c>
    </row>
    <row r="562" spans="1:5" x14ac:dyDescent="0.25">
      <c r="A562" t="s">
        <v>648</v>
      </c>
      <c r="B562" t="s">
        <v>659</v>
      </c>
      <c r="C562">
        <v>1.8603000000000001</v>
      </c>
      <c r="D562">
        <v>0.65700000000000003</v>
      </c>
      <c r="E562">
        <v>0.55279999999999996</v>
      </c>
    </row>
    <row r="563" spans="1:5" x14ac:dyDescent="0.25">
      <c r="A563" t="s">
        <v>648</v>
      </c>
      <c r="B563" t="s">
        <v>660</v>
      </c>
      <c r="C563">
        <v>1.8603000000000001</v>
      </c>
      <c r="D563">
        <v>0.67190000000000005</v>
      </c>
      <c r="E563">
        <v>1.4512</v>
      </c>
    </row>
    <row r="564" spans="1:5" x14ac:dyDescent="0.25">
      <c r="A564" t="s">
        <v>648</v>
      </c>
      <c r="B564" t="s">
        <v>661</v>
      </c>
      <c r="C564">
        <v>1.8603000000000001</v>
      </c>
      <c r="D564">
        <v>1.2766999999999999</v>
      </c>
      <c r="E564">
        <v>0.62190000000000001</v>
      </c>
    </row>
    <row r="565" spans="1:5" x14ac:dyDescent="0.25">
      <c r="A565" t="s">
        <v>648</v>
      </c>
      <c r="B565" t="s">
        <v>662</v>
      </c>
      <c r="C565">
        <v>1.8603000000000001</v>
      </c>
      <c r="D565">
        <v>0.60470000000000002</v>
      </c>
      <c r="E565">
        <v>1.7622</v>
      </c>
    </row>
    <row r="566" spans="1:5" x14ac:dyDescent="0.25">
      <c r="A566" t="s">
        <v>648</v>
      </c>
      <c r="B566" t="s">
        <v>663</v>
      </c>
      <c r="C566">
        <v>1.8603000000000001</v>
      </c>
      <c r="D566">
        <v>1.0154000000000001</v>
      </c>
      <c r="E566">
        <v>1.0135000000000001</v>
      </c>
    </row>
    <row r="567" spans="1:5" x14ac:dyDescent="0.25">
      <c r="A567" t="s">
        <v>648</v>
      </c>
      <c r="B567" t="s">
        <v>664</v>
      </c>
      <c r="C567">
        <v>1.8603000000000001</v>
      </c>
      <c r="D567">
        <v>1.2543</v>
      </c>
      <c r="E567">
        <v>1.1978</v>
      </c>
    </row>
    <row r="568" spans="1:5" x14ac:dyDescent="0.25">
      <c r="A568" t="s">
        <v>665</v>
      </c>
      <c r="B568" t="s">
        <v>666</v>
      </c>
      <c r="C568">
        <v>1.4510000000000001</v>
      </c>
      <c r="D568">
        <v>1.0338000000000001</v>
      </c>
      <c r="E568">
        <v>1.3661000000000001</v>
      </c>
    </row>
    <row r="569" spans="1:5" x14ac:dyDescent="0.25">
      <c r="A569" t="s">
        <v>665</v>
      </c>
      <c r="B569" t="s">
        <v>667</v>
      </c>
      <c r="C569">
        <v>1.4510000000000001</v>
      </c>
      <c r="D569">
        <v>0.45950000000000002</v>
      </c>
      <c r="E569">
        <v>1.2142999999999999</v>
      </c>
    </row>
    <row r="570" spans="1:5" x14ac:dyDescent="0.25">
      <c r="A570" t="s">
        <v>665</v>
      </c>
      <c r="B570" t="s">
        <v>668</v>
      </c>
      <c r="C570">
        <v>1.4510000000000001</v>
      </c>
      <c r="D570">
        <v>1.0338000000000001</v>
      </c>
      <c r="E570">
        <v>0.91069999999999995</v>
      </c>
    </row>
    <row r="571" spans="1:5" x14ac:dyDescent="0.25">
      <c r="A571" t="s">
        <v>665</v>
      </c>
      <c r="B571" t="s">
        <v>669</v>
      </c>
      <c r="C571">
        <v>1.4510000000000001</v>
      </c>
      <c r="D571">
        <v>0.86150000000000004</v>
      </c>
      <c r="E571">
        <v>0.22770000000000001</v>
      </c>
    </row>
    <row r="572" spans="1:5" x14ac:dyDescent="0.25">
      <c r="A572" t="s">
        <v>665</v>
      </c>
      <c r="B572" t="s">
        <v>670</v>
      </c>
      <c r="C572">
        <v>1.4510000000000001</v>
      </c>
      <c r="D572">
        <v>1.3784000000000001</v>
      </c>
      <c r="E572">
        <v>0.60719999999999996</v>
      </c>
    </row>
    <row r="573" spans="1:5" x14ac:dyDescent="0.25">
      <c r="A573" t="s">
        <v>665</v>
      </c>
      <c r="B573" t="s">
        <v>671</v>
      </c>
      <c r="C573">
        <v>1.4510000000000001</v>
      </c>
      <c r="D573">
        <v>0.45950000000000002</v>
      </c>
      <c r="E573">
        <v>2.4287000000000001</v>
      </c>
    </row>
    <row r="574" spans="1:5" x14ac:dyDescent="0.25">
      <c r="A574" t="s">
        <v>665</v>
      </c>
      <c r="B574" t="s">
        <v>672</v>
      </c>
      <c r="C574">
        <v>1.4510000000000001</v>
      </c>
      <c r="D574">
        <v>0.68920000000000003</v>
      </c>
      <c r="E574">
        <v>0</v>
      </c>
    </row>
    <row r="575" spans="1:5" x14ac:dyDescent="0.25">
      <c r="A575" t="s">
        <v>665</v>
      </c>
      <c r="B575" t="s">
        <v>673</v>
      </c>
      <c r="C575">
        <v>1.4510000000000001</v>
      </c>
      <c r="D575">
        <v>1.6081000000000001</v>
      </c>
      <c r="E575">
        <v>2.1251000000000002</v>
      </c>
    </row>
    <row r="576" spans="1:5" x14ac:dyDescent="0.25">
      <c r="A576" t="s">
        <v>665</v>
      </c>
      <c r="B576" t="s">
        <v>674</v>
      </c>
      <c r="C576">
        <v>1.4510000000000001</v>
      </c>
      <c r="D576">
        <v>1.6081000000000001</v>
      </c>
      <c r="E576">
        <v>0.30359999999999998</v>
      </c>
    </row>
    <row r="577" spans="1:5" x14ac:dyDescent="0.25">
      <c r="A577" t="s">
        <v>665</v>
      </c>
      <c r="B577" t="s">
        <v>675</v>
      </c>
      <c r="C577">
        <v>1.4510000000000001</v>
      </c>
      <c r="D577">
        <v>1.3784000000000001</v>
      </c>
      <c r="E577">
        <v>0.45540000000000003</v>
      </c>
    </row>
    <row r="578" spans="1:5" x14ac:dyDescent="0.25">
      <c r="A578" t="s">
        <v>665</v>
      </c>
      <c r="B578" t="s">
        <v>676</v>
      </c>
      <c r="C578">
        <v>1.4510000000000001</v>
      </c>
      <c r="D578">
        <v>0</v>
      </c>
      <c r="E578">
        <v>0</v>
      </c>
    </row>
    <row r="579" spans="1:5" x14ac:dyDescent="0.25">
      <c r="A579" t="s">
        <v>665</v>
      </c>
      <c r="B579" t="s">
        <v>677</v>
      </c>
      <c r="C579">
        <v>1.4510000000000001</v>
      </c>
      <c r="D579">
        <v>0.68920000000000003</v>
      </c>
      <c r="E579">
        <v>0.91069999999999995</v>
      </c>
    </row>
    <row r="580" spans="1:5" x14ac:dyDescent="0.25">
      <c r="A580" t="s">
        <v>665</v>
      </c>
      <c r="B580" t="s">
        <v>678</v>
      </c>
      <c r="C580">
        <v>1.4510000000000001</v>
      </c>
      <c r="D580">
        <v>0.91890000000000005</v>
      </c>
      <c r="E580">
        <v>0.91069999999999995</v>
      </c>
    </row>
    <row r="581" spans="1:5" x14ac:dyDescent="0.25">
      <c r="A581" t="s">
        <v>665</v>
      </c>
      <c r="B581" t="s">
        <v>679</v>
      </c>
      <c r="C581">
        <v>1.4510000000000001</v>
      </c>
      <c r="D581">
        <v>0.86150000000000004</v>
      </c>
      <c r="E581">
        <v>1.8214999999999999</v>
      </c>
    </row>
    <row r="582" spans="1:5" x14ac:dyDescent="0.25">
      <c r="A582" t="s">
        <v>665</v>
      </c>
      <c r="B582" t="s">
        <v>680</v>
      </c>
      <c r="C582">
        <v>1.4510000000000001</v>
      </c>
      <c r="D582">
        <v>0.45950000000000002</v>
      </c>
      <c r="E582">
        <v>1.2142999999999999</v>
      </c>
    </row>
    <row r="583" spans="1:5" x14ac:dyDescent="0.25">
      <c r="A583" t="s">
        <v>665</v>
      </c>
      <c r="B583" t="s">
        <v>681</v>
      </c>
      <c r="C583">
        <v>1.4510000000000001</v>
      </c>
      <c r="D583">
        <v>1.1486000000000001</v>
      </c>
      <c r="E583">
        <v>0.60719999999999996</v>
      </c>
    </row>
    <row r="584" spans="1:5" x14ac:dyDescent="0.25">
      <c r="A584" t="s">
        <v>665</v>
      </c>
      <c r="B584" t="s">
        <v>682</v>
      </c>
      <c r="C584">
        <v>1.4510000000000001</v>
      </c>
      <c r="D584">
        <v>1.3784000000000001</v>
      </c>
      <c r="E584">
        <v>0.30359999999999998</v>
      </c>
    </row>
    <row r="585" spans="1:5" x14ac:dyDescent="0.25">
      <c r="A585" t="s">
        <v>665</v>
      </c>
      <c r="B585" t="s">
        <v>683</v>
      </c>
      <c r="C585">
        <v>1.4510000000000001</v>
      </c>
      <c r="D585">
        <v>1.3784000000000001</v>
      </c>
      <c r="E585">
        <v>1.2142999999999999</v>
      </c>
    </row>
    <row r="586" spans="1:5" x14ac:dyDescent="0.25">
      <c r="A586" t="s">
        <v>684</v>
      </c>
      <c r="B586" t="s">
        <v>685</v>
      </c>
      <c r="C586">
        <v>1.1607000000000001</v>
      </c>
      <c r="D586">
        <v>0.86150000000000004</v>
      </c>
      <c r="E586">
        <v>1.9858</v>
      </c>
    </row>
    <row r="587" spans="1:5" x14ac:dyDescent="0.25">
      <c r="A587" t="s">
        <v>684</v>
      </c>
      <c r="B587" t="s">
        <v>686</v>
      </c>
      <c r="C587">
        <v>1.1607000000000001</v>
      </c>
      <c r="D587">
        <v>1.9384999999999999</v>
      </c>
      <c r="E587">
        <v>0.89359999999999995</v>
      </c>
    </row>
    <row r="588" spans="1:5" x14ac:dyDescent="0.25">
      <c r="A588" t="s">
        <v>684</v>
      </c>
      <c r="B588" t="s">
        <v>687</v>
      </c>
      <c r="C588">
        <v>1.1607000000000001</v>
      </c>
      <c r="D588">
        <v>1.1487000000000001</v>
      </c>
      <c r="E588">
        <v>1.1915</v>
      </c>
    </row>
    <row r="589" spans="1:5" x14ac:dyDescent="0.25">
      <c r="A589" t="s">
        <v>684</v>
      </c>
      <c r="B589" t="s">
        <v>688</v>
      </c>
      <c r="C589">
        <v>1.1607000000000001</v>
      </c>
      <c r="D589">
        <v>1.2923</v>
      </c>
      <c r="E589">
        <v>1.7871999999999999</v>
      </c>
    </row>
    <row r="590" spans="1:5" x14ac:dyDescent="0.25">
      <c r="A590" t="s">
        <v>684</v>
      </c>
      <c r="B590" t="s">
        <v>689</v>
      </c>
      <c r="C590">
        <v>1.1607000000000001</v>
      </c>
      <c r="D590">
        <v>1.7231000000000001</v>
      </c>
      <c r="E590">
        <v>0</v>
      </c>
    </row>
    <row r="591" spans="1:5" x14ac:dyDescent="0.25">
      <c r="A591" t="s">
        <v>684</v>
      </c>
      <c r="B591" t="s">
        <v>690</v>
      </c>
      <c r="C591">
        <v>1.1607000000000001</v>
      </c>
      <c r="D591">
        <v>0</v>
      </c>
      <c r="E591">
        <v>1.1915</v>
      </c>
    </row>
    <row r="592" spans="1:5" x14ac:dyDescent="0.25">
      <c r="A592" t="s">
        <v>684</v>
      </c>
      <c r="B592" t="s">
        <v>691</v>
      </c>
      <c r="C592">
        <v>1.1607000000000001</v>
      </c>
      <c r="D592">
        <v>0.57440000000000002</v>
      </c>
      <c r="E592">
        <v>1.1915</v>
      </c>
    </row>
    <row r="593" spans="1:5" x14ac:dyDescent="0.25">
      <c r="A593" t="s">
        <v>684</v>
      </c>
      <c r="B593" t="s">
        <v>692</v>
      </c>
      <c r="C593">
        <v>1.1607000000000001</v>
      </c>
      <c r="D593">
        <v>0.6462</v>
      </c>
      <c r="E593">
        <v>0.59570000000000001</v>
      </c>
    </row>
    <row r="594" spans="1:5" x14ac:dyDescent="0.25">
      <c r="A594" t="s">
        <v>684</v>
      </c>
      <c r="B594" t="s">
        <v>693</v>
      </c>
      <c r="C594">
        <v>1.1607000000000001</v>
      </c>
      <c r="D594">
        <v>2.0103</v>
      </c>
      <c r="E594">
        <v>1.1915</v>
      </c>
    </row>
    <row r="595" spans="1:5" x14ac:dyDescent="0.25">
      <c r="A595" t="s">
        <v>684</v>
      </c>
      <c r="B595" t="s">
        <v>694</v>
      </c>
      <c r="C595">
        <v>1.1607000000000001</v>
      </c>
      <c r="D595">
        <v>1.0769</v>
      </c>
      <c r="E595">
        <v>0.89359999999999995</v>
      </c>
    </row>
    <row r="596" spans="1:5" x14ac:dyDescent="0.25">
      <c r="A596" t="s">
        <v>684</v>
      </c>
      <c r="B596" t="s">
        <v>695</v>
      </c>
      <c r="C596">
        <v>1.1607000000000001</v>
      </c>
      <c r="D596">
        <v>0.6462</v>
      </c>
      <c r="E596">
        <v>1.1915</v>
      </c>
    </row>
    <row r="597" spans="1:5" x14ac:dyDescent="0.25">
      <c r="A597" t="s">
        <v>684</v>
      </c>
      <c r="B597" t="s">
        <v>696</v>
      </c>
      <c r="C597">
        <v>1.1607000000000001</v>
      </c>
      <c r="D597">
        <v>0.28720000000000001</v>
      </c>
      <c r="E597">
        <v>1.1915</v>
      </c>
    </row>
    <row r="598" spans="1:5" x14ac:dyDescent="0.25">
      <c r="A598" t="s">
        <v>684</v>
      </c>
      <c r="B598" t="s">
        <v>697</v>
      </c>
      <c r="C598">
        <v>1.1607000000000001</v>
      </c>
      <c r="D598">
        <v>0.86150000000000004</v>
      </c>
      <c r="E598">
        <v>1.4893000000000001</v>
      </c>
    </row>
    <row r="599" spans="1:5" x14ac:dyDescent="0.25">
      <c r="A599" t="s">
        <v>684</v>
      </c>
      <c r="B599" t="s">
        <v>698</v>
      </c>
      <c r="C599">
        <v>1.1607000000000001</v>
      </c>
      <c r="D599">
        <v>0.57440000000000002</v>
      </c>
      <c r="E599">
        <v>0.3972</v>
      </c>
    </row>
    <row r="600" spans="1:5" x14ac:dyDescent="0.25">
      <c r="A600" t="s">
        <v>684</v>
      </c>
      <c r="B600" t="s">
        <v>699</v>
      </c>
      <c r="C600">
        <v>1.1607000000000001</v>
      </c>
      <c r="D600">
        <v>1.2923</v>
      </c>
      <c r="E600">
        <v>0.59570000000000001</v>
      </c>
    </row>
    <row r="601" spans="1:5" x14ac:dyDescent="0.25">
      <c r="A601" t="s">
        <v>684</v>
      </c>
      <c r="B601" t="s">
        <v>700</v>
      </c>
      <c r="C601">
        <v>1.1607000000000001</v>
      </c>
      <c r="D601">
        <v>0.86150000000000004</v>
      </c>
      <c r="E601">
        <v>0.2979</v>
      </c>
    </row>
    <row r="602" spans="1:5" x14ac:dyDescent="0.25">
      <c r="A602" t="s">
        <v>701</v>
      </c>
      <c r="B602" t="s">
        <v>702</v>
      </c>
      <c r="C602">
        <v>1.2707999999999999</v>
      </c>
      <c r="D602">
        <v>1.3115000000000001</v>
      </c>
      <c r="E602">
        <v>1.0322</v>
      </c>
    </row>
    <row r="603" spans="1:5" x14ac:dyDescent="0.25">
      <c r="A603" t="s">
        <v>701</v>
      </c>
      <c r="B603" t="s">
        <v>703</v>
      </c>
      <c r="C603">
        <v>1.2707999999999999</v>
      </c>
      <c r="D603">
        <v>0.78690000000000004</v>
      </c>
      <c r="E603">
        <v>1.2903</v>
      </c>
    </row>
    <row r="604" spans="1:5" x14ac:dyDescent="0.25">
      <c r="A604" t="s">
        <v>701</v>
      </c>
      <c r="B604" t="s">
        <v>704</v>
      </c>
      <c r="C604">
        <v>1.2707999999999999</v>
      </c>
      <c r="D604">
        <v>1.0491999999999999</v>
      </c>
      <c r="E604">
        <v>0.5161</v>
      </c>
    </row>
    <row r="605" spans="1:5" x14ac:dyDescent="0.25">
      <c r="A605" t="s">
        <v>701</v>
      </c>
      <c r="B605" t="s">
        <v>705</v>
      </c>
      <c r="C605">
        <v>1.2707999999999999</v>
      </c>
      <c r="D605">
        <v>1.1803999999999999</v>
      </c>
      <c r="E605">
        <v>0.7742</v>
      </c>
    </row>
    <row r="606" spans="1:5" x14ac:dyDescent="0.25">
      <c r="A606" t="s">
        <v>701</v>
      </c>
      <c r="B606" t="s">
        <v>706</v>
      </c>
      <c r="C606">
        <v>1.2707999999999999</v>
      </c>
      <c r="D606">
        <v>0.52459999999999996</v>
      </c>
      <c r="E606">
        <v>0.7742</v>
      </c>
    </row>
    <row r="607" spans="1:5" x14ac:dyDescent="0.25">
      <c r="A607" t="s">
        <v>701</v>
      </c>
      <c r="B607" t="s">
        <v>707</v>
      </c>
      <c r="C607">
        <v>1.2707999999999999</v>
      </c>
      <c r="D607">
        <v>0.78690000000000004</v>
      </c>
      <c r="E607">
        <v>2.3224999999999998</v>
      </c>
    </row>
    <row r="608" spans="1:5" x14ac:dyDescent="0.25">
      <c r="A608" t="s">
        <v>701</v>
      </c>
      <c r="B608" t="s">
        <v>708</v>
      </c>
      <c r="C608">
        <v>1.2707999999999999</v>
      </c>
      <c r="D608">
        <v>0.78690000000000004</v>
      </c>
      <c r="E608">
        <v>1.1613</v>
      </c>
    </row>
    <row r="609" spans="1:5" x14ac:dyDescent="0.25">
      <c r="A609" t="s">
        <v>701</v>
      </c>
      <c r="B609" t="s">
        <v>709</v>
      </c>
      <c r="C609">
        <v>1.2707999999999999</v>
      </c>
      <c r="D609">
        <v>1.3115000000000001</v>
      </c>
      <c r="E609">
        <v>0.7742</v>
      </c>
    </row>
    <row r="610" spans="1:5" x14ac:dyDescent="0.25">
      <c r="A610" t="s">
        <v>701</v>
      </c>
      <c r="B610" t="s">
        <v>710</v>
      </c>
      <c r="C610">
        <v>1.2707999999999999</v>
      </c>
      <c r="D610">
        <v>1.5738000000000001</v>
      </c>
      <c r="E610">
        <v>0.7742</v>
      </c>
    </row>
    <row r="611" spans="1:5" x14ac:dyDescent="0.25">
      <c r="A611" t="s">
        <v>701</v>
      </c>
      <c r="B611" t="s">
        <v>711</v>
      </c>
      <c r="C611">
        <v>1.2707999999999999</v>
      </c>
      <c r="D611">
        <v>0.78690000000000004</v>
      </c>
      <c r="E611">
        <v>1.0322</v>
      </c>
    </row>
    <row r="612" spans="1:5" x14ac:dyDescent="0.25">
      <c r="A612" t="s">
        <v>701</v>
      </c>
      <c r="B612" t="s">
        <v>712</v>
      </c>
      <c r="C612">
        <v>1.2707999999999999</v>
      </c>
      <c r="D612">
        <v>1.0491999999999999</v>
      </c>
      <c r="E612">
        <v>0.5161</v>
      </c>
    </row>
    <row r="613" spans="1:5" x14ac:dyDescent="0.25">
      <c r="A613" t="s">
        <v>701</v>
      </c>
      <c r="B613" t="s">
        <v>713</v>
      </c>
      <c r="C613">
        <v>1.2707999999999999</v>
      </c>
      <c r="D613">
        <v>1.9673</v>
      </c>
      <c r="E613">
        <v>0</v>
      </c>
    </row>
    <row r="614" spans="1:5" x14ac:dyDescent="0.25">
      <c r="A614" t="s">
        <v>701</v>
      </c>
      <c r="B614" t="s">
        <v>714</v>
      </c>
      <c r="C614">
        <v>1.2707999999999999</v>
      </c>
      <c r="D614">
        <v>0.78690000000000004</v>
      </c>
      <c r="E614">
        <v>1.0322</v>
      </c>
    </row>
    <row r="615" spans="1:5" x14ac:dyDescent="0.25">
      <c r="A615" t="s">
        <v>701</v>
      </c>
      <c r="B615" t="s">
        <v>715</v>
      </c>
      <c r="C615">
        <v>1.2707999999999999</v>
      </c>
      <c r="D615">
        <v>0.98360000000000003</v>
      </c>
      <c r="E615">
        <v>1.3548</v>
      </c>
    </row>
    <row r="616" spans="1:5" x14ac:dyDescent="0.25">
      <c r="A616" t="s">
        <v>701</v>
      </c>
      <c r="B616" t="s">
        <v>716</v>
      </c>
      <c r="C616">
        <v>1.2707999999999999</v>
      </c>
      <c r="D616">
        <v>0.39350000000000002</v>
      </c>
      <c r="E616">
        <v>1.1613</v>
      </c>
    </row>
    <row r="617" spans="1:5" x14ac:dyDescent="0.25">
      <c r="A617" t="s">
        <v>701</v>
      </c>
      <c r="B617" t="s">
        <v>717</v>
      </c>
      <c r="C617">
        <v>1.2707999999999999</v>
      </c>
      <c r="D617">
        <v>1.5738000000000001</v>
      </c>
      <c r="E617">
        <v>0.7742</v>
      </c>
    </row>
    <row r="618" spans="1:5" x14ac:dyDescent="0.25">
      <c r="A618" t="s">
        <v>718</v>
      </c>
      <c r="B618" t="s">
        <v>719</v>
      </c>
      <c r="C618">
        <v>1.4559</v>
      </c>
      <c r="D618">
        <v>1.1677</v>
      </c>
      <c r="E618">
        <v>0.46899999999999997</v>
      </c>
    </row>
    <row r="619" spans="1:5" x14ac:dyDescent="0.25">
      <c r="A619" t="s">
        <v>718</v>
      </c>
      <c r="B619" t="s">
        <v>720</v>
      </c>
      <c r="C619">
        <v>1.4559</v>
      </c>
      <c r="D619">
        <v>1.0303</v>
      </c>
      <c r="E619">
        <v>1.1724000000000001</v>
      </c>
    </row>
    <row r="620" spans="1:5" x14ac:dyDescent="0.25">
      <c r="A620" t="s">
        <v>718</v>
      </c>
      <c r="B620" t="s">
        <v>721</v>
      </c>
      <c r="C620">
        <v>1.4559</v>
      </c>
      <c r="D620">
        <v>1.2974000000000001</v>
      </c>
      <c r="E620">
        <v>0.72950000000000004</v>
      </c>
    </row>
    <row r="621" spans="1:5" x14ac:dyDescent="0.25">
      <c r="A621" t="s">
        <v>718</v>
      </c>
      <c r="B621" t="s">
        <v>722</v>
      </c>
      <c r="C621">
        <v>1.4559</v>
      </c>
      <c r="D621">
        <v>1.2211000000000001</v>
      </c>
      <c r="E621">
        <v>1.0421</v>
      </c>
    </row>
    <row r="622" spans="1:5" x14ac:dyDescent="0.25">
      <c r="A622" t="s">
        <v>718</v>
      </c>
      <c r="B622" t="s">
        <v>723</v>
      </c>
      <c r="C622">
        <v>1.4559</v>
      </c>
      <c r="D622">
        <v>0.91579999999999995</v>
      </c>
      <c r="E622">
        <v>1.3548</v>
      </c>
    </row>
    <row r="623" spans="1:5" x14ac:dyDescent="0.25">
      <c r="A623" t="s">
        <v>718</v>
      </c>
      <c r="B623" t="s">
        <v>724</v>
      </c>
      <c r="C623">
        <v>1.4559</v>
      </c>
      <c r="D623">
        <v>1.5454000000000001</v>
      </c>
      <c r="E623">
        <v>1.4069</v>
      </c>
    </row>
    <row r="624" spans="1:5" x14ac:dyDescent="0.25">
      <c r="A624" t="s">
        <v>718</v>
      </c>
      <c r="B624" t="s">
        <v>725</v>
      </c>
      <c r="C624">
        <v>1.4559</v>
      </c>
      <c r="D624">
        <v>0.5151</v>
      </c>
      <c r="E624">
        <v>0.46899999999999997</v>
      </c>
    </row>
    <row r="625" spans="1:5" x14ac:dyDescent="0.25">
      <c r="A625" t="s">
        <v>718</v>
      </c>
      <c r="B625" t="s">
        <v>726</v>
      </c>
      <c r="C625">
        <v>1.4559</v>
      </c>
      <c r="D625">
        <v>1.3736999999999999</v>
      </c>
      <c r="E625">
        <v>1.1463000000000001</v>
      </c>
    </row>
    <row r="626" spans="1:5" x14ac:dyDescent="0.25">
      <c r="A626" t="s">
        <v>718</v>
      </c>
      <c r="B626" t="s">
        <v>727</v>
      </c>
      <c r="C626">
        <v>1.4559</v>
      </c>
      <c r="D626">
        <v>0.53420000000000001</v>
      </c>
      <c r="E626">
        <v>0.93789999999999996</v>
      </c>
    </row>
    <row r="627" spans="1:5" x14ac:dyDescent="0.25">
      <c r="A627" t="s">
        <v>718</v>
      </c>
      <c r="B627" t="s">
        <v>728</v>
      </c>
      <c r="C627">
        <v>1.4559</v>
      </c>
      <c r="D627">
        <v>1.8029999999999999</v>
      </c>
      <c r="E627">
        <v>1.1724000000000001</v>
      </c>
    </row>
    <row r="628" spans="1:5" x14ac:dyDescent="0.25">
      <c r="A628" t="s">
        <v>718</v>
      </c>
      <c r="B628" t="s">
        <v>729</v>
      </c>
      <c r="C628">
        <v>1.4559</v>
      </c>
      <c r="D628">
        <v>0.2944</v>
      </c>
      <c r="E628">
        <v>0.66990000000000005</v>
      </c>
    </row>
    <row r="629" spans="1:5" x14ac:dyDescent="0.25">
      <c r="A629" t="s">
        <v>718</v>
      </c>
      <c r="B629" t="s">
        <v>730</v>
      </c>
      <c r="C629">
        <v>1.4559</v>
      </c>
      <c r="D629">
        <v>1.1161000000000001</v>
      </c>
      <c r="E629">
        <v>0.93789999999999996</v>
      </c>
    </row>
    <row r="630" spans="1:5" x14ac:dyDescent="0.25">
      <c r="A630" t="s">
        <v>718</v>
      </c>
      <c r="B630" t="s">
        <v>731</v>
      </c>
      <c r="C630">
        <v>1.4559</v>
      </c>
      <c r="D630">
        <v>0.5151</v>
      </c>
      <c r="E630">
        <v>1.2896000000000001</v>
      </c>
    </row>
    <row r="631" spans="1:5" x14ac:dyDescent="0.25">
      <c r="A631" t="s">
        <v>718</v>
      </c>
      <c r="B631" t="s">
        <v>732</v>
      </c>
      <c r="C631">
        <v>1.4559</v>
      </c>
      <c r="D631">
        <v>1.0684</v>
      </c>
      <c r="E631">
        <v>1.2504999999999999</v>
      </c>
    </row>
    <row r="632" spans="1:5" x14ac:dyDescent="0.25">
      <c r="A632" t="s">
        <v>718</v>
      </c>
      <c r="B632" t="s">
        <v>733</v>
      </c>
      <c r="C632">
        <v>1.4559</v>
      </c>
      <c r="D632">
        <v>0.68689999999999996</v>
      </c>
      <c r="E632">
        <v>0.82069999999999999</v>
      </c>
    </row>
    <row r="633" spans="1:5" x14ac:dyDescent="0.25">
      <c r="A633" t="s">
        <v>718</v>
      </c>
      <c r="B633" t="s">
        <v>734</v>
      </c>
      <c r="C633">
        <v>1.4559</v>
      </c>
      <c r="D633">
        <v>0.76319999999999999</v>
      </c>
      <c r="E633">
        <v>1.1463000000000001</v>
      </c>
    </row>
    <row r="634" spans="1:5" x14ac:dyDescent="0.25">
      <c r="A634" t="s">
        <v>735</v>
      </c>
      <c r="B634" t="s">
        <v>736</v>
      </c>
      <c r="C634">
        <v>1.5758000000000001</v>
      </c>
      <c r="D634">
        <v>0.63460000000000005</v>
      </c>
      <c r="E634">
        <v>0.80030000000000001</v>
      </c>
    </row>
    <row r="635" spans="1:5" x14ac:dyDescent="0.25">
      <c r="A635" t="s">
        <v>735</v>
      </c>
      <c r="B635" t="s">
        <v>737</v>
      </c>
      <c r="C635">
        <v>1.5758000000000001</v>
      </c>
      <c r="D635">
        <v>0.88839999999999997</v>
      </c>
      <c r="E635">
        <v>1.3338000000000001</v>
      </c>
    </row>
    <row r="636" spans="1:5" x14ac:dyDescent="0.25">
      <c r="A636" t="s">
        <v>735</v>
      </c>
      <c r="B636" t="s">
        <v>738</v>
      </c>
      <c r="C636">
        <v>1.5758000000000001</v>
      </c>
      <c r="D636">
        <v>0.87870000000000004</v>
      </c>
      <c r="E636">
        <v>1.026</v>
      </c>
    </row>
    <row r="637" spans="1:5" x14ac:dyDescent="0.25">
      <c r="A637" t="s">
        <v>735</v>
      </c>
      <c r="B637" t="s">
        <v>739</v>
      </c>
      <c r="C637">
        <v>1.5758000000000001</v>
      </c>
      <c r="D637">
        <v>1.2692000000000001</v>
      </c>
      <c r="E637">
        <v>1.1559999999999999</v>
      </c>
    </row>
    <row r="638" spans="1:5" x14ac:dyDescent="0.25">
      <c r="A638" t="s">
        <v>735</v>
      </c>
      <c r="B638" t="s">
        <v>740</v>
      </c>
      <c r="C638">
        <v>1.5758000000000001</v>
      </c>
      <c r="D638">
        <v>1.1423000000000001</v>
      </c>
      <c r="E638">
        <v>0.80030000000000001</v>
      </c>
    </row>
    <row r="639" spans="1:5" x14ac:dyDescent="0.25">
      <c r="A639" t="s">
        <v>735</v>
      </c>
      <c r="B639" t="s">
        <v>741</v>
      </c>
      <c r="C639">
        <v>1.5758000000000001</v>
      </c>
      <c r="D639">
        <v>1.0961000000000001</v>
      </c>
      <c r="E639">
        <v>1.2934000000000001</v>
      </c>
    </row>
    <row r="640" spans="1:5" x14ac:dyDescent="0.25">
      <c r="A640" t="s">
        <v>735</v>
      </c>
      <c r="B640" t="s">
        <v>742</v>
      </c>
      <c r="C640">
        <v>1.5758000000000001</v>
      </c>
      <c r="D640">
        <v>1.1423000000000001</v>
      </c>
      <c r="E640">
        <v>0.71140000000000003</v>
      </c>
    </row>
    <row r="641" spans="1:5" x14ac:dyDescent="0.25">
      <c r="A641" t="s">
        <v>735</v>
      </c>
      <c r="B641" t="s">
        <v>743</v>
      </c>
      <c r="C641">
        <v>1.5758000000000001</v>
      </c>
      <c r="D641">
        <v>0.42309999999999998</v>
      </c>
      <c r="E641">
        <v>1.0868</v>
      </c>
    </row>
    <row r="642" spans="1:5" x14ac:dyDescent="0.25">
      <c r="A642" t="s">
        <v>735</v>
      </c>
      <c r="B642" t="s">
        <v>744</v>
      </c>
      <c r="C642">
        <v>1.5758000000000001</v>
      </c>
      <c r="D642">
        <v>1.0384</v>
      </c>
      <c r="E642">
        <v>0.88919999999999999</v>
      </c>
    </row>
    <row r="643" spans="1:5" x14ac:dyDescent="0.25">
      <c r="A643" t="s">
        <v>735</v>
      </c>
      <c r="B643" t="s">
        <v>745</v>
      </c>
      <c r="C643">
        <v>1.5758000000000001</v>
      </c>
      <c r="D643">
        <v>0.75</v>
      </c>
      <c r="E643">
        <v>1.2125999999999999</v>
      </c>
    </row>
    <row r="644" spans="1:5" x14ac:dyDescent="0.25">
      <c r="A644" t="s">
        <v>735</v>
      </c>
      <c r="B644" t="s">
        <v>746</v>
      </c>
      <c r="C644">
        <v>1.5758000000000001</v>
      </c>
      <c r="D644">
        <v>0.86539999999999995</v>
      </c>
      <c r="E644">
        <v>1.7784</v>
      </c>
    </row>
    <row r="645" spans="1:5" x14ac:dyDescent="0.25">
      <c r="A645" t="s">
        <v>735</v>
      </c>
      <c r="B645" t="s">
        <v>747</v>
      </c>
      <c r="C645">
        <v>1.5758000000000001</v>
      </c>
      <c r="D645">
        <v>1.2162999999999999</v>
      </c>
      <c r="E645">
        <v>1.2597</v>
      </c>
    </row>
    <row r="646" spans="1:5" x14ac:dyDescent="0.25">
      <c r="A646" t="s">
        <v>735</v>
      </c>
      <c r="B646" t="s">
        <v>748</v>
      </c>
      <c r="C646">
        <v>1.5758000000000001</v>
      </c>
      <c r="D646">
        <v>1.0577000000000001</v>
      </c>
      <c r="E646">
        <v>1.0374000000000001</v>
      </c>
    </row>
    <row r="647" spans="1:5" x14ac:dyDescent="0.25">
      <c r="A647" t="s">
        <v>735</v>
      </c>
      <c r="B647" t="s">
        <v>749</v>
      </c>
      <c r="C647">
        <v>1.5758000000000001</v>
      </c>
      <c r="D647">
        <v>0.69230000000000003</v>
      </c>
      <c r="E647">
        <v>0.56589999999999996</v>
      </c>
    </row>
    <row r="648" spans="1:5" x14ac:dyDescent="0.25">
      <c r="A648" t="s">
        <v>735</v>
      </c>
      <c r="B648" t="s">
        <v>750</v>
      </c>
      <c r="C648">
        <v>1.5758000000000001</v>
      </c>
      <c r="D648">
        <v>1.4052</v>
      </c>
      <c r="E648">
        <v>0.88919999999999999</v>
      </c>
    </row>
    <row r="649" spans="1:5" x14ac:dyDescent="0.25">
      <c r="A649" t="s">
        <v>735</v>
      </c>
      <c r="B649" t="s">
        <v>751</v>
      </c>
      <c r="C649">
        <v>1.5758000000000001</v>
      </c>
      <c r="D649">
        <v>1.3269</v>
      </c>
      <c r="E649">
        <v>0.97</v>
      </c>
    </row>
    <row r="650" spans="1:5" x14ac:dyDescent="0.25">
      <c r="A650" t="s">
        <v>735</v>
      </c>
      <c r="B650" t="s">
        <v>752</v>
      </c>
      <c r="C650">
        <v>1.5758000000000001</v>
      </c>
      <c r="D650">
        <v>1.5</v>
      </c>
      <c r="E650">
        <v>0.64670000000000005</v>
      </c>
    </row>
    <row r="651" spans="1:5" x14ac:dyDescent="0.25">
      <c r="A651" t="s">
        <v>735</v>
      </c>
      <c r="B651" t="s">
        <v>753</v>
      </c>
      <c r="C651">
        <v>1.5758000000000001</v>
      </c>
      <c r="D651">
        <v>0.82499999999999996</v>
      </c>
      <c r="E651">
        <v>0.71140000000000003</v>
      </c>
    </row>
    <row r="652" spans="1:5" x14ac:dyDescent="0.25">
      <c r="A652" t="s">
        <v>735</v>
      </c>
      <c r="B652" t="s">
        <v>754</v>
      </c>
      <c r="C652">
        <v>1.5758000000000001</v>
      </c>
      <c r="D652">
        <v>1.1105</v>
      </c>
      <c r="E652">
        <v>0.66690000000000005</v>
      </c>
    </row>
    <row r="653" spans="1:5" x14ac:dyDescent="0.25">
      <c r="A653" t="s">
        <v>735</v>
      </c>
      <c r="B653" t="s">
        <v>755</v>
      </c>
      <c r="C653">
        <v>1.5758000000000001</v>
      </c>
      <c r="D653">
        <v>0.79320000000000002</v>
      </c>
      <c r="E653">
        <v>0.66690000000000005</v>
      </c>
    </row>
    <row r="654" spans="1:5" x14ac:dyDescent="0.25">
      <c r="A654" t="s">
        <v>735</v>
      </c>
      <c r="B654" t="s">
        <v>756</v>
      </c>
      <c r="C654">
        <v>1.5758000000000001</v>
      </c>
      <c r="D654">
        <v>1.0788</v>
      </c>
      <c r="E654">
        <v>1.3338000000000001</v>
      </c>
    </row>
    <row r="655" spans="1:5" x14ac:dyDescent="0.25">
      <c r="A655" t="s">
        <v>735</v>
      </c>
      <c r="B655" t="s">
        <v>757</v>
      </c>
      <c r="C655">
        <v>1.5758000000000001</v>
      </c>
      <c r="D655">
        <v>1.0577000000000001</v>
      </c>
      <c r="E655">
        <v>0.88919999999999999</v>
      </c>
    </row>
    <row r="656" spans="1:5" x14ac:dyDescent="0.25">
      <c r="A656" t="s">
        <v>735</v>
      </c>
      <c r="B656" t="s">
        <v>758</v>
      </c>
      <c r="C656">
        <v>1.5758000000000001</v>
      </c>
      <c r="D656">
        <v>0.75</v>
      </c>
      <c r="E656">
        <v>1.2125999999999999</v>
      </c>
    </row>
    <row r="657" spans="1:5" x14ac:dyDescent="0.25">
      <c r="A657" t="s">
        <v>735</v>
      </c>
      <c r="B657" t="s">
        <v>759</v>
      </c>
      <c r="C657">
        <v>1.5758000000000001</v>
      </c>
      <c r="D657">
        <v>0.95189999999999997</v>
      </c>
      <c r="E657">
        <v>0.81510000000000005</v>
      </c>
    </row>
    <row r="658" spans="1:5" x14ac:dyDescent="0.25">
      <c r="A658" t="s">
        <v>735</v>
      </c>
      <c r="B658" t="s">
        <v>760</v>
      </c>
      <c r="C658">
        <v>1.5758000000000001</v>
      </c>
      <c r="D658">
        <v>1.0961000000000001</v>
      </c>
      <c r="E658">
        <v>0.97</v>
      </c>
    </row>
    <row r="659" spans="1:5" x14ac:dyDescent="0.25">
      <c r="A659" t="s">
        <v>735</v>
      </c>
      <c r="B659" t="s">
        <v>761</v>
      </c>
      <c r="C659">
        <v>1.5758000000000001</v>
      </c>
      <c r="D659">
        <v>0.84609999999999996</v>
      </c>
      <c r="E659">
        <v>1.3832</v>
      </c>
    </row>
    <row r="660" spans="1:5" x14ac:dyDescent="0.25">
      <c r="A660" t="s">
        <v>735</v>
      </c>
      <c r="B660" t="s">
        <v>762</v>
      </c>
      <c r="C660">
        <v>1.5758000000000001</v>
      </c>
      <c r="D660">
        <v>0.92310000000000003</v>
      </c>
      <c r="E660">
        <v>1.0508999999999999</v>
      </c>
    </row>
    <row r="661" spans="1:5" x14ac:dyDescent="0.25">
      <c r="A661" t="s">
        <v>763</v>
      </c>
      <c r="B661" t="s">
        <v>764</v>
      </c>
      <c r="C661">
        <v>1.9167000000000001</v>
      </c>
      <c r="D661">
        <v>2.0869</v>
      </c>
      <c r="E661">
        <v>0.64859999999999995</v>
      </c>
    </row>
    <row r="662" spans="1:5" x14ac:dyDescent="0.25">
      <c r="A662" t="s">
        <v>763</v>
      </c>
      <c r="B662" t="s">
        <v>765</v>
      </c>
      <c r="C662">
        <v>1.9167000000000001</v>
      </c>
      <c r="D662">
        <v>0.6956</v>
      </c>
      <c r="E662">
        <v>0.86480000000000001</v>
      </c>
    </row>
    <row r="663" spans="1:5" x14ac:dyDescent="0.25">
      <c r="A663" t="s">
        <v>763</v>
      </c>
      <c r="B663" t="s">
        <v>766</v>
      </c>
      <c r="C663">
        <v>1.9167000000000001</v>
      </c>
      <c r="D663">
        <v>0.78259999999999996</v>
      </c>
      <c r="E663">
        <v>1.2972999999999999</v>
      </c>
    </row>
    <row r="664" spans="1:5" x14ac:dyDescent="0.25">
      <c r="A664" t="s">
        <v>763</v>
      </c>
      <c r="B664" t="s">
        <v>767</v>
      </c>
      <c r="C664">
        <v>1.9167000000000001</v>
      </c>
      <c r="D664">
        <v>0.52170000000000005</v>
      </c>
      <c r="E664">
        <v>0.97299999999999998</v>
      </c>
    </row>
    <row r="665" spans="1:5" x14ac:dyDescent="0.25">
      <c r="A665" t="s">
        <v>763</v>
      </c>
      <c r="B665" t="s">
        <v>768</v>
      </c>
      <c r="C665">
        <v>1.9167000000000001</v>
      </c>
      <c r="D665">
        <v>0.86960000000000004</v>
      </c>
      <c r="E665">
        <v>1.7297</v>
      </c>
    </row>
    <row r="666" spans="1:5" x14ac:dyDescent="0.25">
      <c r="A666" t="s">
        <v>763</v>
      </c>
      <c r="B666" t="s">
        <v>769</v>
      </c>
      <c r="C666">
        <v>1.9167000000000001</v>
      </c>
      <c r="D666">
        <v>1.0435000000000001</v>
      </c>
      <c r="E666">
        <v>0.97299999999999998</v>
      </c>
    </row>
    <row r="667" spans="1:5" x14ac:dyDescent="0.25">
      <c r="A667" t="s">
        <v>763</v>
      </c>
      <c r="B667" t="s">
        <v>770</v>
      </c>
      <c r="C667">
        <v>1.9167000000000001</v>
      </c>
      <c r="D667">
        <v>0.86960000000000004</v>
      </c>
      <c r="E667">
        <v>0.86480000000000001</v>
      </c>
    </row>
    <row r="668" spans="1:5" x14ac:dyDescent="0.25">
      <c r="A668" t="s">
        <v>763</v>
      </c>
      <c r="B668" t="s">
        <v>771</v>
      </c>
      <c r="C668">
        <v>1.9167000000000001</v>
      </c>
      <c r="D668">
        <v>1.0435000000000001</v>
      </c>
      <c r="E668">
        <v>1.2972999999999999</v>
      </c>
    </row>
    <row r="669" spans="1:5" x14ac:dyDescent="0.25">
      <c r="A669" t="s">
        <v>763</v>
      </c>
      <c r="B669" t="s">
        <v>772</v>
      </c>
      <c r="C669">
        <v>1.9167000000000001</v>
      </c>
      <c r="D669">
        <v>0</v>
      </c>
      <c r="E669">
        <v>0</v>
      </c>
    </row>
    <row r="670" spans="1:5" x14ac:dyDescent="0.25">
      <c r="A670" t="s">
        <v>763</v>
      </c>
      <c r="B670" t="s">
        <v>773</v>
      </c>
      <c r="C670">
        <v>1.9167000000000001</v>
      </c>
      <c r="D670">
        <v>1.3043</v>
      </c>
      <c r="E670">
        <v>0.64859999999999995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0"/>
  <sheetViews>
    <sheetView topLeftCell="A665" zoomScale="80" zoomScaleNormal="80" workbookViewId="0">
      <selection activeCell="G405" sqref="G405"/>
    </sheetView>
  </sheetViews>
  <sheetFormatPr defaultRowHeight="15" x14ac:dyDescent="0.25"/>
  <sheetData>
    <row r="1" spans="1:5" x14ac:dyDescent="0.25">
      <c r="A1" t="s">
        <v>336</v>
      </c>
      <c r="B1" t="s">
        <v>2</v>
      </c>
      <c r="C1" t="s">
        <v>6</v>
      </c>
      <c r="D1" t="s">
        <v>437</v>
      </c>
      <c r="E1" t="s">
        <v>5</v>
      </c>
    </row>
    <row r="2" spans="1:5" x14ac:dyDescent="0.25">
      <c r="A2" t="s">
        <v>10</v>
      </c>
      <c r="B2" t="s">
        <v>12</v>
      </c>
      <c r="C2">
        <v>1.4443999999999999</v>
      </c>
      <c r="D2">
        <v>1.0589</v>
      </c>
      <c r="E2">
        <v>0.87709999999999999</v>
      </c>
    </row>
    <row r="3" spans="1:5" x14ac:dyDescent="0.25">
      <c r="A3" t="s">
        <v>10</v>
      </c>
      <c r="B3" t="s">
        <v>241</v>
      </c>
      <c r="C3">
        <v>1.4443999999999999</v>
      </c>
      <c r="D3">
        <v>1.0995999999999999</v>
      </c>
      <c r="E3">
        <v>0.87709999999999999</v>
      </c>
    </row>
    <row r="4" spans="1:5" x14ac:dyDescent="0.25">
      <c r="A4" t="s">
        <v>10</v>
      </c>
      <c r="B4" t="s">
        <v>244</v>
      </c>
      <c r="C4">
        <v>1.4443999999999999</v>
      </c>
      <c r="D4">
        <v>1.0589</v>
      </c>
      <c r="E4">
        <v>1.3347</v>
      </c>
    </row>
    <row r="5" spans="1:5" x14ac:dyDescent="0.25">
      <c r="A5" t="s">
        <v>10</v>
      </c>
      <c r="B5" t="s">
        <v>242</v>
      </c>
      <c r="C5">
        <v>1.4443999999999999</v>
      </c>
      <c r="D5">
        <v>0.6109</v>
      </c>
      <c r="E5">
        <v>0.95340000000000003</v>
      </c>
    </row>
    <row r="6" spans="1:5" x14ac:dyDescent="0.25">
      <c r="A6" t="s">
        <v>10</v>
      </c>
      <c r="B6" t="s">
        <v>49</v>
      </c>
      <c r="C6">
        <v>1.4443999999999999</v>
      </c>
      <c r="D6">
        <v>1.1403000000000001</v>
      </c>
      <c r="E6">
        <v>1.2585</v>
      </c>
    </row>
    <row r="7" spans="1:5" x14ac:dyDescent="0.25">
      <c r="A7" t="s">
        <v>10</v>
      </c>
      <c r="B7" t="s">
        <v>245</v>
      </c>
      <c r="C7">
        <v>1.4443999999999999</v>
      </c>
      <c r="D7">
        <v>1.5883</v>
      </c>
      <c r="E7">
        <v>0.41949999999999998</v>
      </c>
    </row>
    <row r="8" spans="1:5" x14ac:dyDescent="0.25">
      <c r="A8" t="s">
        <v>10</v>
      </c>
      <c r="B8" t="s">
        <v>11</v>
      </c>
      <c r="C8">
        <v>1.4443999999999999</v>
      </c>
      <c r="D8">
        <v>0.8145</v>
      </c>
      <c r="E8">
        <v>0.95340000000000003</v>
      </c>
    </row>
    <row r="9" spans="1:5" x14ac:dyDescent="0.25">
      <c r="A9" t="s">
        <v>10</v>
      </c>
      <c r="B9" t="s">
        <v>46</v>
      </c>
      <c r="C9">
        <v>1.4443999999999999</v>
      </c>
      <c r="D9">
        <v>1.181</v>
      </c>
      <c r="E9">
        <v>1.0678000000000001</v>
      </c>
    </row>
    <row r="10" spans="1:5" x14ac:dyDescent="0.25">
      <c r="A10" t="s">
        <v>10</v>
      </c>
      <c r="B10" t="s">
        <v>240</v>
      </c>
      <c r="C10">
        <v>1.4443999999999999</v>
      </c>
      <c r="D10">
        <v>1.0589</v>
      </c>
      <c r="E10">
        <v>0.80079999999999996</v>
      </c>
    </row>
    <row r="11" spans="1:5" x14ac:dyDescent="0.25">
      <c r="A11" t="s">
        <v>10</v>
      </c>
      <c r="B11" t="s">
        <v>44</v>
      </c>
      <c r="C11">
        <v>1.4443999999999999</v>
      </c>
      <c r="D11">
        <v>0.8145</v>
      </c>
      <c r="E11">
        <v>0.83899999999999997</v>
      </c>
    </row>
    <row r="12" spans="1:5" x14ac:dyDescent="0.25">
      <c r="A12" t="s">
        <v>10</v>
      </c>
      <c r="B12" t="s">
        <v>50</v>
      </c>
      <c r="C12">
        <v>1.4443999999999999</v>
      </c>
      <c r="D12">
        <v>1.0181</v>
      </c>
      <c r="E12">
        <v>0.91520000000000001</v>
      </c>
    </row>
    <row r="13" spans="1:5" x14ac:dyDescent="0.25">
      <c r="A13" t="s">
        <v>10</v>
      </c>
      <c r="B13" t="s">
        <v>45</v>
      </c>
      <c r="C13">
        <v>1.4443999999999999</v>
      </c>
      <c r="D13">
        <v>0.6109</v>
      </c>
      <c r="E13">
        <v>1.2202999999999999</v>
      </c>
    </row>
    <row r="14" spans="1:5" x14ac:dyDescent="0.25">
      <c r="A14" t="s">
        <v>10</v>
      </c>
      <c r="B14" t="s">
        <v>43</v>
      </c>
      <c r="C14">
        <v>1.4443999999999999</v>
      </c>
      <c r="D14">
        <v>0.65159999999999996</v>
      </c>
      <c r="E14">
        <v>0.76270000000000004</v>
      </c>
    </row>
    <row r="15" spans="1:5" x14ac:dyDescent="0.25">
      <c r="A15" t="s">
        <v>10</v>
      </c>
      <c r="B15" t="s">
        <v>247</v>
      </c>
      <c r="C15">
        <v>1.4443999999999999</v>
      </c>
      <c r="D15">
        <v>1.2218</v>
      </c>
      <c r="E15">
        <v>1.3729</v>
      </c>
    </row>
    <row r="16" spans="1:5" x14ac:dyDescent="0.25">
      <c r="A16" t="s">
        <v>10</v>
      </c>
      <c r="B16" t="s">
        <v>246</v>
      </c>
      <c r="C16">
        <v>1.4443999999999999</v>
      </c>
      <c r="D16">
        <v>0.85519999999999996</v>
      </c>
      <c r="E16">
        <v>1.2202999999999999</v>
      </c>
    </row>
    <row r="17" spans="1:5" x14ac:dyDescent="0.25">
      <c r="A17" t="s">
        <v>10</v>
      </c>
      <c r="B17" t="s">
        <v>243</v>
      </c>
      <c r="C17">
        <v>1.4443999999999999</v>
      </c>
      <c r="D17">
        <v>1.0589</v>
      </c>
      <c r="E17">
        <v>0.80079999999999996</v>
      </c>
    </row>
    <row r="18" spans="1:5" x14ac:dyDescent="0.25">
      <c r="A18" t="s">
        <v>10</v>
      </c>
      <c r="B18" t="s">
        <v>47</v>
      </c>
      <c r="C18">
        <v>1.4443999999999999</v>
      </c>
      <c r="D18">
        <v>0.93669999999999998</v>
      </c>
      <c r="E18">
        <v>1.1440999999999999</v>
      </c>
    </row>
    <row r="19" spans="1:5" x14ac:dyDescent="0.25">
      <c r="A19" t="s">
        <v>10</v>
      </c>
      <c r="B19" t="s">
        <v>48</v>
      </c>
      <c r="C19">
        <v>1.4443999999999999</v>
      </c>
      <c r="D19">
        <v>1.2218</v>
      </c>
      <c r="E19">
        <v>1.1821999999999999</v>
      </c>
    </row>
    <row r="20" spans="1:5" x14ac:dyDescent="0.25">
      <c r="A20" t="s">
        <v>13</v>
      </c>
      <c r="B20" t="s">
        <v>58</v>
      </c>
      <c r="C20">
        <v>1.2190000000000001</v>
      </c>
      <c r="D20">
        <v>0.57909999999999995</v>
      </c>
      <c r="E20">
        <v>0.87219999999999998</v>
      </c>
    </row>
    <row r="21" spans="1:5" x14ac:dyDescent="0.25">
      <c r="A21" t="s">
        <v>13</v>
      </c>
      <c r="B21" t="s">
        <v>248</v>
      </c>
      <c r="C21">
        <v>1.2190000000000001</v>
      </c>
      <c r="D21">
        <v>1.5924</v>
      </c>
      <c r="E21">
        <v>0.83260000000000001</v>
      </c>
    </row>
    <row r="22" spans="1:5" x14ac:dyDescent="0.25">
      <c r="A22" t="s">
        <v>13</v>
      </c>
      <c r="B22" t="s">
        <v>56</v>
      </c>
      <c r="C22">
        <v>1.2190000000000001</v>
      </c>
      <c r="D22">
        <v>0.53080000000000005</v>
      </c>
      <c r="E22">
        <v>1.1496999999999999</v>
      </c>
    </row>
    <row r="23" spans="1:5" x14ac:dyDescent="0.25">
      <c r="A23" t="s">
        <v>13</v>
      </c>
      <c r="B23" t="s">
        <v>51</v>
      </c>
      <c r="C23">
        <v>1.2190000000000001</v>
      </c>
      <c r="D23">
        <v>1.5442</v>
      </c>
      <c r="E23">
        <v>0.99119999999999997</v>
      </c>
    </row>
    <row r="24" spans="1:5" x14ac:dyDescent="0.25">
      <c r="A24" t="s">
        <v>13</v>
      </c>
      <c r="B24" t="s">
        <v>250</v>
      </c>
      <c r="C24">
        <v>1.2190000000000001</v>
      </c>
      <c r="D24">
        <v>1.3994</v>
      </c>
      <c r="E24">
        <v>1.1496999999999999</v>
      </c>
    </row>
    <row r="25" spans="1:5" x14ac:dyDescent="0.25">
      <c r="A25" t="s">
        <v>13</v>
      </c>
      <c r="B25" t="s">
        <v>53</v>
      </c>
      <c r="C25">
        <v>1.2190000000000001</v>
      </c>
      <c r="D25">
        <v>0.67559999999999998</v>
      </c>
      <c r="E25">
        <v>1.1496999999999999</v>
      </c>
    </row>
    <row r="26" spans="1:5" x14ac:dyDescent="0.25">
      <c r="A26" t="s">
        <v>13</v>
      </c>
      <c r="B26" t="s">
        <v>249</v>
      </c>
      <c r="C26">
        <v>1.2190000000000001</v>
      </c>
      <c r="D26">
        <v>0.67559999999999998</v>
      </c>
      <c r="E26">
        <v>0.87219999999999998</v>
      </c>
    </row>
    <row r="27" spans="1:5" x14ac:dyDescent="0.25">
      <c r="A27" t="s">
        <v>13</v>
      </c>
      <c r="B27" t="s">
        <v>54</v>
      </c>
      <c r="C27">
        <v>1.2190000000000001</v>
      </c>
      <c r="D27">
        <v>0.77210000000000001</v>
      </c>
      <c r="E27">
        <v>0.87219999999999998</v>
      </c>
    </row>
    <row r="28" spans="1:5" x14ac:dyDescent="0.25">
      <c r="A28" t="s">
        <v>13</v>
      </c>
      <c r="B28" t="s">
        <v>55</v>
      </c>
      <c r="C28">
        <v>1.2190000000000001</v>
      </c>
      <c r="D28">
        <v>0.91690000000000005</v>
      </c>
      <c r="E28">
        <v>1.1496999999999999</v>
      </c>
    </row>
    <row r="29" spans="1:5" x14ac:dyDescent="0.25">
      <c r="A29" t="s">
        <v>13</v>
      </c>
      <c r="B29" t="s">
        <v>15</v>
      </c>
      <c r="C29">
        <v>1.2190000000000001</v>
      </c>
      <c r="D29">
        <v>0.86860000000000004</v>
      </c>
      <c r="E29">
        <v>0.55510000000000004</v>
      </c>
    </row>
    <row r="30" spans="1:5" x14ac:dyDescent="0.25">
      <c r="A30" t="s">
        <v>13</v>
      </c>
      <c r="B30" t="s">
        <v>52</v>
      </c>
      <c r="C30">
        <v>1.2190000000000001</v>
      </c>
      <c r="D30">
        <v>0.91690000000000005</v>
      </c>
      <c r="E30">
        <v>1.0705</v>
      </c>
    </row>
    <row r="31" spans="1:5" x14ac:dyDescent="0.25">
      <c r="A31" t="s">
        <v>13</v>
      </c>
      <c r="B31" t="s">
        <v>62</v>
      </c>
      <c r="C31">
        <v>1.2190000000000001</v>
      </c>
      <c r="D31">
        <v>1.3512</v>
      </c>
      <c r="E31">
        <v>1.1496999999999999</v>
      </c>
    </row>
    <row r="32" spans="1:5" x14ac:dyDescent="0.25">
      <c r="A32" t="s">
        <v>13</v>
      </c>
      <c r="B32" t="s">
        <v>60</v>
      </c>
      <c r="C32">
        <v>1.2190000000000001</v>
      </c>
      <c r="D32">
        <v>1.3512</v>
      </c>
      <c r="E32">
        <v>0.55510000000000004</v>
      </c>
    </row>
    <row r="33" spans="1:5" x14ac:dyDescent="0.25">
      <c r="A33" t="s">
        <v>13</v>
      </c>
      <c r="B33" t="s">
        <v>251</v>
      </c>
      <c r="C33">
        <v>1.2190000000000001</v>
      </c>
      <c r="D33">
        <v>0.43430000000000002</v>
      </c>
      <c r="E33">
        <v>1.8633999999999999</v>
      </c>
    </row>
    <row r="34" spans="1:5" x14ac:dyDescent="0.25">
      <c r="A34" t="s">
        <v>13</v>
      </c>
      <c r="B34" t="s">
        <v>61</v>
      </c>
      <c r="C34">
        <v>1.2190000000000001</v>
      </c>
      <c r="D34">
        <v>1.3028999999999999</v>
      </c>
      <c r="E34">
        <v>1.1101000000000001</v>
      </c>
    </row>
    <row r="35" spans="1:5" x14ac:dyDescent="0.25">
      <c r="A35" t="s">
        <v>13</v>
      </c>
      <c r="B35" t="s">
        <v>14</v>
      </c>
      <c r="C35">
        <v>1.2190000000000001</v>
      </c>
      <c r="D35">
        <v>0.82030000000000003</v>
      </c>
      <c r="E35">
        <v>0.83260000000000001</v>
      </c>
    </row>
    <row r="36" spans="1:5" x14ac:dyDescent="0.25">
      <c r="A36" t="s">
        <v>13</v>
      </c>
      <c r="B36" t="s">
        <v>57</v>
      </c>
      <c r="C36">
        <v>1.2190000000000001</v>
      </c>
      <c r="D36">
        <v>0.96509999999999996</v>
      </c>
      <c r="E36">
        <v>1.0705</v>
      </c>
    </row>
    <row r="37" spans="1:5" x14ac:dyDescent="0.25">
      <c r="A37" t="s">
        <v>13</v>
      </c>
      <c r="B37" t="s">
        <v>59</v>
      </c>
      <c r="C37">
        <v>1.2190000000000001</v>
      </c>
      <c r="D37">
        <v>1.3028999999999999</v>
      </c>
      <c r="E37">
        <v>0.75329999999999997</v>
      </c>
    </row>
    <row r="38" spans="1:5" x14ac:dyDescent="0.25">
      <c r="A38" t="s">
        <v>16</v>
      </c>
      <c r="B38" t="s">
        <v>63</v>
      </c>
      <c r="C38">
        <v>1.3301000000000001</v>
      </c>
      <c r="D38">
        <v>1.1497999999999999</v>
      </c>
      <c r="E38">
        <v>0.82630000000000003</v>
      </c>
    </row>
    <row r="39" spans="1:5" x14ac:dyDescent="0.25">
      <c r="A39" t="s">
        <v>16</v>
      </c>
      <c r="B39" t="s">
        <v>20</v>
      </c>
      <c r="C39">
        <v>1.3301000000000001</v>
      </c>
      <c r="D39">
        <v>0.57489999999999997</v>
      </c>
      <c r="E39">
        <v>1.2934000000000001</v>
      </c>
    </row>
    <row r="40" spans="1:5" x14ac:dyDescent="0.25">
      <c r="A40" t="s">
        <v>16</v>
      </c>
      <c r="B40" t="s">
        <v>253</v>
      </c>
      <c r="C40">
        <v>1.3301000000000001</v>
      </c>
      <c r="D40">
        <v>1.5036</v>
      </c>
      <c r="E40">
        <v>1.1496999999999999</v>
      </c>
    </row>
    <row r="41" spans="1:5" x14ac:dyDescent="0.25">
      <c r="A41" t="s">
        <v>16</v>
      </c>
      <c r="B41" t="s">
        <v>65</v>
      </c>
      <c r="C41">
        <v>1.3301000000000001</v>
      </c>
      <c r="D41">
        <v>0.66339999999999999</v>
      </c>
      <c r="E41">
        <v>0.8982</v>
      </c>
    </row>
    <row r="42" spans="1:5" x14ac:dyDescent="0.25">
      <c r="A42" t="s">
        <v>16</v>
      </c>
      <c r="B42" t="s">
        <v>66</v>
      </c>
      <c r="C42">
        <v>1.3301000000000001</v>
      </c>
      <c r="D42">
        <v>1.0172000000000001</v>
      </c>
      <c r="E42">
        <v>0.93410000000000004</v>
      </c>
    </row>
    <row r="43" spans="1:5" x14ac:dyDescent="0.25">
      <c r="A43" t="s">
        <v>16</v>
      </c>
      <c r="B43" t="s">
        <v>17</v>
      </c>
      <c r="C43">
        <v>1.3301000000000001</v>
      </c>
      <c r="D43">
        <v>1.5479000000000001</v>
      </c>
      <c r="E43">
        <v>0.75449999999999995</v>
      </c>
    </row>
    <row r="44" spans="1:5" x14ac:dyDescent="0.25">
      <c r="A44" t="s">
        <v>16</v>
      </c>
      <c r="B44" t="s">
        <v>322</v>
      </c>
      <c r="C44">
        <v>1.3301000000000001</v>
      </c>
      <c r="D44">
        <v>1.371</v>
      </c>
      <c r="E44">
        <v>1.006</v>
      </c>
    </row>
    <row r="45" spans="1:5" x14ac:dyDescent="0.25">
      <c r="A45" t="s">
        <v>16</v>
      </c>
      <c r="B45" t="s">
        <v>67</v>
      </c>
      <c r="C45">
        <v>1.3301000000000001</v>
      </c>
      <c r="D45">
        <v>1.0172000000000001</v>
      </c>
      <c r="E45">
        <v>1.0419</v>
      </c>
    </row>
    <row r="46" spans="1:5" x14ac:dyDescent="0.25">
      <c r="A46" t="s">
        <v>16</v>
      </c>
      <c r="B46" t="s">
        <v>252</v>
      </c>
      <c r="C46">
        <v>1.3301000000000001</v>
      </c>
      <c r="D46">
        <v>0.92869999999999997</v>
      </c>
      <c r="E46">
        <v>1.1856</v>
      </c>
    </row>
    <row r="47" spans="1:5" x14ac:dyDescent="0.25">
      <c r="A47" t="s">
        <v>16</v>
      </c>
      <c r="B47" t="s">
        <v>254</v>
      </c>
      <c r="C47">
        <v>1.3301000000000001</v>
      </c>
      <c r="D47">
        <v>1.1497999999999999</v>
      </c>
      <c r="E47">
        <v>0.57479999999999998</v>
      </c>
    </row>
    <row r="48" spans="1:5" x14ac:dyDescent="0.25">
      <c r="A48" t="s">
        <v>16</v>
      </c>
      <c r="B48" t="s">
        <v>255</v>
      </c>
      <c r="C48">
        <v>1.3301000000000001</v>
      </c>
      <c r="D48">
        <v>1.4152</v>
      </c>
      <c r="E48">
        <v>0.93410000000000004</v>
      </c>
    </row>
    <row r="49" spans="1:5" x14ac:dyDescent="0.25">
      <c r="A49" t="s">
        <v>16</v>
      </c>
      <c r="B49" t="s">
        <v>64</v>
      </c>
      <c r="C49">
        <v>1.3301000000000001</v>
      </c>
      <c r="D49">
        <v>1.0613999999999999</v>
      </c>
      <c r="E49">
        <v>1.006</v>
      </c>
    </row>
    <row r="50" spans="1:5" x14ac:dyDescent="0.25">
      <c r="A50" t="s">
        <v>16</v>
      </c>
      <c r="B50" t="s">
        <v>323</v>
      </c>
      <c r="C50">
        <v>1.3301000000000001</v>
      </c>
      <c r="D50">
        <v>0.84030000000000005</v>
      </c>
      <c r="E50">
        <v>0.86229999999999996</v>
      </c>
    </row>
    <row r="51" spans="1:5" x14ac:dyDescent="0.25">
      <c r="A51" t="s">
        <v>16</v>
      </c>
      <c r="B51" t="s">
        <v>18</v>
      </c>
      <c r="C51">
        <v>1.3301000000000001</v>
      </c>
      <c r="D51">
        <v>0.92869999999999997</v>
      </c>
      <c r="E51">
        <v>0.68259999999999998</v>
      </c>
    </row>
    <row r="52" spans="1:5" x14ac:dyDescent="0.25">
      <c r="A52" t="s">
        <v>16</v>
      </c>
      <c r="B52" t="s">
        <v>256</v>
      </c>
      <c r="C52">
        <v>1.3301000000000001</v>
      </c>
      <c r="D52">
        <v>0.61909999999999998</v>
      </c>
      <c r="E52">
        <v>1.0419</v>
      </c>
    </row>
    <row r="53" spans="1:5" x14ac:dyDescent="0.25">
      <c r="A53" t="s">
        <v>16</v>
      </c>
      <c r="B53" t="s">
        <v>257</v>
      </c>
      <c r="C53">
        <v>1.3301000000000001</v>
      </c>
      <c r="D53">
        <v>0.53069999999999995</v>
      </c>
      <c r="E53">
        <v>1.4012</v>
      </c>
    </row>
    <row r="54" spans="1:5" x14ac:dyDescent="0.25">
      <c r="A54" t="s">
        <v>16</v>
      </c>
      <c r="B54" t="s">
        <v>68</v>
      </c>
      <c r="C54">
        <v>1.3301000000000001</v>
      </c>
      <c r="D54">
        <v>1.0172000000000001</v>
      </c>
      <c r="E54">
        <v>1.1136999999999999</v>
      </c>
    </row>
    <row r="55" spans="1:5" x14ac:dyDescent="0.25">
      <c r="A55" t="s">
        <v>16</v>
      </c>
      <c r="B55" t="s">
        <v>19</v>
      </c>
      <c r="C55">
        <v>1.3301000000000001</v>
      </c>
      <c r="D55">
        <v>0.66339999999999999</v>
      </c>
      <c r="E55">
        <v>1.2934000000000001</v>
      </c>
    </row>
    <row r="56" spans="1:5" x14ac:dyDescent="0.25">
      <c r="A56" t="s">
        <v>69</v>
      </c>
      <c r="B56" t="s">
        <v>324</v>
      </c>
      <c r="C56">
        <v>1.3421000000000001</v>
      </c>
      <c r="D56">
        <v>1.2157</v>
      </c>
      <c r="E56">
        <v>0.70040000000000002</v>
      </c>
    </row>
    <row r="57" spans="1:5" x14ac:dyDescent="0.25">
      <c r="A57" t="s">
        <v>69</v>
      </c>
      <c r="B57" t="s">
        <v>351</v>
      </c>
      <c r="C57">
        <v>1.3421000000000001</v>
      </c>
      <c r="D57">
        <v>1.0196000000000001</v>
      </c>
      <c r="E57">
        <v>0.73929999999999996</v>
      </c>
    </row>
    <row r="58" spans="1:5" x14ac:dyDescent="0.25">
      <c r="A58" t="s">
        <v>69</v>
      </c>
      <c r="B58" t="s">
        <v>73</v>
      </c>
      <c r="C58">
        <v>1.3421000000000001</v>
      </c>
      <c r="D58">
        <v>0.70589999999999997</v>
      </c>
      <c r="E58">
        <v>0.93389999999999995</v>
      </c>
    </row>
    <row r="59" spans="1:5" x14ac:dyDescent="0.25">
      <c r="A59" t="s">
        <v>69</v>
      </c>
      <c r="B59" t="s">
        <v>75</v>
      </c>
      <c r="C59">
        <v>1.3421000000000001</v>
      </c>
      <c r="D59">
        <v>0.74509999999999998</v>
      </c>
      <c r="E59">
        <v>1.0894999999999999</v>
      </c>
    </row>
    <row r="60" spans="1:5" x14ac:dyDescent="0.25">
      <c r="A60" t="s">
        <v>69</v>
      </c>
      <c r="B60" t="s">
        <v>77</v>
      </c>
      <c r="C60">
        <v>1.3421000000000001</v>
      </c>
      <c r="D60">
        <v>1.0588</v>
      </c>
      <c r="E60">
        <v>0.70040000000000002</v>
      </c>
    </row>
    <row r="61" spans="1:5" x14ac:dyDescent="0.25">
      <c r="A61" t="s">
        <v>69</v>
      </c>
      <c r="B61" t="s">
        <v>263</v>
      </c>
      <c r="C61">
        <v>1.3421000000000001</v>
      </c>
      <c r="D61">
        <v>0.82350000000000001</v>
      </c>
      <c r="E61">
        <v>1.323</v>
      </c>
    </row>
    <row r="62" spans="1:5" x14ac:dyDescent="0.25">
      <c r="A62" t="s">
        <v>69</v>
      </c>
      <c r="B62" t="s">
        <v>381</v>
      </c>
      <c r="C62">
        <v>1.3421000000000001</v>
      </c>
      <c r="D62">
        <v>0.90200000000000002</v>
      </c>
      <c r="E62">
        <v>0.7782</v>
      </c>
    </row>
    <row r="63" spans="1:5" x14ac:dyDescent="0.25">
      <c r="A63" t="s">
        <v>69</v>
      </c>
      <c r="B63" t="s">
        <v>76</v>
      </c>
      <c r="C63">
        <v>1.3421000000000001</v>
      </c>
      <c r="D63">
        <v>0.70589999999999997</v>
      </c>
      <c r="E63">
        <v>0.9728</v>
      </c>
    </row>
    <row r="64" spans="1:5" x14ac:dyDescent="0.25">
      <c r="A64" t="s">
        <v>69</v>
      </c>
      <c r="B64" t="s">
        <v>72</v>
      </c>
      <c r="C64">
        <v>1.3421000000000001</v>
      </c>
      <c r="D64">
        <v>1.3332999999999999</v>
      </c>
      <c r="E64">
        <v>1.2841</v>
      </c>
    </row>
    <row r="65" spans="1:5" x14ac:dyDescent="0.25">
      <c r="A65" t="s">
        <v>69</v>
      </c>
      <c r="B65" t="s">
        <v>78</v>
      </c>
      <c r="C65">
        <v>1.3421000000000001</v>
      </c>
      <c r="D65">
        <v>1.3332999999999999</v>
      </c>
      <c r="E65">
        <v>0.7782</v>
      </c>
    </row>
    <row r="66" spans="1:5" x14ac:dyDescent="0.25">
      <c r="A66" t="s">
        <v>69</v>
      </c>
      <c r="B66" t="s">
        <v>260</v>
      </c>
      <c r="C66">
        <v>1.3421000000000001</v>
      </c>
      <c r="D66">
        <v>1.5294000000000001</v>
      </c>
      <c r="E66">
        <v>0.85609999999999997</v>
      </c>
    </row>
    <row r="67" spans="1:5" x14ac:dyDescent="0.25">
      <c r="A67" t="s">
        <v>69</v>
      </c>
      <c r="B67" t="s">
        <v>262</v>
      </c>
      <c r="C67">
        <v>1.3421000000000001</v>
      </c>
      <c r="D67">
        <v>1.5686</v>
      </c>
      <c r="E67">
        <v>0.5837</v>
      </c>
    </row>
    <row r="68" spans="1:5" x14ac:dyDescent="0.25">
      <c r="A68" t="s">
        <v>69</v>
      </c>
      <c r="B68" t="s">
        <v>261</v>
      </c>
      <c r="C68">
        <v>1.3421000000000001</v>
      </c>
      <c r="D68">
        <v>1.3726</v>
      </c>
      <c r="E68">
        <v>0.62260000000000004</v>
      </c>
    </row>
    <row r="69" spans="1:5" x14ac:dyDescent="0.25">
      <c r="A69" t="s">
        <v>69</v>
      </c>
      <c r="B69" t="s">
        <v>325</v>
      </c>
      <c r="C69">
        <v>1.3421000000000001</v>
      </c>
      <c r="D69">
        <v>0.7843</v>
      </c>
      <c r="E69">
        <v>1.1284000000000001</v>
      </c>
    </row>
    <row r="70" spans="1:5" x14ac:dyDescent="0.25">
      <c r="A70" t="s">
        <v>69</v>
      </c>
      <c r="B70" t="s">
        <v>258</v>
      </c>
      <c r="C70">
        <v>1.3421000000000001</v>
      </c>
      <c r="D70">
        <v>0.31369999999999998</v>
      </c>
      <c r="E70">
        <v>1.4008</v>
      </c>
    </row>
    <row r="71" spans="1:5" x14ac:dyDescent="0.25">
      <c r="A71" t="s">
        <v>69</v>
      </c>
      <c r="B71" t="s">
        <v>79</v>
      </c>
      <c r="C71">
        <v>1.3421000000000001</v>
      </c>
      <c r="D71">
        <v>0.74509999999999998</v>
      </c>
      <c r="E71">
        <v>1.6732</v>
      </c>
    </row>
    <row r="72" spans="1:5" x14ac:dyDescent="0.25">
      <c r="A72" t="s">
        <v>69</v>
      </c>
      <c r="B72" t="s">
        <v>259</v>
      </c>
      <c r="C72">
        <v>1.3421000000000001</v>
      </c>
      <c r="D72">
        <v>1.2941</v>
      </c>
      <c r="E72">
        <v>0.9728</v>
      </c>
    </row>
    <row r="73" spans="1:5" x14ac:dyDescent="0.25">
      <c r="A73" t="s">
        <v>69</v>
      </c>
      <c r="B73" t="s">
        <v>71</v>
      </c>
      <c r="C73">
        <v>1.3421000000000001</v>
      </c>
      <c r="D73">
        <v>0.7843</v>
      </c>
      <c r="E73">
        <v>1.4397</v>
      </c>
    </row>
    <row r="74" spans="1:5" x14ac:dyDescent="0.25">
      <c r="A74" t="s">
        <v>69</v>
      </c>
      <c r="B74" t="s">
        <v>74</v>
      </c>
      <c r="C74">
        <v>1.3421000000000001</v>
      </c>
      <c r="D74">
        <v>1.1765000000000001</v>
      </c>
      <c r="E74">
        <v>0.9728</v>
      </c>
    </row>
    <row r="75" spans="1:5" x14ac:dyDescent="0.25">
      <c r="A75" t="s">
        <v>69</v>
      </c>
      <c r="B75" t="s">
        <v>70</v>
      </c>
      <c r="C75">
        <v>1.3421000000000001</v>
      </c>
      <c r="D75">
        <v>0.58819999999999995</v>
      </c>
      <c r="E75">
        <v>1.0506</v>
      </c>
    </row>
    <row r="76" spans="1:5" x14ac:dyDescent="0.25">
      <c r="A76" t="s">
        <v>80</v>
      </c>
      <c r="B76" t="s">
        <v>97</v>
      </c>
      <c r="C76">
        <v>1.0562</v>
      </c>
      <c r="D76">
        <v>1.1526000000000001</v>
      </c>
      <c r="E76">
        <v>0.97250000000000003</v>
      </c>
    </row>
    <row r="77" spans="1:5" x14ac:dyDescent="0.25">
      <c r="A77" t="s">
        <v>80</v>
      </c>
      <c r="B77" t="s">
        <v>82</v>
      </c>
      <c r="C77">
        <v>1.0562</v>
      </c>
      <c r="D77">
        <v>0.78210000000000002</v>
      </c>
      <c r="E77">
        <v>0.83360000000000001</v>
      </c>
    </row>
    <row r="78" spans="1:5" x14ac:dyDescent="0.25">
      <c r="A78" t="s">
        <v>80</v>
      </c>
      <c r="B78" t="s">
        <v>83</v>
      </c>
      <c r="C78">
        <v>1.0562</v>
      </c>
      <c r="D78">
        <v>1.1526000000000001</v>
      </c>
      <c r="E78">
        <v>0.90300000000000002</v>
      </c>
    </row>
    <row r="79" spans="1:5" x14ac:dyDescent="0.25">
      <c r="A79" t="s">
        <v>80</v>
      </c>
      <c r="B79" t="s">
        <v>85</v>
      </c>
      <c r="C79">
        <v>1.0562</v>
      </c>
      <c r="D79">
        <v>1.3584000000000001</v>
      </c>
      <c r="E79">
        <v>0.7641</v>
      </c>
    </row>
    <row r="80" spans="1:5" x14ac:dyDescent="0.25">
      <c r="A80" t="s">
        <v>80</v>
      </c>
      <c r="B80" t="s">
        <v>359</v>
      </c>
      <c r="C80">
        <v>1.0562</v>
      </c>
      <c r="D80">
        <v>1.6466000000000001</v>
      </c>
      <c r="E80">
        <v>0.7641</v>
      </c>
    </row>
    <row r="81" spans="1:5" x14ac:dyDescent="0.25">
      <c r="A81" t="s">
        <v>80</v>
      </c>
      <c r="B81" t="s">
        <v>87</v>
      </c>
      <c r="C81">
        <v>1.0562</v>
      </c>
      <c r="D81">
        <v>1.1526000000000001</v>
      </c>
      <c r="E81">
        <v>1.3198000000000001</v>
      </c>
    </row>
    <row r="82" spans="1:5" x14ac:dyDescent="0.25">
      <c r="A82" t="s">
        <v>80</v>
      </c>
      <c r="B82" t="s">
        <v>89</v>
      </c>
      <c r="C82">
        <v>1.0562</v>
      </c>
      <c r="D82">
        <v>1.1938</v>
      </c>
      <c r="E82">
        <v>0.79879999999999995</v>
      </c>
    </row>
    <row r="83" spans="1:5" x14ac:dyDescent="0.25">
      <c r="A83" t="s">
        <v>80</v>
      </c>
      <c r="B83" t="s">
        <v>369</v>
      </c>
      <c r="C83">
        <v>1.0562</v>
      </c>
      <c r="D83">
        <v>0.78210000000000002</v>
      </c>
      <c r="E83">
        <v>1.3546</v>
      </c>
    </row>
    <row r="84" spans="1:5" x14ac:dyDescent="0.25">
      <c r="A84" t="s">
        <v>80</v>
      </c>
      <c r="B84" t="s">
        <v>91</v>
      </c>
      <c r="C84">
        <v>1.0562</v>
      </c>
      <c r="D84">
        <v>0.65859999999999996</v>
      </c>
      <c r="E84">
        <v>1.1113999999999999</v>
      </c>
    </row>
    <row r="85" spans="1:5" x14ac:dyDescent="0.25">
      <c r="A85" t="s">
        <v>80</v>
      </c>
      <c r="B85" t="s">
        <v>96</v>
      </c>
      <c r="C85">
        <v>1.0562</v>
      </c>
      <c r="D85">
        <v>0.90559999999999996</v>
      </c>
      <c r="E85">
        <v>1.6672</v>
      </c>
    </row>
    <row r="86" spans="1:5" x14ac:dyDescent="0.25">
      <c r="A86" t="s">
        <v>80</v>
      </c>
      <c r="B86" t="s">
        <v>86</v>
      </c>
      <c r="C86">
        <v>1.0562</v>
      </c>
      <c r="D86">
        <v>0.65859999999999996</v>
      </c>
      <c r="E86">
        <v>1.0072000000000001</v>
      </c>
    </row>
    <row r="87" spans="1:5" x14ac:dyDescent="0.25">
      <c r="A87" t="s">
        <v>80</v>
      </c>
      <c r="B87" t="s">
        <v>81</v>
      </c>
      <c r="C87">
        <v>1.0562</v>
      </c>
      <c r="D87">
        <v>1.0290999999999999</v>
      </c>
      <c r="E87">
        <v>0.97250000000000003</v>
      </c>
    </row>
    <row r="88" spans="1:5" x14ac:dyDescent="0.25">
      <c r="A88" t="s">
        <v>80</v>
      </c>
      <c r="B88" t="s">
        <v>94</v>
      </c>
      <c r="C88">
        <v>1.0562</v>
      </c>
      <c r="D88">
        <v>0.94679999999999997</v>
      </c>
      <c r="E88">
        <v>0.97250000000000003</v>
      </c>
    </row>
    <row r="89" spans="1:5" x14ac:dyDescent="0.25">
      <c r="A89" t="s">
        <v>80</v>
      </c>
      <c r="B89" t="s">
        <v>90</v>
      </c>
      <c r="C89">
        <v>1.0562</v>
      </c>
      <c r="D89">
        <v>1.4819</v>
      </c>
      <c r="E89">
        <v>0.72940000000000005</v>
      </c>
    </row>
    <row r="90" spans="1:5" x14ac:dyDescent="0.25">
      <c r="A90" t="s">
        <v>80</v>
      </c>
      <c r="B90" t="s">
        <v>93</v>
      </c>
      <c r="C90">
        <v>1.0562</v>
      </c>
      <c r="D90">
        <v>0.65859999999999996</v>
      </c>
      <c r="E90">
        <v>0.72940000000000005</v>
      </c>
    </row>
    <row r="91" spans="1:5" x14ac:dyDescent="0.25">
      <c r="A91" t="s">
        <v>80</v>
      </c>
      <c r="B91" t="s">
        <v>88</v>
      </c>
      <c r="C91">
        <v>1.0562</v>
      </c>
      <c r="D91">
        <v>1.1526000000000001</v>
      </c>
      <c r="E91">
        <v>1.1113999999999999</v>
      </c>
    </row>
    <row r="92" spans="1:5" x14ac:dyDescent="0.25">
      <c r="A92" t="s">
        <v>80</v>
      </c>
      <c r="B92" t="s">
        <v>410</v>
      </c>
      <c r="C92">
        <v>1.0562</v>
      </c>
      <c r="D92">
        <v>1.0290999999999999</v>
      </c>
      <c r="E92">
        <v>0.97250000000000003</v>
      </c>
    </row>
    <row r="93" spans="1:5" x14ac:dyDescent="0.25">
      <c r="A93" t="s">
        <v>80</v>
      </c>
      <c r="B93" t="s">
        <v>412</v>
      </c>
      <c r="C93">
        <v>1.0562</v>
      </c>
      <c r="D93">
        <v>1.0290999999999999</v>
      </c>
      <c r="E93">
        <v>0.93779999999999997</v>
      </c>
    </row>
    <row r="94" spans="1:5" x14ac:dyDescent="0.25">
      <c r="A94" t="s">
        <v>80</v>
      </c>
      <c r="B94" t="s">
        <v>92</v>
      </c>
      <c r="C94">
        <v>1.0562</v>
      </c>
      <c r="D94">
        <v>0.74099999999999999</v>
      </c>
      <c r="E94">
        <v>0.86829999999999996</v>
      </c>
    </row>
    <row r="95" spans="1:5" x14ac:dyDescent="0.25">
      <c r="A95" t="s">
        <v>80</v>
      </c>
      <c r="B95" t="s">
        <v>416</v>
      </c>
      <c r="C95">
        <v>1.0562</v>
      </c>
      <c r="D95">
        <v>0.74099999999999999</v>
      </c>
      <c r="E95">
        <v>1.5282</v>
      </c>
    </row>
    <row r="96" spans="1:5" x14ac:dyDescent="0.25">
      <c r="A96" t="s">
        <v>80</v>
      </c>
      <c r="B96" t="s">
        <v>84</v>
      </c>
      <c r="C96">
        <v>1.0562</v>
      </c>
      <c r="D96">
        <v>0.86450000000000005</v>
      </c>
      <c r="E96">
        <v>0.83360000000000001</v>
      </c>
    </row>
    <row r="97" spans="1:5" x14ac:dyDescent="0.25">
      <c r="A97" t="s">
        <v>80</v>
      </c>
      <c r="B97" t="s">
        <v>98</v>
      </c>
      <c r="C97">
        <v>1.0562</v>
      </c>
      <c r="D97">
        <v>1.1938</v>
      </c>
      <c r="E97">
        <v>0.79879999999999995</v>
      </c>
    </row>
    <row r="98" spans="1:5" x14ac:dyDescent="0.25">
      <c r="A98" t="s">
        <v>80</v>
      </c>
      <c r="B98" t="s">
        <v>95</v>
      </c>
      <c r="C98">
        <v>1.0562</v>
      </c>
      <c r="D98">
        <v>0.78210000000000002</v>
      </c>
      <c r="E98">
        <v>0.62519999999999998</v>
      </c>
    </row>
    <row r="99" spans="1:5" x14ac:dyDescent="0.25">
      <c r="A99" t="s">
        <v>80</v>
      </c>
      <c r="B99" t="s">
        <v>435</v>
      </c>
      <c r="C99">
        <v>1.0562</v>
      </c>
      <c r="D99">
        <v>0.90559999999999996</v>
      </c>
      <c r="E99">
        <v>1.4239999999999999</v>
      </c>
    </row>
    <row r="100" spans="1:5" x14ac:dyDescent="0.25">
      <c r="A100" t="s">
        <v>99</v>
      </c>
      <c r="B100" t="s">
        <v>100</v>
      </c>
      <c r="C100">
        <v>1.2736000000000001</v>
      </c>
      <c r="D100">
        <v>1.0924</v>
      </c>
      <c r="E100">
        <v>1.3549</v>
      </c>
    </row>
    <row r="101" spans="1:5" x14ac:dyDescent="0.25">
      <c r="A101" t="s">
        <v>99</v>
      </c>
      <c r="B101" t="s">
        <v>102</v>
      </c>
      <c r="C101">
        <v>1.2736000000000001</v>
      </c>
      <c r="D101">
        <v>0.751</v>
      </c>
      <c r="E101">
        <v>1</v>
      </c>
    </row>
    <row r="102" spans="1:5" x14ac:dyDescent="0.25">
      <c r="A102" t="s">
        <v>99</v>
      </c>
      <c r="B102" t="s">
        <v>111</v>
      </c>
      <c r="C102">
        <v>1.2736000000000001</v>
      </c>
      <c r="D102">
        <v>1.0241</v>
      </c>
      <c r="E102">
        <v>0.6129</v>
      </c>
    </row>
    <row r="103" spans="1:5" x14ac:dyDescent="0.25">
      <c r="A103" t="s">
        <v>99</v>
      </c>
      <c r="B103" t="s">
        <v>104</v>
      </c>
      <c r="C103">
        <v>1.2736000000000001</v>
      </c>
      <c r="D103">
        <v>0.58030000000000004</v>
      </c>
      <c r="E103">
        <v>1.2258</v>
      </c>
    </row>
    <row r="104" spans="1:5" x14ac:dyDescent="0.25">
      <c r="A104" t="s">
        <v>99</v>
      </c>
      <c r="B104" t="s">
        <v>106</v>
      </c>
      <c r="C104">
        <v>1.2736000000000001</v>
      </c>
      <c r="D104">
        <v>0.99</v>
      </c>
      <c r="E104">
        <v>1</v>
      </c>
    </row>
    <row r="105" spans="1:5" x14ac:dyDescent="0.25">
      <c r="A105" t="s">
        <v>99</v>
      </c>
      <c r="B105" t="s">
        <v>105</v>
      </c>
      <c r="C105">
        <v>1.2736000000000001</v>
      </c>
      <c r="D105">
        <v>1.1607000000000001</v>
      </c>
      <c r="E105">
        <v>0.6129</v>
      </c>
    </row>
    <row r="106" spans="1:5" x14ac:dyDescent="0.25">
      <c r="A106" t="s">
        <v>99</v>
      </c>
      <c r="B106" t="s">
        <v>117</v>
      </c>
      <c r="C106">
        <v>1.2736000000000001</v>
      </c>
      <c r="D106">
        <v>0.81930000000000003</v>
      </c>
      <c r="E106">
        <v>1</v>
      </c>
    </row>
    <row r="107" spans="1:5" x14ac:dyDescent="0.25">
      <c r="A107" t="s">
        <v>99</v>
      </c>
      <c r="B107" t="s">
        <v>121</v>
      </c>
      <c r="C107">
        <v>1.2736000000000001</v>
      </c>
      <c r="D107">
        <v>0.99</v>
      </c>
      <c r="E107">
        <v>1.1291</v>
      </c>
    </row>
    <row r="108" spans="1:5" x14ac:dyDescent="0.25">
      <c r="A108" t="s">
        <v>99</v>
      </c>
      <c r="B108" t="s">
        <v>108</v>
      </c>
      <c r="C108">
        <v>1.2736000000000001</v>
      </c>
      <c r="D108">
        <v>0.78520000000000001</v>
      </c>
      <c r="E108">
        <v>0.9355</v>
      </c>
    </row>
    <row r="109" spans="1:5" x14ac:dyDescent="0.25">
      <c r="A109" t="s">
        <v>99</v>
      </c>
      <c r="B109" t="s">
        <v>103</v>
      </c>
      <c r="C109">
        <v>1.2736000000000001</v>
      </c>
      <c r="D109">
        <v>1.0924</v>
      </c>
      <c r="E109">
        <v>0.96779999999999999</v>
      </c>
    </row>
    <row r="110" spans="1:5" x14ac:dyDescent="0.25">
      <c r="A110" t="s">
        <v>99</v>
      </c>
      <c r="B110" t="s">
        <v>110</v>
      </c>
      <c r="C110">
        <v>1.2736000000000001</v>
      </c>
      <c r="D110">
        <v>1.6386000000000001</v>
      </c>
      <c r="E110">
        <v>0.7742</v>
      </c>
    </row>
    <row r="111" spans="1:5" x14ac:dyDescent="0.25">
      <c r="A111" t="s">
        <v>99</v>
      </c>
      <c r="B111" t="s">
        <v>107</v>
      </c>
      <c r="C111">
        <v>1.2736000000000001</v>
      </c>
      <c r="D111">
        <v>0.71689999999999998</v>
      </c>
      <c r="E111">
        <v>0.9032</v>
      </c>
    </row>
    <row r="112" spans="1:5" x14ac:dyDescent="0.25">
      <c r="A112" t="s">
        <v>99</v>
      </c>
      <c r="B112" t="s">
        <v>395</v>
      </c>
      <c r="C112">
        <v>1.2736000000000001</v>
      </c>
      <c r="D112">
        <v>1.1607000000000001</v>
      </c>
      <c r="E112">
        <v>0.6452</v>
      </c>
    </row>
    <row r="113" spans="1:5" x14ac:dyDescent="0.25">
      <c r="A113" t="s">
        <v>99</v>
      </c>
      <c r="B113" t="s">
        <v>115</v>
      </c>
      <c r="C113">
        <v>1.2736000000000001</v>
      </c>
      <c r="D113">
        <v>0.95589999999999997</v>
      </c>
      <c r="E113">
        <v>1.0968</v>
      </c>
    </row>
    <row r="114" spans="1:5" x14ac:dyDescent="0.25">
      <c r="A114" t="s">
        <v>99</v>
      </c>
      <c r="B114" t="s">
        <v>112</v>
      </c>
      <c r="C114">
        <v>1.2736000000000001</v>
      </c>
      <c r="D114">
        <v>0.71689999999999998</v>
      </c>
      <c r="E114">
        <v>1.3226</v>
      </c>
    </row>
    <row r="115" spans="1:5" x14ac:dyDescent="0.25">
      <c r="A115" t="s">
        <v>99</v>
      </c>
      <c r="B115" t="s">
        <v>113</v>
      </c>
      <c r="C115">
        <v>1.2736000000000001</v>
      </c>
      <c r="D115">
        <v>1.2971999999999999</v>
      </c>
      <c r="E115">
        <v>1.1291</v>
      </c>
    </row>
    <row r="116" spans="1:5" x14ac:dyDescent="0.25">
      <c r="A116" t="s">
        <v>99</v>
      </c>
      <c r="B116" t="s">
        <v>114</v>
      </c>
      <c r="C116">
        <v>1.2736000000000001</v>
      </c>
      <c r="D116">
        <v>1.0583</v>
      </c>
      <c r="E116">
        <v>0.7742</v>
      </c>
    </row>
    <row r="117" spans="1:5" x14ac:dyDescent="0.25">
      <c r="A117" t="s">
        <v>99</v>
      </c>
      <c r="B117" t="s">
        <v>116</v>
      </c>
      <c r="C117">
        <v>1.2736000000000001</v>
      </c>
      <c r="D117">
        <v>0.751</v>
      </c>
      <c r="E117">
        <v>1.3226</v>
      </c>
    </row>
    <row r="118" spans="1:5" x14ac:dyDescent="0.25">
      <c r="A118" t="s">
        <v>99</v>
      </c>
      <c r="B118" t="s">
        <v>109</v>
      </c>
      <c r="C118">
        <v>1.2736000000000001</v>
      </c>
      <c r="D118">
        <v>1.2290000000000001</v>
      </c>
      <c r="E118">
        <v>0.871</v>
      </c>
    </row>
    <row r="119" spans="1:5" x14ac:dyDescent="0.25">
      <c r="A119" t="s">
        <v>99</v>
      </c>
      <c r="B119" t="s">
        <v>118</v>
      </c>
      <c r="C119">
        <v>1.2736000000000001</v>
      </c>
      <c r="D119">
        <v>1.1607000000000001</v>
      </c>
      <c r="E119">
        <v>1.1613</v>
      </c>
    </row>
    <row r="120" spans="1:5" x14ac:dyDescent="0.25">
      <c r="A120" t="s">
        <v>99</v>
      </c>
      <c r="B120" t="s">
        <v>417</v>
      </c>
      <c r="C120">
        <v>1.2736000000000001</v>
      </c>
      <c r="D120">
        <v>0.751</v>
      </c>
      <c r="E120">
        <v>0.8387</v>
      </c>
    </row>
    <row r="121" spans="1:5" x14ac:dyDescent="0.25">
      <c r="A121" t="s">
        <v>99</v>
      </c>
      <c r="B121" t="s">
        <v>101</v>
      </c>
      <c r="C121">
        <v>1.2736000000000001</v>
      </c>
      <c r="D121">
        <v>1.2971999999999999</v>
      </c>
      <c r="E121">
        <v>0.5484</v>
      </c>
    </row>
    <row r="122" spans="1:5" x14ac:dyDescent="0.25">
      <c r="A122" t="s">
        <v>99</v>
      </c>
      <c r="B122" t="s">
        <v>120</v>
      </c>
      <c r="C122">
        <v>1.2736000000000001</v>
      </c>
      <c r="D122">
        <v>1.0241</v>
      </c>
      <c r="E122">
        <v>1.6452</v>
      </c>
    </row>
    <row r="123" spans="1:5" x14ac:dyDescent="0.25">
      <c r="A123" t="s">
        <v>99</v>
      </c>
      <c r="B123" t="s">
        <v>119</v>
      </c>
      <c r="C123">
        <v>1.2736000000000001</v>
      </c>
      <c r="D123">
        <v>0.95589999999999997</v>
      </c>
      <c r="E123">
        <v>1.1291</v>
      </c>
    </row>
    <row r="124" spans="1:5" x14ac:dyDescent="0.25">
      <c r="A124" t="s">
        <v>122</v>
      </c>
      <c r="B124" t="s">
        <v>123</v>
      </c>
      <c r="C124">
        <v>1.0995999999999999</v>
      </c>
      <c r="D124">
        <v>0.83030000000000004</v>
      </c>
      <c r="E124">
        <v>0.93100000000000005</v>
      </c>
    </row>
    <row r="125" spans="1:5" x14ac:dyDescent="0.25">
      <c r="A125" t="s">
        <v>122</v>
      </c>
      <c r="B125" t="s">
        <v>125</v>
      </c>
      <c r="C125">
        <v>1.0995999999999999</v>
      </c>
      <c r="D125">
        <v>1.2653000000000001</v>
      </c>
      <c r="E125">
        <v>0.93100000000000005</v>
      </c>
    </row>
    <row r="126" spans="1:5" x14ac:dyDescent="0.25">
      <c r="A126" t="s">
        <v>122</v>
      </c>
      <c r="B126" t="s">
        <v>127</v>
      </c>
      <c r="C126">
        <v>1.0995999999999999</v>
      </c>
      <c r="D126">
        <v>1.028</v>
      </c>
      <c r="E126">
        <v>1.1724000000000001</v>
      </c>
    </row>
    <row r="127" spans="1:5" x14ac:dyDescent="0.25">
      <c r="A127" t="s">
        <v>122</v>
      </c>
      <c r="B127" t="s">
        <v>130</v>
      </c>
      <c r="C127">
        <v>1.0995999999999999</v>
      </c>
      <c r="D127">
        <v>1.7001999999999999</v>
      </c>
      <c r="E127">
        <v>1</v>
      </c>
    </row>
    <row r="128" spans="1:5" x14ac:dyDescent="0.25">
      <c r="A128" t="s">
        <v>122</v>
      </c>
      <c r="B128" t="s">
        <v>362</v>
      </c>
      <c r="C128">
        <v>1.0995999999999999</v>
      </c>
      <c r="D128">
        <v>0.86990000000000001</v>
      </c>
      <c r="E128">
        <v>0.89649999999999996</v>
      </c>
    </row>
    <row r="129" spans="1:5" x14ac:dyDescent="0.25">
      <c r="A129" t="s">
        <v>122</v>
      </c>
      <c r="B129" t="s">
        <v>126</v>
      </c>
      <c r="C129">
        <v>1.0995999999999999</v>
      </c>
      <c r="D129">
        <v>0.94899999999999995</v>
      </c>
      <c r="E129">
        <v>0.62070000000000003</v>
      </c>
    </row>
    <row r="130" spans="1:5" x14ac:dyDescent="0.25">
      <c r="A130" t="s">
        <v>122</v>
      </c>
      <c r="B130" t="s">
        <v>129</v>
      </c>
      <c r="C130">
        <v>1.0995999999999999</v>
      </c>
      <c r="D130">
        <v>0.47449999999999998</v>
      </c>
      <c r="E130">
        <v>1.2069000000000001</v>
      </c>
    </row>
    <row r="131" spans="1:5" x14ac:dyDescent="0.25">
      <c r="A131" t="s">
        <v>122</v>
      </c>
      <c r="B131" t="s">
        <v>128</v>
      </c>
      <c r="C131">
        <v>1.0995999999999999</v>
      </c>
      <c r="D131">
        <v>1.028</v>
      </c>
      <c r="E131">
        <v>1.2069000000000001</v>
      </c>
    </row>
    <row r="132" spans="1:5" x14ac:dyDescent="0.25">
      <c r="A132" t="s">
        <v>122</v>
      </c>
      <c r="B132" t="s">
        <v>136</v>
      </c>
      <c r="C132">
        <v>1.0995999999999999</v>
      </c>
      <c r="D132">
        <v>1.3048</v>
      </c>
      <c r="E132">
        <v>1.0345</v>
      </c>
    </row>
    <row r="133" spans="1:5" x14ac:dyDescent="0.25">
      <c r="A133" t="s">
        <v>122</v>
      </c>
      <c r="B133" t="s">
        <v>131</v>
      </c>
      <c r="C133">
        <v>1.0995999999999999</v>
      </c>
      <c r="D133">
        <v>1.1071</v>
      </c>
      <c r="E133">
        <v>0.8276</v>
      </c>
    </row>
    <row r="134" spans="1:5" x14ac:dyDescent="0.25">
      <c r="A134" t="s">
        <v>122</v>
      </c>
      <c r="B134" t="s">
        <v>133</v>
      </c>
      <c r="C134">
        <v>1.0995999999999999</v>
      </c>
      <c r="D134">
        <v>0.79079999999999995</v>
      </c>
      <c r="E134">
        <v>1.3448</v>
      </c>
    </row>
    <row r="135" spans="1:5" x14ac:dyDescent="0.25">
      <c r="A135" t="s">
        <v>122</v>
      </c>
      <c r="B135" t="s">
        <v>135</v>
      </c>
      <c r="C135">
        <v>1.0995999999999999</v>
      </c>
      <c r="D135">
        <v>1.1071</v>
      </c>
      <c r="E135">
        <v>1.1033999999999999</v>
      </c>
    </row>
    <row r="136" spans="1:5" x14ac:dyDescent="0.25">
      <c r="A136" t="s">
        <v>122</v>
      </c>
      <c r="B136" t="s">
        <v>137</v>
      </c>
      <c r="C136">
        <v>1.0995999999999999</v>
      </c>
      <c r="D136">
        <v>0.83030000000000004</v>
      </c>
      <c r="E136">
        <v>1.0345</v>
      </c>
    </row>
    <row r="137" spans="1:5" x14ac:dyDescent="0.25">
      <c r="A137" t="s">
        <v>122</v>
      </c>
      <c r="B137" t="s">
        <v>401</v>
      </c>
      <c r="C137">
        <v>1.0995999999999999</v>
      </c>
      <c r="D137">
        <v>0.94899999999999995</v>
      </c>
      <c r="E137">
        <v>0.8276</v>
      </c>
    </row>
    <row r="138" spans="1:5" x14ac:dyDescent="0.25">
      <c r="A138" t="s">
        <v>122</v>
      </c>
      <c r="B138" t="s">
        <v>138</v>
      </c>
      <c r="C138">
        <v>1.0995999999999999</v>
      </c>
      <c r="D138">
        <v>1.2257</v>
      </c>
      <c r="E138">
        <v>1.0689</v>
      </c>
    </row>
    <row r="139" spans="1:5" x14ac:dyDescent="0.25">
      <c r="A139" t="s">
        <v>122</v>
      </c>
      <c r="B139" t="s">
        <v>139</v>
      </c>
      <c r="C139">
        <v>1.0995999999999999</v>
      </c>
      <c r="D139">
        <v>1.1861999999999999</v>
      </c>
      <c r="E139">
        <v>0.86199999999999999</v>
      </c>
    </row>
    <row r="140" spans="1:5" x14ac:dyDescent="0.25">
      <c r="A140" t="s">
        <v>122</v>
      </c>
      <c r="B140" t="s">
        <v>144</v>
      </c>
      <c r="C140">
        <v>1.0995999999999999</v>
      </c>
      <c r="D140">
        <v>1.6211</v>
      </c>
      <c r="E140">
        <v>1.3448</v>
      </c>
    </row>
    <row r="141" spans="1:5" x14ac:dyDescent="0.25">
      <c r="A141" t="s">
        <v>122</v>
      </c>
      <c r="B141" t="s">
        <v>132</v>
      </c>
      <c r="C141">
        <v>1.0995999999999999</v>
      </c>
      <c r="D141">
        <v>1.1861999999999999</v>
      </c>
      <c r="E141">
        <v>1.1033999999999999</v>
      </c>
    </row>
    <row r="142" spans="1:5" x14ac:dyDescent="0.25">
      <c r="A142" t="s">
        <v>122</v>
      </c>
      <c r="B142" t="s">
        <v>140</v>
      </c>
      <c r="C142">
        <v>1.0995999999999999</v>
      </c>
      <c r="D142">
        <v>0.7117</v>
      </c>
      <c r="E142">
        <v>0.6552</v>
      </c>
    </row>
    <row r="143" spans="1:5" x14ac:dyDescent="0.25">
      <c r="A143" t="s">
        <v>122</v>
      </c>
      <c r="B143" t="s">
        <v>124</v>
      </c>
      <c r="C143">
        <v>1.0995999999999999</v>
      </c>
      <c r="D143">
        <v>0.75129999999999997</v>
      </c>
      <c r="E143">
        <v>1.2413000000000001</v>
      </c>
    </row>
    <row r="144" spans="1:5" x14ac:dyDescent="0.25">
      <c r="A144" t="s">
        <v>122</v>
      </c>
      <c r="B144" t="s">
        <v>134</v>
      </c>
      <c r="C144">
        <v>1.0995999999999999</v>
      </c>
      <c r="D144">
        <v>0.51400000000000001</v>
      </c>
      <c r="E144">
        <v>1</v>
      </c>
    </row>
    <row r="145" spans="1:5" x14ac:dyDescent="0.25">
      <c r="A145" t="s">
        <v>122</v>
      </c>
      <c r="B145" t="s">
        <v>141</v>
      </c>
      <c r="C145">
        <v>1.0995999999999999</v>
      </c>
      <c r="D145">
        <v>0.59309999999999996</v>
      </c>
      <c r="E145">
        <v>0.72409999999999997</v>
      </c>
    </row>
    <row r="146" spans="1:5" x14ac:dyDescent="0.25">
      <c r="A146" t="s">
        <v>122</v>
      </c>
      <c r="B146" t="s">
        <v>142</v>
      </c>
      <c r="C146">
        <v>1.0995999999999999</v>
      </c>
      <c r="D146">
        <v>0.98850000000000005</v>
      </c>
      <c r="E146">
        <v>0.96550000000000002</v>
      </c>
    </row>
    <row r="147" spans="1:5" x14ac:dyDescent="0.25">
      <c r="A147" t="s">
        <v>122</v>
      </c>
      <c r="B147" t="s">
        <v>143</v>
      </c>
      <c r="C147">
        <v>1.0995999999999999</v>
      </c>
      <c r="D147">
        <v>0.98850000000000005</v>
      </c>
      <c r="E147">
        <v>0.89649999999999996</v>
      </c>
    </row>
    <row r="148" spans="1:5" x14ac:dyDescent="0.25">
      <c r="A148" t="s">
        <v>145</v>
      </c>
      <c r="B148" t="s">
        <v>347</v>
      </c>
      <c r="C148">
        <v>1.2678</v>
      </c>
      <c r="D148">
        <v>1.1268</v>
      </c>
      <c r="E148">
        <v>0.95860000000000001</v>
      </c>
    </row>
    <row r="149" spans="1:5" x14ac:dyDescent="0.25">
      <c r="A149" t="s">
        <v>145</v>
      </c>
      <c r="B149" t="s">
        <v>349</v>
      </c>
      <c r="C149">
        <v>1.2678</v>
      </c>
      <c r="D149">
        <v>0.78879999999999995</v>
      </c>
      <c r="E149">
        <v>1.0097</v>
      </c>
    </row>
    <row r="150" spans="1:5" x14ac:dyDescent="0.25">
      <c r="A150" t="s">
        <v>145</v>
      </c>
      <c r="B150" t="s">
        <v>355</v>
      </c>
      <c r="C150">
        <v>1.2678</v>
      </c>
      <c r="D150">
        <v>0.78879999999999995</v>
      </c>
      <c r="E150">
        <v>1.6407</v>
      </c>
    </row>
    <row r="151" spans="1:5" x14ac:dyDescent="0.25">
      <c r="A151" t="s">
        <v>145</v>
      </c>
      <c r="B151" t="s">
        <v>357</v>
      </c>
      <c r="C151">
        <v>1.2678</v>
      </c>
      <c r="D151">
        <v>0.96799999999999997</v>
      </c>
      <c r="E151">
        <v>0.66259999999999997</v>
      </c>
    </row>
    <row r="152" spans="1:5" x14ac:dyDescent="0.25">
      <c r="A152" t="s">
        <v>145</v>
      </c>
      <c r="B152" t="s">
        <v>360</v>
      </c>
      <c r="C152">
        <v>1.2678</v>
      </c>
      <c r="D152">
        <v>1.2395</v>
      </c>
      <c r="E152">
        <v>0.82640000000000002</v>
      </c>
    </row>
    <row r="153" spans="1:5" x14ac:dyDescent="0.25">
      <c r="A153" t="s">
        <v>145</v>
      </c>
      <c r="B153" t="s">
        <v>366</v>
      </c>
      <c r="C153">
        <v>1.2678</v>
      </c>
      <c r="D153">
        <v>1.0254000000000001</v>
      </c>
      <c r="E153">
        <v>0.79830000000000001</v>
      </c>
    </row>
    <row r="154" spans="1:5" x14ac:dyDescent="0.25">
      <c r="A154" t="s">
        <v>145</v>
      </c>
      <c r="B154" t="s">
        <v>371</v>
      </c>
      <c r="C154">
        <v>1.2678</v>
      </c>
      <c r="D154">
        <v>0.96799999999999997</v>
      </c>
      <c r="E154">
        <v>0.82040000000000002</v>
      </c>
    </row>
    <row r="155" spans="1:5" x14ac:dyDescent="0.25">
      <c r="A155" t="s">
        <v>145</v>
      </c>
      <c r="B155" t="s">
        <v>149</v>
      </c>
      <c r="C155">
        <v>1.2678</v>
      </c>
      <c r="D155">
        <v>0.39439999999999997</v>
      </c>
      <c r="E155">
        <v>1.9668000000000001</v>
      </c>
    </row>
    <row r="156" spans="1:5" x14ac:dyDescent="0.25">
      <c r="A156" t="s">
        <v>145</v>
      </c>
      <c r="B156" t="s">
        <v>375</v>
      </c>
      <c r="C156">
        <v>1.2678</v>
      </c>
      <c r="D156">
        <v>0.98599999999999999</v>
      </c>
      <c r="E156">
        <v>0.9718</v>
      </c>
    </row>
    <row r="157" spans="1:5" x14ac:dyDescent="0.25">
      <c r="A157" t="s">
        <v>145</v>
      </c>
      <c r="B157" t="s">
        <v>388</v>
      </c>
      <c r="C157">
        <v>1.2678</v>
      </c>
      <c r="D157">
        <v>1.1268</v>
      </c>
      <c r="E157">
        <v>0.79330000000000001</v>
      </c>
    </row>
    <row r="158" spans="1:5" x14ac:dyDescent="0.25">
      <c r="A158" t="s">
        <v>145</v>
      </c>
      <c r="B158" t="s">
        <v>389</v>
      </c>
      <c r="C158">
        <v>1.2678</v>
      </c>
      <c r="D158">
        <v>1.1268</v>
      </c>
      <c r="E158">
        <v>0.79330000000000001</v>
      </c>
    </row>
    <row r="159" spans="1:5" x14ac:dyDescent="0.25">
      <c r="A159" t="s">
        <v>145</v>
      </c>
      <c r="B159" t="s">
        <v>391</v>
      </c>
      <c r="C159">
        <v>1.2678</v>
      </c>
      <c r="D159">
        <v>0.82630000000000003</v>
      </c>
      <c r="E159">
        <v>1.9501999999999999</v>
      </c>
    </row>
    <row r="160" spans="1:5" x14ac:dyDescent="0.25">
      <c r="A160" t="s">
        <v>145</v>
      </c>
      <c r="B160" t="s">
        <v>146</v>
      </c>
      <c r="C160">
        <v>1.2678</v>
      </c>
      <c r="D160">
        <v>1.1624000000000001</v>
      </c>
      <c r="E160">
        <v>0.84030000000000005</v>
      </c>
    </row>
    <row r="161" spans="1:5" x14ac:dyDescent="0.25">
      <c r="A161" t="s">
        <v>145</v>
      </c>
      <c r="B161" t="s">
        <v>404</v>
      </c>
      <c r="C161">
        <v>1.2678</v>
      </c>
      <c r="D161">
        <v>1.0892999999999999</v>
      </c>
      <c r="E161">
        <v>0.69420000000000004</v>
      </c>
    </row>
    <row r="162" spans="1:5" x14ac:dyDescent="0.25">
      <c r="A162" t="s">
        <v>145</v>
      </c>
      <c r="B162" t="s">
        <v>419</v>
      </c>
      <c r="C162">
        <v>1.2678</v>
      </c>
      <c r="D162">
        <v>0.82630000000000003</v>
      </c>
      <c r="E162">
        <v>1.0246999999999999</v>
      </c>
    </row>
    <row r="163" spans="1:5" x14ac:dyDescent="0.25">
      <c r="A163" t="s">
        <v>145</v>
      </c>
      <c r="B163" t="s">
        <v>423</v>
      </c>
      <c r="C163">
        <v>1.2678</v>
      </c>
      <c r="D163">
        <v>1.4592000000000001</v>
      </c>
      <c r="E163">
        <v>0.55530000000000002</v>
      </c>
    </row>
    <row r="164" spans="1:5" x14ac:dyDescent="0.25">
      <c r="A164" t="s">
        <v>145</v>
      </c>
      <c r="B164" t="s">
        <v>425</v>
      </c>
      <c r="C164">
        <v>1.2678</v>
      </c>
      <c r="D164">
        <v>1.1436999999999999</v>
      </c>
      <c r="E164">
        <v>0.62470000000000003</v>
      </c>
    </row>
    <row r="165" spans="1:5" x14ac:dyDescent="0.25">
      <c r="A165" t="s">
        <v>145</v>
      </c>
      <c r="B165" t="s">
        <v>427</v>
      </c>
      <c r="C165">
        <v>1.2678</v>
      </c>
      <c r="D165">
        <v>1.3409</v>
      </c>
      <c r="E165">
        <v>0.65939999999999999</v>
      </c>
    </row>
    <row r="166" spans="1:5" x14ac:dyDescent="0.25">
      <c r="A166" t="s">
        <v>145</v>
      </c>
      <c r="B166" t="s">
        <v>432</v>
      </c>
      <c r="C166">
        <v>1.2678</v>
      </c>
      <c r="D166">
        <v>0.51270000000000004</v>
      </c>
      <c r="E166">
        <v>1.5966</v>
      </c>
    </row>
    <row r="167" spans="1:5" x14ac:dyDescent="0.25">
      <c r="A167" t="s">
        <v>145</v>
      </c>
      <c r="B167" t="s">
        <v>433</v>
      </c>
      <c r="C167">
        <v>1.2678</v>
      </c>
      <c r="D167">
        <v>0.78879999999999995</v>
      </c>
      <c r="E167">
        <v>1.0759000000000001</v>
      </c>
    </row>
    <row r="168" spans="1:5" x14ac:dyDescent="0.25">
      <c r="A168" t="s">
        <v>145</v>
      </c>
      <c r="B168" t="s">
        <v>434</v>
      </c>
      <c r="C168">
        <v>1.2678</v>
      </c>
      <c r="D168">
        <v>0.71709999999999996</v>
      </c>
      <c r="E168">
        <v>1.0728</v>
      </c>
    </row>
    <row r="169" spans="1:5" x14ac:dyDescent="0.25">
      <c r="A169" t="s">
        <v>145</v>
      </c>
      <c r="B169" t="s">
        <v>148</v>
      </c>
      <c r="C169">
        <v>1.2678</v>
      </c>
      <c r="D169">
        <v>1.2225999999999999</v>
      </c>
      <c r="E169">
        <v>0.86770000000000003</v>
      </c>
    </row>
    <row r="170" spans="1:5" x14ac:dyDescent="0.25">
      <c r="A170" t="s">
        <v>145</v>
      </c>
      <c r="B170" t="s">
        <v>147</v>
      </c>
      <c r="C170">
        <v>1.2678</v>
      </c>
      <c r="D170">
        <v>1.0141</v>
      </c>
      <c r="E170">
        <v>1.4214</v>
      </c>
    </row>
    <row r="171" spans="1:5" x14ac:dyDescent="0.25">
      <c r="A171" t="s">
        <v>21</v>
      </c>
      <c r="B171" t="s">
        <v>152</v>
      </c>
      <c r="C171">
        <v>1.3632</v>
      </c>
      <c r="D171">
        <v>0.7722</v>
      </c>
      <c r="E171">
        <v>1.1676</v>
      </c>
    </row>
    <row r="172" spans="1:5" x14ac:dyDescent="0.25">
      <c r="A172" t="s">
        <v>21</v>
      </c>
      <c r="B172" t="s">
        <v>269</v>
      </c>
      <c r="C172">
        <v>1.3632</v>
      </c>
      <c r="D172">
        <v>0.88800000000000001</v>
      </c>
      <c r="E172">
        <v>1.3182</v>
      </c>
    </row>
    <row r="173" spans="1:5" x14ac:dyDescent="0.25">
      <c r="A173" t="s">
        <v>21</v>
      </c>
      <c r="B173" t="s">
        <v>264</v>
      </c>
      <c r="C173">
        <v>1.3632</v>
      </c>
      <c r="D173">
        <v>0.69499999999999995</v>
      </c>
      <c r="E173">
        <v>1.2428999999999999</v>
      </c>
    </row>
    <row r="174" spans="1:5" x14ac:dyDescent="0.25">
      <c r="A174" t="s">
        <v>21</v>
      </c>
      <c r="B174" t="s">
        <v>372</v>
      </c>
      <c r="C174">
        <v>1.3632</v>
      </c>
      <c r="D174">
        <v>0.65639999999999998</v>
      </c>
      <c r="E174">
        <v>1.5819000000000001</v>
      </c>
    </row>
    <row r="175" spans="1:5" x14ac:dyDescent="0.25">
      <c r="A175" t="s">
        <v>21</v>
      </c>
      <c r="B175" t="s">
        <v>267</v>
      </c>
      <c r="C175">
        <v>1.3632</v>
      </c>
      <c r="D175">
        <v>1.0424</v>
      </c>
      <c r="E175">
        <v>1.0546</v>
      </c>
    </row>
    <row r="176" spans="1:5" x14ac:dyDescent="0.25">
      <c r="A176" t="s">
        <v>21</v>
      </c>
      <c r="B176" t="s">
        <v>272</v>
      </c>
      <c r="C176">
        <v>1.3632</v>
      </c>
      <c r="D176">
        <v>1.3898999999999999</v>
      </c>
      <c r="E176">
        <v>0.45200000000000001</v>
      </c>
    </row>
    <row r="177" spans="1:5" x14ac:dyDescent="0.25">
      <c r="A177" t="s">
        <v>21</v>
      </c>
      <c r="B177" t="s">
        <v>397</v>
      </c>
      <c r="C177">
        <v>1.3632</v>
      </c>
      <c r="D177">
        <v>0.73360000000000003</v>
      </c>
      <c r="E177">
        <v>1.4689000000000001</v>
      </c>
    </row>
    <row r="178" spans="1:5" x14ac:dyDescent="0.25">
      <c r="A178" t="s">
        <v>21</v>
      </c>
      <c r="B178" t="s">
        <v>274</v>
      </c>
      <c r="C178">
        <v>1.3632</v>
      </c>
      <c r="D178">
        <v>1.5057</v>
      </c>
      <c r="E178">
        <v>0.75329999999999997</v>
      </c>
    </row>
    <row r="179" spans="1:5" x14ac:dyDescent="0.25">
      <c r="A179" t="s">
        <v>21</v>
      </c>
      <c r="B179" t="s">
        <v>150</v>
      </c>
      <c r="C179">
        <v>1.3632</v>
      </c>
      <c r="D179">
        <v>0.84940000000000004</v>
      </c>
      <c r="E179">
        <v>0.90390000000000004</v>
      </c>
    </row>
    <row r="180" spans="1:5" x14ac:dyDescent="0.25">
      <c r="A180" t="s">
        <v>21</v>
      </c>
      <c r="B180" t="s">
        <v>275</v>
      </c>
      <c r="C180">
        <v>1.3632</v>
      </c>
      <c r="D180">
        <v>0.96519999999999995</v>
      </c>
      <c r="E180">
        <v>0.8286</v>
      </c>
    </row>
    <row r="181" spans="1:5" x14ac:dyDescent="0.25">
      <c r="A181" t="s">
        <v>21</v>
      </c>
      <c r="B181" t="s">
        <v>23</v>
      </c>
      <c r="C181">
        <v>1.3632</v>
      </c>
      <c r="D181">
        <v>1.2741</v>
      </c>
      <c r="E181">
        <v>0.79090000000000005</v>
      </c>
    </row>
    <row r="182" spans="1:5" x14ac:dyDescent="0.25">
      <c r="A182" t="s">
        <v>21</v>
      </c>
      <c r="B182" t="s">
        <v>22</v>
      </c>
      <c r="C182">
        <v>1.3632</v>
      </c>
      <c r="D182">
        <v>1.0038</v>
      </c>
      <c r="E182">
        <v>1.0168999999999999</v>
      </c>
    </row>
    <row r="183" spans="1:5" x14ac:dyDescent="0.25">
      <c r="A183" t="s">
        <v>21</v>
      </c>
      <c r="B183" t="s">
        <v>266</v>
      </c>
      <c r="C183">
        <v>1.3632</v>
      </c>
      <c r="D183">
        <v>1.0038</v>
      </c>
      <c r="E183">
        <v>0.97929999999999995</v>
      </c>
    </row>
    <row r="184" spans="1:5" x14ac:dyDescent="0.25">
      <c r="A184" t="s">
        <v>21</v>
      </c>
      <c r="B184" t="s">
        <v>268</v>
      </c>
      <c r="C184">
        <v>1.3632</v>
      </c>
      <c r="D184">
        <v>0.96519999999999995</v>
      </c>
      <c r="E184">
        <v>0.86629999999999996</v>
      </c>
    </row>
    <row r="185" spans="1:5" x14ac:dyDescent="0.25">
      <c r="A185" t="s">
        <v>21</v>
      </c>
      <c r="B185" t="s">
        <v>151</v>
      </c>
      <c r="C185">
        <v>1.3632</v>
      </c>
      <c r="D185">
        <v>0.69499999999999995</v>
      </c>
      <c r="E185">
        <v>1.2052</v>
      </c>
    </row>
    <row r="186" spans="1:5" x14ac:dyDescent="0.25">
      <c r="A186" t="s">
        <v>21</v>
      </c>
      <c r="B186" t="s">
        <v>153</v>
      </c>
      <c r="C186">
        <v>1.3632</v>
      </c>
      <c r="D186">
        <v>1.6215999999999999</v>
      </c>
      <c r="E186">
        <v>0.52729999999999999</v>
      </c>
    </row>
    <row r="187" spans="1:5" x14ac:dyDescent="0.25">
      <c r="A187" t="s">
        <v>21</v>
      </c>
      <c r="B187" t="s">
        <v>273</v>
      </c>
      <c r="C187">
        <v>1.3632</v>
      </c>
      <c r="D187">
        <v>1.0038</v>
      </c>
      <c r="E187">
        <v>1.0923</v>
      </c>
    </row>
    <row r="188" spans="1:5" x14ac:dyDescent="0.25">
      <c r="A188" t="s">
        <v>21</v>
      </c>
      <c r="B188" t="s">
        <v>265</v>
      </c>
      <c r="C188">
        <v>1.3632</v>
      </c>
      <c r="D188">
        <v>1.0038</v>
      </c>
      <c r="E188">
        <v>0.71560000000000001</v>
      </c>
    </row>
    <row r="189" spans="1:5" x14ac:dyDescent="0.25">
      <c r="A189" t="s">
        <v>21</v>
      </c>
      <c r="B189" t="s">
        <v>271</v>
      </c>
      <c r="C189">
        <v>1.3632</v>
      </c>
      <c r="D189">
        <v>0.84940000000000004</v>
      </c>
      <c r="E189">
        <v>0.94159999999999999</v>
      </c>
    </row>
    <row r="190" spans="1:5" x14ac:dyDescent="0.25">
      <c r="A190" t="s">
        <v>21</v>
      </c>
      <c r="B190" t="s">
        <v>270</v>
      </c>
      <c r="C190">
        <v>1.3632</v>
      </c>
      <c r="D190">
        <v>1.081</v>
      </c>
      <c r="E190">
        <v>1.0923</v>
      </c>
    </row>
    <row r="191" spans="1:5" x14ac:dyDescent="0.25">
      <c r="A191" t="s">
        <v>154</v>
      </c>
      <c r="B191" t="s">
        <v>159</v>
      </c>
      <c r="C191">
        <v>1.05</v>
      </c>
      <c r="D191">
        <v>0.65159999999999996</v>
      </c>
      <c r="E191">
        <v>1.0176000000000001</v>
      </c>
    </row>
    <row r="192" spans="1:5" x14ac:dyDescent="0.25">
      <c r="A192" t="s">
        <v>154</v>
      </c>
      <c r="B192" t="s">
        <v>161</v>
      </c>
      <c r="C192">
        <v>1.05</v>
      </c>
      <c r="D192">
        <v>0.95240000000000002</v>
      </c>
      <c r="E192">
        <v>1.0959000000000001</v>
      </c>
    </row>
    <row r="193" spans="1:5" x14ac:dyDescent="0.25">
      <c r="A193" t="s">
        <v>154</v>
      </c>
      <c r="B193" t="s">
        <v>163</v>
      </c>
      <c r="C193">
        <v>1.05</v>
      </c>
      <c r="D193">
        <v>1.3032999999999999</v>
      </c>
      <c r="E193">
        <v>0.97850000000000004</v>
      </c>
    </row>
    <row r="194" spans="1:5" x14ac:dyDescent="0.25">
      <c r="A194" t="s">
        <v>154</v>
      </c>
      <c r="B194" t="s">
        <v>160</v>
      </c>
      <c r="C194">
        <v>1.05</v>
      </c>
      <c r="D194">
        <v>0.85209999999999997</v>
      </c>
      <c r="E194">
        <v>1.1741999999999999</v>
      </c>
    </row>
    <row r="195" spans="1:5" x14ac:dyDescent="0.25">
      <c r="A195" t="s">
        <v>154</v>
      </c>
      <c r="B195" t="s">
        <v>165</v>
      </c>
      <c r="C195">
        <v>1.05</v>
      </c>
      <c r="D195">
        <v>1.0024999999999999</v>
      </c>
      <c r="E195">
        <v>1.4481999999999999</v>
      </c>
    </row>
    <row r="196" spans="1:5" x14ac:dyDescent="0.25">
      <c r="A196" t="s">
        <v>154</v>
      </c>
      <c r="B196" t="s">
        <v>164</v>
      </c>
      <c r="C196">
        <v>1.05</v>
      </c>
      <c r="D196">
        <v>0.5514</v>
      </c>
      <c r="E196">
        <v>1.0568</v>
      </c>
    </row>
    <row r="197" spans="1:5" x14ac:dyDescent="0.25">
      <c r="A197" t="s">
        <v>154</v>
      </c>
      <c r="B197" t="s">
        <v>167</v>
      </c>
      <c r="C197">
        <v>1.05</v>
      </c>
      <c r="D197">
        <v>1.2030000000000001</v>
      </c>
      <c r="E197">
        <v>0.62619999999999998</v>
      </c>
    </row>
    <row r="198" spans="1:5" x14ac:dyDescent="0.25">
      <c r="A198" t="s">
        <v>154</v>
      </c>
      <c r="B198" t="s">
        <v>168</v>
      </c>
      <c r="C198">
        <v>1.05</v>
      </c>
      <c r="D198">
        <v>0.60150000000000003</v>
      </c>
      <c r="E198">
        <v>1.1351</v>
      </c>
    </row>
    <row r="199" spans="1:5" x14ac:dyDescent="0.25">
      <c r="A199" t="s">
        <v>154</v>
      </c>
      <c r="B199" t="s">
        <v>156</v>
      </c>
      <c r="C199">
        <v>1.05</v>
      </c>
      <c r="D199">
        <v>0.80200000000000005</v>
      </c>
      <c r="E199">
        <v>0.82189999999999996</v>
      </c>
    </row>
    <row r="200" spans="1:5" x14ac:dyDescent="0.25">
      <c r="A200" t="s">
        <v>154</v>
      </c>
      <c r="B200" t="s">
        <v>169</v>
      </c>
      <c r="C200">
        <v>1.05</v>
      </c>
      <c r="D200">
        <v>1.1028</v>
      </c>
      <c r="E200">
        <v>0.78280000000000005</v>
      </c>
    </row>
    <row r="201" spans="1:5" x14ac:dyDescent="0.25">
      <c r="A201" t="s">
        <v>154</v>
      </c>
      <c r="B201" t="s">
        <v>162</v>
      </c>
      <c r="C201">
        <v>1.05</v>
      </c>
      <c r="D201">
        <v>1.1028</v>
      </c>
      <c r="E201">
        <v>0.97850000000000004</v>
      </c>
    </row>
    <row r="202" spans="1:5" x14ac:dyDescent="0.25">
      <c r="A202" t="s">
        <v>154</v>
      </c>
      <c r="B202" t="s">
        <v>170</v>
      </c>
      <c r="C202">
        <v>1.05</v>
      </c>
      <c r="D202">
        <v>1.2531000000000001</v>
      </c>
      <c r="E202">
        <v>0.97850000000000004</v>
      </c>
    </row>
    <row r="203" spans="1:5" x14ac:dyDescent="0.25">
      <c r="A203" t="s">
        <v>154</v>
      </c>
      <c r="B203" t="s">
        <v>166</v>
      </c>
      <c r="C203">
        <v>1.05</v>
      </c>
      <c r="D203">
        <v>0.85209999999999997</v>
      </c>
      <c r="E203">
        <v>1.2916000000000001</v>
      </c>
    </row>
    <row r="204" spans="1:5" x14ac:dyDescent="0.25">
      <c r="A204" t="s">
        <v>154</v>
      </c>
      <c r="B204" t="s">
        <v>174</v>
      </c>
      <c r="C204">
        <v>1.05</v>
      </c>
      <c r="D204">
        <v>1.1028</v>
      </c>
      <c r="E204">
        <v>0.74370000000000003</v>
      </c>
    </row>
    <row r="205" spans="1:5" x14ac:dyDescent="0.25">
      <c r="A205" t="s">
        <v>154</v>
      </c>
      <c r="B205" t="s">
        <v>172</v>
      </c>
      <c r="C205">
        <v>1.05</v>
      </c>
      <c r="D205">
        <v>0.80200000000000005</v>
      </c>
      <c r="E205">
        <v>1.1741999999999999</v>
      </c>
    </row>
    <row r="206" spans="1:5" x14ac:dyDescent="0.25">
      <c r="A206" t="s">
        <v>154</v>
      </c>
      <c r="B206" t="s">
        <v>171</v>
      </c>
      <c r="C206">
        <v>1.05</v>
      </c>
      <c r="D206">
        <v>0.75190000000000001</v>
      </c>
      <c r="E206">
        <v>0.93940000000000001</v>
      </c>
    </row>
    <row r="207" spans="1:5" x14ac:dyDescent="0.25">
      <c r="A207" t="s">
        <v>154</v>
      </c>
      <c r="B207" t="s">
        <v>158</v>
      </c>
      <c r="C207">
        <v>1.05</v>
      </c>
      <c r="D207">
        <v>1.0526</v>
      </c>
      <c r="E207">
        <v>0.58709999999999996</v>
      </c>
    </row>
    <row r="208" spans="1:5" x14ac:dyDescent="0.25">
      <c r="A208" t="s">
        <v>154</v>
      </c>
      <c r="B208" t="s">
        <v>155</v>
      </c>
      <c r="C208">
        <v>1.05</v>
      </c>
      <c r="D208">
        <v>1.3533999999999999</v>
      </c>
      <c r="E208">
        <v>0.93940000000000001</v>
      </c>
    </row>
    <row r="209" spans="1:5" x14ac:dyDescent="0.25">
      <c r="A209" t="s">
        <v>154</v>
      </c>
      <c r="B209" t="s">
        <v>157</v>
      </c>
      <c r="C209">
        <v>1.05</v>
      </c>
      <c r="D209">
        <v>1.4035</v>
      </c>
      <c r="E209">
        <v>0.82189999999999996</v>
      </c>
    </row>
    <row r="210" spans="1:5" x14ac:dyDescent="0.25">
      <c r="A210" t="s">
        <v>154</v>
      </c>
      <c r="B210" t="s">
        <v>173</v>
      </c>
      <c r="C210">
        <v>1.05</v>
      </c>
      <c r="D210">
        <v>1.3032999999999999</v>
      </c>
      <c r="E210">
        <v>1.409</v>
      </c>
    </row>
    <row r="211" spans="1:5" x14ac:dyDescent="0.25">
      <c r="A211" t="s">
        <v>175</v>
      </c>
      <c r="B211" t="s">
        <v>284</v>
      </c>
      <c r="C211">
        <v>1.0458000000000001</v>
      </c>
      <c r="D211">
        <v>1.3812</v>
      </c>
      <c r="E211">
        <v>1.0072000000000001</v>
      </c>
    </row>
    <row r="212" spans="1:5" x14ac:dyDescent="0.25">
      <c r="A212" t="s">
        <v>175</v>
      </c>
      <c r="B212" t="s">
        <v>179</v>
      </c>
      <c r="C212">
        <v>1.0458000000000001</v>
      </c>
      <c r="D212">
        <v>0.8367</v>
      </c>
      <c r="E212">
        <v>0.86329999999999996</v>
      </c>
    </row>
    <row r="213" spans="1:5" x14ac:dyDescent="0.25">
      <c r="A213" t="s">
        <v>175</v>
      </c>
      <c r="B213" t="s">
        <v>282</v>
      </c>
      <c r="C213">
        <v>1.0458000000000001</v>
      </c>
      <c r="D213">
        <v>1.1155999999999999</v>
      </c>
      <c r="E213">
        <v>0.67149999999999999</v>
      </c>
    </row>
    <row r="214" spans="1:5" x14ac:dyDescent="0.25">
      <c r="A214" t="s">
        <v>175</v>
      </c>
      <c r="B214" t="s">
        <v>176</v>
      </c>
      <c r="C214">
        <v>1.0458000000000001</v>
      </c>
      <c r="D214">
        <v>0.95620000000000005</v>
      </c>
      <c r="E214">
        <v>1.1031</v>
      </c>
    </row>
    <row r="215" spans="1:5" x14ac:dyDescent="0.25">
      <c r="A215" t="s">
        <v>175</v>
      </c>
      <c r="B215" t="s">
        <v>285</v>
      </c>
      <c r="C215">
        <v>1.0458000000000001</v>
      </c>
      <c r="D215">
        <v>0.71719999999999995</v>
      </c>
      <c r="E215">
        <v>1.1331</v>
      </c>
    </row>
    <row r="216" spans="1:5" x14ac:dyDescent="0.25">
      <c r="A216" t="s">
        <v>175</v>
      </c>
      <c r="B216" t="s">
        <v>277</v>
      </c>
      <c r="C216">
        <v>1.0458000000000001</v>
      </c>
      <c r="D216">
        <v>0.95620000000000005</v>
      </c>
      <c r="E216">
        <v>0.97130000000000005</v>
      </c>
    </row>
    <row r="217" spans="1:5" x14ac:dyDescent="0.25">
      <c r="A217" t="s">
        <v>175</v>
      </c>
      <c r="B217" t="s">
        <v>281</v>
      </c>
      <c r="C217">
        <v>1.0458000000000001</v>
      </c>
      <c r="D217">
        <v>0.61870000000000003</v>
      </c>
      <c r="E217">
        <v>1.0665</v>
      </c>
    </row>
    <row r="218" spans="1:5" x14ac:dyDescent="0.25">
      <c r="A218" t="s">
        <v>175</v>
      </c>
      <c r="B218" t="s">
        <v>178</v>
      </c>
      <c r="C218">
        <v>1.0458000000000001</v>
      </c>
      <c r="D218">
        <v>0.84370000000000001</v>
      </c>
      <c r="E218">
        <v>1.3712</v>
      </c>
    </row>
    <row r="219" spans="1:5" x14ac:dyDescent="0.25">
      <c r="A219" t="s">
        <v>175</v>
      </c>
      <c r="B219" t="s">
        <v>278</v>
      </c>
      <c r="C219">
        <v>1.0458000000000001</v>
      </c>
      <c r="D219">
        <v>0.73119999999999996</v>
      </c>
      <c r="E219">
        <v>0.96489999999999998</v>
      </c>
    </row>
    <row r="220" spans="1:5" x14ac:dyDescent="0.25">
      <c r="A220" t="s">
        <v>175</v>
      </c>
      <c r="B220" t="s">
        <v>276</v>
      </c>
      <c r="C220">
        <v>1.0458000000000001</v>
      </c>
      <c r="D220">
        <v>2.0718000000000001</v>
      </c>
      <c r="E220">
        <v>0.71940000000000004</v>
      </c>
    </row>
    <row r="221" spans="1:5" x14ac:dyDescent="0.25">
      <c r="A221" t="s">
        <v>175</v>
      </c>
      <c r="B221" t="s">
        <v>279</v>
      </c>
      <c r="C221">
        <v>1.0458000000000001</v>
      </c>
      <c r="D221">
        <v>1.0093000000000001</v>
      </c>
      <c r="E221">
        <v>0.86329999999999996</v>
      </c>
    </row>
    <row r="222" spans="1:5" x14ac:dyDescent="0.25">
      <c r="A222" t="s">
        <v>175</v>
      </c>
      <c r="B222" t="s">
        <v>283</v>
      </c>
      <c r="C222">
        <v>1.0458000000000001</v>
      </c>
      <c r="D222">
        <v>0.39369999999999999</v>
      </c>
      <c r="E222">
        <v>1.1679999999999999</v>
      </c>
    </row>
    <row r="223" spans="1:5" x14ac:dyDescent="0.25">
      <c r="A223" t="s">
        <v>175</v>
      </c>
      <c r="B223" t="s">
        <v>177</v>
      </c>
      <c r="C223">
        <v>1.0458000000000001</v>
      </c>
      <c r="D223">
        <v>1.2218</v>
      </c>
      <c r="E223">
        <v>1.0072000000000001</v>
      </c>
    </row>
    <row r="224" spans="1:5" x14ac:dyDescent="0.25">
      <c r="A224" t="s">
        <v>175</v>
      </c>
      <c r="B224" t="s">
        <v>280</v>
      </c>
      <c r="C224">
        <v>1.0458000000000001</v>
      </c>
      <c r="D224">
        <v>1.016</v>
      </c>
      <c r="E224">
        <v>1.1331</v>
      </c>
    </row>
    <row r="225" spans="1:5" x14ac:dyDescent="0.25">
      <c r="A225" t="s">
        <v>24</v>
      </c>
      <c r="B225" t="s">
        <v>292</v>
      </c>
      <c r="C225">
        <v>1.4262999999999999</v>
      </c>
      <c r="D225">
        <v>1.5128999999999999</v>
      </c>
      <c r="E225">
        <v>0.74429999999999996</v>
      </c>
    </row>
    <row r="226" spans="1:5" x14ac:dyDescent="0.25">
      <c r="A226" t="s">
        <v>24</v>
      </c>
      <c r="B226" t="s">
        <v>289</v>
      </c>
      <c r="C226">
        <v>1.4262999999999999</v>
      </c>
      <c r="D226">
        <v>0.77490000000000003</v>
      </c>
      <c r="E226">
        <v>1.1651</v>
      </c>
    </row>
    <row r="227" spans="1:5" x14ac:dyDescent="0.25">
      <c r="A227" t="s">
        <v>24</v>
      </c>
      <c r="B227" t="s">
        <v>180</v>
      </c>
      <c r="C227">
        <v>1.4262999999999999</v>
      </c>
      <c r="D227">
        <v>0.66420000000000001</v>
      </c>
      <c r="E227">
        <v>1.0356000000000001</v>
      </c>
    </row>
    <row r="228" spans="1:5" x14ac:dyDescent="0.25">
      <c r="A228" t="s">
        <v>24</v>
      </c>
      <c r="B228" t="s">
        <v>326</v>
      </c>
      <c r="C228">
        <v>1.4262999999999999</v>
      </c>
      <c r="D228">
        <v>0.77490000000000003</v>
      </c>
      <c r="E228">
        <v>0.87380000000000002</v>
      </c>
    </row>
    <row r="229" spans="1:5" x14ac:dyDescent="0.25">
      <c r="A229" t="s">
        <v>24</v>
      </c>
      <c r="B229" t="s">
        <v>288</v>
      </c>
      <c r="C229">
        <v>1.4262999999999999</v>
      </c>
      <c r="D229">
        <v>0.81179999999999997</v>
      </c>
      <c r="E229">
        <v>1.8447</v>
      </c>
    </row>
    <row r="230" spans="1:5" x14ac:dyDescent="0.25">
      <c r="A230" t="s">
        <v>24</v>
      </c>
      <c r="B230" t="s">
        <v>287</v>
      </c>
      <c r="C230">
        <v>1.4262999999999999</v>
      </c>
      <c r="D230">
        <v>0.81179999999999997</v>
      </c>
      <c r="E230">
        <v>1.1003000000000001</v>
      </c>
    </row>
    <row r="231" spans="1:5" x14ac:dyDescent="0.25">
      <c r="A231" t="s">
        <v>24</v>
      </c>
      <c r="B231" t="s">
        <v>293</v>
      </c>
      <c r="C231">
        <v>1.4262999999999999</v>
      </c>
      <c r="D231">
        <v>0.66420000000000001</v>
      </c>
      <c r="E231">
        <v>0.90620000000000001</v>
      </c>
    </row>
    <row r="232" spans="1:5" x14ac:dyDescent="0.25">
      <c r="A232" t="s">
        <v>24</v>
      </c>
      <c r="B232" t="s">
        <v>294</v>
      </c>
      <c r="C232">
        <v>1.4262999999999999</v>
      </c>
      <c r="D232">
        <v>1.3284</v>
      </c>
      <c r="E232">
        <v>0.55020000000000002</v>
      </c>
    </row>
    <row r="233" spans="1:5" x14ac:dyDescent="0.25">
      <c r="A233" t="s">
        <v>24</v>
      </c>
      <c r="B233" t="s">
        <v>295</v>
      </c>
      <c r="C233">
        <v>1.4262999999999999</v>
      </c>
      <c r="D233">
        <v>1.3653</v>
      </c>
      <c r="E233">
        <v>0.64729999999999999</v>
      </c>
    </row>
    <row r="234" spans="1:5" x14ac:dyDescent="0.25">
      <c r="A234" t="s">
        <v>24</v>
      </c>
      <c r="B234" t="s">
        <v>25</v>
      </c>
      <c r="C234">
        <v>1.4262999999999999</v>
      </c>
      <c r="D234">
        <v>0.92249999999999999</v>
      </c>
      <c r="E234">
        <v>1.0356000000000001</v>
      </c>
    </row>
    <row r="235" spans="1:5" x14ac:dyDescent="0.25">
      <c r="A235" t="s">
        <v>24</v>
      </c>
      <c r="B235" t="s">
        <v>327</v>
      </c>
      <c r="C235">
        <v>1.4262999999999999</v>
      </c>
      <c r="D235">
        <v>1.5867</v>
      </c>
      <c r="E235">
        <v>0.55020000000000002</v>
      </c>
    </row>
    <row r="236" spans="1:5" x14ac:dyDescent="0.25">
      <c r="A236" t="s">
        <v>24</v>
      </c>
      <c r="B236" t="s">
        <v>286</v>
      </c>
      <c r="C236">
        <v>1.4262999999999999</v>
      </c>
      <c r="D236">
        <v>1.3284</v>
      </c>
      <c r="E236">
        <v>0.67959999999999998</v>
      </c>
    </row>
    <row r="237" spans="1:5" x14ac:dyDescent="0.25">
      <c r="A237" t="s">
        <v>24</v>
      </c>
      <c r="B237" t="s">
        <v>291</v>
      </c>
      <c r="C237">
        <v>1.4262999999999999</v>
      </c>
      <c r="D237">
        <v>0.84870000000000001</v>
      </c>
      <c r="E237">
        <v>1.4239999999999999</v>
      </c>
    </row>
    <row r="238" spans="1:5" x14ac:dyDescent="0.25">
      <c r="A238" t="s">
        <v>24</v>
      </c>
      <c r="B238" t="s">
        <v>26</v>
      </c>
      <c r="C238">
        <v>1.4262999999999999</v>
      </c>
      <c r="D238">
        <v>0.95940000000000003</v>
      </c>
      <c r="E238">
        <v>1.1974</v>
      </c>
    </row>
    <row r="239" spans="1:5" x14ac:dyDescent="0.25">
      <c r="A239" t="s">
        <v>24</v>
      </c>
      <c r="B239" t="s">
        <v>184</v>
      </c>
      <c r="C239">
        <v>1.4262999999999999</v>
      </c>
      <c r="D239">
        <v>0.73799999999999999</v>
      </c>
      <c r="E239">
        <v>0.90620000000000001</v>
      </c>
    </row>
    <row r="240" spans="1:5" x14ac:dyDescent="0.25">
      <c r="A240" t="s">
        <v>24</v>
      </c>
      <c r="B240" t="s">
        <v>290</v>
      </c>
      <c r="C240">
        <v>1.4262999999999999</v>
      </c>
      <c r="D240">
        <v>1.2177</v>
      </c>
      <c r="E240">
        <v>0.9385</v>
      </c>
    </row>
    <row r="241" spans="1:5" x14ac:dyDescent="0.25">
      <c r="A241" t="s">
        <v>24</v>
      </c>
      <c r="B241" t="s">
        <v>183</v>
      </c>
      <c r="C241">
        <v>1.4262999999999999</v>
      </c>
      <c r="D241">
        <v>0.88560000000000005</v>
      </c>
      <c r="E241">
        <v>1.2621</v>
      </c>
    </row>
    <row r="242" spans="1:5" x14ac:dyDescent="0.25">
      <c r="A242" t="s">
        <v>24</v>
      </c>
      <c r="B242" t="s">
        <v>182</v>
      </c>
      <c r="C242">
        <v>1.4262999999999999</v>
      </c>
      <c r="D242">
        <v>0.92249999999999999</v>
      </c>
      <c r="E242">
        <v>1.0680000000000001</v>
      </c>
    </row>
    <row r="243" spans="1:5" x14ac:dyDescent="0.25">
      <c r="A243" t="s">
        <v>24</v>
      </c>
      <c r="B243" t="s">
        <v>185</v>
      </c>
      <c r="C243">
        <v>1.4262999999999999</v>
      </c>
      <c r="D243">
        <v>1.0331999999999999</v>
      </c>
      <c r="E243">
        <v>1.2621</v>
      </c>
    </row>
    <row r="244" spans="1:5" x14ac:dyDescent="0.25">
      <c r="A244" t="s">
        <v>24</v>
      </c>
      <c r="B244" t="s">
        <v>181</v>
      </c>
      <c r="C244">
        <v>1.4262999999999999</v>
      </c>
      <c r="D244">
        <v>0.84870000000000001</v>
      </c>
      <c r="E244">
        <v>0.80910000000000004</v>
      </c>
    </row>
    <row r="245" spans="1:5" x14ac:dyDescent="0.25">
      <c r="A245" t="s">
        <v>27</v>
      </c>
      <c r="B245" t="s">
        <v>187</v>
      </c>
      <c r="C245">
        <v>1.1000000000000001</v>
      </c>
      <c r="D245">
        <v>0.90910000000000002</v>
      </c>
      <c r="E245">
        <v>1.1717</v>
      </c>
    </row>
    <row r="246" spans="1:5" x14ac:dyDescent="0.25">
      <c r="A246" t="s">
        <v>27</v>
      </c>
      <c r="B246" t="s">
        <v>191</v>
      </c>
      <c r="C246">
        <v>1.1000000000000001</v>
      </c>
      <c r="D246">
        <v>1.1961999999999999</v>
      </c>
      <c r="E246">
        <v>1.0505</v>
      </c>
    </row>
    <row r="247" spans="1:5" x14ac:dyDescent="0.25">
      <c r="A247" t="s">
        <v>27</v>
      </c>
      <c r="B247" t="s">
        <v>28</v>
      </c>
      <c r="C247">
        <v>1.1000000000000001</v>
      </c>
      <c r="D247">
        <v>1.0047999999999999</v>
      </c>
      <c r="E247">
        <v>0.92930000000000001</v>
      </c>
    </row>
    <row r="248" spans="1:5" x14ac:dyDescent="0.25">
      <c r="A248" t="s">
        <v>27</v>
      </c>
      <c r="B248" t="s">
        <v>186</v>
      </c>
      <c r="C248">
        <v>1.1000000000000001</v>
      </c>
      <c r="D248">
        <v>1.1005</v>
      </c>
      <c r="E248">
        <v>0.84850000000000003</v>
      </c>
    </row>
    <row r="249" spans="1:5" x14ac:dyDescent="0.25">
      <c r="A249" t="s">
        <v>27</v>
      </c>
      <c r="B249" t="s">
        <v>189</v>
      </c>
      <c r="C249">
        <v>1.1000000000000001</v>
      </c>
      <c r="D249">
        <v>0.66990000000000005</v>
      </c>
      <c r="E249">
        <v>1.0909</v>
      </c>
    </row>
    <row r="250" spans="1:5" x14ac:dyDescent="0.25">
      <c r="A250" t="s">
        <v>27</v>
      </c>
      <c r="B250" t="s">
        <v>297</v>
      </c>
      <c r="C250">
        <v>1.1000000000000001</v>
      </c>
      <c r="D250">
        <v>0.90910000000000002</v>
      </c>
      <c r="E250">
        <v>0.88890000000000002</v>
      </c>
    </row>
    <row r="251" spans="1:5" x14ac:dyDescent="0.25">
      <c r="A251" t="s">
        <v>27</v>
      </c>
      <c r="B251" t="s">
        <v>298</v>
      </c>
      <c r="C251">
        <v>1.1000000000000001</v>
      </c>
      <c r="D251">
        <v>1.4354</v>
      </c>
      <c r="E251">
        <v>0.80810000000000004</v>
      </c>
    </row>
    <row r="252" spans="1:5" x14ac:dyDescent="0.25">
      <c r="A252" t="s">
        <v>27</v>
      </c>
      <c r="B252" t="s">
        <v>31</v>
      </c>
      <c r="C252">
        <v>1.1000000000000001</v>
      </c>
      <c r="D252">
        <v>1.0526</v>
      </c>
      <c r="E252">
        <v>0.84850000000000003</v>
      </c>
    </row>
    <row r="253" spans="1:5" x14ac:dyDescent="0.25">
      <c r="A253" t="s">
        <v>27</v>
      </c>
      <c r="B253" t="s">
        <v>195</v>
      </c>
      <c r="C253">
        <v>1.1000000000000001</v>
      </c>
      <c r="D253">
        <v>1.5310999999999999</v>
      </c>
      <c r="E253">
        <v>0.76770000000000005</v>
      </c>
    </row>
    <row r="254" spans="1:5" x14ac:dyDescent="0.25">
      <c r="A254" t="s">
        <v>27</v>
      </c>
      <c r="B254" t="s">
        <v>188</v>
      </c>
      <c r="C254">
        <v>1.1000000000000001</v>
      </c>
      <c r="D254">
        <v>1.1483000000000001</v>
      </c>
      <c r="E254">
        <v>0.68689999999999996</v>
      </c>
    </row>
    <row r="255" spans="1:5" x14ac:dyDescent="0.25">
      <c r="A255" t="s">
        <v>27</v>
      </c>
      <c r="B255" t="s">
        <v>296</v>
      </c>
      <c r="C255">
        <v>1.1000000000000001</v>
      </c>
      <c r="D255">
        <v>0.52629999999999999</v>
      </c>
      <c r="E255">
        <v>1.2525999999999999</v>
      </c>
    </row>
    <row r="256" spans="1:5" x14ac:dyDescent="0.25">
      <c r="A256" t="s">
        <v>27</v>
      </c>
      <c r="B256" t="s">
        <v>190</v>
      </c>
      <c r="C256">
        <v>1.1000000000000001</v>
      </c>
      <c r="D256">
        <v>1.3396999999999999</v>
      </c>
      <c r="E256">
        <v>1.6162000000000001</v>
      </c>
    </row>
    <row r="257" spans="1:5" x14ac:dyDescent="0.25">
      <c r="A257" t="s">
        <v>27</v>
      </c>
      <c r="B257" t="s">
        <v>192</v>
      </c>
      <c r="C257">
        <v>1.1000000000000001</v>
      </c>
      <c r="D257">
        <v>0.622</v>
      </c>
      <c r="E257">
        <v>0.80810000000000004</v>
      </c>
    </row>
    <row r="258" spans="1:5" x14ac:dyDescent="0.25">
      <c r="A258" t="s">
        <v>27</v>
      </c>
      <c r="B258" t="s">
        <v>329</v>
      </c>
      <c r="C258">
        <v>1.1000000000000001</v>
      </c>
      <c r="D258">
        <v>0.57420000000000004</v>
      </c>
      <c r="E258">
        <v>1.3737999999999999</v>
      </c>
    </row>
    <row r="259" spans="1:5" x14ac:dyDescent="0.25">
      <c r="A259" t="s">
        <v>27</v>
      </c>
      <c r="B259" t="s">
        <v>194</v>
      </c>
      <c r="C259">
        <v>1.1000000000000001</v>
      </c>
      <c r="D259">
        <v>1.0526</v>
      </c>
      <c r="E259">
        <v>0.92930000000000001</v>
      </c>
    </row>
    <row r="260" spans="1:5" x14ac:dyDescent="0.25">
      <c r="A260" t="s">
        <v>27</v>
      </c>
      <c r="B260" t="s">
        <v>299</v>
      </c>
      <c r="C260">
        <v>1.1000000000000001</v>
      </c>
      <c r="D260">
        <v>0.95689999999999997</v>
      </c>
      <c r="E260">
        <v>0.84850000000000003</v>
      </c>
    </row>
    <row r="261" spans="1:5" x14ac:dyDescent="0.25">
      <c r="A261" t="s">
        <v>27</v>
      </c>
      <c r="B261" t="s">
        <v>328</v>
      </c>
      <c r="C261">
        <v>1.1000000000000001</v>
      </c>
      <c r="D261">
        <v>0.90910000000000002</v>
      </c>
      <c r="E261">
        <v>0.92930000000000001</v>
      </c>
    </row>
    <row r="262" spans="1:5" x14ac:dyDescent="0.25">
      <c r="A262" t="s">
        <v>27</v>
      </c>
      <c r="B262" t="s">
        <v>193</v>
      </c>
      <c r="C262">
        <v>1.1000000000000001</v>
      </c>
      <c r="D262">
        <v>1.1961999999999999</v>
      </c>
      <c r="E262">
        <v>0.80810000000000004</v>
      </c>
    </row>
    <row r="263" spans="1:5" x14ac:dyDescent="0.25">
      <c r="A263" t="s">
        <v>27</v>
      </c>
      <c r="B263" t="s">
        <v>30</v>
      </c>
      <c r="C263">
        <v>1.1000000000000001</v>
      </c>
      <c r="D263">
        <v>1.244</v>
      </c>
      <c r="E263">
        <v>1.1717</v>
      </c>
    </row>
    <row r="264" spans="1:5" x14ac:dyDescent="0.25">
      <c r="A264" t="s">
        <v>27</v>
      </c>
      <c r="B264" t="s">
        <v>29</v>
      </c>
      <c r="C264">
        <v>1.1000000000000001</v>
      </c>
      <c r="D264">
        <v>0.622</v>
      </c>
      <c r="E264">
        <v>1.1717</v>
      </c>
    </row>
    <row r="265" spans="1:5" x14ac:dyDescent="0.25">
      <c r="A265" t="s">
        <v>196</v>
      </c>
      <c r="B265" t="s">
        <v>205</v>
      </c>
      <c r="C265">
        <v>1.3987000000000001</v>
      </c>
      <c r="D265">
        <v>2.0607000000000002</v>
      </c>
      <c r="E265">
        <v>0.32929999999999998</v>
      </c>
    </row>
    <row r="266" spans="1:5" x14ac:dyDescent="0.25">
      <c r="A266" t="s">
        <v>196</v>
      </c>
      <c r="B266" t="s">
        <v>306</v>
      </c>
      <c r="C266">
        <v>1.3987000000000001</v>
      </c>
      <c r="D266">
        <v>1.514</v>
      </c>
      <c r="E266">
        <v>0.84150000000000003</v>
      </c>
    </row>
    <row r="267" spans="1:5" x14ac:dyDescent="0.25">
      <c r="A267" t="s">
        <v>196</v>
      </c>
      <c r="B267" t="s">
        <v>206</v>
      </c>
      <c r="C267">
        <v>1.3987000000000001</v>
      </c>
      <c r="D267">
        <v>0.50470000000000004</v>
      </c>
      <c r="E267">
        <v>1.3903000000000001</v>
      </c>
    </row>
    <row r="268" spans="1:5" x14ac:dyDescent="0.25">
      <c r="A268" t="s">
        <v>196</v>
      </c>
      <c r="B268" t="s">
        <v>197</v>
      </c>
      <c r="C268">
        <v>1.3987000000000001</v>
      </c>
      <c r="D268">
        <v>0.58879999999999999</v>
      </c>
      <c r="E268">
        <v>0.98780000000000001</v>
      </c>
    </row>
    <row r="269" spans="1:5" x14ac:dyDescent="0.25">
      <c r="A269" t="s">
        <v>196</v>
      </c>
      <c r="B269" t="s">
        <v>307</v>
      </c>
      <c r="C269">
        <v>1.3987000000000001</v>
      </c>
      <c r="D269">
        <v>1.2196</v>
      </c>
      <c r="E269">
        <v>0.84150000000000003</v>
      </c>
    </row>
    <row r="270" spans="1:5" x14ac:dyDescent="0.25">
      <c r="A270" t="s">
        <v>196</v>
      </c>
      <c r="B270" t="s">
        <v>204</v>
      </c>
      <c r="C270">
        <v>1.3987000000000001</v>
      </c>
      <c r="D270">
        <v>0.96730000000000005</v>
      </c>
      <c r="E270">
        <v>0.91469999999999996</v>
      </c>
    </row>
    <row r="271" spans="1:5" x14ac:dyDescent="0.25">
      <c r="A271" t="s">
        <v>196</v>
      </c>
      <c r="B271" t="s">
        <v>302</v>
      </c>
      <c r="C271">
        <v>1.3987000000000001</v>
      </c>
      <c r="D271">
        <v>0.96730000000000005</v>
      </c>
      <c r="E271">
        <v>0.87809999999999999</v>
      </c>
    </row>
    <row r="272" spans="1:5" x14ac:dyDescent="0.25">
      <c r="A272" t="s">
        <v>196</v>
      </c>
      <c r="B272" t="s">
        <v>305</v>
      </c>
      <c r="C272">
        <v>1.3987000000000001</v>
      </c>
      <c r="D272">
        <v>0.88319999999999999</v>
      </c>
      <c r="E272">
        <v>1.1342000000000001</v>
      </c>
    </row>
    <row r="273" spans="1:5" x14ac:dyDescent="0.25">
      <c r="A273" t="s">
        <v>196</v>
      </c>
      <c r="B273" t="s">
        <v>202</v>
      </c>
      <c r="C273">
        <v>1.3987000000000001</v>
      </c>
      <c r="D273">
        <v>0.54669999999999996</v>
      </c>
      <c r="E273">
        <v>1.3536999999999999</v>
      </c>
    </row>
    <row r="274" spans="1:5" x14ac:dyDescent="0.25">
      <c r="A274" t="s">
        <v>196</v>
      </c>
      <c r="B274" t="s">
        <v>200</v>
      </c>
      <c r="C274">
        <v>1.3987000000000001</v>
      </c>
      <c r="D274">
        <v>1.472</v>
      </c>
      <c r="E274">
        <v>0.80489999999999995</v>
      </c>
    </row>
    <row r="275" spans="1:5" x14ac:dyDescent="0.25">
      <c r="A275" t="s">
        <v>196</v>
      </c>
      <c r="B275" t="s">
        <v>199</v>
      </c>
      <c r="C275">
        <v>1.3987000000000001</v>
      </c>
      <c r="D275">
        <v>0.79910000000000003</v>
      </c>
      <c r="E275">
        <v>0.76829999999999998</v>
      </c>
    </row>
    <row r="276" spans="1:5" x14ac:dyDescent="0.25">
      <c r="A276" t="s">
        <v>196</v>
      </c>
      <c r="B276" t="s">
        <v>303</v>
      </c>
      <c r="C276">
        <v>1.3987000000000001</v>
      </c>
      <c r="D276">
        <v>1.0513999999999999</v>
      </c>
      <c r="E276">
        <v>0.91469999999999996</v>
      </c>
    </row>
    <row r="277" spans="1:5" x14ac:dyDescent="0.25">
      <c r="A277" t="s">
        <v>196</v>
      </c>
      <c r="B277" t="s">
        <v>201</v>
      </c>
      <c r="C277">
        <v>1.3987000000000001</v>
      </c>
      <c r="D277">
        <v>1.0513999999999999</v>
      </c>
      <c r="E277">
        <v>0.58540000000000003</v>
      </c>
    </row>
    <row r="278" spans="1:5" x14ac:dyDescent="0.25">
      <c r="A278" t="s">
        <v>196</v>
      </c>
      <c r="B278" t="s">
        <v>304</v>
      </c>
      <c r="C278">
        <v>1.3987000000000001</v>
      </c>
      <c r="D278">
        <v>1.0934999999999999</v>
      </c>
      <c r="E278">
        <v>0.95120000000000005</v>
      </c>
    </row>
    <row r="279" spans="1:5" x14ac:dyDescent="0.25">
      <c r="A279" t="s">
        <v>196</v>
      </c>
      <c r="B279" t="s">
        <v>198</v>
      </c>
      <c r="C279">
        <v>1.3987000000000001</v>
      </c>
      <c r="D279">
        <v>0.96730000000000005</v>
      </c>
      <c r="E279">
        <v>1.6464000000000001</v>
      </c>
    </row>
    <row r="280" spans="1:5" x14ac:dyDescent="0.25">
      <c r="A280" t="s">
        <v>196</v>
      </c>
      <c r="B280" t="s">
        <v>300</v>
      </c>
      <c r="C280">
        <v>1.3987000000000001</v>
      </c>
      <c r="D280">
        <v>0.50470000000000004</v>
      </c>
      <c r="E280">
        <v>1.0975999999999999</v>
      </c>
    </row>
    <row r="281" spans="1:5" x14ac:dyDescent="0.25">
      <c r="A281" t="s">
        <v>196</v>
      </c>
      <c r="B281" t="s">
        <v>301</v>
      </c>
      <c r="C281">
        <v>1.3987000000000001</v>
      </c>
      <c r="D281">
        <v>0.75700000000000001</v>
      </c>
      <c r="E281">
        <v>1.2805</v>
      </c>
    </row>
    <row r="282" spans="1:5" x14ac:dyDescent="0.25">
      <c r="A282" t="s">
        <v>196</v>
      </c>
      <c r="B282" t="s">
        <v>203</v>
      </c>
      <c r="C282">
        <v>1.3987000000000001</v>
      </c>
      <c r="D282">
        <v>1.0513999999999999</v>
      </c>
      <c r="E282">
        <v>1.2805</v>
      </c>
    </row>
    <row r="283" spans="1:5" x14ac:dyDescent="0.25">
      <c r="A283" t="s">
        <v>32</v>
      </c>
      <c r="B283" t="s">
        <v>331</v>
      </c>
      <c r="C283">
        <v>1.1471</v>
      </c>
      <c r="D283">
        <v>0.51280000000000003</v>
      </c>
      <c r="E283">
        <v>0.78859999999999997</v>
      </c>
    </row>
    <row r="284" spans="1:5" x14ac:dyDescent="0.25">
      <c r="A284" t="s">
        <v>32</v>
      </c>
      <c r="B284" t="s">
        <v>36</v>
      </c>
      <c r="C284">
        <v>1.1471</v>
      </c>
      <c r="D284">
        <v>1.9486000000000001</v>
      </c>
      <c r="E284">
        <v>0.55669999999999997</v>
      </c>
    </row>
    <row r="285" spans="1:5" x14ac:dyDescent="0.25">
      <c r="A285" t="s">
        <v>32</v>
      </c>
      <c r="B285" t="s">
        <v>212</v>
      </c>
      <c r="C285">
        <v>1.1471</v>
      </c>
      <c r="D285">
        <v>1.1282000000000001</v>
      </c>
      <c r="E285">
        <v>1.2525999999999999</v>
      </c>
    </row>
    <row r="286" spans="1:5" x14ac:dyDescent="0.25">
      <c r="A286" t="s">
        <v>32</v>
      </c>
      <c r="B286" t="s">
        <v>311</v>
      </c>
      <c r="C286">
        <v>1.1471</v>
      </c>
      <c r="D286">
        <v>1.0769</v>
      </c>
      <c r="E286">
        <v>1.1133999999999999</v>
      </c>
    </row>
    <row r="287" spans="1:5" x14ac:dyDescent="0.25">
      <c r="A287" t="s">
        <v>32</v>
      </c>
      <c r="B287" t="s">
        <v>210</v>
      </c>
      <c r="C287">
        <v>1.1471</v>
      </c>
      <c r="D287">
        <v>0.61539999999999995</v>
      </c>
      <c r="E287">
        <v>1.2988999999999999</v>
      </c>
    </row>
    <row r="288" spans="1:5" x14ac:dyDescent="0.25">
      <c r="A288" t="s">
        <v>32</v>
      </c>
      <c r="B288" t="s">
        <v>312</v>
      </c>
      <c r="C288">
        <v>1.1471</v>
      </c>
      <c r="D288">
        <v>1.0256000000000001</v>
      </c>
      <c r="E288">
        <v>1.0206</v>
      </c>
    </row>
    <row r="289" spans="1:5" x14ac:dyDescent="0.25">
      <c r="A289" t="s">
        <v>32</v>
      </c>
      <c r="B289" t="s">
        <v>209</v>
      </c>
      <c r="C289">
        <v>1.1471</v>
      </c>
      <c r="D289">
        <v>0.82050000000000001</v>
      </c>
      <c r="E289">
        <v>0.78859999999999997</v>
      </c>
    </row>
    <row r="290" spans="1:5" x14ac:dyDescent="0.25">
      <c r="A290" t="s">
        <v>32</v>
      </c>
      <c r="B290" t="s">
        <v>313</v>
      </c>
      <c r="C290">
        <v>1.1471</v>
      </c>
      <c r="D290">
        <v>0.87180000000000002</v>
      </c>
      <c r="E290">
        <v>1.2061999999999999</v>
      </c>
    </row>
    <row r="291" spans="1:5" x14ac:dyDescent="0.25">
      <c r="A291" t="s">
        <v>32</v>
      </c>
      <c r="B291" t="s">
        <v>309</v>
      </c>
      <c r="C291">
        <v>1.1471</v>
      </c>
      <c r="D291">
        <v>0.66659999999999997</v>
      </c>
      <c r="E291">
        <v>0.92779999999999996</v>
      </c>
    </row>
    <row r="292" spans="1:5" x14ac:dyDescent="0.25">
      <c r="A292" t="s">
        <v>32</v>
      </c>
      <c r="B292" t="s">
        <v>308</v>
      </c>
      <c r="C292">
        <v>1.1471</v>
      </c>
      <c r="D292">
        <v>0.56410000000000005</v>
      </c>
      <c r="E292">
        <v>1.3452999999999999</v>
      </c>
    </row>
    <row r="293" spans="1:5" x14ac:dyDescent="0.25">
      <c r="A293" t="s">
        <v>32</v>
      </c>
      <c r="B293" t="s">
        <v>207</v>
      </c>
      <c r="C293">
        <v>1.1471</v>
      </c>
      <c r="D293">
        <v>0.87180000000000002</v>
      </c>
      <c r="E293">
        <v>1.0206</v>
      </c>
    </row>
    <row r="294" spans="1:5" x14ac:dyDescent="0.25">
      <c r="A294" t="s">
        <v>32</v>
      </c>
      <c r="B294" t="s">
        <v>330</v>
      </c>
      <c r="C294">
        <v>1.1471</v>
      </c>
      <c r="D294">
        <v>0.71789999999999998</v>
      </c>
      <c r="E294">
        <v>1.1133999999999999</v>
      </c>
    </row>
    <row r="295" spans="1:5" x14ac:dyDescent="0.25">
      <c r="A295" t="s">
        <v>32</v>
      </c>
      <c r="B295" t="s">
        <v>35</v>
      </c>
      <c r="C295">
        <v>1.1471</v>
      </c>
      <c r="D295">
        <v>1.7435</v>
      </c>
      <c r="E295">
        <v>0.64949999999999997</v>
      </c>
    </row>
    <row r="296" spans="1:5" x14ac:dyDescent="0.25">
      <c r="A296" t="s">
        <v>32</v>
      </c>
      <c r="B296" t="s">
        <v>34</v>
      </c>
      <c r="C296">
        <v>1.1471</v>
      </c>
      <c r="D296">
        <v>0.66659999999999997</v>
      </c>
      <c r="E296">
        <v>1.0206</v>
      </c>
    </row>
    <row r="297" spans="1:5" x14ac:dyDescent="0.25">
      <c r="A297" t="s">
        <v>32</v>
      </c>
      <c r="B297" t="s">
        <v>310</v>
      </c>
      <c r="C297">
        <v>1.1471</v>
      </c>
      <c r="D297">
        <v>0.92300000000000004</v>
      </c>
      <c r="E297">
        <v>0.92779999999999996</v>
      </c>
    </row>
    <row r="298" spans="1:5" x14ac:dyDescent="0.25">
      <c r="A298" t="s">
        <v>32</v>
      </c>
      <c r="B298" t="s">
        <v>208</v>
      </c>
      <c r="C298">
        <v>1.1471</v>
      </c>
      <c r="D298">
        <v>1.3332999999999999</v>
      </c>
      <c r="E298">
        <v>0.83499999999999996</v>
      </c>
    </row>
    <row r="299" spans="1:5" x14ac:dyDescent="0.25">
      <c r="A299" t="s">
        <v>32</v>
      </c>
      <c r="B299" t="s">
        <v>33</v>
      </c>
      <c r="C299">
        <v>1.1471</v>
      </c>
      <c r="D299">
        <v>1.5896999999999999</v>
      </c>
      <c r="E299">
        <v>0.46389999999999998</v>
      </c>
    </row>
    <row r="300" spans="1:5" x14ac:dyDescent="0.25">
      <c r="A300" t="s">
        <v>32</v>
      </c>
      <c r="B300" t="s">
        <v>211</v>
      </c>
      <c r="C300">
        <v>1.1471</v>
      </c>
      <c r="D300">
        <v>0.92300000000000004</v>
      </c>
      <c r="E300">
        <v>1.6700999999999999</v>
      </c>
    </row>
    <row r="301" spans="1:5" x14ac:dyDescent="0.25">
      <c r="A301" t="s">
        <v>213</v>
      </c>
      <c r="B301" t="s">
        <v>221</v>
      </c>
      <c r="C301">
        <v>1.1535</v>
      </c>
      <c r="D301">
        <v>0.59319999999999995</v>
      </c>
      <c r="E301">
        <v>0.83050000000000002</v>
      </c>
    </row>
    <row r="302" spans="1:5" x14ac:dyDescent="0.25">
      <c r="A302" t="s">
        <v>213</v>
      </c>
      <c r="B302" t="s">
        <v>214</v>
      </c>
      <c r="C302">
        <v>1.1535</v>
      </c>
      <c r="D302">
        <v>1.6881999999999999</v>
      </c>
      <c r="E302">
        <v>0.74739999999999995</v>
      </c>
    </row>
    <row r="303" spans="1:5" x14ac:dyDescent="0.25">
      <c r="A303" t="s">
        <v>213</v>
      </c>
      <c r="B303" t="s">
        <v>217</v>
      </c>
      <c r="C303">
        <v>1.1535</v>
      </c>
      <c r="D303">
        <v>0.50190000000000001</v>
      </c>
      <c r="E303">
        <v>1.0795999999999999</v>
      </c>
    </row>
    <row r="304" spans="1:5" x14ac:dyDescent="0.25">
      <c r="A304" t="s">
        <v>213</v>
      </c>
      <c r="B304" t="s">
        <v>216</v>
      </c>
      <c r="C304">
        <v>1.1535</v>
      </c>
      <c r="D304">
        <v>0.95820000000000005</v>
      </c>
      <c r="E304">
        <v>1.5779000000000001</v>
      </c>
    </row>
    <row r="305" spans="1:5" x14ac:dyDescent="0.25">
      <c r="A305" t="s">
        <v>213</v>
      </c>
      <c r="B305" t="s">
        <v>218</v>
      </c>
      <c r="C305">
        <v>1.1535</v>
      </c>
      <c r="D305">
        <v>1.2319</v>
      </c>
      <c r="E305">
        <v>0.58130000000000004</v>
      </c>
    </row>
    <row r="306" spans="1:5" x14ac:dyDescent="0.25">
      <c r="A306" t="s">
        <v>213</v>
      </c>
      <c r="B306" t="s">
        <v>219</v>
      </c>
      <c r="C306">
        <v>1.1535</v>
      </c>
      <c r="D306">
        <v>0.59319999999999995</v>
      </c>
      <c r="E306">
        <v>1.1211</v>
      </c>
    </row>
    <row r="307" spans="1:5" x14ac:dyDescent="0.25">
      <c r="A307" t="s">
        <v>213</v>
      </c>
      <c r="B307" t="s">
        <v>215</v>
      </c>
      <c r="C307">
        <v>1.1535</v>
      </c>
      <c r="D307">
        <v>1.0038</v>
      </c>
      <c r="E307">
        <v>1.2041999999999999</v>
      </c>
    </row>
    <row r="308" spans="1:5" x14ac:dyDescent="0.25">
      <c r="A308" t="s">
        <v>213</v>
      </c>
      <c r="B308" t="s">
        <v>314</v>
      </c>
      <c r="C308">
        <v>1.1535</v>
      </c>
      <c r="D308">
        <v>0.8669</v>
      </c>
      <c r="E308">
        <v>0.99660000000000004</v>
      </c>
    </row>
    <row r="309" spans="1:5" x14ac:dyDescent="0.25">
      <c r="A309" t="s">
        <v>213</v>
      </c>
      <c r="B309" t="s">
        <v>315</v>
      </c>
      <c r="C309">
        <v>1.1535</v>
      </c>
      <c r="D309">
        <v>1.597</v>
      </c>
      <c r="E309">
        <v>0.37369999999999998</v>
      </c>
    </row>
    <row r="310" spans="1:5" x14ac:dyDescent="0.25">
      <c r="A310" t="s">
        <v>213</v>
      </c>
      <c r="B310" t="s">
        <v>220</v>
      </c>
      <c r="C310">
        <v>1.1535</v>
      </c>
      <c r="D310">
        <v>0.73</v>
      </c>
      <c r="E310">
        <v>1.2871999999999999</v>
      </c>
    </row>
    <row r="311" spans="1:5" x14ac:dyDescent="0.25">
      <c r="A311" t="s">
        <v>213</v>
      </c>
      <c r="B311" t="s">
        <v>222</v>
      </c>
      <c r="C311">
        <v>1.1535</v>
      </c>
      <c r="D311">
        <v>1.2319</v>
      </c>
      <c r="E311">
        <v>1.2871999999999999</v>
      </c>
    </row>
    <row r="312" spans="1:5" x14ac:dyDescent="0.25">
      <c r="A312" t="s">
        <v>213</v>
      </c>
      <c r="B312" t="s">
        <v>223</v>
      </c>
      <c r="C312">
        <v>1.1535</v>
      </c>
      <c r="D312">
        <v>1.0038</v>
      </c>
      <c r="E312">
        <v>0.91349999999999998</v>
      </c>
    </row>
    <row r="313" spans="1:5" x14ac:dyDescent="0.25">
      <c r="A313" t="s">
        <v>37</v>
      </c>
      <c r="B313" t="s">
        <v>224</v>
      </c>
      <c r="C313">
        <v>1.2666999999999999</v>
      </c>
      <c r="D313">
        <v>0.72870000000000001</v>
      </c>
      <c r="E313">
        <v>1.5403</v>
      </c>
    </row>
    <row r="314" spans="1:5" x14ac:dyDescent="0.25">
      <c r="A314" t="s">
        <v>37</v>
      </c>
      <c r="B314" t="s">
        <v>229</v>
      </c>
      <c r="C314">
        <v>1.2666999999999999</v>
      </c>
      <c r="D314">
        <v>0.72870000000000001</v>
      </c>
      <c r="E314">
        <v>1.1428</v>
      </c>
    </row>
    <row r="315" spans="1:5" x14ac:dyDescent="0.25">
      <c r="A315" t="s">
        <v>37</v>
      </c>
      <c r="B315" t="s">
        <v>227</v>
      </c>
      <c r="C315">
        <v>1.2666999999999999</v>
      </c>
      <c r="D315">
        <v>1.1277999999999999</v>
      </c>
      <c r="E315">
        <v>1.1535</v>
      </c>
    </row>
    <row r="316" spans="1:5" x14ac:dyDescent="0.25">
      <c r="A316" t="s">
        <v>37</v>
      </c>
      <c r="B316" t="s">
        <v>226</v>
      </c>
      <c r="C316">
        <v>1.2666999999999999</v>
      </c>
      <c r="D316">
        <v>1.3532999999999999</v>
      </c>
      <c r="E316">
        <v>1.0611999999999999</v>
      </c>
    </row>
    <row r="317" spans="1:5" x14ac:dyDescent="0.25">
      <c r="A317" t="s">
        <v>37</v>
      </c>
      <c r="B317" t="s">
        <v>39</v>
      </c>
      <c r="C317">
        <v>1.2666999999999999</v>
      </c>
      <c r="D317">
        <v>0.85019999999999996</v>
      </c>
      <c r="E317">
        <v>1.0435000000000001</v>
      </c>
    </row>
    <row r="318" spans="1:5" x14ac:dyDescent="0.25">
      <c r="A318" t="s">
        <v>37</v>
      </c>
      <c r="B318" t="s">
        <v>225</v>
      </c>
      <c r="C318">
        <v>1.2666999999999999</v>
      </c>
      <c r="D318">
        <v>1.1537999999999999</v>
      </c>
      <c r="E318">
        <v>0.39750000000000002</v>
      </c>
    </row>
    <row r="319" spans="1:5" x14ac:dyDescent="0.25">
      <c r="A319" t="s">
        <v>37</v>
      </c>
      <c r="B319" t="s">
        <v>231</v>
      </c>
      <c r="C319">
        <v>1.2666999999999999</v>
      </c>
      <c r="D319">
        <v>1.1277999999999999</v>
      </c>
      <c r="E319">
        <v>0.83050000000000002</v>
      </c>
    </row>
    <row r="320" spans="1:5" x14ac:dyDescent="0.25">
      <c r="A320" t="s">
        <v>37</v>
      </c>
      <c r="B320" t="s">
        <v>38</v>
      </c>
      <c r="C320">
        <v>1.2666999999999999</v>
      </c>
      <c r="D320">
        <v>0.48580000000000001</v>
      </c>
      <c r="E320">
        <v>0.74529999999999996</v>
      </c>
    </row>
    <row r="321" spans="1:5" x14ac:dyDescent="0.25">
      <c r="A321" t="s">
        <v>37</v>
      </c>
      <c r="B321" t="s">
        <v>228</v>
      </c>
      <c r="C321">
        <v>1.2666999999999999</v>
      </c>
      <c r="D321">
        <v>1.1841999999999999</v>
      </c>
      <c r="E321">
        <v>1.2458</v>
      </c>
    </row>
    <row r="322" spans="1:5" x14ac:dyDescent="0.25">
      <c r="A322" t="s">
        <v>37</v>
      </c>
      <c r="B322" t="s">
        <v>230</v>
      </c>
      <c r="C322">
        <v>1.2666999999999999</v>
      </c>
      <c r="D322">
        <v>1.1841999999999999</v>
      </c>
      <c r="E322">
        <v>0.83050000000000002</v>
      </c>
    </row>
    <row r="323" spans="1:5" x14ac:dyDescent="0.25">
      <c r="A323" t="s">
        <v>337</v>
      </c>
      <c r="B323" t="s">
        <v>338</v>
      </c>
      <c r="C323">
        <v>1.1182000000000001</v>
      </c>
      <c r="D323">
        <v>1.1382000000000001</v>
      </c>
      <c r="E323">
        <v>0.8387</v>
      </c>
    </row>
    <row r="324" spans="1:5" x14ac:dyDescent="0.25">
      <c r="A324" t="s">
        <v>337</v>
      </c>
      <c r="B324" t="s">
        <v>367</v>
      </c>
      <c r="C324">
        <v>1.1182000000000001</v>
      </c>
      <c r="D324">
        <v>0.97560000000000002</v>
      </c>
      <c r="E324">
        <v>1.3548</v>
      </c>
    </row>
    <row r="325" spans="1:5" x14ac:dyDescent="0.25">
      <c r="A325" t="s">
        <v>337</v>
      </c>
      <c r="B325" t="s">
        <v>368</v>
      </c>
      <c r="C325">
        <v>1.1182000000000001</v>
      </c>
      <c r="D325">
        <v>0.81299999999999994</v>
      </c>
      <c r="E325">
        <v>0.5161</v>
      </c>
    </row>
    <row r="326" spans="1:5" x14ac:dyDescent="0.25">
      <c r="A326" t="s">
        <v>337</v>
      </c>
      <c r="B326" t="s">
        <v>373</v>
      </c>
      <c r="C326">
        <v>1.1182000000000001</v>
      </c>
      <c r="D326">
        <v>0.48780000000000001</v>
      </c>
      <c r="E326">
        <v>0.8387</v>
      </c>
    </row>
    <row r="327" spans="1:5" x14ac:dyDescent="0.25">
      <c r="A327" t="s">
        <v>337</v>
      </c>
      <c r="B327" t="s">
        <v>374</v>
      </c>
      <c r="C327">
        <v>1.1182000000000001</v>
      </c>
      <c r="D327">
        <v>0.97560000000000002</v>
      </c>
      <c r="E327">
        <v>1.4193</v>
      </c>
    </row>
    <row r="328" spans="1:5" x14ac:dyDescent="0.25">
      <c r="A328" t="s">
        <v>337</v>
      </c>
      <c r="B328" t="s">
        <v>382</v>
      </c>
      <c r="C328">
        <v>1.1182000000000001</v>
      </c>
      <c r="D328">
        <v>1.2195</v>
      </c>
      <c r="E328">
        <v>1.0968</v>
      </c>
    </row>
    <row r="329" spans="1:5" x14ac:dyDescent="0.25">
      <c r="A329" t="s">
        <v>337</v>
      </c>
      <c r="B329" t="s">
        <v>383</v>
      </c>
      <c r="C329">
        <v>1.1182000000000001</v>
      </c>
      <c r="D329">
        <v>0.65039999999999998</v>
      </c>
      <c r="E329">
        <v>1.0323</v>
      </c>
    </row>
    <row r="330" spans="1:5" x14ac:dyDescent="0.25">
      <c r="A330" t="s">
        <v>337</v>
      </c>
      <c r="B330" t="s">
        <v>403</v>
      </c>
      <c r="C330">
        <v>1.1182000000000001</v>
      </c>
      <c r="D330">
        <v>1.1382000000000001</v>
      </c>
      <c r="E330">
        <v>1.2258</v>
      </c>
    </row>
    <row r="331" spans="1:5" x14ac:dyDescent="0.25">
      <c r="A331" t="s">
        <v>337</v>
      </c>
      <c r="B331" t="s">
        <v>407</v>
      </c>
      <c r="C331">
        <v>1.1182000000000001</v>
      </c>
      <c r="D331">
        <v>1.4634</v>
      </c>
      <c r="E331">
        <v>0.7097</v>
      </c>
    </row>
    <row r="332" spans="1:5" x14ac:dyDescent="0.25">
      <c r="A332" t="s">
        <v>337</v>
      </c>
      <c r="B332" t="s">
        <v>408</v>
      </c>
      <c r="C332">
        <v>1.1182000000000001</v>
      </c>
      <c r="D332">
        <v>1.1382000000000001</v>
      </c>
      <c r="E332">
        <v>0.9677</v>
      </c>
    </row>
    <row r="333" spans="1:5" x14ac:dyDescent="0.25">
      <c r="A333" t="s">
        <v>344</v>
      </c>
      <c r="B333" t="s">
        <v>345</v>
      </c>
      <c r="C333">
        <v>1.3545</v>
      </c>
      <c r="D333">
        <v>1.141</v>
      </c>
      <c r="E333">
        <v>1.5278</v>
      </c>
    </row>
    <row r="334" spans="1:5" x14ac:dyDescent="0.25">
      <c r="A334" t="s">
        <v>344</v>
      </c>
      <c r="B334" t="s">
        <v>350</v>
      </c>
      <c r="C334">
        <v>1.3545</v>
      </c>
      <c r="D334">
        <v>0.67120000000000002</v>
      </c>
      <c r="E334">
        <v>0.625</v>
      </c>
    </row>
    <row r="335" spans="1:5" x14ac:dyDescent="0.25">
      <c r="A335" t="s">
        <v>344</v>
      </c>
      <c r="B335" t="s">
        <v>358</v>
      </c>
      <c r="C335">
        <v>1.3545</v>
      </c>
      <c r="D335">
        <v>0.4698</v>
      </c>
      <c r="E335">
        <v>1.3193999999999999</v>
      </c>
    </row>
    <row r="336" spans="1:5" x14ac:dyDescent="0.25">
      <c r="A336" t="s">
        <v>344</v>
      </c>
      <c r="B336" t="s">
        <v>370</v>
      </c>
      <c r="C336">
        <v>1.3545</v>
      </c>
      <c r="D336">
        <v>0.4027</v>
      </c>
      <c r="E336">
        <v>0.90280000000000005</v>
      </c>
    </row>
    <row r="337" spans="1:5" x14ac:dyDescent="0.25">
      <c r="A337" t="s">
        <v>344</v>
      </c>
      <c r="B337" t="s">
        <v>376</v>
      </c>
      <c r="C337">
        <v>1.3545</v>
      </c>
      <c r="D337">
        <v>1.4765999999999999</v>
      </c>
      <c r="E337">
        <v>0.90280000000000005</v>
      </c>
    </row>
    <row r="338" spans="1:5" x14ac:dyDescent="0.25">
      <c r="A338" t="s">
        <v>344</v>
      </c>
      <c r="B338" t="s">
        <v>379</v>
      </c>
      <c r="C338">
        <v>1.3545</v>
      </c>
      <c r="D338">
        <v>1.0739000000000001</v>
      </c>
      <c r="E338">
        <v>0.90280000000000005</v>
      </c>
    </row>
    <row r="339" spans="1:5" x14ac:dyDescent="0.25">
      <c r="A339" t="s">
        <v>344</v>
      </c>
      <c r="B339" t="s">
        <v>411</v>
      </c>
      <c r="C339">
        <v>1.3545</v>
      </c>
      <c r="D339">
        <v>1.4765999999999999</v>
      </c>
      <c r="E339">
        <v>0.55559999999999998</v>
      </c>
    </row>
    <row r="340" spans="1:5" x14ac:dyDescent="0.25">
      <c r="A340" t="s">
        <v>344</v>
      </c>
      <c r="B340" t="s">
        <v>421</v>
      </c>
      <c r="C340">
        <v>1.3545</v>
      </c>
      <c r="D340">
        <v>0.67120000000000002</v>
      </c>
      <c r="E340">
        <v>1.5278</v>
      </c>
    </row>
    <row r="341" spans="1:5" x14ac:dyDescent="0.25">
      <c r="A341" t="s">
        <v>344</v>
      </c>
      <c r="B341" t="s">
        <v>422</v>
      </c>
      <c r="C341">
        <v>1.3545</v>
      </c>
      <c r="D341">
        <v>1.5437000000000001</v>
      </c>
      <c r="E341">
        <v>0.90280000000000005</v>
      </c>
    </row>
    <row r="342" spans="1:5" x14ac:dyDescent="0.25">
      <c r="A342" t="s">
        <v>344</v>
      </c>
      <c r="B342" t="s">
        <v>424</v>
      </c>
      <c r="C342">
        <v>1.3545</v>
      </c>
      <c r="D342">
        <v>1.0739000000000001</v>
      </c>
      <c r="E342">
        <v>0.83330000000000004</v>
      </c>
    </row>
    <row r="343" spans="1:5" x14ac:dyDescent="0.25">
      <c r="A343" t="s">
        <v>340</v>
      </c>
      <c r="B343" t="s">
        <v>341</v>
      </c>
      <c r="C343">
        <v>1.1395</v>
      </c>
      <c r="D343">
        <v>0.69279999999999997</v>
      </c>
      <c r="E343">
        <v>1.2307999999999999</v>
      </c>
    </row>
    <row r="344" spans="1:5" x14ac:dyDescent="0.25">
      <c r="A344" t="s">
        <v>340</v>
      </c>
      <c r="B344" t="s">
        <v>352</v>
      </c>
      <c r="C344">
        <v>1.1395</v>
      </c>
      <c r="D344">
        <v>0.78520000000000001</v>
      </c>
      <c r="E344">
        <v>0.88460000000000005</v>
      </c>
    </row>
    <row r="345" spans="1:5" x14ac:dyDescent="0.25">
      <c r="A345" t="s">
        <v>340</v>
      </c>
      <c r="B345" t="s">
        <v>353</v>
      </c>
      <c r="C345">
        <v>1.1395</v>
      </c>
      <c r="D345">
        <v>1.2009000000000001</v>
      </c>
      <c r="E345">
        <v>0.53849999999999998</v>
      </c>
    </row>
    <row r="346" spans="1:5" x14ac:dyDescent="0.25">
      <c r="A346" t="s">
        <v>340</v>
      </c>
      <c r="B346" t="s">
        <v>354</v>
      </c>
      <c r="C346">
        <v>1.1395</v>
      </c>
      <c r="D346">
        <v>1.8936999999999999</v>
      </c>
      <c r="E346">
        <v>0.69230000000000003</v>
      </c>
    </row>
    <row r="347" spans="1:5" x14ac:dyDescent="0.25">
      <c r="A347" t="s">
        <v>340</v>
      </c>
      <c r="B347" t="s">
        <v>356</v>
      </c>
      <c r="C347">
        <v>1.1395</v>
      </c>
      <c r="D347">
        <v>1.0623</v>
      </c>
      <c r="E347">
        <v>1.1153999999999999</v>
      </c>
    </row>
    <row r="348" spans="1:5" x14ac:dyDescent="0.25">
      <c r="A348" t="s">
        <v>340</v>
      </c>
      <c r="B348" t="s">
        <v>361</v>
      </c>
      <c r="C348">
        <v>1.1395</v>
      </c>
      <c r="D348">
        <v>0.87760000000000005</v>
      </c>
      <c r="E348">
        <v>1.0769</v>
      </c>
    </row>
    <row r="349" spans="1:5" x14ac:dyDescent="0.25">
      <c r="A349" t="s">
        <v>340</v>
      </c>
      <c r="B349" t="s">
        <v>365</v>
      </c>
      <c r="C349">
        <v>1.1395</v>
      </c>
      <c r="D349">
        <v>1.1547000000000001</v>
      </c>
      <c r="E349">
        <v>1.0385</v>
      </c>
    </row>
    <row r="350" spans="1:5" x14ac:dyDescent="0.25">
      <c r="A350" t="s">
        <v>340</v>
      </c>
      <c r="B350" t="s">
        <v>377</v>
      </c>
      <c r="C350">
        <v>1.1395</v>
      </c>
      <c r="D350">
        <v>0.78520000000000001</v>
      </c>
      <c r="E350">
        <v>1.1922999999999999</v>
      </c>
    </row>
    <row r="351" spans="1:5" x14ac:dyDescent="0.25">
      <c r="A351" t="s">
        <v>340</v>
      </c>
      <c r="B351" t="s">
        <v>378</v>
      </c>
      <c r="C351">
        <v>1.1395</v>
      </c>
      <c r="D351">
        <v>0.73899999999999999</v>
      </c>
      <c r="E351">
        <v>1.2307999999999999</v>
      </c>
    </row>
    <row r="352" spans="1:5" x14ac:dyDescent="0.25">
      <c r="A352" t="s">
        <v>340</v>
      </c>
      <c r="B352" t="s">
        <v>385</v>
      </c>
      <c r="C352">
        <v>1.1395</v>
      </c>
      <c r="D352">
        <v>0.60040000000000004</v>
      </c>
      <c r="E352">
        <v>1.1538999999999999</v>
      </c>
    </row>
    <row r="353" spans="1:5" x14ac:dyDescent="0.25">
      <c r="A353" t="s">
        <v>340</v>
      </c>
      <c r="B353" t="s">
        <v>387</v>
      </c>
      <c r="C353">
        <v>1.1395</v>
      </c>
      <c r="D353">
        <v>1.0161</v>
      </c>
      <c r="E353">
        <v>1.5385</v>
      </c>
    </row>
    <row r="354" spans="1:5" x14ac:dyDescent="0.25">
      <c r="A354" t="s">
        <v>340</v>
      </c>
      <c r="B354" t="s">
        <v>390</v>
      </c>
      <c r="C354">
        <v>1.1395</v>
      </c>
      <c r="D354">
        <v>0.78520000000000001</v>
      </c>
      <c r="E354">
        <v>1.2307999999999999</v>
      </c>
    </row>
    <row r="355" spans="1:5" x14ac:dyDescent="0.25">
      <c r="A355" t="s">
        <v>340</v>
      </c>
      <c r="B355" t="s">
        <v>394</v>
      </c>
      <c r="C355">
        <v>1.1395</v>
      </c>
      <c r="D355">
        <v>0.87760000000000005</v>
      </c>
      <c r="E355">
        <v>1.0385</v>
      </c>
    </row>
    <row r="356" spans="1:5" x14ac:dyDescent="0.25">
      <c r="A356" t="s">
        <v>340</v>
      </c>
      <c r="B356" t="s">
        <v>405</v>
      </c>
      <c r="C356">
        <v>1.1395</v>
      </c>
      <c r="D356">
        <v>0.73899999999999999</v>
      </c>
      <c r="E356">
        <v>0.96160000000000001</v>
      </c>
    </row>
    <row r="357" spans="1:5" x14ac:dyDescent="0.25">
      <c r="A357" t="s">
        <v>340</v>
      </c>
      <c r="B357" t="s">
        <v>413</v>
      </c>
      <c r="C357">
        <v>1.1395</v>
      </c>
      <c r="D357">
        <v>1.5704</v>
      </c>
      <c r="E357">
        <v>0.57689999999999997</v>
      </c>
    </row>
    <row r="358" spans="1:5" x14ac:dyDescent="0.25">
      <c r="A358" t="s">
        <v>340</v>
      </c>
      <c r="B358" t="s">
        <v>415</v>
      </c>
      <c r="C358">
        <v>1.1395</v>
      </c>
      <c r="D358">
        <v>1.2009000000000001</v>
      </c>
      <c r="E358">
        <v>0.84619999999999995</v>
      </c>
    </row>
    <row r="359" spans="1:5" x14ac:dyDescent="0.25">
      <c r="A359" t="s">
        <v>340</v>
      </c>
      <c r="B359" t="s">
        <v>418</v>
      </c>
      <c r="C359">
        <v>1.1395</v>
      </c>
      <c r="D359">
        <v>1.1547000000000001</v>
      </c>
      <c r="E359">
        <v>0.65390000000000004</v>
      </c>
    </row>
    <row r="360" spans="1:5" x14ac:dyDescent="0.25">
      <c r="A360" t="s">
        <v>340</v>
      </c>
      <c r="B360" t="s">
        <v>428</v>
      </c>
      <c r="C360">
        <v>1.1395</v>
      </c>
      <c r="D360">
        <v>0.73899999999999999</v>
      </c>
      <c r="E360">
        <v>1.1538999999999999</v>
      </c>
    </row>
    <row r="361" spans="1:5" x14ac:dyDescent="0.25">
      <c r="A361" t="s">
        <v>340</v>
      </c>
      <c r="B361" t="s">
        <v>429</v>
      </c>
      <c r="C361">
        <v>1.1395</v>
      </c>
      <c r="D361">
        <v>0.69279999999999997</v>
      </c>
      <c r="E361">
        <v>1.0385</v>
      </c>
    </row>
    <row r="362" spans="1:5" x14ac:dyDescent="0.25">
      <c r="A362" t="s">
        <v>340</v>
      </c>
      <c r="B362" t="s">
        <v>431</v>
      </c>
      <c r="C362">
        <v>1.1395</v>
      </c>
      <c r="D362">
        <v>1.4318</v>
      </c>
      <c r="E362">
        <v>0.80769999999999997</v>
      </c>
    </row>
    <row r="363" spans="1:5" x14ac:dyDescent="0.25">
      <c r="A363" t="s">
        <v>342</v>
      </c>
      <c r="B363" t="s">
        <v>343</v>
      </c>
      <c r="C363">
        <v>0.85970000000000002</v>
      </c>
      <c r="D363">
        <v>0.69789999999999996</v>
      </c>
      <c r="E363">
        <v>1.1496999999999999</v>
      </c>
    </row>
    <row r="364" spans="1:5" x14ac:dyDescent="0.25">
      <c r="A364" t="s">
        <v>342</v>
      </c>
      <c r="B364" t="s">
        <v>346</v>
      </c>
      <c r="C364">
        <v>0.85970000000000002</v>
      </c>
      <c r="D364">
        <v>0.69789999999999996</v>
      </c>
      <c r="E364">
        <v>0.76649999999999996</v>
      </c>
    </row>
    <row r="365" spans="1:5" x14ac:dyDescent="0.25">
      <c r="A365" t="s">
        <v>342</v>
      </c>
      <c r="B365" t="s">
        <v>348</v>
      </c>
      <c r="C365">
        <v>0.85970000000000002</v>
      </c>
      <c r="D365">
        <v>1.454</v>
      </c>
      <c r="E365">
        <v>0.93679999999999997</v>
      </c>
    </row>
    <row r="366" spans="1:5" x14ac:dyDescent="0.25">
      <c r="A366" t="s">
        <v>342</v>
      </c>
      <c r="B366" t="s">
        <v>363</v>
      </c>
      <c r="C366">
        <v>0.85970000000000002</v>
      </c>
      <c r="D366">
        <v>0.93059999999999998</v>
      </c>
      <c r="E366">
        <v>1.1496999999999999</v>
      </c>
    </row>
    <row r="367" spans="1:5" x14ac:dyDescent="0.25">
      <c r="A367" t="s">
        <v>342</v>
      </c>
      <c r="B367" t="s">
        <v>364</v>
      </c>
      <c r="C367">
        <v>0.85970000000000002</v>
      </c>
      <c r="D367">
        <v>0.81420000000000003</v>
      </c>
      <c r="E367">
        <v>1.32</v>
      </c>
    </row>
    <row r="368" spans="1:5" x14ac:dyDescent="0.25">
      <c r="A368" t="s">
        <v>342</v>
      </c>
      <c r="B368" t="s">
        <v>380</v>
      </c>
      <c r="C368">
        <v>0.85970000000000002</v>
      </c>
      <c r="D368">
        <v>1.7447999999999999</v>
      </c>
      <c r="E368">
        <v>0.63870000000000005</v>
      </c>
    </row>
    <row r="369" spans="1:5" x14ac:dyDescent="0.25">
      <c r="A369" t="s">
        <v>342</v>
      </c>
      <c r="B369" t="s">
        <v>384</v>
      </c>
      <c r="C369">
        <v>0.85970000000000002</v>
      </c>
      <c r="D369">
        <v>1.2795000000000001</v>
      </c>
      <c r="E369">
        <v>1.0646</v>
      </c>
    </row>
    <row r="370" spans="1:5" x14ac:dyDescent="0.25">
      <c r="A370" t="s">
        <v>342</v>
      </c>
      <c r="B370" t="s">
        <v>386</v>
      </c>
      <c r="C370">
        <v>0.85970000000000002</v>
      </c>
      <c r="D370">
        <v>1.3957999999999999</v>
      </c>
      <c r="E370">
        <v>0.97940000000000005</v>
      </c>
    </row>
    <row r="371" spans="1:5" x14ac:dyDescent="0.25">
      <c r="A371" t="s">
        <v>342</v>
      </c>
      <c r="B371" t="s">
        <v>392</v>
      </c>
      <c r="C371">
        <v>0.85970000000000002</v>
      </c>
      <c r="D371">
        <v>0.63980000000000004</v>
      </c>
      <c r="E371">
        <v>1.2775000000000001</v>
      </c>
    </row>
    <row r="372" spans="1:5" x14ac:dyDescent="0.25">
      <c r="A372" t="s">
        <v>342</v>
      </c>
      <c r="B372" t="s">
        <v>393</v>
      </c>
      <c r="C372">
        <v>0.85970000000000002</v>
      </c>
      <c r="D372">
        <v>1.0468999999999999</v>
      </c>
      <c r="E372">
        <v>0.85160000000000002</v>
      </c>
    </row>
    <row r="373" spans="1:5" x14ac:dyDescent="0.25">
      <c r="A373" t="s">
        <v>342</v>
      </c>
      <c r="B373" t="s">
        <v>396</v>
      </c>
      <c r="C373">
        <v>0.85970000000000002</v>
      </c>
      <c r="D373">
        <v>0.69789999999999996</v>
      </c>
      <c r="E373">
        <v>1.1496999999999999</v>
      </c>
    </row>
    <row r="374" spans="1:5" x14ac:dyDescent="0.25">
      <c r="A374" t="s">
        <v>342</v>
      </c>
      <c r="B374" t="s">
        <v>398</v>
      </c>
      <c r="C374">
        <v>0.85970000000000002</v>
      </c>
      <c r="D374">
        <v>0.98870000000000002</v>
      </c>
      <c r="E374">
        <v>1.5754999999999999</v>
      </c>
    </row>
    <row r="375" spans="1:5" x14ac:dyDescent="0.25">
      <c r="A375" t="s">
        <v>342</v>
      </c>
      <c r="B375" t="s">
        <v>399</v>
      </c>
      <c r="C375">
        <v>0.85970000000000002</v>
      </c>
      <c r="D375">
        <v>0.98870000000000002</v>
      </c>
      <c r="E375">
        <v>1.022</v>
      </c>
    </row>
    <row r="376" spans="1:5" x14ac:dyDescent="0.25">
      <c r="A376" t="s">
        <v>342</v>
      </c>
      <c r="B376" t="s">
        <v>400</v>
      </c>
      <c r="C376">
        <v>0.85970000000000002</v>
      </c>
      <c r="D376">
        <v>1.105</v>
      </c>
      <c r="E376">
        <v>0.59619999999999995</v>
      </c>
    </row>
    <row r="377" spans="1:5" x14ac:dyDescent="0.25">
      <c r="A377" t="s">
        <v>342</v>
      </c>
      <c r="B377" t="s">
        <v>402</v>
      </c>
      <c r="C377">
        <v>0.85970000000000002</v>
      </c>
      <c r="D377">
        <v>1.0468999999999999</v>
      </c>
      <c r="E377">
        <v>0.93679999999999997</v>
      </c>
    </row>
    <row r="378" spans="1:5" x14ac:dyDescent="0.25">
      <c r="A378" t="s">
        <v>342</v>
      </c>
      <c r="B378" t="s">
        <v>406</v>
      </c>
      <c r="C378">
        <v>0.85970000000000002</v>
      </c>
      <c r="D378">
        <v>0.98870000000000002</v>
      </c>
      <c r="E378">
        <v>0.93679999999999997</v>
      </c>
    </row>
    <row r="379" spans="1:5" x14ac:dyDescent="0.25">
      <c r="A379" t="s">
        <v>342</v>
      </c>
      <c r="B379" t="s">
        <v>409</v>
      </c>
      <c r="C379">
        <v>0.85970000000000002</v>
      </c>
      <c r="D379">
        <v>1.0468999999999999</v>
      </c>
      <c r="E379">
        <v>1.022</v>
      </c>
    </row>
    <row r="380" spans="1:5" x14ac:dyDescent="0.25">
      <c r="A380" t="s">
        <v>342</v>
      </c>
      <c r="B380" t="s">
        <v>414</v>
      </c>
      <c r="C380">
        <v>0.85970000000000002</v>
      </c>
      <c r="D380">
        <v>1.0468999999999999</v>
      </c>
      <c r="E380">
        <v>1.1496999999999999</v>
      </c>
    </row>
    <row r="381" spans="1:5" x14ac:dyDescent="0.25">
      <c r="A381" t="s">
        <v>342</v>
      </c>
      <c r="B381" t="s">
        <v>420</v>
      </c>
      <c r="C381">
        <v>0.85970000000000002</v>
      </c>
      <c r="D381">
        <v>0.87239999999999995</v>
      </c>
      <c r="E381">
        <v>0.68130000000000002</v>
      </c>
    </row>
    <row r="382" spans="1:5" x14ac:dyDescent="0.25">
      <c r="A382" t="s">
        <v>342</v>
      </c>
      <c r="B382" t="s">
        <v>426</v>
      </c>
      <c r="C382">
        <v>0.85970000000000002</v>
      </c>
      <c r="D382">
        <v>0.66469999999999996</v>
      </c>
      <c r="E382">
        <v>0.89219999999999999</v>
      </c>
    </row>
    <row r="383" spans="1:5" x14ac:dyDescent="0.25">
      <c r="A383" t="s">
        <v>342</v>
      </c>
      <c r="B383" t="s">
        <v>430</v>
      </c>
      <c r="C383">
        <v>0.85970000000000002</v>
      </c>
      <c r="D383">
        <v>1.105</v>
      </c>
      <c r="E383">
        <v>0.85160000000000002</v>
      </c>
    </row>
    <row r="384" spans="1:5" x14ac:dyDescent="0.25">
      <c r="A384" t="s">
        <v>342</v>
      </c>
      <c r="B384" t="s">
        <v>436</v>
      </c>
      <c r="C384">
        <v>0.85970000000000002</v>
      </c>
      <c r="D384">
        <v>0.77549999999999997</v>
      </c>
      <c r="E384">
        <v>1.0544</v>
      </c>
    </row>
    <row r="385" spans="1:5" x14ac:dyDescent="0.25">
      <c r="A385" t="s">
        <v>40</v>
      </c>
      <c r="B385" t="s">
        <v>339</v>
      </c>
      <c r="C385">
        <v>1.2</v>
      </c>
      <c r="D385">
        <v>0.66669999999999996</v>
      </c>
      <c r="E385">
        <v>0.7974</v>
      </c>
    </row>
    <row r="386" spans="1:5" x14ac:dyDescent="0.25">
      <c r="A386" t="s">
        <v>40</v>
      </c>
      <c r="B386" t="s">
        <v>333</v>
      </c>
      <c r="C386">
        <v>1.2</v>
      </c>
      <c r="D386">
        <v>0.83330000000000004</v>
      </c>
      <c r="E386">
        <v>1.3290999999999999</v>
      </c>
    </row>
    <row r="387" spans="1:5" x14ac:dyDescent="0.25">
      <c r="A387" t="s">
        <v>40</v>
      </c>
      <c r="B387" t="s">
        <v>238</v>
      </c>
      <c r="C387">
        <v>1.2</v>
      </c>
      <c r="D387">
        <v>0.70830000000000004</v>
      </c>
      <c r="E387">
        <v>0.89710000000000001</v>
      </c>
    </row>
    <row r="388" spans="1:5" x14ac:dyDescent="0.25">
      <c r="A388" t="s">
        <v>40</v>
      </c>
      <c r="B388" t="s">
        <v>320</v>
      </c>
      <c r="C388">
        <v>1.2</v>
      </c>
      <c r="D388">
        <v>1.6667000000000001</v>
      </c>
      <c r="E388">
        <v>0.99680000000000002</v>
      </c>
    </row>
    <row r="389" spans="1:5" x14ac:dyDescent="0.25">
      <c r="A389" t="s">
        <v>40</v>
      </c>
      <c r="B389" t="s">
        <v>234</v>
      </c>
      <c r="C389">
        <v>1.2</v>
      </c>
      <c r="D389">
        <v>0.70830000000000004</v>
      </c>
      <c r="E389">
        <v>0.89710000000000001</v>
      </c>
    </row>
    <row r="390" spans="1:5" x14ac:dyDescent="0.25">
      <c r="A390" t="s">
        <v>40</v>
      </c>
      <c r="B390" t="s">
        <v>316</v>
      </c>
      <c r="C390">
        <v>1.2</v>
      </c>
      <c r="D390">
        <v>0.875</v>
      </c>
      <c r="E390">
        <v>1.6614</v>
      </c>
    </row>
    <row r="391" spans="1:5" x14ac:dyDescent="0.25">
      <c r="A391" t="s">
        <v>40</v>
      </c>
      <c r="B391" t="s">
        <v>335</v>
      </c>
      <c r="C391">
        <v>1.2</v>
      </c>
      <c r="D391">
        <v>1.0832999999999999</v>
      </c>
      <c r="E391">
        <v>1.2625999999999999</v>
      </c>
    </row>
    <row r="392" spans="1:5" x14ac:dyDescent="0.25">
      <c r="A392" t="s">
        <v>40</v>
      </c>
      <c r="B392" t="s">
        <v>332</v>
      </c>
      <c r="C392">
        <v>1.2</v>
      </c>
      <c r="D392">
        <v>1.5832999999999999</v>
      </c>
      <c r="E392">
        <v>0.53159999999999996</v>
      </c>
    </row>
    <row r="393" spans="1:5" x14ac:dyDescent="0.25">
      <c r="A393" t="s">
        <v>40</v>
      </c>
      <c r="B393" t="s">
        <v>321</v>
      </c>
      <c r="C393">
        <v>1.2</v>
      </c>
      <c r="D393">
        <v>1.4582999999999999</v>
      </c>
      <c r="E393">
        <v>0.63129999999999997</v>
      </c>
    </row>
    <row r="394" spans="1:5" x14ac:dyDescent="0.25">
      <c r="A394" t="s">
        <v>40</v>
      </c>
      <c r="B394" t="s">
        <v>236</v>
      </c>
      <c r="C394">
        <v>1.2</v>
      </c>
      <c r="D394">
        <v>0.91669999999999996</v>
      </c>
      <c r="E394">
        <v>0.89710000000000001</v>
      </c>
    </row>
    <row r="395" spans="1:5" x14ac:dyDescent="0.25">
      <c r="A395" t="s">
        <v>40</v>
      </c>
      <c r="B395" t="s">
        <v>41</v>
      </c>
      <c r="C395">
        <v>1.2</v>
      </c>
      <c r="D395">
        <v>0.70830000000000004</v>
      </c>
      <c r="E395">
        <v>1.3623000000000001</v>
      </c>
    </row>
    <row r="396" spans="1:5" x14ac:dyDescent="0.25">
      <c r="A396" t="s">
        <v>40</v>
      </c>
      <c r="B396" t="s">
        <v>233</v>
      </c>
      <c r="C396">
        <v>1.2</v>
      </c>
      <c r="D396">
        <v>1</v>
      </c>
      <c r="E396">
        <v>1.0632999999999999</v>
      </c>
    </row>
    <row r="397" spans="1:5" x14ac:dyDescent="0.25">
      <c r="A397" t="s">
        <v>40</v>
      </c>
      <c r="B397" t="s">
        <v>317</v>
      </c>
      <c r="C397">
        <v>1.2</v>
      </c>
      <c r="D397">
        <v>1.125</v>
      </c>
      <c r="E397">
        <v>0.99680000000000002</v>
      </c>
    </row>
    <row r="398" spans="1:5" x14ac:dyDescent="0.25">
      <c r="A398" t="s">
        <v>40</v>
      </c>
      <c r="B398" t="s">
        <v>42</v>
      </c>
      <c r="C398">
        <v>1.2</v>
      </c>
      <c r="D398">
        <v>0.91669999999999996</v>
      </c>
      <c r="E398">
        <v>1.0632999999999999</v>
      </c>
    </row>
    <row r="399" spans="1:5" x14ac:dyDescent="0.25">
      <c r="A399" t="s">
        <v>40</v>
      </c>
      <c r="B399" t="s">
        <v>334</v>
      </c>
      <c r="C399">
        <v>1.2</v>
      </c>
      <c r="D399">
        <v>0.875</v>
      </c>
      <c r="E399">
        <v>1.0632999999999999</v>
      </c>
    </row>
    <row r="400" spans="1:5" x14ac:dyDescent="0.25">
      <c r="A400" t="s">
        <v>40</v>
      </c>
      <c r="B400" t="s">
        <v>237</v>
      </c>
      <c r="C400">
        <v>1.2</v>
      </c>
      <c r="D400">
        <v>0.625</v>
      </c>
      <c r="E400">
        <v>0.89710000000000001</v>
      </c>
    </row>
    <row r="401" spans="1:5" x14ac:dyDescent="0.25">
      <c r="A401" t="s">
        <v>40</v>
      </c>
      <c r="B401" t="s">
        <v>232</v>
      </c>
      <c r="C401">
        <v>1.2</v>
      </c>
      <c r="D401">
        <v>0.91669999999999996</v>
      </c>
      <c r="E401">
        <v>0.96360000000000001</v>
      </c>
    </row>
    <row r="402" spans="1:5" x14ac:dyDescent="0.25">
      <c r="A402" t="s">
        <v>40</v>
      </c>
      <c r="B402" t="s">
        <v>319</v>
      </c>
      <c r="C402">
        <v>1.2</v>
      </c>
      <c r="D402">
        <v>1.0832999999999999</v>
      </c>
      <c r="E402">
        <v>1.2959000000000001</v>
      </c>
    </row>
    <row r="403" spans="1:5" x14ac:dyDescent="0.25">
      <c r="A403" t="s">
        <v>40</v>
      </c>
      <c r="B403" t="s">
        <v>235</v>
      </c>
      <c r="C403">
        <v>1.2</v>
      </c>
      <c r="D403">
        <v>1.4582999999999999</v>
      </c>
      <c r="E403">
        <v>0.9304</v>
      </c>
    </row>
    <row r="404" spans="1:5" x14ac:dyDescent="0.25">
      <c r="A404" t="s">
        <v>40</v>
      </c>
      <c r="B404" t="s">
        <v>239</v>
      </c>
      <c r="C404">
        <v>1.2</v>
      </c>
      <c r="D404">
        <v>0.83330000000000004</v>
      </c>
      <c r="E404">
        <v>0.432</v>
      </c>
    </row>
    <row r="405" spans="1:5" x14ac:dyDescent="0.25">
      <c r="A405" t="s">
        <v>40</v>
      </c>
      <c r="B405" t="s">
        <v>318</v>
      </c>
      <c r="C405">
        <v>1.2</v>
      </c>
      <c r="D405">
        <v>0.95830000000000004</v>
      </c>
      <c r="E405">
        <v>1.03</v>
      </c>
    </row>
    <row r="406" spans="1:5" x14ac:dyDescent="0.25">
      <c r="A406" t="s">
        <v>493</v>
      </c>
      <c r="B406" t="s">
        <v>494</v>
      </c>
      <c r="C406">
        <v>0.86150000000000004</v>
      </c>
      <c r="D406">
        <v>1.1608000000000001</v>
      </c>
      <c r="E406">
        <v>1.052</v>
      </c>
    </row>
    <row r="407" spans="1:5" x14ac:dyDescent="0.25">
      <c r="A407" t="s">
        <v>493</v>
      </c>
      <c r="B407" t="s">
        <v>495</v>
      </c>
      <c r="C407">
        <v>0.86150000000000004</v>
      </c>
      <c r="D407">
        <v>0.58040000000000003</v>
      </c>
      <c r="E407">
        <v>0.501</v>
      </c>
    </row>
    <row r="408" spans="1:5" x14ac:dyDescent="0.25">
      <c r="A408" t="s">
        <v>493</v>
      </c>
      <c r="B408" t="s">
        <v>496</v>
      </c>
      <c r="C408">
        <v>0.86150000000000004</v>
      </c>
      <c r="D408">
        <v>0.23219999999999999</v>
      </c>
      <c r="E408">
        <v>1.8033999999999999</v>
      </c>
    </row>
    <row r="409" spans="1:5" x14ac:dyDescent="0.25">
      <c r="A409" t="s">
        <v>493</v>
      </c>
      <c r="B409" t="s">
        <v>497</v>
      </c>
      <c r="C409">
        <v>0.86150000000000004</v>
      </c>
      <c r="D409">
        <v>1.3929</v>
      </c>
      <c r="E409">
        <v>1.5028999999999999</v>
      </c>
    </row>
    <row r="410" spans="1:5" x14ac:dyDescent="0.25">
      <c r="A410" t="s">
        <v>493</v>
      </c>
      <c r="B410" t="s">
        <v>498</v>
      </c>
      <c r="C410">
        <v>0.86150000000000004</v>
      </c>
      <c r="D410">
        <v>0.77380000000000004</v>
      </c>
      <c r="E410">
        <v>0.62619999999999998</v>
      </c>
    </row>
    <row r="411" spans="1:5" x14ac:dyDescent="0.25">
      <c r="A411" t="s">
        <v>493</v>
      </c>
      <c r="B411" t="s">
        <v>499</v>
      </c>
      <c r="C411">
        <v>0.86150000000000004</v>
      </c>
      <c r="D411">
        <v>1.1608000000000001</v>
      </c>
      <c r="E411">
        <v>0.501</v>
      </c>
    </row>
    <row r="412" spans="1:5" x14ac:dyDescent="0.25">
      <c r="A412" t="s">
        <v>493</v>
      </c>
      <c r="B412" t="s">
        <v>500</v>
      </c>
      <c r="C412">
        <v>0.86150000000000004</v>
      </c>
      <c r="D412">
        <v>0.46429999999999999</v>
      </c>
      <c r="E412">
        <v>0.60109999999999997</v>
      </c>
    </row>
    <row r="413" spans="1:5" x14ac:dyDescent="0.25">
      <c r="A413" t="s">
        <v>493</v>
      </c>
      <c r="B413" t="s">
        <v>501</v>
      </c>
      <c r="C413">
        <v>0.86150000000000004</v>
      </c>
      <c r="D413">
        <v>0.92859999999999998</v>
      </c>
      <c r="E413">
        <v>1.2022999999999999</v>
      </c>
    </row>
    <row r="414" spans="1:5" x14ac:dyDescent="0.25">
      <c r="A414" t="s">
        <v>493</v>
      </c>
      <c r="B414" t="s">
        <v>502</v>
      </c>
      <c r="C414">
        <v>0.86150000000000004</v>
      </c>
      <c r="D414">
        <v>0.23219999999999999</v>
      </c>
      <c r="E414">
        <v>0.45090000000000002</v>
      </c>
    </row>
    <row r="415" spans="1:5" x14ac:dyDescent="0.25">
      <c r="A415" t="s">
        <v>493</v>
      </c>
      <c r="B415" t="s">
        <v>503</v>
      </c>
      <c r="C415">
        <v>0.86150000000000004</v>
      </c>
      <c r="D415">
        <v>1.8572</v>
      </c>
      <c r="E415">
        <v>1.2022999999999999</v>
      </c>
    </row>
    <row r="416" spans="1:5" x14ac:dyDescent="0.25">
      <c r="A416" t="s">
        <v>493</v>
      </c>
      <c r="B416" t="s">
        <v>504</v>
      </c>
      <c r="C416">
        <v>0.86150000000000004</v>
      </c>
      <c r="D416">
        <v>0.46429999999999999</v>
      </c>
      <c r="E416">
        <v>1.5028999999999999</v>
      </c>
    </row>
    <row r="417" spans="1:5" x14ac:dyDescent="0.25">
      <c r="A417" t="s">
        <v>493</v>
      </c>
      <c r="B417" t="s">
        <v>505</v>
      </c>
      <c r="C417">
        <v>0.86150000000000004</v>
      </c>
      <c r="D417">
        <v>0.87060000000000004</v>
      </c>
      <c r="E417">
        <v>1.5028999999999999</v>
      </c>
    </row>
    <row r="418" spans="1:5" x14ac:dyDescent="0.25">
      <c r="A418" t="s">
        <v>493</v>
      </c>
      <c r="B418" t="s">
        <v>506</v>
      </c>
      <c r="C418">
        <v>0.86150000000000004</v>
      </c>
      <c r="D418">
        <v>0.58040000000000003</v>
      </c>
      <c r="E418">
        <v>0.56359999999999999</v>
      </c>
    </row>
    <row r="419" spans="1:5" x14ac:dyDescent="0.25">
      <c r="A419" t="s">
        <v>493</v>
      </c>
      <c r="B419" t="s">
        <v>507</v>
      </c>
      <c r="C419">
        <v>0.86150000000000004</v>
      </c>
      <c r="D419">
        <v>1.1608000000000001</v>
      </c>
      <c r="E419">
        <v>0.75139999999999996</v>
      </c>
    </row>
    <row r="420" spans="1:5" x14ac:dyDescent="0.25">
      <c r="A420" t="s">
        <v>493</v>
      </c>
      <c r="B420" t="s">
        <v>508</v>
      </c>
      <c r="C420">
        <v>0.86150000000000004</v>
      </c>
      <c r="D420">
        <v>2.6116999999999999</v>
      </c>
      <c r="E420">
        <v>1.5028999999999999</v>
      </c>
    </row>
    <row r="421" spans="1:5" x14ac:dyDescent="0.25">
      <c r="A421" t="s">
        <v>493</v>
      </c>
      <c r="B421" t="s">
        <v>509</v>
      </c>
      <c r="C421">
        <v>0.86150000000000004</v>
      </c>
      <c r="D421">
        <v>0.23219999999999999</v>
      </c>
      <c r="E421">
        <v>0.90169999999999995</v>
      </c>
    </row>
    <row r="422" spans="1:5" x14ac:dyDescent="0.25">
      <c r="A422" t="s">
        <v>493</v>
      </c>
      <c r="B422" t="s">
        <v>510</v>
      </c>
      <c r="C422">
        <v>0.86150000000000004</v>
      </c>
      <c r="D422">
        <v>0.92859999999999998</v>
      </c>
      <c r="E422">
        <v>1.2022999999999999</v>
      </c>
    </row>
    <row r="423" spans="1:5" x14ac:dyDescent="0.25">
      <c r="A423" t="s">
        <v>493</v>
      </c>
      <c r="B423" t="s">
        <v>511</v>
      </c>
      <c r="C423">
        <v>0.86150000000000004</v>
      </c>
      <c r="D423">
        <v>1.8572</v>
      </c>
      <c r="E423">
        <v>1.2022999999999999</v>
      </c>
    </row>
    <row r="424" spans="1:5" x14ac:dyDescent="0.25">
      <c r="A424" t="s">
        <v>493</v>
      </c>
      <c r="B424" t="s">
        <v>512</v>
      </c>
      <c r="C424">
        <v>0.86150000000000004</v>
      </c>
      <c r="D424">
        <v>1.1608000000000001</v>
      </c>
      <c r="E424">
        <v>0.15029999999999999</v>
      </c>
    </row>
    <row r="425" spans="1:5" x14ac:dyDescent="0.25">
      <c r="A425" t="s">
        <v>493</v>
      </c>
      <c r="B425" t="s">
        <v>513</v>
      </c>
      <c r="C425">
        <v>0.86150000000000004</v>
      </c>
      <c r="D425">
        <v>2.0312999999999999</v>
      </c>
      <c r="E425">
        <v>0.75139999999999996</v>
      </c>
    </row>
    <row r="426" spans="1:5" x14ac:dyDescent="0.25">
      <c r="A426" t="s">
        <v>493</v>
      </c>
      <c r="B426" t="s">
        <v>514</v>
      </c>
      <c r="C426">
        <v>0.86150000000000004</v>
      </c>
      <c r="D426">
        <v>1.3929</v>
      </c>
      <c r="E426">
        <v>1.052</v>
      </c>
    </row>
    <row r="427" spans="1:5" x14ac:dyDescent="0.25">
      <c r="A427" t="s">
        <v>493</v>
      </c>
      <c r="B427" t="s">
        <v>515</v>
      </c>
      <c r="C427">
        <v>0.86150000000000004</v>
      </c>
      <c r="D427">
        <v>0.77380000000000004</v>
      </c>
      <c r="E427">
        <v>1.2524</v>
      </c>
    </row>
    <row r="428" spans="1:5" x14ac:dyDescent="0.25">
      <c r="A428" t="s">
        <v>493</v>
      </c>
      <c r="B428" t="s">
        <v>516</v>
      </c>
      <c r="C428">
        <v>0.86150000000000004</v>
      </c>
      <c r="D428">
        <v>0.92859999999999998</v>
      </c>
      <c r="E428">
        <v>1.3526</v>
      </c>
    </row>
    <row r="429" spans="1:5" x14ac:dyDescent="0.25">
      <c r="A429" t="s">
        <v>493</v>
      </c>
      <c r="B429" t="s">
        <v>517</v>
      </c>
      <c r="C429">
        <v>0.86150000000000004</v>
      </c>
      <c r="D429">
        <v>1.5477000000000001</v>
      </c>
      <c r="E429">
        <v>0.87670000000000003</v>
      </c>
    </row>
    <row r="430" spans="1:5" x14ac:dyDescent="0.25">
      <c r="A430" t="s">
        <v>493</v>
      </c>
      <c r="B430" t="s">
        <v>518</v>
      </c>
      <c r="C430">
        <v>0.86150000000000004</v>
      </c>
      <c r="D430">
        <v>0.69650000000000001</v>
      </c>
      <c r="E430">
        <v>1.5028999999999999</v>
      </c>
    </row>
    <row r="431" spans="1:5" x14ac:dyDescent="0.25">
      <c r="A431" t="s">
        <v>493</v>
      </c>
      <c r="B431" t="s">
        <v>519</v>
      </c>
      <c r="C431">
        <v>0.86150000000000004</v>
      </c>
      <c r="D431">
        <v>0.29020000000000001</v>
      </c>
      <c r="E431">
        <v>0.75139999999999996</v>
      </c>
    </row>
    <row r="432" spans="1:5" x14ac:dyDescent="0.25">
      <c r="A432" t="s">
        <v>520</v>
      </c>
      <c r="B432" t="s">
        <v>521</v>
      </c>
      <c r="C432">
        <v>1.1943999999999999</v>
      </c>
      <c r="D432">
        <v>0.55820000000000003</v>
      </c>
      <c r="E432">
        <v>1.6271</v>
      </c>
    </row>
    <row r="433" spans="1:5" x14ac:dyDescent="0.25">
      <c r="A433" t="s">
        <v>520</v>
      </c>
      <c r="B433" t="s">
        <v>522</v>
      </c>
      <c r="C433">
        <v>1.1943999999999999</v>
      </c>
      <c r="D433">
        <v>0.55820000000000003</v>
      </c>
      <c r="E433">
        <v>1.2202999999999999</v>
      </c>
    </row>
    <row r="434" spans="1:5" x14ac:dyDescent="0.25">
      <c r="A434" t="s">
        <v>520</v>
      </c>
      <c r="B434" t="s">
        <v>523</v>
      </c>
      <c r="C434">
        <v>1.1943999999999999</v>
      </c>
      <c r="D434">
        <v>0.83720000000000006</v>
      </c>
      <c r="E434">
        <v>0.81359999999999999</v>
      </c>
    </row>
    <row r="435" spans="1:5" x14ac:dyDescent="0.25">
      <c r="A435" t="s">
        <v>520</v>
      </c>
      <c r="B435" t="s">
        <v>524</v>
      </c>
      <c r="C435">
        <v>1.1943999999999999</v>
      </c>
      <c r="D435">
        <v>0.83720000000000006</v>
      </c>
      <c r="E435">
        <v>1.0168999999999999</v>
      </c>
    </row>
    <row r="436" spans="1:5" x14ac:dyDescent="0.25">
      <c r="A436" t="s">
        <v>520</v>
      </c>
      <c r="B436" t="s">
        <v>525</v>
      </c>
      <c r="C436">
        <v>1.1943999999999999</v>
      </c>
      <c r="D436">
        <v>1.6745000000000001</v>
      </c>
      <c r="E436">
        <v>1.0168999999999999</v>
      </c>
    </row>
    <row r="437" spans="1:5" x14ac:dyDescent="0.25">
      <c r="A437" t="s">
        <v>520</v>
      </c>
      <c r="B437" t="s">
        <v>526</v>
      </c>
      <c r="C437">
        <v>1.1943999999999999</v>
      </c>
      <c r="D437">
        <v>0.55820000000000003</v>
      </c>
      <c r="E437">
        <v>0.40679999999999999</v>
      </c>
    </row>
    <row r="438" spans="1:5" x14ac:dyDescent="0.25">
      <c r="A438" t="s">
        <v>520</v>
      </c>
      <c r="B438" t="s">
        <v>527</v>
      </c>
      <c r="C438">
        <v>1.1943999999999999</v>
      </c>
      <c r="D438">
        <v>0.83720000000000006</v>
      </c>
      <c r="E438">
        <v>0.81359999999999999</v>
      </c>
    </row>
    <row r="439" spans="1:5" x14ac:dyDescent="0.25">
      <c r="A439" t="s">
        <v>520</v>
      </c>
      <c r="B439" t="s">
        <v>528</v>
      </c>
      <c r="C439">
        <v>1.1943999999999999</v>
      </c>
      <c r="D439">
        <v>0.55820000000000003</v>
      </c>
      <c r="E439">
        <v>2.2372999999999998</v>
      </c>
    </row>
    <row r="440" spans="1:5" x14ac:dyDescent="0.25">
      <c r="A440" t="s">
        <v>520</v>
      </c>
      <c r="B440" t="s">
        <v>529</v>
      </c>
      <c r="C440">
        <v>1.1943999999999999</v>
      </c>
      <c r="D440">
        <v>1.3954</v>
      </c>
      <c r="E440">
        <v>0.2034</v>
      </c>
    </row>
    <row r="441" spans="1:5" x14ac:dyDescent="0.25">
      <c r="A441" t="s">
        <v>520</v>
      </c>
      <c r="B441" t="s">
        <v>530</v>
      </c>
      <c r="C441">
        <v>1.1943999999999999</v>
      </c>
      <c r="D441">
        <v>2.2326000000000001</v>
      </c>
      <c r="E441">
        <v>0.61019999999999996</v>
      </c>
    </row>
    <row r="442" spans="1:5" x14ac:dyDescent="0.25">
      <c r="A442" t="s">
        <v>520</v>
      </c>
      <c r="B442" t="s">
        <v>531</v>
      </c>
      <c r="C442">
        <v>1.1943999999999999</v>
      </c>
      <c r="D442">
        <v>1.1163000000000001</v>
      </c>
      <c r="E442">
        <v>1.0168999999999999</v>
      </c>
    </row>
    <row r="443" spans="1:5" x14ac:dyDescent="0.25">
      <c r="A443" t="s">
        <v>520</v>
      </c>
      <c r="B443" t="s">
        <v>532</v>
      </c>
      <c r="C443">
        <v>1.1943999999999999</v>
      </c>
      <c r="D443">
        <v>0.83720000000000006</v>
      </c>
      <c r="E443">
        <v>1.0168999999999999</v>
      </c>
    </row>
    <row r="444" spans="1:5" x14ac:dyDescent="0.25">
      <c r="A444" t="s">
        <v>533</v>
      </c>
      <c r="B444" t="s">
        <v>534</v>
      </c>
      <c r="C444">
        <v>1.0484</v>
      </c>
      <c r="D444">
        <v>0.95379999999999998</v>
      </c>
      <c r="E444">
        <v>1.5998000000000001</v>
      </c>
    </row>
    <row r="445" spans="1:5" x14ac:dyDescent="0.25">
      <c r="A445" t="s">
        <v>533</v>
      </c>
      <c r="B445" t="s">
        <v>535</v>
      </c>
      <c r="C445">
        <v>1.0484</v>
      </c>
      <c r="D445">
        <v>1.24</v>
      </c>
      <c r="E445">
        <v>0.93859999999999999</v>
      </c>
    </row>
    <row r="446" spans="1:5" x14ac:dyDescent="0.25">
      <c r="A446" t="s">
        <v>533</v>
      </c>
      <c r="B446" t="s">
        <v>536</v>
      </c>
      <c r="C446">
        <v>1.0484</v>
      </c>
      <c r="D446">
        <v>1.0491999999999999</v>
      </c>
      <c r="E446">
        <v>0.68259999999999998</v>
      </c>
    </row>
    <row r="447" spans="1:5" x14ac:dyDescent="0.25">
      <c r="A447" t="s">
        <v>533</v>
      </c>
      <c r="B447" t="s">
        <v>537</v>
      </c>
      <c r="C447">
        <v>1.0484</v>
      </c>
      <c r="D447">
        <v>0.95379999999999998</v>
      </c>
      <c r="E447">
        <v>0.94799999999999995</v>
      </c>
    </row>
    <row r="448" spans="1:5" x14ac:dyDescent="0.25">
      <c r="A448" t="s">
        <v>533</v>
      </c>
      <c r="B448" t="s">
        <v>538</v>
      </c>
      <c r="C448">
        <v>1.0484</v>
      </c>
      <c r="D448">
        <v>1.0598000000000001</v>
      </c>
      <c r="E448">
        <v>1.5168999999999999</v>
      </c>
    </row>
    <row r="449" spans="1:5" x14ac:dyDescent="0.25">
      <c r="A449" t="s">
        <v>533</v>
      </c>
      <c r="B449" t="s">
        <v>539</v>
      </c>
      <c r="C449">
        <v>1.0484</v>
      </c>
      <c r="D449">
        <v>1.5261</v>
      </c>
      <c r="E449">
        <v>0.76790000000000003</v>
      </c>
    </row>
    <row r="450" spans="1:5" x14ac:dyDescent="0.25">
      <c r="A450" t="s">
        <v>533</v>
      </c>
      <c r="B450" t="s">
        <v>540</v>
      </c>
      <c r="C450">
        <v>1.0484</v>
      </c>
      <c r="D450">
        <v>0.52990000000000004</v>
      </c>
      <c r="E450">
        <v>1.0428999999999999</v>
      </c>
    </row>
    <row r="451" spans="1:5" x14ac:dyDescent="0.25">
      <c r="A451" t="s">
        <v>533</v>
      </c>
      <c r="B451" t="s">
        <v>541</v>
      </c>
      <c r="C451">
        <v>1.0484</v>
      </c>
      <c r="D451">
        <v>0.95379999999999998</v>
      </c>
      <c r="E451">
        <v>1.3652</v>
      </c>
    </row>
    <row r="452" spans="1:5" x14ac:dyDescent="0.25">
      <c r="A452" t="s">
        <v>533</v>
      </c>
      <c r="B452" t="s">
        <v>542</v>
      </c>
      <c r="C452">
        <v>1.0484</v>
      </c>
      <c r="D452">
        <v>0.7631</v>
      </c>
      <c r="E452">
        <v>0.34129999999999999</v>
      </c>
    </row>
    <row r="453" spans="1:5" x14ac:dyDescent="0.25">
      <c r="A453" t="s">
        <v>533</v>
      </c>
      <c r="B453" t="s">
        <v>543</v>
      </c>
      <c r="C453">
        <v>1.0484</v>
      </c>
      <c r="D453">
        <v>0.84789999999999999</v>
      </c>
      <c r="E453">
        <v>0.56879999999999997</v>
      </c>
    </row>
    <row r="454" spans="1:5" x14ac:dyDescent="0.25">
      <c r="A454" t="s">
        <v>533</v>
      </c>
      <c r="B454" t="s">
        <v>544</v>
      </c>
      <c r="C454">
        <v>1.0484</v>
      </c>
      <c r="D454">
        <v>2.2654000000000001</v>
      </c>
      <c r="E454">
        <v>0.5333</v>
      </c>
    </row>
    <row r="455" spans="1:5" x14ac:dyDescent="0.25">
      <c r="A455" t="s">
        <v>533</v>
      </c>
      <c r="B455" t="s">
        <v>545</v>
      </c>
      <c r="C455">
        <v>1.0484</v>
      </c>
      <c r="D455">
        <v>0.84789999999999999</v>
      </c>
      <c r="E455">
        <v>1.0428999999999999</v>
      </c>
    </row>
    <row r="456" spans="1:5" x14ac:dyDescent="0.25">
      <c r="A456" t="s">
        <v>533</v>
      </c>
      <c r="B456" t="s">
        <v>546</v>
      </c>
      <c r="C456">
        <v>1.0484</v>
      </c>
      <c r="D456">
        <v>1.0405</v>
      </c>
      <c r="E456">
        <v>1.3186</v>
      </c>
    </row>
    <row r="457" spans="1:5" x14ac:dyDescent="0.25">
      <c r="A457" t="s">
        <v>533</v>
      </c>
      <c r="B457" t="s">
        <v>547</v>
      </c>
      <c r="C457">
        <v>1.0484</v>
      </c>
      <c r="D457">
        <v>0.59609999999999996</v>
      </c>
      <c r="E457">
        <v>1.1732</v>
      </c>
    </row>
    <row r="458" spans="1:5" x14ac:dyDescent="0.25">
      <c r="A458" t="s">
        <v>533</v>
      </c>
      <c r="B458" t="s">
        <v>548</v>
      </c>
      <c r="C458">
        <v>1.0484</v>
      </c>
      <c r="D458">
        <v>1.24</v>
      </c>
      <c r="E458">
        <v>1.0239</v>
      </c>
    </row>
    <row r="459" spans="1:5" x14ac:dyDescent="0.25">
      <c r="A459" t="s">
        <v>533</v>
      </c>
      <c r="B459" t="s">
        <v>549</v>
      </c>
      <c r="C459">
        <v>1.0484</v>
      </c>
      <c r="D459">
        <v>0.71540000000000004</v>
      </c>
      <c r="E459">
        <v>0.95989999999999998</v>
      </c>
    </row>
    <row r="460" spans="1:5" x14ac:dyDescent="0.25">
      <c r="A460" t="s">
        <v>533</v>
      </c>
      <c r="B460" t="s">
        <v>550</v>
      </c>
      <c r="C460">
        <v>1.0484</v>
      </c>
      <c r="D460">
        <v>1.1922999999999999</v>
      </c>
      <c r="E460">
        <v>0.74660000000000004</v>
      </c>
    </row>
    <row r="461" spans="1:5" x14ac:dyDescent="0.25">
      <c r="A461" t="s">
        <v>533</v>
      </c>
      <c r="B461" t="s">
        <v>551</v>
      </c>
      <c r="C461">
        <v>1.0484</v>
      </c>
      <c r="D461">
        <v>0.95379999999999998</v>
      </c>
      <c r="E461">
        <v>1.5168999999999999</v>
      </c>
    </row>
    <row r="462" spans="1:5" x14ac:dyDescent="0.25">
      <c r="A462" t="s">
        <v>533</v>
      </c>
      <c r="B462" t="s">
        <v>552</v>
      </c>
      <c r="C462">
        <v>1.0484</v>
      </c>
      <c r="D462">
        <v>0.78039999999999998</v>
      </c>
      <c r="E462">
        <v>1.1635</v>
      </c>
    </row>
    <row r="463" spans="1:5" x14ac:dyDescent="0.25">
      <c r="A463" t="s">
        <v>533</v>
      </c>
      <c r="B463" t="s">
        <v>553</v>
      </c>
      <c r="C463">
        <v>1.0484</v>
      </c>
      <c r="D463">
        <v>0.57230000000000003</v>
      </c>
      <c r="E463">
        <v>0.76790000000000003</v>
      </c>
    </row>
    <row r="464" spans="1:5" x14ac:dyDescent="0.25">
      <c r="A464" t="s">
        <v>554</v>
      </c>
      <c r="B464" t="s">
        <v>555</v>
      </c>
      <c r="C464">
        <v>1.2321</v>
      </c>
      <c r="D464">
        <v>0.69569999999999999</v>
      </c>
      <c r="E464">
        <v>0.98160000000000003</v>
      </c>
    </row>
    <row r="465" spans="1:5" x14ac:dyDescent="0.25">
      <c r="A465" t="s">
        <v>554</v>
      </c>
      <c r="B465" t="s">
        <v>556</v>
      </c>
      <c r="C465">
        <v>1.2321</v>
      </c>
      <c r="D465">
        <v>0.92759999999999998</v>
      </c>
      <c r="E465">
        <v>1.4722999999999999</v>
      </c>
    </row>
    <row r="466" spans="1:5" x14ac:dyDescent="0.25">
      <c r="A466" t="s">
        <v>554</v>
      </c>
      <c r="B466" t="s">
        <v>557</v>
      </c>
      <c r="C466">
        <v>1.2321</v>
      </c>
      <c r="D466">
        <v>1.3914</v>
      </c>
      <c r="E466">
        <v>0.88339999999999996</v>
      </c>
    </row>
    <row r="467" spans="1:5" x14ac:dyDescent="0.25">
      <c r="A467" t="s">
        <v>554</v>
      </c>
      <c r="B467" t="s">
        <v>558</v>
      </c>
      <c r="C467">
        <v>1.2321</v>
      </c>
      <c r="D467">
        <v>0.57969999999999999</v>
      </c>
      <c r="E467">
        <v>1.3742000000000001</v>
      </c>
    </row>
    <row r="468" spans="1:5" x14ac:dyDescent="0.25">
      <c r="A468" t="s">
        <v>554</v>
      </c>
      <c r="B468" t="s">
        <v>559</v>
      </c>
      <c r="C468">
        <v>1.2321</v>
      </c>
      <c r="D468">
        <v>0.81159999999999999</v>
      </c>
      <c r="E468">
        <v>1.4722999999999999</v>
      </c>
    </row>
    <row r="469" spans="1:5" x14ac:dyDescent="0.25">
      <c r="A469" t="s">
        <v>554</v>
      </c>
      <c r="B469" t="s">
        <v>560</v>
      </c>
      <c r="C469">
        <v>1.2321</v>
      </c>
      <c r="D469">
        <v>0.81159999999999999</v>
      </c>
      <c r="E469">
        <v>0.68710000000000004</v>
      </c>
    </row>
    <row r="470" spans="1:5" x14ac:dyDescent="0.25">
      <c r="A470" t="s">
        <v>554</v>
      </c>
      <c r="B470" t="s">
        <v>561</v>
      </c>
      <c r="C470">
        <v>1.2321</v>
      </c>
      <c r="D470">
        <v>2.0870000000000002</v>
      </c>
      <c r="E470">
        <v>0.7853</v>
      </c>
    </row>
    <row r="471" spans="1:5" x14ac:dyDescent="0.25">
      <c r="A471" t="s">
        <v>554</v>
      </c>
      <c r="B471" t="s">
        <v>562</v>
      </c>
      <c r="C471">
        <v>1.2321</v>
      </c>
      <c r="D471">
        <v>0.46379999999999999</v>
      </c>
      <c r="E471">
        <v>0.68710000000000004</v>
      </c>
    </row>
    <row r="472" spans="1:5" x14ac:dyDescent="0.25">
      <c r="A472" t="s">
        <v>554</v>
      </c>
      <c r="B472" t="s">
        <v>563</v>
      </c>
      <c r="C472">
        <v>1.2321</v>
      </c>
      <c r="D472">
        <v>0.46379999999999999</v>
      </c>
      <c r="E472">
        <v>0.7853</v>
      </c>
    </row>
    <row r="473" spans="1:5" x14ac:dyDescent="0.25">
      <c r="A473" t="s">
        <v>554</v>
      </c>
      <c r="B473" t="s">
        <v>564</v>
      </c>
      <c r="C473">
        <v>1.2321</v>
      </c>
      <c r="D473">
        <v>0.2319</v>
      </c>
      <c r="E473">
        <v>1.5705</v>
      </c>
    </row>
    <row r="474" spans="1:5" x14ac:dyDescent="0.25">
      <c r="A474" t="s">
        <v>554</v>
      </c>
      <c r="B474" t="s">
        <v>565</v>
      </c>
      <c r="C474">
        <v>1.2321</v>
      </c>
      <c r="D474">
        <v>1.8551</v>
      </c>
      <c r="E474">
        <v>0.58889999999999998</v>
      </c>
    </row>
    <row r="475" spans="1:5" x14ac:dyDescent="0.25">
      <c r="A475" t="s">
        <v>554</v>
      </c>
      <c r="B475" t="s">
        <v>566</v>
      </c>
      <c r="C475">
        <v>1.2321</v>
      </c>
      <c r="D475">
        <v>1.6232</v>
      </c>
      <c r="E475">
        <v>0.58889999999999998</v>
      </c>
    </row>
    <row r="476" spans="1:5" x14ac:dyDescent="0.25">
      <c r="A476" t="s">
        <v>554</v>
      </c>
      <c r="B476" t="s">
        <v>567</v>
      </c>
      <c r="C476">
        <v>1.2321</v>
      </c>
      <c r="D476">
        <v>1.5073000000000001</v>
      </c>
      <c r="E476">
        <v>1.0797000000000001</v>
      </c>
    </row>
    <row r="477" spans="1:5" x14ac:dyDescent="0.25">
      <c r="A477" t="s">
        <v>554</v>
      </c>
      <c r="B477" t="s">
        <v>568</v>
      </c>
      <c r="C477">
        <v>1.2321</v>
      </c>
      <c r="D477">
        <v>1.8551</v>
      </c>
      <c r="E477">
        <v>1.1778999999999999</v>
      </c>
    </row>
    <row r="478" spans="1:5" x14ac:dyDescent="0.25">
      <c r="A478" t="s">
        <v>554</v>
      </c>
      <c r="B478" t="s">
        <v>569</v>
      </c>
      <c r="C478">
        <v>1.2321</v>
      </c>
      <c r="D478">
        <v>0.2319</v>
      </c>
      <c r="E478">
        <v>0.98160000000000003</v>
      </c>
    </row>
    <row r="479" spans="1:5" x14ac:dyDescent="0.25">
      <c r="A479" t="s">
        <v>554</v>
      </c>
      <c r="B479" t="s">
        <v>570</v>
      </c>
      <c r="C479">
        <v>1.2321</v>
      </c>
      <c r="D479">
        <v>0.46379999999999999</v>
      </c>
      <c r="E479">
        <v>0.88339999999999996</v>
      </c>
    </row>
    <row r="480" spans="1:5" x14ac:dyDescent="0.25">
      <c r="A480" t="s">
        <v>571</v>
      </c>
      <c r="B480" t="s">
        <v>572</v>
      </c>
      <c r="C480">
        <v>1.2142999999999999</v>
      </c>
      <c r="D480">
        <v>0.82350000000000001</v>
      </c>
      <c r="E480">
        <v>0.57269999999999999</v>
      </c>
    </row>
    <row r="481" spans="1:5" x14ac:dyDescent="0.25">
      <c r="A481" t="s">
        <v>571</v>
      </c>
      <c r="B481" t="s">
        <v>573</v>
      </c>
      <c r="C481">
        <v>1.2142999999999999</v>
      </c>
      <c r="D481">
        <v>0</v>
      </c>
      <c r="E481">
        <v>1.0182</v>
      </c>
    </row>
    <row r="482" spans="1:5" x14ac:dyDescent="0.25">
      <c r="A482" t="s">
        <v>571</v>
      </c>
      <c r="B482" t="s">
        <v>574</v>
      </c>
      <c r="C482">
        <v>1.2142999999999999</v>
      </c>
      <c r="D482">
        <v>1.4412</v>
      </c>
      <c r="E482">
        <v>1.7181999999999999</v>
      </c>
    </row>
    <row r="483" spans="1:5" x14ac:dyDescent="0.25">
      <c r="A483" t="s">
        <v>571</v>
      </c>
      <c r="B483" t="s">
        <v>575</v>
      </c>
      <c r="C483">
        <v>1.2142999999999999</v>
      </c>
      <c r="D483">
        <v>2.4706000000000001</v>
      </c>
      <c r="E483">
        <v>0.25459999999999999</v>
      </c>
    </row>
    <row r="484" spans="1:5" x14ac:dyDescent="0.25">
      <c r="A484" t="s">
        <v>571</v>
      </c>
      <c r="B484" t="s">
        <v>576</v>
      </c>
      <c r="C484">
        <v>1.2142999999999999</v>
      </c>
      <c r="D484">
        <v>1.0294000000000001</v>
      </c>
      <c r="E484">
        <v>0.38179999999999997</v>
      </c>
    </row>
    <row r="485" spans="1:5" x14ac:dyDescent="0.25">
      <c r="A485" t="s">
        <v>571</v>
      </c>
      <c r="B485" t="s">
        <v>577</v>
      </c>
      <c r="C485">
        <v>1.2142999999999999</v>
      </c>
      <c r="D485">
        <v>1.0980000000000001</v>
      </c>
      <c r="E485">
        <v>0.5091</v>
      </c>
    </row>
    <row r="486" spans="1:5" x14ac:dyDescent="0.25">
      <c r="A486" t="s">
        <v>571</v>
      </c>
      <c r="B486" t="s">
        <v>578</v>
      </c>
      <c r="C486">
        <v>1.2142999999999999</v>
      </c>
      <c r="D486">
        <v>1.2353000000000001</v>
      </c>
      <c r="E486">
        <v>1.3364</v>
      </c>
    </row>
    <row r="487" spans="1:5" x14ac:dyDescent="0.25">
      <c r="A487" t="s">
        <v>571</v>
      </c>
      <c r="B487" t="s">
        <v>579</v>
      </c>
      <c r="C487">
        <v>1.2142999999999999</v>
      </c>
      <c r="D487">
        <v>1.4412</v>
      </c>
      <c r="E487">
        <v>0.76370000000000005</v>
      </c>
    </row>
    <row r="488" spans="1:5" x14ac:dyDescent="0.25">
      <c r="A488" t="s">
        <v>571</v>
      </c>
      <c r="B488" t="s">
        <v>580</v>
      </c>
      <c r="C488">
        <v>1.2142999999999999</v>
      </c>
      <c r="D488">
        <v>0.27450000000000002</v>
      </c>
      <c r="E488">
        <v>1.0182</v>
      </c>
    </row>
    <row r="489" spans="1:5" x14ac:dyDescent="0.25">
      <c r="A489" t="s">
        <v>571</v>
      </c>
      <c r="B489" t="s">
        <v>581</v>
      </c>
      <c r="C489">
        <v>1.2142999999999999</v>
      </c>
      <c r="D489">
        <v>0</v>
      </c>
      <c r="E489">
        <v>0.76370000000000005</v>
      </c>
    </row>
    <row r="490" spans="1:5" x14ac:dyDescent="0.25">
      <c r="A490" t="s">
        <v>571</v>
      </c>
      <c r="B490" t="s">
        <v>582</v>
      </c>
      <c r="C490">
        <v>1.2142999999999999</v>
      </c>
      <c r="D490">
        <v>0.54900000000000004</v>
      </c>
      <c r="E490">
        <v>2.0364</v>
      </c>
    </row>
    <row r="491" spans="1:5" x14ac:dyDescent="0.25">
      <c r="A491" t="s">
        <v>571</v>
      </c>
      <c r="B491" t="s">
        <v>583</v>
      </c>
      <c r="C491">
        <v>1.2142999999999999</v>
      </c>
      <c r="D491">
        <v>1.2353000000000001</v>
      </c>
      <c r="E491">
        <v>1.5273000000000001</v>
      </c>
    </row>
    <row r="492" spans="1:5" x14ac:dyDescent="0.25">
      <c r="A492" t="s">
        <v>584</v>
      </c>
      <c r="B492" t="s">
        <v>585</v>
      </c>
      <c r="C492">
        <v>1.1635</v>
      </c>
      <c r="D492">
        <v>0.85950000000000004</v>
      </c>
      <c r="E492">
        <v>1.456</v>
      </c>
    </row>
    <row r="493" spans="1:5" x14ac:dyDescent="0.25">
      <c r="A493" t="s">
        <v>584</v>
      </c>
      <c r="B493" t="s">
        <v>586</v>
      </c>
      <c r="C493">
        <v>1.1635</v>
      </c>
      <c r="D493">
        <v>0.77349999999999997</v>
      </c>
      <c r="E493">
        <v>1.1648000000000001</v>
      </c>
    </row>
    <row r="494" spans="1:5" x14ac:dyDescent="0.25">
      <c r="A494" t="s">
        <v>584</v>
      </c>
      <c r="B494" t="s">
        <v>587</v>
      </c>
      <c r="C494">
        <v>1.1635</v>
      </c>
      <c r="D494">
        <v>1.105</v>
      </c>
      <c r="E494">
        <v>0.23769999999999999</v>
      </c>
    </row>
    <row r="495" spans="1:5" x14ac:dyDescent="0.25">
      <c r="A495" t="s">
        <v>584</v>
      </c>
      <c r="B495" t="s">
        <v>588</v>
      </c>
      <c r="C495">
        <v>1.1635</v>
      </c>
      <c r="D495">
        <v>1.1459999999999999</v>
      </c>
      <c r="E495">
        <v>0.27729999999999999</v>
      </c>
    </row>
    <row r="496" spans="1:5" x14ac:dyDescent="0.25">
      <c r="A496" t="s">
        <v>584</v>
      </c>
      <c r="B496" t="s">
        <v>589</v>
      </c>
      <c r="C496">
        <v>1.1635</v>
      </c>
      <c r="D496">
        <v>1.3752</v>
      </c>
      <c r="E496">
        <v>1.3311999999999999</v>
      </c>
    </row>
    <row r="497" spans="1:5" x14ac:dyDescent="0.25">
      <c r="A497" t="s">
        <v>584</v>
      </c>
      <c r="B497" t="s">
        <v>590</v>
      </c>
      <c r="C497">
        <v>1.1635</v>
      </c>
      <c r="D497">
        <v>0.60160000000000002</v>
      </c>
      <c r="E497">
        <v>1.3311999999999999</v>
      </c>
    </row>
    <row r="498" spans="1:5" x14ac:dyDescent="0.25">
      <c r="A498" t="s">
        <v>584</v>
      </c>
      <c r="B498" t="s">
        <v>591</v>
      </c>
      <c r="C498">
        <v>1.1635</v>
      </c>
      <c r="D498">
        <v>1.2415</v>
      </c>
      <c r="E498">
        <v>1.0168999999999999</v>
      </c>
    </row>
    <row r="499" spans="1:5" x14ac:dyDescent="0.25">
      <c r="A499" t="s">
        <v>584</v>
      </c>
      <c r="B499" t="s">
        <v>592</v>
      </c>
      <c r="C499">
        <v>1.1635</v>
      </c>
      <c r="D499">
        <v>0.76400000000000001</v>
      </c>
      <c r="E499">
        <v>1.5716000000000001</v>
      </c>
    </row>
    <row r="500" spans="1:5" x14ac:dyDescent="0.25">
      <c r="A500" t="s">
        <v>584</v>
      </c>
      <c r="B500" t="s">
        <v>593</v>
      </c>
      <c r="C500">
        <v>1.1635</v>
      </c>
      <c r="D500">
        <v>1.6234999999999999</v>
      </c>
      <c r="E500">
        <v>0.73960000000000004</v>
      </c>
    </row>
    <row r="501" spans="1:5" x14ac:dyDescent="0.25">
      <c r="A501" t="s">
        <v>584</v>
      </c>
      <c r="B501" t="s">
        <v>594</v>
      </c>
      <c r="C501">
        <v>1.1635</v>
      </c>
      <c r="D501">
        <v>1.0743</v>
      </c>
      <c r="E501">
        <v>0.83199999999999996</v>
      </c>
    </row>
    <row r="502" spans="1:5" x14ac:dyDescent="0.25">
      <c r="A502" t="s">
        <v>584</v>
      </c>
      <c r="B502" t="s">
        <v>595</v>
      </c>
      <c r="C502">
        <v>1.1635</v>
      </c>
      <c r="D502">
        <v>0.64459999999999995</v>
      </c>
      <c r="E502">
        <v>1.248</v>
      </c>
    </row>
    <row r="503" spans="1:5" x14ac:dyDescent="0.25">
      <c r="A503" t="s">
        <v>584</v>
      </c>
      <c r="B503" t="s">
        <v>596</v>
      </c>
      <c r="C503">
        <v>1.1635</v>
      </c>
      <c r="D503">
        <v>0.73670000000000002</v>
      </c>
      <c r="E503">
        <v>0.47539999999999999</v>
      </c>
    </row>
    <row r="504" spans="1:5" x14ac:dyDescent="0.25">
      <c r="A504" t="s">
        <v>597</v>
      </c>
      <c r="B504" t="s">
        <v>598</v>
      </c>
      <c r="C504">
        <v>1.2016</v>
      </c>
      <c r="D504">
        <v>0.66579999999999995</v>
      </c>
      <c r="E504">
        <v>0.9073</v>
      </c>
    </row>
    <row r="505" spans="1:5" x14ac:dyDescent="0.25">
      <c r="A505" t="s">
        <v>597</v>
      </c>
      <c r="B505" t="s">
        <v>599</v>
      </c>
      <c r="C505">
        <v>1.2016</v>
      </c>
      <c r="D505">
        <v>0.97089999999999999</v>
      </c>
      <c r="E505">
        <v>0.75609999999999999</v>
      </c>
    </row>
    <row r="506" spans="1:5" x14ac:dyDescent="0.25">
      <c r="A506" t="s">
        <v>597</v>
      </c>
      <c r="B506" t="s">
        <v>600</v>
      </c>
      <c r="C506">
        <v>1.2016</v>
      </c>
      <c r="D506">
        <v>1.3444</v>
      </c>
      <c r="E506">
        <v>1.105</v>
      </c>
    </row>
    <row r="507" spans="1:5" x14ac:dyDescent="0.25">
      <c r="A507" t="s">
        <v>597</v>
      </c>
      <c r="B507" t="s">
        <v>601</v>
      </c>
      <c r="C507">
        <v>1.2016</v>
      </c>
      <c r="D507">
        <v>1.0403</v>
      </c>
      <c r="E507">
        <v>1.0710999999999999</v>
      </c>
    </row>
    <row r="508" spans="1:5" x14ac:dyDescent="0.25">
      <c r="A508" t="s">
        <v>597</v>
      </c>
      <c r="B508" t="s">
        <v>602</v>
      </c>
      <c r="C508">
        <v>1.2016</v>
      </c>
      <c r="D508">
        <v>0.8962</v>
      </c>
      <c r="E508">
        <v>1.0468999999999999</v>
      </c>
    </row>
    <row r="509" spans="1:5" x14ac:dyDescent="0.25">
      <c r="A509" t="s">
        <v>597</v>
      </c>
      <c r="B509" t="s">
        <v>603</v>
      </c>
      <c r="C509">
        <v>1.2016</v>
      </c>
      <c r="D509">
        <v>0.70420000000000005</v>
      </c>
      <c r="E509">
        <v>1.5122</v>
      </c>
    </row>
    <row r="510" spans="1:5" x14ac:dyDescent="0.25">
      <c r="A510" t="s">
        <v>597</v>
      </c>
      <c r="B510" t="s">
        <v>604</v>
      </c>
      <c r="C510">
        <v>1.2016</v>
      </c>
      <c r="D510">
        <v>1.387</v>
      </c>
      <c r="E510">
        <v>0.63009999999999999</v>
      </c>
    </row>
    <row r="511" spans="1:5" x14ac:dyDescent="0.25">
      <c r="A511" t="s">
        <v>597</v>
      </c>
      <c r="B511" t="s">
        <v>605</v>
      </c>
      <c r="C511">
        <v>1.2016</v>
      </c>
      <c r="D511">
        <v>0.83220000000000005</v>
      </c>
      <c r="E511">
        <v>0.52339999999999998</v>
      </c>
    </row>
    <row r="512" spans="1:5" x14ac:dyDescent="0.25">
      <c r="A512" t="s">
        <v>597</v>
      </c>
      <c r="B512" t="s">
        <v>606</v>
      </c>
      <c r="C512">
        <v>1.2016</v>
      </c>
      <c r="D512">
        <v>1.3444</v>
      </c>
      <c r="E512">
        <v>1.1632</v>
      </c>
    </row>
    <row r="513" spans="1:5" x14ac:dyDescent="0.25">
      <c r="A513" t="s">
        <v>597</v>
      </c>
      <c r="B513" t="s">
        <v>607</v>
      </c>
      <c r="C513">
        <v>1.2016</v>
      </c>
      <c r="D513">
        <v>0.76819999999999999</v>
      </c>
      <c r="E513">
        <v>1.2214</v>
      </c>
    </row>
    <row r="514" spans="1:5" x14ac:dyDescent="0.25">
      <c r="A514" t="s">
        <v>608</v>
      </c>
      <c r="B514" t="s">
        <v>609</v>
      </c>
      <c r="C514">
        <v>1.1041000000000001</v>
      </c>
      <c r="D514">
        <v>0.83599999999999997</v>
      </c>
      <c r="E514">
        <v>1.0137</v>
      </c>
    </row>
    <row r="515" spans="1:5" x14ac:dyDescent="0.25">
      <c r="A515" t="s">
        <v>608</v>
      </c>
      <c r="B515" t="s">
        <v>610</v>
      </c>
      <c r="C515">
        <v>1.1041000000000001</v>
      </c>
      <c r="D515">
        <v>1.1321000000000001</v>
      </c>
      <c r="E515">
        <v>1.0982000000000001</v>
      </c>
    </row>
    <row r="516" spans="1:5" x14ac:dyDescent="0.25">
      <c r="A516" t="s">
        <v>608</v>
      </c>
      <c r="B516" t="s">
        <v>611</v>
      </c>
      <c r="C516">
        <v>1.1041000000000001</v>
      </c>
      <c r="D516">
        <v>0.96230000000000004</v>
      </c>
      <c r="E516">
        <v>0.8236</v>
      </c>
    </row>
    <row r="517" spans="1:5" x14ac:dyDescent="0.25">
      <c r="A517" t="s">
        <v>608</v>
      </c>
      <c r="B517" t="s">
        <v>612</v>
      </c>
      <c r="C517">
        <v>1.1041000000000001</v>
      </c>
      <c r="D517">
        <v>0.58220000000000005</v>
      </c>
      <c r="E517">
        <v>0.60909999999999997</v>
      </c>
    </row>
    <row r="518" spans="1:5" x14ac:dyDescent="0.25">
      <c r="A518" t="s">
        <v>608</v>
      </c>
      <c r="B518" t="s">
        <v>613</v>
      </c>
      <c r="C518">
        <v>1.1041000000000001</v>
      </c>
      <c r="D518">
        <v>0.75480000000000003</v>
      </c>
      <c r="E518">
        <v>1.0336000000000001</v>
      </c>
    </row>
    <row r="519" spans="1:5" x14ac:dyDescent="0.25">
      <c r="A519" t="s">
        <v>608</v>
      </c>
      <c r="B519" t="s">
        <v>614</v>
      </c>
      <c r="C519">
        <v>1.1041000000000001</v>
      </c>
      <c r="D519">
        <v>1.268</v>
      </c>
      <c r="E519">
        <v>0.67179999999999995</v>
      </c>
    </row>
    <row r="520" spans="1:5" x14ac:dyDescent="0.25">
      <c r="A520" t="s">
        <v>608</v>
      </c>
      <c r="B520" t="s">
        <v>615</v>
      </c>
      <c r="C520">
        <v>1.1041000000000001</v>
      </c>
      <c r="D520">
        <v>0.76639999999999997</v>
      </c>
      <c r="E520">
        <v>0.89449999999999996</v>
      </c>
    </row>
    <row r="521" spans="1:5" x14ac:dyDescent="0.25">
      <c r="A521" t="s">
        <v>608</v>
      </c>
      <c r="B521" t="s">
        <v>616</v>
      </c>
      <c r="C521">
        <v>1.1041000000000001</v>
      </c>
      <c r="D521">
        <v>2.0055000000000001</v>
      </c>
      <c r="E521">
        <v>0.3876</v>
      </c>
    </row>
    <row r="522" spans="1:5" x14ac:dyDescent="0.25">
      <c r="A522" t="s">
        <v>608</v>
      </c>
      <c r="B522" t="s">
        <v>617</v>
      </c>
      <c r="C522">
        <v>1.1041000000000001</v>
      </c>
      <c r="D522">
        <v>1.0350999999999999</v>
      </c>
      <c r="E522">
        <v>0.60909999999999997</v>
      </c>
    </row>
    <row r="523" spans="1:5" x14ac:dyDescent="0.25">
      <c r="A523" t="s">
        <v>608</v>
      </c>
      <c r="B523" t="s">
        <v>618</v>
      </c>
      <c r="C523">
        <v>1.1041000000000001</v>
      </c>
      <c r="D523">
        <v>0.55740000000000001</v>
      </c>
      <c r="E523">
        <v>1.7293000000000001</v>
      </c>
    </row>
    <row r="524" spans="1:5" x14ac:dyDescent="0.25">
      <c r="A524" t="s">
        <v>608</v>
      </c>
      <c r="B524" t="s">
        <v>619</v>
      </c>
      <c r="C524">
        <v>1.1041000000000001</v>
      </c>
      <c r="D524">
        <v>0.84099999999999997</v>
      </c>
      <c r="E524">
        <v>0.66449999999999998</v>
      </c>
    </row>
    <row r="525" spans="1:5" x14ac:dyDescent="0.25">
      <c r="A525" t="s">
        <v>608</v>
      </c>
      <c r="B525" t="s">
        <v>620</v>
      </c>
      <c r="C525">
        <v>1.1041000000000001</v>
      </c>
      <c r="D525">
        <v>1.1147</v>
      </c>
      <c r="E525">
        <v>0.83479999999999999</v>
      </c>
    </row>
    <row r="526" spans="1:5" x14ac:dyDescent="0.25">
      <c r="A526" t="s">
        <v>608</v>
      </c>
      <c r="B526" t="s">
        <v>621</v>
      </c>
      <c r="C526">
        <v>1.1041000000000001</v>
      </c>
      <c r="D526">
        <v>1.0350999999999999</v>
      </c>
      <c r="E526">
        <v>0.99670000000000003</v>
      </c>
    </row>
    <row r="527" spans="1:5" x14ac:dyDescent="0.25">
      <c r="A527" t="s">
        <v>608</v>
      </c>
      <c r="B527" t="s">
        <v>622</v>
      </c>
      <c r="C527">
        <v>1.1041000000000001</v>
      </c>
      <c r="D527">
        <v>1.2541</v>
      </c>
      <c r="E527">
        <v>1.3119000000000001</v>
      </c>
    </row>
    <row r="528" spans="1:5" x14ac:dyDescent="0.25">
      <c r="A528" t="s">
        <v>608</v>
      </c>
      <c r="B528" t="s">
        <v>623</v>
      </c>
      <c r="C528">
        <v>1.1041000000000001</v>
      </c>
      <c r="D528">
        <v>0.627</v>
      </c>
      <c r="E528">
        <v>1.3119000000000001</v>
      </c>
    </row>
    <row r="529" spans="1:5" x14ac:dyDescent="0.25">
      <c r="A529" t="s">
        <v>608</v>
      </c>
      <c r="B529" t="s">
        <v>624</v>
      </c>
      <c r="C529">
        <v>1.1041000000000001</v>
      </c>
      <c r="D529">
        <v>0.76639999999999997</v>
      </c>
      <c r="E529">
        <v>0.7752</v>
      </c>
    </row>
    <row r="530" spans="1:5" x14ac:dyDescent="0.25">
      <c r="A530" t="s">
        <v>608</v>
      </c>
      <c r="B530" t="s">
        <v>625</v>
      </c>
      <c r="C530">
        <v>1.1041000000000001</v>
      </c>
      <c r="D530">
        <v>0.69669999999999999</v>
      </c>
      <c r="E530">
        <v>1.5504</v>
      </c>
    </row>
    <row r="531" spans="1:5" x14ac:dyDescent="0.25">
      <c r="A531" t="s">
        <v>608</v>
      </c>
      <c r="B531" t="s">
        <v>626</v>
      </c>
      <c r="C531">
        <v>1.1041000000000001</v>
      </c>
      <c r="D531">
        <v>1.4233</v>
      </c>
      <c r="E531">
        <v>0.94130000000000003</v>
      </c>
    </row>
    <row r="532" spans="1:5" x14ac:dyDescent="0.25">
      <c r="A532" t="s">
        <v>608</v>
      </c>
      <c r="B532" t="s">
        <v>627</v>
      </c>
      <c r="C532">
        <v>1.1041000000000001</v>
      </c>
      <c r="D532">
        <v>1.8869</v>
      </c>
      <c r="E532">
        <v>0.90439999999999998</v>
      </c>
    </row>
    <row r="533" spans="1:5" x14ac:dyDescent="0.25">
      <c r="A533" t="s">
        <v>608</v>
      </c>
      <c r="B533" t="s">
        <v>628</v>
      </c>
      <c r="C533">
        <v>1.1041000000000001</v>
      </c>
      <c r="D533">
        <v>0.45290000000000002</v>
      </c>
      <c r="E533">
        <v>1.9934000000000001</v>
      </c>
    </row>
    <row r="534" spans="1:5" x14ac:dyDescent="0.25">
      <c r="A534" t="s">
        <v>629</v>
      </c>
      <c r="B534" t="s">
        <v>630</v>
      </c>
      <c r="C534">
        <v>1.0585</v>
      </c>
      <c r="D534">
        <v>0.94469999999999998</v>
      </c>
      <c r="E534">
        <v>1.4730000000000001</v>
      </c>
    </row>
    <row r="535" spans="1:5" x14ac:dyDescent="0.25">
      <c r="A535" t="s">
        <v>629</v>
      </c>
      <c r="B535" t="s">
        <v>631</v>
      </c>
      <c r="C535">
        <v>1.0585</v>
      </c>
      <c r="D535">
        <v>0.89219999999999999</v>
      </c>
      <c r="E535">
        <v>0.71550000000000002</v>
      </c>
    </row>
    <row r="536" spans="1:5" x14ac:dyDescent="0.25">
      <c r="A536" t="s">
        <v>629</v>
      </c>
      <c r="B536" t="s">
        <v>632</v>
      </c>
      <c r="C536">
        <v>1.0585</v>
      </c>
      <c r="D536">
        <v>1.3425</v>
      </c>
      <c r="E536">
        <v>0.86609999999999998</v>
      </c>
    </row>
    <row r="537" spans="1:5" x14ac:dyDescent="0.25">
      <c r="A537" t="s">
        <v>629</v>
      </c>
      <c r="B537" t="s">
        <v>633</v>
      </c>
      <c r="C537">
        <v>1.0585</v>
      </c>
      <c r="D537">
        <v>1.2282</v>
      </c>
      <c r="E537">
        <v>0.85860000000000003</v>
      </c>
    </row>
    <row r="538" spans="1:5" x14ac:dyDescent="0.25">
      <c r="A538" t="s">
        <v>629</v>
      </c>
      <c r="B538" t="s">
        <v>634</v>
      </c>
      <c r="C538">
        <v>1.0585</v>
      </c>
      <c r="D538">
        <v>0.61129999999999995</v>
      </c>
      <c r="E538">
        <v>1.2625999999999999</v>
      </c>
    </row>
    <row r="539" spans="1:5" x14ac:dyDescent="0.25">
      <c r="A539" t="s">
        <v>629</v>
      </c>
      <c r="B539" t="s">
        <v>635</v>
      </c>
      <c r="C539">
        <v>1.0585</v>
      </c>
      <c r="D539">
        <v>1.0736000000000001</v>
      </c>
      <c r="E539">
        <v>0.6179</v>
      </c>
    </row>
    <row r="540" spans="1:5" x14ac:dyDescent="0.25">
      <c r="A540" t="s">
        <v>629</v>
      </c>
      <c r="B540" t="s">
        <v>636</v>
      </c>
      <c r="C540">
        <v>1.0585</v>
      </c>
      <c r="D540">
        <v>1.1809000000000001</v>
      </c>
      <c r="E540">
        <v>0.89429999999999998</v>
      </c>
    </row>
    <row r="541" spans="1:5" x14ac:dyDescent="0.25">
      <c r="A541" t="s">
        <v>629</v>
      </c>
      <c r="B541" t="s">
        <v>637</v>
      </c>
      <c r="C541">
        <v>1.0585</v>
      </c>
      <c r="D541">
        <v>0.83360000000000001</v>
      </c>
      <c r="E541">
        <v>1.2625999999999999</v>
      </c>
    </row>
    <row r="542" spans="1:5" x14ac:dyDescent="0.25">
      <c r="A542" t="s">
        <v>629</v>
      </c>
      <c r="B542" t="s">
        <v>638</v>
      </c>
      <c r="C542">
        <v>1.0585</v>
      </c>
      <c r="D542">
        <v>1.1114999999999999</v>
      </c>
      <c r="E542">
        <v>1.4309000000000001</v>
      </c>
    </row>
    <row r="543" spans="1:5" x14ac:dyDescent="0.25">
      <c r="A543" t="s">
        <v>629</v>
      </c>
      <c r="B543" t="s">
        <v>639</v>
      </c>
      <c r="C543">
        <v>1.0585</v>
      </c>
      <c r="D543">
        <v>1.3646</v>
      </c>
      <c r="E543">
        <v>0.8347</v>
      </c>
    </row>
    <row r="544" spans="1:5" x14ac:dyDescent="0.25">
      <c r="A544" t="s">
        <v>629</v>
      </c>
      <c r="B544" t="s">
        <v>640</v>
      </c>
      <c r="C544">
        <v>1.0585</v>
      </c>
      <c r="D544">
        <v>0.73480000000000001</v>
      </c>
      <c r="E544">
        <v>1.0731999999999999</v>
      </c>
    </row>
    <row r="545" spans="1:5" x14ac:dyDescent="0.25">
      <c r="A545" t="s">
        <v>629</v>
      </c>
      <c r="B545" t="s">
        <v>641</v>
      </c>
      <c r="C545">
        <v>1.0585</v>
      </c>
      <c r="D545">
        <v>1.1247</v>
      </c>
      <c r="E545">
        <v>0.68140000000000001</v>
      </c>
    </row>
    <row r="546" spans="1:5" x14ac:dyDescent="0.25">
      <c r="A546" t="s">
        <v>629</v>
      </c>
      <c r="B546" t="s">
        <v>642</v>
      </c>
      <c r="C546">
        <v>1.0585</v>
      </c>
      <c r="D546">
        <v>1.2146999999999999</v>
      </c>
      <c r="E546">
        <v>0.98799999999999999</v>
      </c>
    </row>
    <row r="547" spans="1:5" x14ac:dyDescent="0.25">
      <c r="A547" t="s">
        <v>629</v>
      </c>
      <c r="B547" t="s">
        <v>643</v>
      </c>
      <c r="C547">
        <v>1.0585</v>
      </c>
      <c r="D547">
        <v>0.73480000000000001</v>
      </c>
      <c r="E547">
        <v>1.6296999999999999</v>
      </c>
    </row>
    <row r="548" spans="1:5" x14ac:dyDescent="0.25">
      <c r="A548" t="s">
        <v>629</v>
      </c>
      <c r="B548" t="s">
        <v>644</v>
      </c>
      <c r="C548">
        <v>1.0585</v>
      </c>
      <c r="D548">
        <v>0.70850000000000002</v>
      </c>
      <c r="E548">
        <v>0.85860000000000003</v>
      </c>
    </row>
    <row r="549" spans="1:5" x14ac:dyDescent="0.25">
      <c r="A549" t="s">
        <v>629</v>
      </c>
      <c r="B549" t="s">
        <v>645</v>
      </c>
      <c r="C549">
        <v>1.0585</v>
      </c>
      <c r="D549">
        <v>0.99199999999999999</v>
      </c>
      <c r="E549">
        <v>1.3951</v>
      </c>
    </row>
    <row r="550" spans="1:5" x14ac:dyDescent="0.25">
      <c r="A550" t="s">
        <v>629</v>
      </c>
      <c r="B550" t="s">
        <v>646</v>
      </c>
      <c r="C550">
        <v>1.0585</v>
      </c>
      <c r="D550">
        <v>1.0939000000000001</v>
      </c>
      <c r="E550">
        <v>0.6401</v>
      </c>
    </row>
    <row r="551" spans="1:5" x14ac:dyDescent="0.25">
      <c r="A551" t="s">
        <v>629</v>
      </c>
      <c r="B551" t="s">
        <v>647</v>
      </c>
      <c r="C551">
        <v>1.0585</v>
      </c>
      <c r="D551">
        <v>0.70850000000000002</v>
      </c>
      <c r="E551">
        <v>0.78700000000000003</v>
      </c>
    </row>
    <row r="552" spans="1:5" x14ac:dyDescent="0.25">
      <c r="A552" t="s">
        <v>648</v>
      </c>
      <c r="B552" t="s">
        <v>649</v>
      </c>
      <c r="C552">
        <v>1.2059</v>
      </c>
      <c r="D552">
        <v>1.1402000000000001</v>
      </c>
      <c r="E552">
        <v>0.53749999999999998</v>
      </c>
    </row>
    <row r="553" spans="1:5" x14ac:dyDescent="0.25">
      <c r="A553" t="s">
        <v>648</v>
      </c>
      <c r="B553" t="s">
        <v>650</v>
      </c>
      <c r="C553">
        <v>1.2059</v>
      </c>
      <c r="D553">
        <v>0.62190000000000001</v>
      </c>
      <c r="E553">
        <v>1.2766999999999999</v>
      </c>
    </row>
    <row r="554" spans="1:5" x14ac:dyDescent="0.25">
      <c r="A554" t="s">
        <v>648</v>
      </c>
      <c r="B554" t="s">
        <v>651</v>
      </c>
      <c r="C554">
        <v>1.2059</v>
      </c>
      <c r="D554">
        <v>1.0135000000000001</v>
      </c>
      <c r="E554">
        <v>1.0750999999999999</v>
      </c>
    </row>
    <row r="555" spans="1:5" x14ac:dyDescent="0.25">
      <c r="A555" t="s">
        <v>648</v>
      </c>
      <c r="B555" t="s">
        <v>652</v>
      </c>
      <c r="C555">
        <v>1.2059</v>
      </c>
      <c r="D555">
        <v>0.51829999999999998</v>
      </c>
      <c r="E555">
        <v>0.87350000000000005</v>
      </c>
    </row>
    <row r="556" spans="1:5" x14ac:dyDescent="0.25">
      <c r="A556" t="s">
        <v>648</v>
      </c>
      <c r="B556" t="s">
        <v>653</v>
      </c>
      <c r="C556">
        <v>1.2059</v>
      </c>
      <c r="D556">
        <v>1.3821000000000001</v>
      </c>
      <c r="E556">
        <v>0.7167</v>
      </c>
    </row>
    <row r="557" spans="1:5" x14ac:dyDescent="0.25">
      <c r="A557" t="s">
        <v>648</v>
      </c>
      <c r="B557" t="s">
        <v>654</v>
      </c>
      <c r="C557">
        <v>1.2059</v>
      </c>
      <c r="D557">
        <v>0.93289999999999995</v>
      </c>
      <c r="E557">
        <v>0.67190000000000005</v>
      </c>
    </row>
    <row r="558" spans="1:5" x14ac:dyDescent="0.25">
      <c r="A558" t="s">
        <v>648</v>
      </c>
      <c r="B558" t="s">
        <v>655</v>
      </c>
      <c r="C558">
        <v>1.2059</v>
      </c>
      <c r="D558">
        <v>1.29</v>
      </c>
      <c r="E558">
        <v>0.77649999999999997</v>
      </c>
    </row>
    <row r="559" spans="1:5" x14ac:dyDescent="0.25">
      <c r="A559" t="s">
        <v>648</v>
      </c>
      <c r="B559" t="s">
        <v>656</v>
      </c>
      <c r="C559">
        <v>1.2059</v>
      </c>
      <c r="D559">
        <v>0.73709999999999998</v>
      </c>
      <c r="E559">
        <v>1.2543</v>
      </c>
    </row>
    <row r="560" spans="1:5" x14ac:dyDescent="0.25">
      <c r="A560" t="s">
        <v>648</v>
      </c>
      <c r="B560" t="s">
        <v>657</v>
      </c>
      <c r="C560">
        <v>1.2059</v>
      </c>
      <c r="D560">
        <v>1.29</v>
      </c>
      <c r="E560">
        <v>0.83620000000000005</v>
      </c>
    </row>
    <row r="561" spans="1:5" x14ac:dyDescent="0.25">
      <c r="A561" t="s">
        <v>648</v>
      </c>
      <c r="B561" t="s">
        <v>658</v>
      </c>
      <c r="C561">
        <v>1.2059</v>
      </c>
      <c r="D561">
        <v>1.1402000000000001</v>
      </c>
      <c r="E561">
        <v>1.3439000000000001</v>
      </c>
    </row>
    <row r="562" spans="1:5" x14ac:dyDescent="0.25">
      <c r="A562" t="s">
        <v>648</v>
      </c>
      <c r="B562" t="s">
        <v>659</v>
      </c>
      <c r="C562">
        <v>1.2059</v>
      </c>
      <c r="D562">
        <v>0.72560000000000002</v>
      </c>
      <c r="E562">
        <v>1.0750999999999999</v>
      </c>
    </row>
    <row r="563" spans="1:5" x14ac:dyDescent="0.25">
      <c r="A563" t="s">
        <v>648</v>
      </c>
      <c r="B563" t="s">
        <v>660</v>
      </c>
      <c r="C563">
        <v>1.2059</v>
      </c>
      <c r="D563">
        <v>1.1056999999999999</v>
      </c>
      <c r="E563">
        <v>1.4335</v>
      </c>
    </row>
    <row r="564" spans="1:5" x14ac:dyDescent="0.25">
      <c r="A564" t="s">
        <v>648</v>
      </c>
      <c r="B564" t="s">
        <v>661</v>
      </c>
      <c r="C564">
        <v>1.2059</v>
      </c>
      <c r="D564">
        <v>0.55279999999999996</v>
      </c>
      <c r="E564">
        <v>1.1348</v>
      </c>
    </row>
    <row r="565" spans="1:5" x14ac:dyDescent="0.25">
      <c r="A565" t="s">
        <v>648</v>
      </c>
      <c r="B565" t="s">
        <v>662</v>
      </c>
      <c r="C565">
        <v>1.2059</v>
      </c>
      <c r="D565">
        <v>0.9214</v>
      </c>
      <c r="E565">
        <v>0.83620000000000005</v>
      </c>
    </row>
    <row r="566" spans="1:5" x14ac:dyDescent="0.25">
      <c r="A566" t="s">
        <v>648</v>
      </c>
      <c r="B566" t="s">
        <v>663</v>
      </c>
      <c r="C566">
        <v>1.2059</v>
      </c>
      <c r="D566">
        <v>1.3474999999999999</v>
      </c>
      <c r="E566">
        <v>0.80630000000000002</v>
      </c>
    </row>
    <row r="567" spans="1:5" x14ac:dyDescent="0.25">
      <c r="A567" t="s">
        <v>648</v>
      </c>
      <c r="B567" t="s">
        <v>664</v>
      </c>
      <c r="C567">
        <v>1.2059</v>
      </c>
      <c r="D567">
        <v>1.2439</v>
      </c>
      <c r="E567">
        <v>1.3439000000000001</v>
      </c>
    </row>
    <row r="568" spans="1:5" x14ac:dyDescent="0.25">
      <c r="A568" t="s">
        <v>665</v>
      </c>
      <c r="B568" t="s">
        <v>666</v>
      </c>
      <c r="C568">
        <v>1.0980000000000001</v>
      </c>
      <c r="D568">
        <v>0.68310000000000004</v>
      </c>
      <c r="E568">
        <v>1.2060999999999999</v>
      </c>
    </row>
    <row r="569" spans="1:5" x14ac:dyDescent="0.25">
      <c r="A569" t="s">
        <v>665</v>
      </c>
      <c r="B569" t="s">
        <v>667</v>
      </c>
      <c r="C569">
        <v>1.0980000000000001</v>
      </c>
      <c r="D569">
        <v>1.3661000000000001</v>
      </c>
      <c r="E569">
        <v>1.0338000000000001</v>
      </c>
    </row>
    <row r="570" spans="1:5" x14ac:dyDescent="0.25">
      <c r="A570" t="s">
        <v>665</v>
      </c>
      <c r="B570" t="s">
        <v>668</v>
      </c>
      <c r="C570">
        <v>1.0980000000000001</v>
      </c>
      <c r="D570">
        <v>0.91069999999999995</v>
      </c>
      <c r="E570">
        <v>1.0338000000000001</v>
      </c>
    </row>
    <row r="571" spans="1:5" x14ac:dyDescent="0.25">
      <c r="A571" t="s">
        <v>665</v>
      </c>
      <c r="B571" t="s">
        <v>669</v>
      </c>
      <c r="C571">
        <v>1.0980000000000001</v>
      </c>
      <c r="D571">
        <v>2.7322000000000002</v>
      </c>
      <c r="E571">
        <v>0.68920000000000003</v>
      </c>
    </row>
    <row r="572" spans="1:5" x14ac:dyDescent="0.25">
      <c r="A572" t="s">
        <v>665</v>
      </c>
      <c r="B572" t="s">
        <v>670</v>
      </c>
      <c r="C572">
        <v>1.0980000000000001</v>
      </c>
      <c r="D572">
        <v>0.60719999999999996</v>
      </c>
      <c r="E572">
        <v>0.91890000000000005</v>
      </c>
    </row>
    <row r="573" spans="1:5" x14ac:dyDescent="0.25">
      <c r="A573" t="s">
        <v>665</v>
      </c>
      <c r="B573" t="s">
        <v>671</v>
      </c>
      <c r="C573">
        <v>1.0980000000000001</v>
      </c>
      <c r="D573">
        <v>0.30359999999999998</v>
      </c>
      <c r="E573">
        <v>1.1486000000000001</v>
      </c>
    </row>
    <row r="574" spans="1:5" x14ac:dyDescent="0.25">
      <c r="A574" t="s">
        <v>665</v>
      </c>
      <c r="B574" t="s">
        <v>672</v>
      </c>
      <c r="C574">
        <v>1.0980000000000001</v>
      </c>
      <c r="D574">
        <v>0.68310000000000004</v>
      </c>
      <c r="E574">
        <v>0.68920000000000003</v>
      </c>
    </row>
    <row r="575" spans="1:5" x14ac:dyDescent="0.25">
      <c r="A575" t="s">
        <v>665</v>
      </c>
      <c r="B575" t="s">
        <v>673</v>
      </c>
      <c r="C575">
        <v>1.0980000000000001</v>
      </c>
      <c r="D575">
        <v>0.91069999999999995</v>
      </c>
      <c r="E575">
        <v>0.22969999999999999</v>
      </c>
    </row>
    <row r="576" spans="1:5" x14ac:dyDescent="0.25">
      <c r="A576" t="s">
        <v>665</v>
      </c>
      <c r="B576" t="s">
        <v>674</v>
      </c>
      <c r="C576">
        <v>1.0980000000000001</v>
      </c>
      <c r="D576">
        <v>0.60719999999999996</v>
      </c>
      <c r="E576">
        <v>0.91890000000000005</v>
      </c>
    </row>
    <row r="577" spans="1:5" x14ac:dyDescent="0.25">
      <c r="A577" t="s">
        <v>665</v>
      </c>
      <c r="B577" t="s">
        <v>675</v>
      </c>
      <c r="C577">
        <v>1.0980000000000001</v>
      </c>
      <c r="D577">
        <v>0.60719999999999996</v>
      </c>
      <c r="E577">
        <v>0.68920000000000003</v>
      </c>
    </row>
    <row r="578" spans="1:5" x14ac:dyDescent="0.25">
      <c r="A578" t="s">
        <v>665</v>
      </c>
      <c r="B578" t="s">
        <v>676</v>
      </c>
      <c r="C578">
        <v>1.0980000000000001</v>
      </c>
      <c r="D578">
        <v>1.3661000000000001</v>
      </c>
      <c r="E578">
        <v>1.2060999999999999</v>
      </c>
    </row>
    <row r="579" spans="1:5" x14ac:dyDescent="0.25">
      <c r="A579" t="s">
        <v>665</v>
      </c>
      <c r="B579" t="s">
        <v>677</v>
      </c>
      <c r="C579">
        <v>1.0980000000000001</v>
      </c>
      <c r="D579">
        <v>1.8214999999999999</v>
      </c>
      <c r="E579">
        <v>0.68920000000000003</v>
      </c>
    </row>
    <row r="580" spans="1:5" x14ac:dyDescent="0.25">
      <c r="A580" t="s">
        <v>665</v>
      </c>
      <c r="B580" t="s">
        <v>678</v>
      </c>
      <c r="C580">
        <v>1.0980000000000001</v>
      </c>
      <c r="D580">
        <v>0.60719999999999996</v>
      </c>
      <c r="E580">
        <v>1.3784000000000001</v>
      </c>
    </row>
    <row r="581" spans="1:5" x14ac:dyDescent="0.25">
      <c r="A581" t="s">
        <v>665</v>
      </c>
      <c r="B581" t="s">
        <v>679</v>
      </c>
      <c r="C581">
        <v>1.0980000000000001</v>
      </c>
      <c r="D581">
        <v>0</v>
      </c>
      <c r="E581">
        <v>0.68920000000000003</v>
      </c>
    </row>
    <row r="582" spans="1:5" x14ac:dyDescent="0.25">
      <c r="A582" t="s">
        <v>665</v>
      </c>
      <c r="B582" t="s">
        <v>680</v>
      </c>
      <c r="C582">
        <v>1.0980000000000001</v>
      </c>
      <c r="D582">
        <v>1.8214999999999999</v>
      </c>
      <c r="E582">
        <v>0.68920000000000003</v>
      </c>
    </row>
    <row r="583" spans="1:5" x14ac:dyDescent="0.25">
      <c r="A583" t="s">
        <v>665</v>
      </c>
      <c r="B583" t="s">
        <v>681</v>
      </c>
      <c r="C583">
        <v>1.0980000000000001</v>
      </c>
      <c r="D583">
        <v>1.8214999999999999</v>
      </c>
      <c r="E583">
        <v>1.1486000000000001</v>
      </c>
    </row>
    <row r="584" spans="1:5" x14ac:dyDescent="0.25">
      <c r="A584" t="s">
        <v>665</v>
      </c>
      <c r="B584" t="s">
        <v>682</v>
      </c>
      <c r="C584">
        <v>1.0980000000000001</v>
      </c>
      <c r="D584">
        <v>0.91069999999999995</v>
      </c>
      <c r="E584">
        <v>1.3784000000000001</v>
      </c>
    </row>
    <row r="585" spans="1:5" x14ac:dyDescent="0.25">
      <c r="A585" t="s">
        <v>665</v>
      </c>
      <c r="B585" t="s">
        <v>683</v>
      </c>
      <c r="C585">
        <v>1.0980000000000001</v>
      </c>
      <c r="D585">
        <v>0</v>
      </c>
      <c r="E585">
        <v>2.4121000000000001</v>
      </c>
    </row>
    <row r="586" spans="1:5" x14ac:dyDescent="0.25">
      <c r="A586" t="s">
        <v>684</v>
      </c>
      <c r="B586" t="s">
        <v>685</v>
      </c>
      <c r="C586">
        <v>0.83930000000000005</v>
      </c>
      <c r="D586">
        <v>0.89359999999999995</v>
      </c>
      <c r="E586">
        <v>1.7231000000000001</v>
      </c>
    </row>
    <row r="587" spans="1:5" x14ac:dyDescent="0.25">
      <c r="A587" t="s">
        <v>684</v>
      </c>
      <c r="B587" t="s">
        <v>686</v>
      </c>
      <c r="C587">
        <v>0.83930000000000005</v>
      </c>
      <c r="D587">
        <v>1.5886</v>
      </c>
      <c r="E587">
        <v>0.28720000000000001</v>
      </c>
    </row>
    <row r="588" spans="1:5" x14ac:dyDescent="0.25">
      <c r="A588" t="s">
        <v>684</v>
      </c>
      <c r="B588" t="s">
        <v>687</v>
      </c>
      <c r="C588">
        <v>0.83930000000000005</v>
      </c>
      <c r="D588">
        <v>0.2979</v>
      </c>
      <c r="E588">
        <v>0.86150000000000004</v>
      </c>
    </row>
    <row r="589" spans="1:5" x14ac:dyDescent="0.25">
      <c r="A589" t="s">
        <v>684</v>
      </c>
      <c r="B589" t="s">
        <v>688</v>
      </c>
      <c r="C589">
        <v>0.83930000000000005</v>
      </c>
      <c r="D589">
        <v>0</v>
      </c>
      <c r="E589">
        <v>1.4359</v>
      </c>
    </row>
    <row r="590" spans="1:5" x14ac:dyDescent="0.25">
      <c r="A590" t="s">
        <v>684</v>
      </c>
      <c r="B590" t="s">
        <v>689</v>
      </c>
      <c r="C590">
        <v>0.83930000000000005</v>
      </c>
      <c r="D590">
        <v>0.2979</v>
      </c>
      <c r="E590">
        <v>0.43080000000000002</v>
      </c>
    </row>
    <row r="591" spans="1:5" x14ac:dyDescent="0.25">
      <c r="A591" t="s">
        <v>684</v>
      </c>
      <c r="B591" t="s">
        <v>690</v>
      </c>
      <c r="C591">
        <v>0.83930000000000005</v>
      </c>
      <c r="D591">
        <v>1.7871999999999999</v>
      </c>
      <c r="E591">
        <v>0.6462</v>
      </c>
    </row>
    <row r="592" spans="1:5" x14ac:dyDescent="0.25">
      <c r="A592" t="s">
        <v>684</v>
      </c>
      <c r="B592" t="s">
        <v>691</v>
      </c>
      <c r="C592">
        <v>0.83930000000000005</v>
      </c>
      <c r="D592">
        <v>1.4893000000000001</v>
      </c>
      <c r="E592">
        <v>0.43080000000000002</v>
      </c>
    </row>
    <row r="593" spans="1:5" x14ac:dyDescent="0.25">
      <c r="A593" t="s">
        <v>684</v>
      </c>
      <c r="B593" t="s">
        <v>692</v>
      </c>
      <c r="C593">
        <v>0.83930000000000005</v>
      </c>
      <c r="D593">
        <v>1.9858</v>
      </c>
      <c r="E593">
        <v>0</v>
      </c>
    </row>
    <row r="594" spans="1:5" x14ac:dyDescent="0.25">
      <c r="A594" t="s">
        <v>684</v>
      </c>
      <c r="B594" t="s">
        <v>693</v>
      </c>
      <c r="C594">
        <v>0.83930000000000005</v>
      </c>
      <c r="D594">
        <v>0.59570000000000001</v>
      </c>
      <c r="E594">
        <v>1.2923</v>
      </c>
    </row>
    <row r="595" spans="1:5" x14ac:dyDescent="0.25">
      <c r="A595" t="s">
        <v>684</v>
      </c>
      <c r="B595" t="s">
        <v>694</v>
      </c>
      <c r="C595">
        <v>0.83930000000000005</v>
      </c>
      <c r="D595">
        <v>0.79430000000000001</v>
      </c>
      <c r="E595">
        <v>2.2974999999999999</v>
      </c>
    </row>
    <row r="596" spans="1:5" x14ac:dyDescent="0.25">
      <c r="A596" t="s">
        <v>684</v>
      </c>
      <c r="B596" t="s">
        <v>695</v>
      </c>
      <c r="C596">
        <v>0.83930000000000005</v>
      </c>
      <c r="D596">
        <v>0.3972</v>
      </c>
      <c r="E596">
        <v>1.4359</v>
      </c>
    </row>
    <row r="597" spans="1:5" x14ac:dyDescent="0.25">
      <c r="A597" t="s">
        <v>684</v>
      </c>
      <c r="B597" t="s">
        <v>696</v>
      </c>
      <c r="C597">
        <v>0.83930000000000005</v>
      </c>
      <c r="D597">
        <v>1.1915</v>
      </c>
      <c r="E597">
        <v>0.6462</v>
      </c>
    </row>
    <row r="598" spans="1:5" x14ac:dyDescent="0.25">
      <c r="A598" t="s">
        <v>684</v>
      </c>
      <c r="B598" t="s">
        <v>697</v>
      </c>
      <c r="C598">
        <v>0.83930000000000005</v>
      </c>
      <c r="D598">
        <v>0.79430000000000001</v>
      </c>
      <c r="E598">
        <v>0.86150000000000004</v>
      </c>
    </row>
    <row r="599" spans="1:5" x14ac:dyDescent="0.25">
      <c r="A599" t="s">
        <v>684</v>
      </c>
      <c r="B599" t="s">
        <v>698</v>
      </c>
      <c r="C599">
        <v>0.83930000000000005</v>
      </c>
      <c r="D599">
        <v>1.4893000000000001</v>
      </c>
      <c r="E599">
        <v>1.5077</v>
      </c>
    </row>
    <row r="600" spans="1:5" x14ac:dyDescent="0.25">
      <c r="A600" t="s">
        <v>684</v>
      </c>
      <c r="B600" t="s">
        <v>699</v>
      </c>
      <c r="C600">
        <v>0.83930000000000005</v>
      </c>
      <c r="D600">
        <v>1.1915</v>
      </c>
      <c r="E600">
        <v>1.7231000000000001</v>
      </c>
    </row>
    <row r="601" spans="1:5" x14ac:dyDescent="0.25">
      <c r="A601" t="s">
        <v>684</v>
      </c>
      <c r="B601" t="s">
        <v>700</v>
      </c>
      <c r="C601">
        <v>0.83930000000000005</v>
      </c>
      <c r="D601">
        <v>1.1915</v>
      </c>
      <c r="E601">
        <v>0.57440000000000002</v>
      </c>
    </row>
    <row r="602" spans="1:5" x14ac:dyDescent="0.25">
      <c r="A602" t="s">
        <v>701</v>
      </c>
      <c r="B602" t="s">
        <v>702</v>
      </c>
      <c r="C602">
        <v>1.2917000000000001</v>
      </c>
      <c r="D602">
        <v>0.7742</v>
      </c>
      <c r="E602">
        <v>1.3115000000000001</v>
      </c>
    </row>
    <row r="603" spans="1:5" x14ac:dyDescent="0.25">
      <c r="A603" t="s">
        <v>701</v>
      </c>
      <c r="B603" t="s">
        <v>703</v>
      </c>
      <c r="C603">
        <v>1.2917000000000001</v>
      </c>
      <c r="D603">
        <v>1.0322</v>
      </c>
      <c r="E603">
        <v>2.0983999999999998</v>
      </c>
    </row>
    <row r="604" spans="1:5" x14ac:dyDescent="0.25">
      <c r="A604" t="s">
        <v>701</v>
      </c>
      <c r="B604" t="s">
        <v>704</v>
      </c>
      <c r="C604">
        <v>1.2917000000000001</v>
      </c>
      <c r="D604">
        <v>1.0322</v>
      </c>
      <c r="E604">
        <v>1.0491999999999999</v>
      </c>
    </row>
    <row r="605" spans="1:5" x14ac:dyDescent="0.25">
      <c r="A605" t="s">
        <v>701</v>
      </c>
      <c r="B605" t="s">
        <v>705</v>
      </c>
      <c r="C605">
        <v>1.2917000000000001</v>
      </c>
      <c r="D605">
        <v>1.3548</v>
      </c>
      <c r="E605">
        <v>0.78690000000000004</v>
      </c>
    </row>
    <row r="606" spans="1:5" x14ac:dyDescent="0.25">
      <c r="A606" t="s">
        <v>701</v>
      </c>
      <c r="B606" t="s">
        <v>706</v>
      </c>
      <c r="C606">
        <v>1.2917000000000001</v>
      </c>
      <c r="D606">
        <v>1.0322</v>
      </c>
      <c r="E606">
        <v>1.0491999999999999</v>
      </c>
    </row>
    <row r="607" spans="1:5" x14ac:dyDescent="0.25">
      <c r="A607" t="s">
        <v>701</v>
      </c>
      <c r="B607" t="s">
        <v>707</v>
      </c>
      <c r="C607">
        <v>1.2917000000000001</v>
      </c>
      <c r="D607">
        <v>1.0322</v>
      </c>
      <c r="E607">
        <v>0.78690000000000004</v>
      </c>
    </row>
    <row r="608" spans="1:5" x14ac:dyDescent="0.25">
      <c r="A608" t="s">
        <v>701</v>
      </c>
      <c r="B608" t="s">
        <v>708</v>
      </c>
      <c r="C608">
        <v>1.2917000000000001</v>
      </c>
      <c r="D608">
        <v>0.3871</v>
      </c>
      <c r="E608">
        <v>1.1803999999999999</v>
      </c>
    </row>
    <row r="609" spans="1:5" x14ac:dyDescent="0.25">
      <c r="A609" t="s">
        <v>701</v>
      </c>
      <c r="B609" t="s">
        <v>709</v>
      </c>
      <c r="C609">
        <v>1.2917000000000001</v>
      </c>
      <c r="D609">
        <v>1.5483</v>
      </c>
      <c r="E609">
        <v>1.3115000000000001</v>
      </c>
    </row>
    <row r="610" spans="1:5" x14ac:dyDescent="0.25">
      <c r="A610" t="s">
        <v>701</v>
      </c>
      <c r="B610" t="s">
        <v>710</v>
      </c>
      <c r="C610">
        <v>1.2917000000000001</v>
      </c>
      <c r="D610">
        <v>1.0322</v>
      </c>
      <c r="E610">
        <v>0.78690000000000004</v>
      </c>
    </row>
    <row r="611" spans="1:5" x14ac:dyDescent="0.25">
      <c r="A611" t="s">
        <v>701</v>
      </c>
      <c r="B611" t="s">
        <v>711</v>
      </c>
      <c r="C611">
        <v>1.2917000000000001</v>
      </c>
      <c r="D611">
        <v>1.0322</v>
      </c>
      <c r="E611">
        <v>0.78690000000000004</v>
      </c>
    </row>
    <row r="612" spans="1:5" x14ac:dyDescent="0.25">
      <c r="A612" t="s">
        <v>701</v>
      </c>
      <c r="B612" t="s">
        <v>712</v>
      </c>
      <c r="C612">
        <v>1.2917000000000001</v>
      </c>
      <c r="D612">
        <v>1.0322</v>
      </c>
      <c r="E612">
        <v>0.78690000000000004</v>
      </c>
    </row>
    <row r="613" spans="1:5" x14ac:dyDescent="0.25">
      <c r="A613" t="s">
        <v>701</v>
      </c>
      <c r="B613" t="s">
        <v>713</v>
      </c>
      <c r="C613">
        <v>1.2917000000000001</v>
      </c>
      <c r="D613">
        <v>0.7742</v>
      </c>
      <c r="E613">
        <v>0.78690000000000004</v>
      </c>
    </row>
    <row r="614" spans="1:5" x14ac:dyDescent="0.25">
      <c r="A614" t="s">
        <v>701</v>
      </c>
      <c r="B614" t="s">
        <v>714</v>
      </c>
      <c r="C614">
        <v>1.2917000000000001</v>
      </c>
      <c r="D614">
        <v>0.5161</v>
      </c>
      <c r="E614">
        <v>0.52459999999999996</v>
      </c>
    </row>
    <row r="615" spans="1:5" x14ac:dyDescent="0.25">
      <c r="A615" t="s">
        <v>701</v>
      </c>
      <c r="B615" t="s">
        <v>715</v>
      </c>
      <c r="C615">
        <v>1.2917000000000001</v>
      </c>
      <c r="D615">
        <v>0.7742</v>
      </c>
      <c r="E615">
        <v>0.78690000000000004</v>
      </c>
    </row>
    <row r="616" spans="1:5" x14ac:dyDescent="0.25">
      <c r="A616" t="s">
        <v>701</v>
      </c>
      <c r="B616" t="s">
        <v>716</v>
      </c>
      <c r="C616">
        <v>1.2917000000000001</v>
      </c>
      <c r="D616">
        <v>0</v>
      </c>
      <c r="E616">
        <v>1.1803999999999999</v>
      </c>
    </row>
    <row r="617" spans="1:5" x14ac:dyDescent="0.25">
      <c r="A617" t="s">
        <v>701</v>
      </c>
      <c r="B617" t="s">
        <v>717</v>
      </c>
      <c r="C617">
        <v>1.2917000000000001</v>
      </c>
      <c r="D617">
        <v>1.7419</v>
      </c>
      <c r="E617">
        <v>0.98360000000000003</v>
      </c>
    </row>
    <row r="618" spans="1:5" x14ac:dyDescent="0.25">
      <c r="A618" t="s">
        <v>718</v>
      </c>
      <c r="B618" t="s">
        <v>719</v>
      </c>
      <c r="C618">
        <v>1.0662</v>
      </c>
      <c r="D618">
        <v>1.2059</v>
      </c>
      <c r="E618">
        <v>0.8831</v>
      </c>
    </row>
    <row r="619" spans="1:5" x14ac:dyDescent="0.25">
      <c r="A619" t="s">
        <v>718</v>
      </c>
      <c r="B619" t="s">
        <v>720</v>
      </c>
      <c r="C619">
        <v>1.0662</v>
      </c>
      <c r="D619">
        <v>0.52110000000000001</v>
      </c>
      <c r="E619">
        <v>1.45</v>
      </c>
    </row>
    <row r="620" spans="1:5" x14ac:dyDescent="0.25">
      <c r="A620" t="s">
        <v>718</v>
      </c>
      <c r="B620" t="s">
        <v>721</v>
      </c>
      <c r="C620">
        <v>1.0662</v>
      </c>
      <c r="D620">
        <v>1.0550999999999999</v>
      </c>
      <c r="E620">
        <v>0.5151</v>
      </c>
    </row>
    <row r="621" spans="1:5" x14ac:dyDescent="0.25">
      <c r="A621" t="s">
        <v>718</v>
      </c>
      <c r="B621" t="s">
        <v>722</v>
      </c>
      <c r="C621">
        <v>1.0662</v>
      </c>
      <c r="D621">
        <v>1.5241</v>
      </c>
      <c r="E621">
        <v>0.42930000000000001</v>
      </c>
    </row>
    <row r="622" spans="1:5" x14ac:dyDescent="0.25">
      <c r="A622" t="s">
        <v>718</v>
      </c>
      <c r="B622" t="s">
        <v>723</v>
      </c>
      <c r="C622">
        <v>1.0662</v>
      </c>
      <c r="D622">
        <v>1.0550999999999999</v>
      </c>
      <c r="E622">
        <v>0.85860000000000003</v>
      </c>
    </row>
    <row r="623" spans="1:5" x14ac:dyDescent="0.25">
      <c r="A623" t="s">
        <v>718</v>
      </c>
      <c r="B623" t="s">
        <v>724</v>
      </c>
      <c r="C623">
        <v>1.0662</v>
      </c>
      <c r="D623">
        <v>0.93789999999999996</v>
      </c>
      <c r="E623">
        <v>0.99209999999999998</v>
      </c>
    </row>
    <row r="624" spans="1:5" x14ac:dyDescent="0.25">
      <c r="A624" t="s">
        <v>718</v>
      </c>
      <c r="B624" t="s">
        <v>725</v>
      </c>
      <c r="C624">
        <v>1.0662</v>
      </c>
      <c r="D624">
        <v>0.72950000000000004</v>
      </c>
      <c r="E624">
        <v>0.76319999999999999</v>
      </c>
    </row>
    <row r="625" spans="1:5" x14ac:dyDescent="0.25">
      <c r="A625" t="s">
        <v>718</v>
      </c>
      <c r="B625" t="s">
        <v>726</v>
      </c>
      <c r="C625">
        <v>1.0662</v>
      </c>
      <c r="D625">
        <v>1.2896000000000001</v>
      </c>
      <c r="E625">
        <v>0.94440000000000002</v>
      </c>
    </row>
    <row r="626" spans="1:5" x14ac:dyDescent="0.25">
      <c r="A626" t="s">
        <v>718</v>
      </c>
      <c r="B626" t="s">
        <v>727</v>
      </c>
      <c r="C626">
        <v>1.0662</v>
      </c>
      <c r="D626">
        <v>1.0550999999999999</v>
      </c>
      <c r="E626">
        <v>0.85860000000000003</v>
      </c>
    </row>
    <row r="627" spans="1:5" x14ac:dyDescent="0.25">
      <c r="A627" t="s">
        <v>718</v>
      </c>
      <c r="B627" t="s">
        <v>728</v>
      </c>
      <c r="C627">
        <v>1.0662</v>
      </c>
      <c r="D627">
        <v>1.6674</v>
      </c>
      <c r="E627">
        <v>0.83950000000000002</v>
      </c>
    </row>
    <row r="628" spans="1:5" x14ac:dyDescent="0.25">
      <c r="A628" t="s">
        <v>718</v>
      </c>
      <c r="B628" t="s">
        <v>729</v>
      </c>
      <c r="C628">
        <v>1.0662</v>
      </c>
      <c r="D628">
        <v>0.93789999999999996</v>
      </c>
      <c r="E628">
        <v>0.96160000000000001</v>
      </c>
    </row>
    <row r="629" spans="1:5" x14ac:dyDescent="0.25">
      <c r="A629" t="s">
        <v>718</v>
      </c>
      <c r="B629" t="s">
        <v>730</v>
      </c>
      <c r="C629">
        <v>1.0662</v>
      </c>
      <c r="D629">
        <v>1.1463000000000001</v>
      </c>
      <c r="E629">
        <v>0.76319999999999999</v>
      </c>
    </row>
    <row r="630" spans="1:5" x14ac:dyDescent="0.25">
      <c r="A630" t="s">
        <v>718</v>
      </c>
      <c r="B630" t="s">
        <v>731</v>
      </c>
      <c r="C630">
        <v>1.0662</v>
      </c>
      <c r="D630">
        <v>0.62529999999999997</v>
      </c>
      <c r="E630">
        <v>1.5264</v>
      </c>
    </row>
    <row r="631" spans="1:5" x14ac:dyDescent="0.25">
      <c r="A631" t="s">
        <v>718</v>
      </c>
      <c r="B631" t="s">
        <v>732</v>
      </c>
      <c r="C631">
        <v>1.0662</v>
      </c>
      <c r="D631">
        <v>0.23449999999999999</v>
      </c>
      <c r="E631">
        <v>1.5454000000000001</v>
      </c>
    </row>
    <row r="632" spans="1:5" x14ac:dyDescent="0.25">
      <c r="A632" t="s">
        <v>718</v>
      </c>
      <c r="B632" t="s">
        <v>733</v>
      </c>
      <c r="C632">
        <v>1.0662</v>
      </c>
      <c r="D632">
        <v>0.93789999999999996</v>
      </c>
      <c r="E632">
        <v>1.5264</v>
      </c>
    </row>
    <row r="633" spans="1:5" x14ac:dyDescent="0.25">
      <c r="A633" t="s">
        <v>718</v>
      </c>
      <c r="B633" t="s">
        <v>734</v>
      </c>
      <c r="C633">
        <v>1.0662</v>
      </c>
      <c r="D633">
        <v>1.1724000000000001</v>
      </c>
      <c r="E633">
        <v>1.0303</v>
      </c>
    </row>
    <row r="634" spans="1:5" x14ac:dyDescent="0.25">
      <c r="A634" t="s">
        <v>735</v>
      </c>
      <c r="B634" t="s">
        <v>736</v>
      </c>
      <c r="C634">
        <v>1.1246</v>
      </c>
      <c r="D634">
        <v>1.1114999999999999</v>
      </c>
      <c r="E634">
        <v>1.0047999999999999</v>
      </c>
    </row>
    <row r="635" spans="1:5" x14ac:dyDescent="0.25">
      <c r="A635" t="s">
        <v>735</v>
      </c>
      <c r="B635" t="s">
        <v>737</v>
      </c>
      <c r="C635">
        <v>1.1246</v>
      </c>
      <c r="D635">
        <v>0.51870000000000005</v>
      </c>
      <c r="E635">
        <v>0.84609999999999996</v>
      </c>
    </row>
    <row r="636" spans="1:5" x14ac:dyDescent="0.25">
      <c r="A636" t="s">
        <v>735</v>
      </c>
      <c r="B636" t="s">
        <v>738</v>
      </c>
      <c r="C636">
        <v>1.1246</v>
      </c>
      <c r="D636">
        <v>0.59279999999999999</v>
      </c>
      <c r="E636">
        <v>1.2692000000000001</v>
      </c>
    </row>
    <row r="637" spans="1:5" x14ac:dyDescent="0.25">
      <c r="A637" t="s">
        <v>735</v>
      </c>
      <c r="B637" t="s">
        <v>739</v>
      </c>
      <c r="C637">
        <v>1.1246</v>
      </c>
      <c r="D637">
        <v>0.74099999999999999</v>
      </c>
      <c r="E637">
        <v>0.74039999999999995</v>
      </c>
    </row>
    <row r="638" spans="1:5" x14ac:dyDescent="0.25">
      <c r="A638" t="s">
        <v>735</v>
      </c>
      <c r="B638" t="s">
        <v>740</v>
      </c>
      <c r="C638">
        <v>1.1246</v>
      </c>
      <c r="D638">
        <v>1.0508999999999999</v>
      </c>
      <c r="E638">
        <v>0.63460000000000005</v>
      </c>
    </row>
    <row r="639" spans="1:5" x14ac:dyDescent="0.25">
      <c r="A639" t="s">
        <v>735</v>
      </c>
      <c r="B639" t="s">
        <v>741</v>
      </c>
      <c r="C639">
        <v>1.1246</v>
      </c>
      <c r="D639">
        <v>0.59279999999999999</v>
      </c>
      <c r="E639">
        <v>0.84609999999999996</v>
      </c>
    </row>
    <row r="640" spans="1:5" x14ac:dyDescent="0.25">
      <c r="A640" t="s">
        <v>735</v>
      </c>
      <c r="B640" t="s">
        <v>742</v>
      </c>
      <c r="C640">
        <v>1.1246</v>
      </c>
      <c r="D640">
        <v>1.2597</v>
      </c>
      <c r="E640">
        <v>1.2692000000000001</v>
      </c>
    </row>
    <row r="641" spans="1:5" x14ac:dyDescent="0.25">
      <c r="A641" t="s">
        <v>735</v>
      </c>
      <c r="B641" t="s">
        <v>743</v>
      </c>
      <c r="C641">
        <v>1.1246</v>
      </c>
      <c r="D641">
        <v>1.1114999999999999</v>
      </c>
      <c r="E641">
        <v>1.4278</v>
      </c>
    </row>
    <row r="642" spans="1:5" x14ac:dyDescent="0.25">
      <c r="A642" t="s">
        <v>735</v>
      </c>
      <c r="B642" t="s">
        <v>744</v>
      </c>
      <c r="C642">
        <v>1.1246</v>
      </c>
      <c r="D642">
        <v>1.0374000000000001</v>
      </c>
      <c r="E642">
        <v>1.3221000000000001</v>
      </c>
    </row>
    <row r="643" spans="1:5" x14ac:dyDescent="0.25">
      <c r="A643" t="s">
        <v>735</v>
      </c>
      <c r="B643" t="s">
        <v>745</v>
      </c>
      <c r="C643">
        <v>1.1246</v>
      </c>
      <c r="D643">
        <v>0.81510000000000005</v>
      </c>
      <c r="E643">
        <v>1.1105</v>
      </c>
    </row>
    <row r="644" spans="1:5" x14ac:dyDescent="0.25">
      <c r="A644" t="s">
        <v>735</v>
      </c>
      <c r="B644" t="s">
        <v>746</v>
      </c>
      <c r="C644">
        <v>1.1246</v>
      </c>
      <c r="D644">
        <v>0.62239999999999995</v>
      </c>
      <c r="E644">
        <v>0.57110000000000005</v>
      </c>
    </row>
    <row r="645" spans="1:5" x14ac:dyDescent="0.25">
      <c r="A645" t="s">
        <v>735</v>
      </c>
      <c r="B645" t="s">
        <v>747</v>
      </c>
      <c r="C645">
        <v>1.1246</v>
      </c>
      <c r="D645">
        <v>0.80030000000000001</v>
      </c>
      <c r="E645">
        <v>0.88839999999999997</v>
      </c>
    </row>
    <row r="646" spans="1:5" x14ac:dyDescent="0.25">
      <c r="A646" t="s">
        <v>735</v>
      </c>
      <c r="B646" t="s">
        <v>748</v>
      </c>
      <c r="C646">
        <v>1.1246</v>
      </c>
      <c r="D646">
        <v>1.3338000000000001</v>
      </c>
      <c r="E646">
        <v>1.3327</v>
      </c>
    </row>
    <row r="647" spans="1:5" x14ac:dyDescent="0.25">
      <c r="A647" t="s">
        <v>735</v>
      </c>
      <c r="B647" t="s">
        <v>749</v>
      </c>
      <c r="C647">
        <v>1.1246</v>
      </c>
      <c r="D647">
        <v>1.0669999999999999</v>
      </c>
      <c r="E647">
        <v>1.0788</v>
      </c>
    </row>
    <row r="648" spans="1:5" x14ac:dyDescent="0.25">
      <c r="A648" t="s">
        <v>735</v>
      </c>
      <c r="B648" t="s">
        <v>750</v>
      </c>
      <c r="C648">
        <v>1.1246</v>
      </c>
      <c r="D648">
        <v>0.66690000000000005</v>
      </c>
      <c r="E648">
        <v>0.55530000000000002</v>
      </c>
    </row>
    <row r="649" spans="1:5" x14ac:dyDescent="0.25">
      <c r="A649" t="s">
        <v>735</v>
      </c>
      <c r="B649" t="s">
        <v>751</v>
      </c>
      <c r="C649">
        <v>1.1246</v>
      </c>
      <c r="D649">
        <v>1.5047999999999999</v>
      </c>
      <c r="E649">
        <v>0.78100000000000003</v>
      </c>
    </row>
    <row r="650" spans="1:5" x14ac:dyDescent="0.25">
      <c r="A650" t="s">
        <v>735</v>
      </c>
      <c r="B650" t="s">
        <v>752</v>
      </c>
      <c r="C650">
        <v>1.1246</v>
      </c>
      <c r="D650">
        <v>0.97809999999999997</v>
      </c>
      <c r="E650">
        <v>0.88839999999999997</v>
      </c>
    </row>
    <row r="651" spans="1:5" x14ac:dyDescent="0.25">
      <c r="A651" t="s">
        <v>735</v>
      </c>
      <c r="B651" t="s">
        <v>753</v>
      </c>
      <c r="C651">
        <v>1.1246</v>
      </c>
      <c r="D651">
        <v>0.88919999999999999</v>
      </c>
      <c r="E651">
        <v>1.0788</v>
      </c>
    </row>
    <row r="652" spans="1:5" x14ac:dyDescent="0.25">
      <c r="A652" t="s">
        <v>735</v>
      </c>
      <c r="B652" t="s">
        <v>754</v>
      </c>
      <c r="C652">
        <v>1.1246</v>
      </c>
      <c r="D652">
        <v>1.0669999999999999</v>
      </c>
      <c r="E652">
        <v>1.0788</v>
      </c>
    </row>
    <row r="653" spans="1:5" x14ac:dyDescent="0.25">
      <c r="A653" t="s">
        <v>735</v>
      </c>
      <c r="B653" t="s">
        <v>755</v>
      </c>
      <c r="C653">
        <v>1.1246</v>
      </c>
      <c r="D653">
        <v>1.0508999999999999</v>
      </c>
      <c r="E653">
        <v>0.86539999999999995</v>
      </c>
    </row>
    <row r="654" spans="1:5" x14ac:dyDescent="0.25">
      <c r="A654" t="s">
        <v>735</v>
      </c>
      <c r="B654" t="s">
        <v>756</v>
      </c>
      <c r="C654">
        <v>1.1246</v>
      </c>
      <c r="D654">
        <v>1.0374000000000001</v>
      </c>
      <c r="E654">
        <v>1.2692000000000001</v>
      </c>
    </row>
    <row r="655" spans="1:5" x14ac:dyDescent="0.25">
      <c r="A655" t="s">
        <v>735</v>
      </c>
      <c r="B655" t="s">
        <v>757</v>
      </c>
      <c r="C655">
        <v>1.1246</v>
      </c>
      <c r="D655">
        <v>1.2448999999999999</v>
      </c>
      <c r="E655">
        <v>1.0788</v>
      </c>
    </row>
    <row r="656" spans="1:5" x14ac:dyDescent="0.25">
      <c r="A656" t="s">
        <v>735</v>
      </c>
      <c r="B656" t="s">
        <v>758</v>
      </c>
      <c r="C656">
        <v>1.1246</v>
      </c>
      <c r="D656">
        <v>0.88919999999999999</v>
      </c>
      <c r="E656">
        <v>0.86539999999999995</v>
      </c>
    </row>
    <row r="657" spans="1:5" x14ac:dyDescent="0.25">
      <c r="A657" t="s">
        <v>735</v>
      </c>
      <c r="B657" t="s">
        <v>759</v>
      </c>
      <c r="C657">
        <v>1.1246</v>
      </c>
      <c r="D657">
        <v>1.5116000000000001</v>
      </c>
      <c r="E657">
        <v>0.50770000000000004</v>
      </c>
    </row>
    <row r="658" spans="1:5" x14ac:dyDescent="0.25">
      <c r="A658" t="s">
        <v>735</v>
      </c>
      <c r="B658" t="s">
        <v>760</v>
      </c>
      <c r="C658">
        <v>1.1246</v>
      </c>
      <c r="D658">
        <v>1.3338000000000001</v>
      </c>
      <c r="E658">
        <v>0.74039999999999995</v>
      </c>
    </row>
    <row r="659" spans="1:5" x14ac:dyDescent="0.25">
      <c r="A659" t="s">
        <v>735</v>
      </c>
      <c r="B659" t="s">
        <v>761</v>
      </c>
      <c r="C659">
        <v>1.1246</v>
      </c>
      <c r="D659">
        <v>0.95760000000000001</v>
      </c>
      <c r="E659">
        <v>1.6109</v>
      </c>
    </row>
    <row r="660" spans="1:5" x14ac:dyDescent="0.25">
      <c r="A660" t="s">
        <v>735</v>
      </c>
      <c r="B660" t="s">
        <v>762</v>
      </c>
      <c r="C660">
        <v>1.1246</v>
      </c>
      <c r="D660">
        <v>1.0508999999999999</v>
      </c>
      <c r="E660">
        <v>1.0961000000000001</v>
      </c>
    </row>
    <row r="661" spans="1:5" x14ac:dyDescent="0.25">
      <c r="A661" t="s">
        <v>763</v>
      </c>
      <c r="B661" t="s">
        <v>764</v>
      </c>
      <c r="C661">
        <v>1.5417000000000001</v>
      </c>
      <c r="D661">
        <v>1.2972999999999999</v>
      </c>
      <c r="E661">
        <v>0.52170000000000005</v>
      </c>
    </row>
    <row r="662" spans="1:5" x14ac:dyDescent="0.25">
      <c r="A662" t="s">
        <v>763</v>
      </c>
      <c r="B662" t="s">
        <v>765</v>
      </c>
      <c r="C662">
        <v>1.5417000000000001</v>
      </c>
      <c r="D662">
        <v>0.32429999999999998</v>
      </c>
      <c r="E662">
        <v>0.52170000000000005</v>
      </c>
    </row>
    <row r="663" spans="1:5" x14ac:dyDescent="0.25">
      <c r="A663" t="s">
        <v>763</v>
      </c>
      <c r="B663" t="s">
        <v>766</v>
      </c>
      <c r="C663">
        <v>1.5417000000000001</v>
      </c>
      <c r="D663">
        <v>0.64859999999999995</v>
      </c>
      <c r="E663">
        <v>1.2174</v>
      </c>
    </row>
    <row r="664" spans="1:5" x14ac:dyDescent="0.25">
      <c r="A664" t="s">
        <v>763</v>
      </c>
      <c r="B664" t="s">
        <v>767</v>
      </c>
      <c r="C664">
        <v>1.5417000000000001</v>
      </c>
      <c r="D664">
        <v>1.2972999999999999</v>
      </c>
      <c r="E664">
        <v>0.78259999999999996</v>
      </c>
    </row>
    <row r="665" spans="1:5" x14ac:dyDescent="0.25">
      <c r="A665" t="s">
        <v>763</v>
      </c>
      <c r="B665" t="s">
        <v>768</v>
      </c>
      <c r="C665">
        <v>1.5417000000000001</v>
      </c>
      <c r="D665">
        <v>0.97299999999999998</v>
      </c>
      <c r="E665">
        <v>1.5651999999999999</v>
      </c>
    </row>
    <row r="666" spans="1:5" x14ac:dyDescent="0.25">
      <c r="A666" t="s">
        <v>763</v>
      </c>
      <c r="B666" t="s">
        <v>769</v>
      </c>
      <c r="C666">
        <v>1.5417000000000001</v>
      </c>
      <c r="D666">
        <v>0.86480000000000001</v>
      </c>
      <c r="E666">
        <v>1.2174</v>
      </c>
    </row>
    <row r="667" spans="1:5" x14ac:dyDescent="0.25">
      <c r="A667" t="s">
        <v>763</v>
      </c>
      <c r="B667" t="s">
        <v>770</v>
      </c>
      <c r="C667">
        <v>1.5417000000000001</v>
      </c>
      <c r="D667">
        <v>0.64859999999999995</v>
      </c>
      <c r="E667">
        <v>1.8261000000000001</v>
      </c>
    </row>
    <row r="668" spans="1:5" x14ac:dyDescent="0.25">
      <c r="A668" t="s">
        <v>763</v>
      </c>
      <c r="B668" t="s">
        <v>771</v>
      </c>
      <c r="C668">
        <v>1.5417000000000001</v>
      </c>
      <c r="D668">
        <v>0.97299999999999998</v>
      </c>
      <c r="E668">
        <v>0.78259999999999996</v>
      </c>
    </row>
    <row r="669" spans="1:5" x14ac:dyDescent="0.25">
      <c r="A669" t="s">
        <v>763</v>
      </c>
      <c r="B669" t="s">
        <v>772</v>
      </c>
      <c r="C669">
        <v>1.5417000000000001</v>
      </c>
      <c r="D669">
        <v>1.0810999999999999</v>
      </c>
      <c r="E669">
        <v>0.86960000000000004</v>
      </c>
    </row>
    <row r="670" spans="1:5" x14ac:dyDescent="0.25">
      <c r="A670" t="s">
        <v>763</v>
      </c>
      <c r="B670" t="s">
        <v>773</v>
      </c>
      <c r="C670">
        <v>1.5417000000000001</v>
      </c>
      <c r="D670">
        <v>1.7297</v>
      </c>
      <c r="E670">
        <v>0.6956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112"/>
  <sheetViews>
    <sheetView tabSelected="1" zoomScale="80" zoomScaleNormal="80" workbookViewId="0">
      <pane xSplit="12" ySplit="1" topLeftCell="BC2" activePane="bottomRight" state="frozen"/>
      <selection pane="topRight" activeCell="M1" sqref="M1"/>
      <selection pane="bottomLeft" activeCell="A2" sqref="A2"/>
      <selection pane="bottomRight" activeCell="C20" sqref="C20"/>
    </sheetView>
  </sheetViews>
  <sheetFormatPr defaultRowHeight="15" x14ac:dyDescent="0.25"/>
  <cols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438</v>
      </c>
      <c r="E1" t="s">
        <v>3</v>
      </c>
      <c r="F1" t="s">
        <v>4</v>
      </c>
      <c r="G1" t="s">
        <v>5</v>
      </c>
      <c r="H1" t="s">
        <v>6</v>
      </c>
      <c r="I1" t="s">
        <v>437</v>
      </c>
      <c r="J1" t="s">
        <v>7</v>
      </c>
      <c r="K1" s="2" t="s">
        <v>8</v>
      </c>
      <c r="L1" s="2" t="s">
        <v>9</v>
      </c>
      <c r="M1" s="4" t="s">
        <v>439</v>
      </c>
      <c r="N1" s="6" t="s">
        <v>440</v>
      </c>
      <c r="O1" s="4" t="s">
        <v>441</v>
      </c>
      <c r="P1" s="6" t="s">
        <v>442</v>
      </c>
      <c r="Q1" s="6" t="s">
        <v>443</v>
      </c>
      <c r="R1" s="6" t="s">
        <v>444</v>
      </c>
      <c r="S1" s="6" t="s">
        <v>445</v>
      </c>
      <c r="T1" s="6" t="s">
        <v>446</v>
      </c>
      <c r="U1" s="6" t="s">
        <v>447</v>
      </c>
      <c r="V1" s="6" t="s">
        <v>448</v>
      </c>
      <c r="W1" s="6" t="s">
        <v>453</v>
      </c>
      <c r="X1" s="6" t="s">
        <v>449</v>
      </c>
      <c r="Y1" s="6" t="s">
        <v>455</v>
      </c>
      <c r="Z1" s="6" t="s">
        <v>454</v>
      </c>
      <c r="AA1" s="6" t="s">
        <v>450</v>
      </c>
      <c r="AB1" s="6" t="s">
        <v>456</v>
      </c>
      <c r="AC1" s="6" t="s">
        <v>451</v>
      </c>
      <c r="AD1" s="6" t="s">
        <v>457</v>
      </c>
      <c r="AE1" s="6" t="s">
        <v>452</v>
      </c>
      <c r="AF1" s="6" t="s">
        <v>458</v>
      </c>
      <c r="AG1" s="6" t="s">
        <v>459</v>
      </c>
      <c r="AH1" s="6" t="s">
        <v>460</v>
      </c>
      <c r="AI1" s="6" t="s">
        <v>461</v>
      </c>
      <c r="AJ1" s="6" t="s">
        <v>462</v>
      </c>
      <c r="AK1" s="6" t="s">
        <v>463</v>
      </c>
      <c r="AL1" s="7" t="s">
        <v>464</v>
      </c>
      <c r="AM1" s="7" t="s">
        <v>465</v>
      </c>
      <c r="AN1" s="7" t="s">
        <v>466</v>
      </c>
      <c r="AO1" s="7" t="s">
        <v>467</v>
      </c>
      <c r="AP1" s="7" t="s">
        <v>468</v>
      </c>
      <c r="AQ1" s="7" t="s">
        <v>469</v>
      </c>
      <c r="AR1" s="7" t="s">
        <v>470</v>
      </c>
      <c r="AS1" s="7" t="s">
        <v>471</v>
      </c>
      <c r="AT1" s="7" t="s">
        <v>472</v>
      </c>
      <c r="AU1" s="7" t="s">
        <v>473</v>
      </c>
      <c r="AV1" s="7" t="s">
        <v>474</v>
      </c>
      <c r="AW1" s="6" t="s">
        <v>475</v>
      </c>
      <c r="AX1" s="6" t="s">
        <v>477</v>
      </c>
      <c r="AY1" s="6" t="s">
        <v>476</v>
      </c>
      <c r="AZ1" s="6" t="s">
        <v>478</v>
      </c>
      <c r="BA1" s="6" t="s">
        <v>479</v>
      </c>
      <c r="BB1" s="6" t="s">
        <v>480</v>
      </c>
      <c r="BC1" s="6" t="s">
        <v>481</v>
      </c>
      <c r="BD1" s="6" t="s">
        <v>482</v>
      </c>
      <c r="BE1" s="6" t="s">
        <v>483</v>
      </c>
      <c r="BF1" s="6" t="s">
        <v>484</v>
      </c>
      <c r="BG1" s="6" t="s">
        <v>485</v>
      </c>
      <c r="BH1" s="6" t="s">
        <v>486</v>
      </c>
      <c r="BI1" s="6" t="s">
        <v>487</v>
      </c>
      <c r="BJ1" s="9" t="s">
        <v>488</v>
      </c>
      <c r="BK1" s="9" t="s">
        <v>489</v>
      </c>
      <c r="BL1" s="9" t="s">
        <v>490</v>
      </c>
      <c r="BM1" s="9" t="s">
        <v>491</v>
      </c>
      <c r="BN1" s="9" t="s">
        <v>492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13</v>
      </c>
      <c r="B2" t="s">
        <v>354</v>
      </c>
      <c r="C2" t="s">
        <v>248</v>
      </c>
      <c r="D2" t="s">
        <v>774</v>
      </c>
      <c r="E2" s="1">
        <f>VLOOKUP(A2,home!$A$2:$E$670,3,FALSE)</f>
        <v>1.4837</v>
      </c>
      <c r="F2">
        <f>VLOOKUP(B2,home!$B$2:$E$670,3,FALSE)</f>
        <v>1.6922999999999999</v>
      </c>
      <c r="G2">
        <f>VLOOKUP(C2,away!$B$2:$E$670,4,FALSE)</f>
        <v>0.83260000000000001</v>
      </c>
      <c r="H2">
        <f>VLOOKUP(A2,away!$A$2:$E$670,3,FALSE)</f>
        <v>1.2190000000000001</v>
      </c>
      <c r="I2">
        <f>VLOOKUP(C2,away!$B$2:$E$670,3,FALSE)</f>
        <v>1.5924</v>
      </c>
      <c r="J2">
        <f>VLOOKUP(B2,home!$B$2:$E$670,4,FALSE)</f>
        <v>0.92379999999999995</v>
      </c>
      <c r="K2" s="3">
        <f>E2*F2*G2</f>
        <v>2.090546623626</v>
      </c>
      <c r="L2" s="3">
        <f>H2*I2*J2</f>
        <v>1.7932210672800002</v>
      </c>
      <c r="M2" s="5">
        <f>_xlfn.POISSON.DIST(0,$K2,FALSE) * _xlfn.POISSON.DIST(0,$L2,FALSE)</f>
        <v>2.0573165645905379E-2</v>
      </c>
      <c r="N2" s="5">
        <f>_xlfn.POISSON.DIST(1,K2,FALSE) * _xlfn.POISSON.DIST(0,L2,FALSE)</f>
        <v>4.3009161978345901E-2</v>
      </c>
      <c r="O2" s="5">
        <f>_xlfn.POISSON.DIST(0,K2,FALSE) * _xlfn.POISSON.DIST(1,L2,FALSE)</f>
        <v>3.6892234056878671E-2</v>
      </c>
      <c r="P2" s="5">
        <f>_xlfn.POISSON.DIST(1,K2,FALSE) * _xlfn.POISSON.DIST(1,L2,FALSE)</f>
        <v>7.7124935345627824E-2</v>
      </c>
      <c r="Q2" s="5">
        <f>_xlfn.POISSON.DIST(2,K2,FALSE) * _xlfn.POISSON.DIST(0,L2,FALSE)</f>
        <v>4.4956329179407388E-2</v>
      </c>
      <c r="R2" s="5">
        <f>_xlfn.POISSON.DIST(0,K2,FALSE) * _xlfn.POISSON.DIST(2,L2,FALSE)</f>
        <v>3.3077965664909781E-2</v>
      </c>
      <c r="S2" s="5">
        <f>_xlfn.POISSON.DIST(2,K2,FALSE) * _xlfn.POISSON.DIST(2,L2,FALSE)</f>
        <v>7.228172555509392E-2</v>
      </c>
      <c r="T2" s="5">
        <f>_xlfn.POISSON.DIST(2,K2,FALSE) * _xlfn.POISSON.DIST(1,L2,FALSE)</f>
        <v>8.0616636592087912E-2</v>
      </c>
      <c r="U2" s="5">
        <f>_xlfn.POISSON.DIST(1,K2,FALSE) * _xlfn.POISSON.DIST(2,L2,FALSE)</f>
        <v>6.9151029437193881E-2</v>
      </c>
      <c r="V2" s="5">
        <f>_xlfn.POISSON.DIST(3,K2,FALSE) * _xlfn.POISSON.DIST(3,L2,FALSE)</f>
        <v>3.0107846448871389E-2</v>
      </c>
      <c r="W2" s="5">
        <f>_xlfn.POISSON.DIST(3,K2,FALSE) * _xlfn.POISSON.DIST(0,L2,FALSE)</f>
        <v>3.1327767392209722E-2</v>
      </c>
      <c r="X2" s="5">
        <f>_xlfn.POISSON.DIST(3,K2,FALSE) * _xlfn.POISSON.DIST(1,L2,FALSE)</f>
        <v>5.617761247855789E-2</v>
      </c>
      <c r="Y2" s="5">
        <f>_xlfn.POISSON.DIST(3,K2,FALSE) * _xlfn.POISSON.DIST(2,L2,FALSE)</f>
        <v>5.0369439103020934E-2</v>
      </c>
      <c r="Z2" s="5">
        <f>_xlfn.POISSON.DIST(0,K2,FALSE) * _xlfn.POISSON.DIST(3,L2,FALSE)</f>
        <v>1.9772034964360238E-2</v>
      </c>
      <c r="AA2" s="5">
        <f>_xlfn.POISSON.DIST(1,K2,FALSE) * _xlfn.POISSON.DIST(3,L2,FALSE)</f>
        <v>4.1334360936958504E-2</v>
      </c>
      <c r="AB2" s="5">
        <f>_xlfn.POISSON.DIST(2,K2,FALSE) * _xlfn.POISSON.DIST(3,L2,FALSE)</f>
        <v>4.3205704348248525E-2</v>
      </c>
      <c r="AC2" s="5">
        <f>_xlfn.POISSON.DIST(4,K2,FALSE) * _xlfn.POISSON.DIST(4,L2,FALSE)</f>
        <v>7.0542914698067229E-3</v>
      </c>
      <c r="AD2" s="5">
        <f>_xlfn.POISSON.DIST(4,K2,FALSE) * _xlfn.POISSON.DIST(0,L2,FALSE)</f>
        <v>1.6373039586881178E-2</v>
      </c>
      <c r="AE2" s="5">
        <f>_xlfn.POISSON.DIST(4,K2,FALSE) * _xlfn.POISSON.DIST(1,L2,FALSE)</f>
        <v>2.9360479522604756E-2</v>
      </c>
      <c r="AF2" s="5">
        <f>_xlfn.POISSON.DIST(4,K2,FALSE) * _xlfn.POISSON.DIST(2,L2,FALSE)</f>
        <v>2.6324915212688951E-2</v>
      </c>
      <c r="AG2" s="5">
        <f>_xlfn.POISSON.DIST(4,K2,FALSE) * _xlfn.POISSON.DIST(3,L2,FALSE)</f>
        <v>1.5735464184584529E-2</v>
      </c>
      <c r="AH2" s="5">
        <f>_xlfn.POISSON.DIST(0,K2,FALSE) * _xlfn.POISSON.DIST(4,L2,FALSE)</f>
        <v>8.8639074102718866E-3</v>
      </c>
      <c r="AI2" s="5">
        <f>_xlfn.POISSON.DIST(1,K2,FALSE) * _xlfn.POISSON.DIST(4,L2,FALSE)</f>
        <v>1.853041170867737E-2</v>
      </c>
      <c r="AJ2" s="5">
        <f>_xlfn.POISSON.DIST(2,K2,FALSE) * _xlfn.POISSON.DIST(4,L2,FALSE)</f>
        <v>1.9369344815987594E-2</v>
      </c>
      <c r="AK2" s="5">
        <f>_xlfn.POISSON.DIST(3,K2,FALSE) * _xlfn.POISSON.DIST(4,L2,FALSE)</f>
        <v>1.3497506135636878E-2</v>
      </c>
      <c r="AL2" s="5">
        <f>_xlfn.POISSON.DIST(5,K2,FALSE) * _xlfn.POISSON.DIST(5,L2,FALSE)</f>
        <v>1.0578085704109239E-3</v>
      </c>
      <c r="AM2" s="5">
        <f>_xlfn.POISSON.DIST(5,K2,FALSE) * _xlfn.POISSON.DIST(0,L2,FALSE)</f>
        <v>6.8457205253698566E-3</v>
      </c>
      <c r="AN2" s="5">
        <f>_xlfn.POISSON.DIST(5,K2,FALSE) * _xlfn.POISSON.DIST(1,L2,FALSE)</f>
        <v>1.2275890266804335E-2</v>
      </c>
      <c r="AO2" s="5">
        <f>_xlfn.POISSON.DIST(5,K2,FALSE) * _xlfn.POISSON.DIST(2,L2,FALSE)</f>
        <v>1.1006692523025521E-2</v>
      </c>
      <c r="AP2" s="5">
        <f>_xlfn.POISSON.DIST(5,K2,FALSE) * _xlfn.POISSON.DIST(3,L2,FALSE)</f>
        <v>6.5791443044542069E-3</v>
      </c>
      <c r="AQ2" s="5">
        <f>_xlfn.POISSON.DIST(5,K2,FALSE) * _xlfn.POISSON.DIST(4,L2,FALSE)</f>
        <v>2.9494650428556267E-3</v>
      </c>
      <c r="AR2" s="5">
        <f>_xlfn.POISSON.DIST(0,K2,FALSE) * _xlfn.POISSON.DIST(5,L2,FALSE)</f>
        <v>3.1789891013037715E-3</v>
      </c>
      <c r="AS2" s="5">
        <f>_xlfn.POISSON.DIST(1,K2,FALSE) * _xlfn.POISSON.DIST(5,L2,FALSE)</f>
        <v>6.6458249322744502E-3</v>
      </c>
      <c r="AT2" s="5">
        <f>_xlfn.POISSON.DIST(2,K2,FALSE) * _xlfn.POISSON.DIST(5,L2,FALSE)</f>
        <v>6.9467034366879222E-3</v>
      </c>
      <c r="AU2" s="5">
        <f>_xlfn.POISSON.DIST(3,K2,FALSE) * _xlfn.POISSON.DIST(5,L2,FALSE)</f>
        <v>4.8408024716330234E-3</v>
      </c>
      <c r="AV2" s="5">
        <f>_xlfn.POISSON.DIST(4,K2,FALSE) * _xlfn.POISSON.DIST(5,L2,FALSE)</f>
        <v>2.5299808156782027E-3</v>
      </c>
      <c r="AW2" s="5">
        <f>_xlfn.POISSON.DIST(6,K2,FALSE) * _xlfn.POISSON.DIST(6,L2,FALSE)</f>
        <v>1.1015349234419264E-4</v>
      </c>
      <c r="AX2" s="5">
        <f>_xlfn.POISSON.DIST(6,K2,FALSE) * _xlfn.POISSON.DIST(0,L2,FALSE)</f>
        <v>2.3852163217665291E-3</v>
      </c>
      <c r="AY2" s="5">
        <f>_xlfn.POISSON.DIST(6,K2,FALSE) * _xlfn.POISSON.DIST(1,L2,FALSE)</f>
        <v>4.2772201582118516E-3</v>
      </c>
      <c r="AZ2" s="5">
        <f>_xlfn.POISSON.DIST(6,K2,FALSE) * _xlfn.POISSON.DIST(2,L2,FALSE)</f>
        <v>3.8350006485500946E-3</v>
      </c>
      <c r="BA2" s="5">
        <f>_xlfn.POISSON.DIST(6,K2,FALSE) * _xlfn.POISSON.DIST(3,L2,FALSE)</f>
        <v>2.2923346520041642E-3</v>
      </c>
      <c r="BB2" s="5">
        <f>_xlfn.POISSON.DIST(6,K2,FALSE) * _xlfn.POISSON.DIST(4,L2,FALSE)</f>
        <v>1.0276656978074588E-3</v>
      </c>
      <c r="BC2" s="5">
        <f>_xlfn.POISSON.DIST(6,K2,FALSE) * _xlfn.POISSON.DIST(5,L2,FALSE)</f>
        <v>3.6856635588586756E-4</v>
      </c>
      <c r="BD2" s="5">
        <f>_xlfn.POISSON.DIST(0,K2,FALSE) * _xlfn.POISSON.DIST(6,L2,FALSE)</f>
        <v>9.5010503818523972E-4</v>
      </c>
      <c r="BE2" s="5">
        <f>_xlfn.POISSON.DIST(1,K2,FALSE) * _xlfn.POISSON.DIST(6,L2,FALSE)</f>
        <v>1.9862388796682041E-3</v>
      </c>
      <c r="BF2" s="5">
        <f>_xlfn.POISSON.DIST(2,K2,FALSE) * _xlfn.POISSON.DIST(6,L2,FALSE)</f>
        <v>2.076162491802527E-3</v>
      </c>
      <c r="BG2" s="5">
        <f>_xlfn.POISSON.DIST(3,K2,FALSE) * _xlfn.POISSON.DIST(6,L2,FALSE)</f>
        <v>1.4467714957789057E-3</v>
      </c>
      <c r="BH2" s="5">
        <f>_xlfn.POISSON.DIST(4,K2,FALSE) * _xlfn.POISSON.DIST(6,L2,FALSE)</f>
        <v>7.5613581641473216E-4</v>
      </c>
      <c r="BI2" s="5">
        <f>_xlfn.POISSON.DIST(5,K2,FALSE) * _xlfn.POISSON.DIST(6,L2,FALSE)</f>
        <v>3.1614743560170138E-4</v>
      </c>
      <c r="BJ2" s="8">
        <f>SUM(N2,Q2,T2,W2,X2,Y2,AD2,AE2,AF2,AG2,AM2,AN2,AO2,AP2,AQ2,AX2,AY2,AZ2,BA2,BB2,BC2)</f>
        <v>0.44809376172712467</v>
      </c>
      <c r="BK2" s="8">
        <f>SUM(M2,P2,S2,V2,AC2,AL2,AY2)</f>
        <v>0.21247699319392802</v>
      </c>
      <c r="BL2" s="8">
        <f>SUM(O2,R2,U2,AA2,AB2,AH2,AI2,AJ2,AK2,AR2,AS2,AT2,AU2,AV2,BD2,BE2,BF2,BG2,BH2,BI2)</f>
        <v>0.31559632642979174</v>
      </c>
      <c r="BM2" s="8">
        <f>SUM(S2:BI2)</f>
        <v>0.73613825777826236</v>
      </c>
      <c r="BN2" s="8">
        <f>SUM(M2:R2)</f>
        <v>0.25563379187107493</v>
      </c>
    </row>
    <row r="3" spans="1:88" x14ac:dyDescent="0.25">
      <c r="A3" t="s">
        <v>69</v>
      </c>
      <c r="B3" t="s">
        <v>772</v>
      </c>
      <c r="C3" t="s">
        <v>261</v>
      </c>
      <c r="D3" t="s">
        <v>774</v>
      </c>
      <c r="E3" s="1">
        <f>VLOOKUP(A3,home!$A$2:$E$670,3,FALSE)</f>
        <v>1.3526</v>
      </c>
      <c r="F3">
        <f>VLOOKUP(B3,home!$B$2:$E$670,3,FALSE)</f>
        <v>0</v>
      </c>
      <c r="G3">
        <f>VLOOKUP(C3,away!$B$2:$E$670,4,FALSE)</f>
        <v>0.62260000000000004</v>
      </c>
      <c r="H3">
        <f>VLOOKUP(A3,away!$A$2:$E$670,3,FALSE)</f>
        <v>1.3421000000000001</v>
      </c>
      <c r="I3">
        <f>VLOOKUP(C3,away!$B$2:$E$670,3,FALSE)</f>
        <v>1.3726</v>
      </c>
      <c r="J3">
        <f>VLOOKUP(B3,home!$B$2:$E$670,4,FALSE)</f>
        <v>0</v>
      </c>
      <c r="K3" s="3">
        <f t="shared" ref="K3:K9" si="0">E3*F3*G3</f>
        <v>0</v>
      </c>
      <c r="L3" s="3">
        <f t="shared" ref="L3:L9" si="1">H3*I3*J3</f>
        <v>0</v>
      </c>
      <c r="M3" s="5">
        <f t="shared" ref="M3:M17" si="2">_xlfn.POISSON.DIST(0,$K3,FALSE) * _xlfn.POISSON.DIST(0,$L3,FALSE)</f>
        <v>1</v>
      </c>
      <c r="N3" s="5">
        <f t="shared" ref="N3:N9" si="3">_xlfn.POISSON.DIST(1,K3,FALSE) * _xlfn.POISSON.DIST(0,L3,FALSE)</f>
        <v>0</v>
      </c>
      <c r="O3" s="5">
        <f t="shared" ref="O3:O9" si="4">_xlfn.POISSON.DIST(0,K3,FALSE) * _xlfn.POISSON.DIST(1,L3,FALSE)</f>
        <v>0</v>
      </c>
      <c r="P3" s="5">
        <f t="shared" ref="P3:P9" si="5">_xlfn.POISSON.DIST(1,K3,FALSE) * _xlfn.POISSON.DIST(1,L3,FALSE)</f>
        <v>0</v>
      </c>
      <c r="Q3" s="5">
        <f t="shared" ref="Q3:Q9" si="6">_xlfn.POISSON.DIST(2,K3,FALSE) * _xlfn.POISSON.DIST(0,L3,FALSE)</f>
        <v>0</v>
      </c>
      <c r="R3" s="5">
        <f t="shared" ref="R3:R9" si="7">_xlfn.POISSON.DIST(0,K3,FALSE) * _xlfn.POISSON.DIST(2,L3,FALSE)</f>
        <v>0</v>
      </c>
      <c r="S3" s="5">
        <f t="shared" ref="S3:S9" si="8">_xlfn.POISSON.DIST(2,K3,FALSE) * _xlfn.POISSON.DIST(2,L3,FALSE)</f>
        <v>0</v>
      </c>
      <c r="T3" s="5">
        <f t="shared" ref="T3:T9" si="9">_xlfn.POISSON.DIST(2,K3,FALSE) * _xlfn.POISSON.DIST(1,L3,FALSE)</f>
        <v>0</v>
      </c>
      <c r="U3" s="5">
        <f t="shared" ref="U3:U9" si="10">_xlfn.POISSON.DIST(1,K3,FALSE) * _xlfn.POISSON.DIST(2,L3,FALSE)</f>
        <v>0</v>
      </c>
      <c r="V3" s="5">
        <f t="shared" ref="V3:V9" si="11">_xlfn.POISSON.DIST(3,K3,FALSE) * _xlfn.POISSON.DIST(3,L3,FALSE)</f>
        <v>0</v>
      </c>
      <c r="W3" s="5">
        <f t="shared" ref="W3:W9" si="12">_xlfn.POISSON.DIST(3,K3,FALSE) * _xlfn.POISSON.DIST(0,L3,FALSE)</f>
        <v>0</v>
      </c>
      <c r="X3" s="5">
        <f t="shared" ref="X3:X9" si="13">_xlfn.POISSON.DIST(3,K3,FALSE) * _xlfn.POISSON.DIST(1,L3,FALSE)</f>
        <v>0</v>
      </c>
      <c r="Y3" s="5">
        <f t="shared" ref="Y3:Y9" si="14">_xlfn.POISSON.DIST(3,K3,FALSE) * _xlfn.POISSON.DIST(2,L3,FALSE)</f>
        <v>0</v>
      </c>
      <c r="Z3" s="5">
        <f t="shared" ref="Z3:Z9" si="15">_xlfn.POISSON.DIST(0,K3,FALSE) * _xlfn.POISSON.DIST(3,L3,FALSE)</f>
        <v>0</v>
      </c>
      <c r="AA3" s="5">
        <f t="shared" ref="AA3:AA9" si="16">_xlfn.POISSON.DIST(1,K3,FALSE) * _xlfn.POISSON.DIST(3,L3,FALSE)</f>
        <v>0</v>
      </c>
      <c r="AB3" s="5">
        <f t="shared" ref="AB3:AB9" si="17">_xlfn.POISSON.DIST(2,K3,FALSE) * _xlfn.POISSON.DIST(3,L3,FALSE)</f>
        <v>0</v>
      </c>
      <c r="AC3" s="5">
        <f t="shared" ref="AC3:AC9" si="18">_xlfn.POISSON.DIST(4,K3,FALSE) * _xlfn.POISSON.DIST(4,L3,FALSE)</f>
        <v>0</v>
      </c>
      <c r="AD3" s="5">
        <f t="shared" ref="AD3:AD9" si="19">_xlfn.POISSON.DIST(4,K3,FALSE) * _xlfn.POISSON.DIST(0,L3,FALSE)</f>
        <v>0</v>
      </c>
      <c r="AE3" s="5">
        <f t="shared" ref="AE3:AE9" si="20">_xlfn.POISSON.DIST(4,K3,FALSE) * _xlfn.POISSON.DIST(1,L3,FALSE)</f>
        <v>0</v>
      </c>
      <c r="AF3" s="5">
        <f t="shared" ref="AF3:AF9" si="21">_xlfn.POISSON.DIST(4,K3,FALSE) * _xlfn.POISSON.DIST(2,L3,FALSE)</f>
        <v>0</v>
      </c>
      <c r="AG3" s="5">
        <f t="shared" ref="AG3:AG9" si="22">_xlfn.POISSON.DIST(4,K3,FALSE) * _xlfn.POISSON.DIST(3,L3,FALSE)</f>
        <v>0</v>
      </c>
      <c r="AH3" s="5">
        <f t="shared" ref="AH3:AH9" si="23">_xlfn.POISSON.DIST(0,K3,FALSE) * _xlfn.POISSON.DIST(4,L3,FALSE)</f>
        <v>0</v>
      </c>
      <c r="AI3" s="5">
        <f t="shared" ref="AI3:AI9" si="24">_xlfn.POISSON.DIST(1,K3,FALSE) * _xlfn.POISSON.DIST(4,L3,FALSE)</f>
        <v>0</v>
      </c>
      <c r="AJ3" s="5">
        <f t="shared" ref="AJ3:AJ9" si="25">_xlfn.POISSON.DIST(2,K3,FALSE) * _xlfn.POISSON.DIST(4,L3,FALSE)</f>
        <v>0</v>
      </c>
      <c r="AK3" s="5">
        <f t="shared" ref="AK3:AK9" si="26">_xlfn.POISSON.DIST(3,K3,FALSE) * _xlfn.POISSON.DIST(4,L3,FALSE)</f>
        <v>0</v>
      </c>
      <c r="AL3" s="5">
        <f t="shared" ref="AL3:AL9" si="27">_xlfn.POISSON.DIST(5,K3,FALSE) * _xlfn.POISSON.DIST(5,L3,FALSE)</f>
        <v>0</v>
      </c>
      <c r="AM3" s="5">
        <f t="shared" ref="AM3:AM9" si="28">_xlfn.POISSON.DIST(5,K3,FALSE) * _xlfn.POISSON.DIST(0,L3,FALSE)</f>
        <v>0</v>
      </c>
      <c r="AN3" s="5">
        <f t="shared" ref="AN3:AN9" si="29">_xlfn.POISSON.DIST(5,K3,FALSE) * _xlfn.POISSON.DIST(1,L3,FALSE)</f>
        <v>0</v>
      </c>
      <c r="AO3" s="5">
        <f t="shared" ref="AO3:AO9" si="30">_xlfn.POISSON.DIST(5,K3,FALSE) * _xlfn.POISSON.DIST(2,L3,FALSE)</f>
        <v>0</v>
      </c>
      <c r="AP3" s="5">
        <f t="shared" ref="AP3:AP9" si="31">_xlfn.POISSON.DIST(5,K3,FALSE) * _xlfn.POISSON.DIST(3,L3,FALSE)</f>
        <v>0</v>
      </c>
      <c r="AQ3" s="5">
        <f t="shared" ref="AQ3:AQ9" si="32">_xlfn.POISSON.DIST(5,K3,FALSE) * _xlfn.POISSON.DIST(4,L3,FALSE)</f>
        <v>0</v>
      </c>
      <c r="AR3" s="5">
        <f t="shared" ref="AR3:AR9" si="33">_xlfn.POISSON.DIST(0,K3,FALSE) * _xlfn.POISSON.DIST(5,L3,FALSE)</f>
        <v>0</v>
      </c>
      <c r="AS3" s="5">
        <f t="shared" ref="AS3:AS9" si="34">_xlfn.POISSON.DIST(1,K3,FALSE) * _xlfn.POISSON.DIST(5,L3,FALSE)</f>
        <v>0</v>
      </c>
      <c r="AT3" s="5">
        <f t="shared" ref="AT3:AT9" si="35">_xlfn.POISSON.DIST(2,K3,FALSE) * _xlfn.POISSON.DIST(5,L3,FALSE)</f>
        <v>0</v>
      </c>
      <c r="AU3" s="5">
        <f t="shared" ref="AU3:AU9" si="36">_xlfn.POISSON.DIST(3,K3,FALSE) * _xlfn.POISSON.DIST(5,L3,FALSE)</f>
        <v>0</v>
      </c>
      <c r="AV3" s="5">
        <f t="shared" ref="AV3:AV9" si="37">_xlfn.POISSON.DIST(4,K3,FALSE) * _xlfn.POISSON.DIST(5,L3,FALSE)</f>
        <v>0</v>
      </c>
      <c r="AW3" s="5">
        <f t="shared" ref="AW3:AW9" si="38">_xlfn.POISSON.DIST(6,K3,FALSE) * _xlfn.POISSON.DIST(6,L3,FALSE)</f>
        <v>0</v>
      </c>
      <c r="AX3" s="5">
        <f t="shared" ref="AX3:AX9" si="39">_xlfn.POISSON.DIST(6,K3,FALSE) * _xlfn.POISSON.DIST(0,L3,FALSE)</f>
        <v>0</v>
      </c>
      <c r="AY3" s="5">
        <f t="shared" ref="AY3:AY9" si="40">_xlfn.POISSON.DIST(6,K3,FALSE) * _xlfn.POISSON.DIST(1,L3,FALSE)</f>
        <v>0</v>
      </c>
      <c r="AZ3" s="5">
        <f t="shared" ref="AZ3:AZ9" si="41">_xlfn.POISSON.DIST(6,K3,FALSE) * _xlfn.POISSON.DIST(2,L3,FALSE)</f>
        <v>0</v>
      </c>
      <c r="BA3" s="5">
        <f t="shared" ref="BA3:BA9" si="42">_xlfn.POISSON.DIST(6,K3,FALSE) * _xlfn.POISSON.DIST(3,L3,FALSE)</f>
        <v>0</v>
      </c>
      <c r="BB3" s="5">
        <f t="shared" ref="BB3:BB9" si="43">_xlfn.POISSON.DIST(6,K3,FALSE) * _xlfn.POISSON.DIST(4,L3,FALSE)</f>
        <v>0</v>
      </c>
      <c r="BC3" s="5">
        <f t="shared" ref="BC3:BC9" si="44">_xlfn.POISSON.DIST(6,K3,FALSE) * _xlfn.POISSON.DIST(5,L3,FALSE)</f>
        <v>0</v>
      </c>
      <c r="BD3" s="5">
        <f t="shared" ref="BD3:BD9" si="45">_xlfn.POISSON.DIST(0,K3,FALSE) * _xlfn.POISSON.DIST(6,L3,FALSE)</f>
        <v>0</v>
      </c>
      <c r="BE3" s="5">
        <f t="shared" ref="BE3:BE9" si="46">_xlfn.POISSON.DIST(1,K3,FALSE) * _xlfn.POISSON.DIST(6,L3,FALSE)</f>
        <v>0</v>
      </c>
      <c r="BF3" s="5">
        <f t="shared" ref="BF3:BF9" si="47">_xlfn.POISSON.DIST(2,K3,FALSE) * _xlfn.POISSON.DIST(6,L3,FALSE)</f>
        <v>0</v>
      </c>
      <c r="BG3" s="5">
        <f t="shared" ref="BG3:BG9" si="48">_xlfn.POISSON.DIST(3,K3,FALSE) * _xlfn.POISSON.DIST(6,L3,FALSE)</f>
        <v>0</v>
      </c>
      <c r="BH3" s="5">
        <f t="shared" ref="BH3:BH9" si="49">_xlfn.POISSON.DIST(4,K3,FALSE) * _xlfn.POISSON.DIST(6,L3,FALSE)</f>
        <v>0</v>
      </c>
      <c r="BI3" s="5">
        <f t="shared" ref="BI3:BI9" si="50">_xlfn.POISSON.DIST(5,K3,FALSE) * _xlfn.POISSON.DIST(6,L3,FALSE)</f>
        <v>0</v>
      </c>
      <c r="BJ3" s="8">
        <f t="shared" ref="BJ3:BJ9" si="51">SUM(N3,Q3,T3,W3,X3,Y3,AD3,AE3,AF3,AG3,AM3,AN3,AO3,AP3,AQ3,AX3,AY3,AZ3,BA3,BB3,BC3)</f>
        <v>0</v>
      </c>
      <c r="BK3" s="8">
        <f t="shared" ref="BK3:BK9" si="52">SUM(M3,P3,S3,V3,AC3,AL3,AY3)</f>
        <v>1</v>
      </c>
      <c r="BL3" s="8">
        <f t="shared" ref="BL3:BL9" si="53">SUM(O3,R3,U3,AA3,AB3,AH3,AI3,AJ3,AK3,AR3,AS3,AT3,AU3,AV3,BD3,BE3,BF3,BG3,BH3,BI3)</f>
        <v>0</v>
      </c>
      <c r="BM3" s="8">
        <f t="shared" ref="BM3:BM9" si="54">SUM(S3:BI3)</f>
        <v>0</v>
      </c>
      <c r="BN3" s="8">
        <f t="shared" ref="BN3:BN9" si="55">SUM(M3:R3)</f>
        <v>1</v>
      </c>
    </row>
    <row r="4" spans="1:88" x14ac:dyDescent="0.25">
      <c r="A4" t="s">
        <v>340</v>
      </c>
      <c r="B4" t="s">
        <v>415</v>
      </c>
      <c r="C4" t="s">
        <v>529</v>
      </c>
      <c r="D4" t="s">
        <v>774</v>
      </c>
      <c r="E4" s="1">
        <f>VLOOKUP(A4,home!$A$2:$E$670,3,FALSE)</f>
        <v>1.3684000000000001</v>
      </c>
      <c r="F4">
        <f>VLOOKUP(B4,home!$B$2:$E$670,3,FALSE)</f>
        <v>1.0385</v>
      </c>
      <c r="G4">
        <f>VLOOKUP(C4,away!$B$2:$E$670,4,FALSE)</f>
        <v>0.2034</v>
      </c>
      <c r="H4">
        <f>VLOOKUP(A4,away!$A$2:$E$670,3,FALSE)</f>
        <v>1.1395</v>
      </c>
      <c r="I4">
        <f>VLOOKUP(C4,away!$B$2:$E$670,3,FALSE)</f>
        <v>1.3954</v>
      </c>
      <c r="J4">
        <f>VLOOKUP(B4,home!$B$2:$E$670,4,FALSE)</f>
        <v>0.5081</v>
      </c>
      <c r="K4" s="3">
        <f t="shared" si="0"/>
        <v>0.28904836356000002</v>
      </c>
      <c r="L4" s="3">
        <f t="shared" si="1"/>
        <v>0.80790862222999993</v>
      </c>
      <c r="M4" s="5">
        <f t="shared" si="2"/>
        <v>0.33388555788272034</v>
      </c>
      <c r="N4" s="5">
        <f t="shared" si="3"/>
        <v>9.6509074122317975E-2</v>
      </c>
      <c r="O4" s="5">
        <f t="shared" si="4"/>
        <v>0.26974902105152349</v>
      </c>
      <c r="P4" s="5">
        <f t="shared" si="5"/>
        <v>7.797051310685485E-2</v>
      </c>
      <c r="Q4" s="5">
        <f t="shared" si="6"/>
        <v>1.3947894971873378E-2</v>
      </c>
      <c r="R4" s="5">
        <f t="shared" si="7"/>
        <v>0.10896627997281379</v>
      </c>
      <c r="S4" s="5">
        <f t="shared" si="8"/>
        <v>4.5520094914390224E-3</v>
      </c>
      <c r="T4" s="5">
        <f t="shared" si="9"/>
        <v>1.1268624609734964E-2</v>
      </c>
      <c r="U4" s="5">
        <f t="shared" si="10"/>
        <v>3.1496524909362625E-2</v>
      </c>
      <c r="V4" s="5">
        <f t="shared" si="11"/>
        <v>1.1811183247785595E-4</v>
      </c>
      <c r="W4" s="5">
        <f t="shared" si="12"/>
        <v>1.3438720722422509E-3</v>
      </c>
      <c r="X4" s="5">
        <f t="shared" si="13"/>
        <v>1.0857258343386117E-3</v>
      </c>
      <c r="Y4" s="5">
        <f t="shared" si="14"/>
        <v>4.3858363147001244E-4</v>
      </c>
      <c r="Z4" s="5">
        <f t="shared" si="15"/>
        <v>2.9344932374121478E-2</v>
      </c>
      <c r="AA4" s="5">
        <f t="shared" si="16"/>
        <v>8.482104681518679E-3</v>
      </c>
      <c r="AB4" s="5">
        <f t="shared" si="17"/>
        <v>1.2258692388687946E-3</v>
      </c>
      <c r="AC4" s="5">
        <f t="shared" si="18"/>
        <v>1.7238766331883619E-6</v>
      </c>
      <c r="AD4" s="5">
        <f t="shared" si="19"/>
        <v>9.7111005828902152E-5</v>
      </c>
      <c r="AE4" s="5">
        <f t="shared" si="20"/>
        <v>7.8456818922597834E-5</v>
      </c>
      <c r="AF4" s="5">
        <f t="shared" si="21"/>
        <v>3.16929702401523E-5</v>
      </c>
      <c r="AG4" s="5">
        <f t="shared" si="22"/>
        <v>8.5350079736992787E-6</v>
      </c>
      <c r="AH4" s="5">
        <f t="shared" si="23"/>
        <v>5.9270059709522508E-3</v>
      </c>
      <c r="AI4" s="5">
        <f t="shared" si="24"/>
        <v>1.7131913767140967E-3</v>
      </c>
      <c r="AJ4" s="5">
        <f t="shared" si="25"/>
        <v>2.4759758195215661E-4</v>
      </c>
      <c r="AK4" s="5">
        <f t="shared" si="26"/>
        <v>2.3855891961561287E-5</v>
      </c>
      <c r="AL4" s="5">
        <f t="shared" si="27"/>
        <v>1.6102708541808454E-8</v>
      </c>
      <c r="AM4" s="5">
        <f t="shared" si="28"/>
        <v>5.6139554637019598E-6</v>
      </c>
      <c r="AN4" s="5">
        <f t="shared" si="29"/>
        <v>4.5355630239400309E-6</v>
      </c>
      <c r="AO4" s="5">
        <f t="shared" si="30"/>
        <v>1.832160236854361E-6</v>
      </c>
      <c r="AP4" s="5">
        <f t="shared" si="31"/>
        <v>4.9340601755386577E-7</v>
      </c>
      <c r="AQ4" s="5">
        <f t="shared" si="32"/>
        <v>9.9656743960483704E-8</v>
      </c>
      <c r="AR4" s="5">
        <f t="shared" si="33"/>
        <v>9.5769584558820335E-4</v>
      </c>
      <c r="AS4" s="5">
        <f t="shared" si="34"/>
        <v>2.7682041695548061E-4</v>
      </c>
      <c r="AT4" s="5">
        <f t="shared" si="35"/>
        <v>4.0007244260489275E-5</v>
      </c>
      <c r="AU4" s="5">
        <f t="shared" si="36"/>
        <v>3.8546761613465431E-6</v>
      </c>
      <c r="AV4" s="5">
        <f t="shared" si="37"/>
        <v>2.7854695912274015E-7</v>
      </c>
      <c r="AW4" s="5">
        <f t="shared" si="38"/>
        <v>1.0445498945612734E-10</v>
      </c>
      <c r="AX4" s="5">
        <f t="shared" si="39"/>
        <v>2.7045077331362865E-7</v>
      </c>
      <c r="AY4" s="5">
        <f t="shared" si="40"/>
        <v>2.1849951164885173E-7</v>
      </c>
      <c r="AZ4" s="5">
        <f t="shared" si="41"/>
        <v>8.8263819707075808E-8</v>
      </c>
      <c r="BA4" s="5">
        <f t="shared" si="42"/>
        <v>2.3769700324100247E-8</v>
      </c>
      <c r="BB4" s="5">
        <f t="shared" si="43"/>
        <v>4.8009364599159532E-9</v>
      </c>
      <c r="BC4" s="5">
        <f t="shared" si="44"/>
        <v>7.7574359214889438E-10</v>
      </c>
      <c r="BD4" s="5">
        <f t="shared" si="45"/>
        <v>1.2895512185409332E-4</v>
      </c>
      <c r="BE4" s="5">
        <f t="shared" si="46"/>
        <v>3.7274266944606064E-5</v>
      </c>
      <c r="BF4" s="5">
        <f t="shared" si="47"/>
        <v>5.387032931618492E-6</v>
      </c>
      <c r="BG4" s="5">
        <f t="shared" si="48"/>
        <v>5.1903768444271822E-7</v>
      </c>
      <c r="BH4" s="5">
        <f t="shared" si="49"/>
        <v>3.7506748328534836E-8</v>
      </c>
      <c r="BI4" s="5">
        <f t="shared" si="50"/>
        <v>2.1682528453639528E-9</v>
      </c>
      <c r="BJ4" s="8">
        <f t="shared" si="51"/>
        <v>0.12482275234691359</v>
      </c>
      <c r="BK4" s="8">
        <f t="shared" si="52"/>
        <v>0.41652815079234545</v>
      </c>
      <c r="BL4" s="8">
        <f t="shared" si="53"/>
        <v>0.42928228254000794</v>
      </c>
      <c r="BM4" s="8">
        <f t="shared" si="54"/>
        <v>9.8949558550228078E-2</v>
      </c>
      <c r="BN4" s="8">
        <f t="shared" si="55"/>
        <v>0.90102834110810393</v>
      </c>
    </row>
    <row r="5" spans="1:88" x14ac:dyDescent="0.25">
      <c r="A5" t="s">
        <v>340</v>
      </c>
      <c r="B5" t="s">
        <v>431</v>
      </c>
      <c r="C5" t="s">
        <v>292</v>
      </c>
      <c r="D5" t="s">
        <v>774</v>
      </c>
      <c r="E5" s="1">
        <f>VLOOKUP(A5,home!$A$2:$E$670,3,FALSE)</f>
        <v>1.3684000000000001</v>
      </c>
      <c r="F5">
        <f>VLOOKUP(B5,home!$B$2:$E$670,3,FALSE)</f>
        <v>1.1153999999999999</v>
      </c>
      <c r="G5">
        <f>VLOOKUP(C5,away!$B$2:$E$670,4,FALSE)</f>
        <v>0.74429999999999996</v>
      </c>
      <c r="H5">
        <f>VLOOKUP(A5,away!$A$2:$E$670,3,FALSE)</f>
        <v>1.1395</v>
      </c>
      <c r="I5">
        <f>VLOOKUP(C5,away!$B$2:$E$670,3,FALSE)</f>
        <v>1.5128999999999999</v>
      </c>
      <c r="J5">
        <f>VLOOKUP(B5,home!$B$2:$E$670,4,FALSE)</f>
        <v>1.0623</v>
      </c>
      <c r="K5" s="3">
        <f t="shared" si="0"/>
        <v>1.1360350338480001</v>
      </c>
      <c r="L5" s="3">
        <f t="shared" si="1"/>
        <v>1.831351606965</v>
      </c>
      <c r="M5" s="5">
        <f t="shared" si="2"/>
        <v>5.1437559653741541E-2</v>
      </c>
      <c r="N5" s="5">
        <f t="shared" si="3"/>
        <v>5.8434869822296794E-2</v>
      </c>
      <c r="O5" s="5">
        <f t="shared" si="4"/>
        <v>9.4200257530237613E-2</v>
      </c>
      <c r="P5" s="5">
        <f t="shared" si="5"/>
        <v>0.10701479275185381</v>
      </c>
      <c r="Q5" s="5">
        <f t="shared" si="6"/>
        <v>3.3192029658238212E-2</v>
      </c>
      <c r="R5" s="5">
        <f t="shared" si="7"/>
        <v>8.6256896502258776E-2</v>
      </c>
      <c r="S5" s="5">
        <f t="shared" si="8"/>
        <v>5.566052289812122E-2</v>
      </c>
      <c r="T5" s="5">
        <f t="shared" si="9"/>
        <v>6.0786276853044482E-2</v>
      </c>
      <c r="U5" s="5">
        <f t="shared" si="10"/>
        <v>9.7990856337566989E-2</v>
      </c>
      <c r="V5" s="5">
        <f t="shared" si="11"/>
        <v>1.2866731285463574E-2</v>
      </c>
      <c r="W5" s="5">
        <f t="shared" si="12"/>
        <v>1.2569102845426823E-2</v>
      </c>
      <c r="X5" s="5">
        <f t="shared" si="13"/>
        <v>2.3018446694080767E-2</v>
      </c>
      <c r="Y5" s="5">
        <f t="shared" si="14"/>
        <v>2.1077434671521508E-2</v>
      </c>
      <c r="Z5" s="5">
        <f t="shared" si="15"/>
        <v>5.2655568673741771E-2</v>
      </c>
      <c r="AA5" s="5">
        <f t="shared" si="16"/>
        <v>5.981857074055992E-2</v>
      </c>
      <c r="AB5" s="5">
        <f t="shared" si="17"/>
        <v>3.397799601799549E-2</v>
      </c>
      <c r="AC5" s="5">
        <f t="shared" si="18"/>
        <v>1.6730607351620357E-3</v>
      </c>
      <c r="AD5" s="5">
        <f t="shared" si="19"/>
        <v>3.5697352941108642E-3</v>
      </c>
      <c r="AE5" s="5">
        <f t="shared" si="20"/>
        <v>6.5374404673096079E-3</v>
      </c>
      <c r="AF5" s="5">
        <f t="shared" si="21"/>
        <v>5.9861760526227371E-3</v>
      </c>
      <c r="AG5" s="5">
        <f t="shared" si="22"/>
        <v>3.6542643778486837E-3</v>
      </c>
      <c r="AH5" s="5">
        <f t="shared" si="23"/>
        <v>2.4107715076578228E-2</v>
      </c>
      <c r="AI5" s="5">
        <f t="shared" si="24"/>
        <v>2.7387208913018487E-2</v>
      </c>
      <c r="AJ5" s="5">
        <f t="shared" si="25"/>
        <v>1.5556414402251605E-2</v>
      </c>
      <c r="AK5" s="5">
        <f t="shared" si="26"/>
        <v>5.8908772540051391E-3</v>
      </c>
      <c r="AL5" s="5">
        <f t="shared" si="27"/>
        <v>1.3923074814581018E-4</v>
      </c>
      <c r="AM5" s="5">
        <f t="shared" si="28"/>
        <v>8.1106887113472715E-4</v>
      </c>
      <c r="AN5" s="5">
        <f t="shared" si="29"/>
        <v>1.485352280511871E-3</v>
      </c>
      <c r="AO5" s="5">
        <f t="shared" si="30"/>
        <v>1.3601011429122717E-3</v>
      </c>
      <c r="AP5" s="5">
        <f t="shared" si="31"/>
        <v>8.3027447123577402E-4</v>
      </c>
      <c r="AQ5" s="5">
        <f t="shared" si="32"/>
        <v>3.8013112177991257E-4</v>
      </c>
      <c r="AR5" s="5">
        <f t="shared" si="33"/>
        <v>8.8299405491491772E-3</v>
      </c>
      <c r="AS5" s="5">
        <f t="shared" si="34"/>
        <v>1.0031121810628513E-2</v>
      </c>
      <c r="AT5" s="5">
        <f t="shared" si="35"/>
        <v>5.6978529028353887E-3</v>
      </c>
      <c r="AU5" s="5">
        <f t="shared" si="36"/>
        <v>2.1576535051111754E-3</v>
      </c>
      <c r="AV5" s="5">
        <f t="shared" si="37"/>
        <v>6.1279249317780764E-4</v>
      </c>
      <c r="AW5" s="5">
        <f t="shared" si="38"/>
        <v>8.0462980304065066E-6</v>
      </c>
      <c r="AX5" s="5">
        <f t="shared" si="39"/>
        <v>1.5356710874543325E-4</v>
      </c>
      <c r="AY5" s="5">
        <f t="shared" si="40"/>
        <v>2.8123537137791807E-4</v>
      </c>
      <c r="AZ5" s="5">
        <f t="shared" si="41"/>
        <v>2.5752042465417447E-4</v>
      </c>
      <c r="BA5" s="5">
        <f t="shared" si="42"/>
        <v>1.5720348117224389E-4</v>
      </c>
      <c r="BB5" s="5">
        <f t="shared" si="43"/>
        <v>7.1973711966320247E-5</v>
      </c>
      <c r="BC5" s="5">
        <f t="shared" si="44"/>
        <v>2.6361834613751321E-5</v>
      </c>
      <c r="BD5" s="5">
        <f t="shared" si="45"/>
        <v>2.6951209690149599E-3</v>
      </c>
      <c r="BE5" s="5">
        <f t="shared" si="46"/>
        <v>3.0617518412593644E-3</v>
      </c>
      <c r="BF5" s="5">
        <f t="shared" si="47"/>
        <v>1.7391286783096295E-3</v>
      </c>
      <c r="BG5" s="5">
        <f t="shared" si="48"/>
        <v>6.585703689765026E-4</v>
      </c>
      <c r="BH5" s="5">
        <f t="shared" si="49"/>
        <v>1.8703975285287779E-4</v>
      </c>
      <c r="BI5" s="5">
        <f t="shared" si="50"/>
        <v>4.2496742392628107E-5</v>
      </c>
      <c r="BJ5" s="8">
        <f t="shared" si="51"/>
        <v>0.23464056655660484</v>
      </c>
      <c r="BK5" s="8">
        <f t="shared" si="52"/>
        <v>0.22907313344386593</v>
      </c>
      <c r="BL5" s="8">
        <f t="shared" si="53"/>
        <v>0.48090026238818023</v>
      </c>
      <c r="BM5" s="8">
        <f t="shared" si="54"/>
        <v>0.56645993607041856</v>
      </c>
      <c r="BN5" s="8">
        <f t="shared" si="55"/>
        <v>0.43053640591862674</v>
      </c>
    </row>
    <row r="6" spans="1:88" x14ac:dyDescent="0.25">
      <c r="A6" t="s">
        <v>701</v>
      </c>
      <c r="B6" t="s">
        <v>705</v>
      </c>
      <c r="C6" t="s">
        <v>36</v>
      </c>
      <c r="D6" t="s">
        <v>774</v>
      </c>
      <c r="E6" s="1">
        <f>VLOOKUP(A6,home!$A$2:$E$670,3,FALSE)</f>
        <v>1.2707999999999999</v>
      </c>
      <c r="F6">
        <f>VLOOKUP(B6,home!$B$2:$E$670,3,FALSE)</f>
        <v>1.1803999999999999</v>
      </c>
      <c r="G6">
        <f>VLOOKUP(C6,away!$B$2:$E$670,4,FALSE)</f>
        <v>0.55669999999999997</v>
      </c>
      <c r="H6">
        <f>VLOOKUP(A6,away!$A$2:$E$670,3,FALSE)</f>
        <v>1.2917000000000001</v>
      </c>
      <c r="I6">
        <f>VLOOKUP(C6,away!$B$2:$E$670,3,FALSE)</f>
        <v>1.9486000000000001</v>
      </c>
      <c r="J6">
        <f>VLOOKUP(B6,home!$B$2:$E$670,4,FALSE)</f>
        <v>0.7742</v>
      </c>
      <c r="K6" s="3">
        <f t="shared" si="0"/>
        <v>0.83507912654399985</v>
      </c>
      <c r="L6" s="3">
        <f t="shared" si="1"/>
        <v>1.9486665252040001</v>
      </c>
      <c r="M6" s="5">
        <f t="shared" si="2"/>
        <v>6.1806567388144655E-2</v>
      </c>
      <c r="N6" s="5">
        <f t="shared" si="3"/>
        <v>5.1613374309174703E-2</v>
      </c>
      <c r="O6" s="5">
        <f t="shared" si="4"/>
        <v>0.12044038890704271</v>
      </c>
      <c r="P6" s="5">
        <f t="shared" si="5"/>
        <v>0.10057725476911288</v>
      </c>
      <c r="Q6" s="5">
        <f t="shared" si="6"/>
        <v>2.1550625768047064E-2</v>
      </c>
      <c r="R6" s="5">
        <f t="shared" si="7"/>
        <v>0.11734907707285266</v>
      </c>
      <c r="S6" s="5">
        <f t="shared" si="8"/>
        <v>4.0917108829891857E-2</v>
      </c>
      <c r="T6" s="5">
        <f t="shared" si="9"/>
        <v>4.1994983031392055E-2</v>
      </c>
      <c r="U6" s="5">
        <f t="shared" si="10"/>
        <v>9.7995764782742328E-2</v>
      </c>
      <c r="V6" s="5">
        <f t="shared" si="11"/>
        <v>7.3982258108867584E-3</v>
      </c>
      <c r="W6" s="5">
        <f t="shared" si="12"/>
        <v>5.998825914285787E-3</v>
      </c>
      <c r="X6" s="5">
        <f t="shared" si="13"/>
        <v>1.1689711249694994E-2</v>
      </c>
      <c r="Y6" s="5">
        <f t="shared" si="14"/>
        <v>1.1389674500790627E-2</v>
      </c>
      <c r="Z6" s="5">
        <f t="shared" si="15"/>
        <v>7.6224739418484067E-2</v>
      </c>
      <c r="AA6" s="5">
        <f t="shared" si="16"/>
        <v>6.3653688814631668E-2</v>
      </c>
      <c r="AB6" s="5">
        <f t="shared" si="17"/>
        <v>2.6577933428313088E-2</v>
      </c>
      <c r="AC6" s="5">
        <f t="shared" si="18"/>
        <v>7.5244152205954703E-4</v>
      </c>
      <c r="AD6" s="5">
        <f t="shared" si="19"/>
        <v>1.2523735761978214E-3</v>
      </c>
      <c r="AE6" s="5">
        <f t="shared" si="20"/>
        <v>2.4404584649867153E-3</v>
      </c>
      <c r="AF6" s="5">
        <f t="shared" si="21"/>
        <v>2.3778198584351756E-3</v>
      </c>
      <c r="AG6" s="5">
        <f t="shared" si="22"/>
        <v>1.544525987032647E-3</v>
      </c>
      <c r="AH6" s="5">
        <f t="shared" si="23"/>
        <v>3.7134149524299449E-2</v>
      </c>
      <c r="AI6" s="5">
        <f t="shared" si="24"/>
        <v>3.1009953149706272E-2</v>
      </c>
      <c r="AJ6" s="5">
        <f t="shared" si="25"/>
        <v>1.2947882295213533E-2</v>
      </c>
      <c r="AK6" s="5">
        <f t="shared" si="26"/>
        <v>3.6041687458938133E-3</v>
      </c>
      <c r="AL6" s="5">
        <f t="shared" si="27"/>
        <v>4.8977644843326681E-5</v>
      </c>
      <c r="AM6" s="5">
        <f t="shared" si="28"/>
        <v>2.0916620642361249E-4</v>
      </c>
      <c r="AN6" s="5">
        <f t="shared" si="29"/>
        <v>4.0759518466160357E-4</v>
      </c>
      <c r="AO6" s="5">
        <f t="shared" si="30"/>
        <v>3.9713354609220491E-4</v>
      </c>
      <c r="AP6" s="5">
        <f t="shared" si="31"/>
        <v>2.5796028243514651E-4</v>
      </c>
      <c r="AQ6" s="5">
        <f t="shared" si="32"/>
        <v>1.2566964180338493E-4</v>
      </c>
      <c r="AR6" s="5">
        <f t="shared" si="33"/>
        <v>1.4472414823984474E-2</v>
      </c>
      <c r="AS6" s="5">
        <f t="shared" si="34"/>
        <v>1.2085611530195389E-2</v>
      </c>
      <c r="AT6" s="5">
        <f t="shared" si="35"/>
        <v>5.0462209601928286E-3</v>
      </c>
      <c r="AU6" s="5">
        <f t="shared" si="36"/>
        <v>1.404664597261951E-3</v>
      </c>
      <c r="AV6" s="5">
        <f t="shared" si="37"/>
        <v>2.9325152124219726E-4</v>
      </c>
      <c r="AW6" s="5">
        <f t="shared" si="38"/>
        <v>2.213912997511395E-6</v>
      </c>
      <c r="AX6" s="5">
        <f t="shared" si="39"/>
        <v>2.9111722160458704E-5</v>
      </c>
      <c r="AY6" s="5">
        <f t="shared" si="40"/>
        <v>5.672903846512535E-5</v>
      </c>
      <c r="AZ6" s="5">
        <f t="shared" si="41"/>
        <v>5.5272989131999942E-5</v>
      </c>
      <c r="BA6" s="5">
        <f t="shared" si="42"/>
        <v>3.5902874556497591E-5</v>
      </c>
      <c r="BB6" s="5">
        <f t="shared" si="43"/>
        <v>1.7490682451711326E-5</v>
      </c>
      <c r="BC6" s="5">
        <f t="shared" si="44"/>
        <v>6.8167014793245774E-6</v>
      </c>
      <c r="BD6" s="5">
        <f t="shared" si="45"/>
        <v>4.7003183843941062E-3</v>
      </c>
      <c r="BE6" s="5">
        <f t="shared" si="46"/>
        <v>3.9251377709185352E-3</v>
      </c>
      <c r="BF6" s="5">
        <f t="shared" si="47"/>
        <v>1.6389003106517563E-3</v>
      </c>
      <c r="BG6" s="5">
        <f t="shared" si="48"/>
        <v>4.5620381330391962E-4</v>
      </c>
      <c r="BH6" s="5">
        <f t="shared" si="49"/>
        <v>9.5241570484969775E-5</v>
      </c>
      <c r="BI6" s="5">
        <f t="shared" si="50"/>
        <v>1.5906849498253476E-5</v>
      </c>
      <c r="BJ6" s="8">
        <f t="shared" si="51"/>
        <v>0.15345122152969864</v>
      </c>
      <c r="BK6" s="8">
        <f t="shared" si="52"/>
        <v>0.21155730500340414</v>
      </c>
      <c r="BL6" s="8">
        <f t="shared" si="53"/>
        <v>0.5548468788528238</v>
      </c>
      <c r="BM6" s="8">
        <f t="shared" si="54"/>
        <v>0.52268834146456844</v>
      </c>
      <c r="BN6" s="8">
        <f t="shared" si="55"/>
        <v>0.47333728821437471</v>
      </c>
    </row>
    <row r="7" spans="1:88" x14ac:dyDescent="0.25">
      <c r="A7" t="s">
        <v>21</v>
      </c>
      <c r="B7" t="s">
        <v>272</v>
      </c>
      <c r="C7" t="s">
        <v>59</v>
      </c>
      <c r="D7" t="s">
        <v>774</v>
      </c>
      <c r="E7" s="1">
        <f>VLOOKUP(A7,home!$A$2:$E$670,3,FALSE)</f>
        <v>1.3974</v>
      </c>
      <c r="F7">
        <f>VLOOKUP(B7,home!$B$2:$E$670,3,FALSE)</f>
        <v>1.0546</v>
      </c>
      <c r="G7">
        <f>VLOOKUP(C7,away!$B$2:$E$670,4,FALSE)</f>
        <v>0.75329999999999997</v>
      </c>
      <c r="H7">
        <f>VLOOKUP(A7,away!$A$2:$E$670,3,FALSE)</f>
        <v>1.3632</v>
      </c>
      <c r="I7">
        <f>VLOOKUP(C7,away!$B$2:$E$670,3,FALSE)</f>
        <v>1.3028999999999999</v>
      </c>
      <c r="J7">
        <f>VLOOKUP(B7,home!$B$2:$E$670,4,FALSE)</f>
        <v>0.42470000000000002</v>
      </c>
      <c r="K7" s="3">
        <f t="shared" si="0"/>
        <v>1.1101367335319998</v>
      </c>
      <c r="L7" s="3">
        <f t="shared" si="1"/>
        <v>0.75431531001600005</v>
      </c>
      <c r="M7" s="5">
        <f t="shared" si="2"/>
        <v>0.15498110952103122</v>
      </c>
      <c r="N7" s="5">
        <f t="shared" si="3"/>
        <v>0.17205022268284276</v>
      </c>
      <c r="O7" s="5">
        <f t="shared" si="4"/>
        <v>0.11690462367498032</v>
      </c>
      <c r="P7" s="5">
        <f t="shared" si="5"/>
        <v>0.12978011706133036</v>
      </c>
      <c r="Q7" s="5">
        <f t="shared" si="6"/>
        <v>9.5499636106292141E-2</v>
      </c>
      <c r="R7" s="5">
        <f t="shared" si="7"/>
        <v>4.4091473724848299E-2</v>
      </c>
      <c r="S7" s="5">
        <f t="shared" si="8"/>
        <v>2.7169244749417353E-2</v>
      </c>
      <c r="T7" s="5">
        <f t="shared" si="9"/>
        <v>7.2036837615932936E-2</v>
      </c>
      <c r="U7" s="5">
        <f t="shared" si="10"/>
        <v>4.8947564617515094E-2</v>
      </c>
      <c r="V7" s="5">
        <f t="shared" si="11"/>
        <v>2.5279265575186686E-3</v>
      </c>
      <c r="W7" s="5">
        <f t="shared" si="12"/>
        <v>3.5339218026844581E-2</v>
      </c>
      <c r="X7" s="5">
        <f t="shared" si="13"/>
        <v>2.6656913201642287E-2</v>
      </c>
      <c r="Y7" s="5">
        <f t="shared" si="14"/>
        <v>1.0053858872883202E-2</v>
      </c>
      <c r="Z7" s="5">
        <f t="shared" si="15"/>
        <v>1.1086291223940422E-2</v>
      </c>
      <c r="AA7" s="5">
        <f t="shared" si="16"/>
        <v>1.2307299126329697E-2</v>
      </c>
      <c r="AB7" s="5">
        <f t="shared" si="17"/>
        <v>6.8313924253524446E-3</v>
      </c>
      <c r="AC7" s="5">
        <f t="shared" si="18"/>
        <v>1.323042714573136E-4</v>
      </c>
      <c r="AD7" s="5">
        <f t="shared" si="19"/>
        <v>9.8078410164741028E-3</v>
      </c>
      <c r="AE7" s="5">
        <f t="shared" si="20"/>
        <v>7.3982046369293029E-3</v>
      </c>
      <c r="AF7" s="5">
        <f t="shared" si="21"/>
        <v>2.7902895121335678E-3</v>
      </c>
      <c r="AG7" s="5">
        <f t="shared" si="22"/>
        <v>7.0158603279314193E-4</v>
      </c>
      <c r="AH7" s="5">
        <f t="shared" si="23"/>
        <v>2.0906398003785699E-3</v>
      </c>
      <c r="AI7" s="5">
        <f t="shared" si="24"/>
        <v>2.3208960389842579E-3</v>
      </c>
      <c r="AJ7" s="5">
        <f t="shared" si="25"/>
        <v>1.2882559737926707E-3</v>
      </c>
      <c r="AK7" s="5">
        <f t="shared" si="26"/>
        <v>4.767134262330935E-4</v>
      </c>
      <c r="AL7" s="5">
        <f t="shared" si="27"/>
        <v>4.431627542352604E-6</v>
      </c>
      <c r="AM7" s="5">
        <f t="shared" si="28"/>
        <v>2.1776089178059447E-3</v>
      </c>
      <c r="AN7" s="5">
        <f t="shared" si="29"/>
        <v>1.6426037459283975E-3</v>
      </c>
      <c r="AO7" s="5">
        <f t="shared" si="30"/>
        <v>6.1952057692171107E-4</v>
      </c>
      <c r="AP7" s="5">
        <f t="shared" si="31"/>
        <v>1.5577128534733056E-4</v>
      </c>
      <c r="AQ7" s="5">
        <f t="shared" si="32"/>
        <v>2.9375166349590609E-5</v>
      </c>
      <c r="AR7" s="5">
        <f t="shared" si="33"/>
        <v>3.1540032183086997E-4</v>
      </c>
      <c r="AS7" s="5">
        <f t="shared" si="34"/>
        <v>3.5013748303226348E-4</v>
      </c>
      <c r="AT7" s="5">
        <f t="shared" si="35"/>
        <v>1.9435024085027655E-4</v>
      </c>
      <c r="AU7" s="5">
        <f t="shared" si="36"/>
        <v>7.191844717956112E-5</v>
      </c>
      <c r="AV7" s="5">
        <f t="shared" si="37"/>
        <v>1.9959827508152912E-5</v>
      </c>
      <c r="AW7" s="5">
        <f t="shared" si="38"/>
        <v>1.0308373549456654E-7</v>
      </c>
      <c r="AX7" s="5">
        <f t="shared" si="39"/>
        <v>4.0290727515387341E-4</v>
      </c>
      <c r="AY7" s="5">
        <f t="shared" si="40"/>
        <v>3.0391912616539583E-4</v>
      </c>
      <c r="AZ7" s="5">
        <f t="shared" si="41"/>
        <v>1.1462542493662119E-4</v>
      </c>
      <c r="BA7" s="5">
        <f t="shared" si="42"/>
        <v>2.8821237648927718E-5</v>
      </c>
      <c r="BB7" s="5">
        <f t="shared" si="43"/>
        <v>5.4350752030489303E-6</v>
      </c>
      <c r="BC7" s="5">
        <f t="shared" si="44"/>
        <v>8.1995208734962591E-7</v>
      </c>
      <c r="BD7" s="5">
        <f t="shared" si="45"/>
        <v>3.9651881923499796E-5</v>
      </c>
      <c r="BE7" s="5">
        <f t="shared" si="46"/>
        <v>4.4019010676950616E-5</v>
      </c>
      <c r="BF7" s="5">
        <f t="shared" si="47"/>
        <v>2.4433560363110099E-5</v>
      </c>
      <c r="BG7" s="5">
        <f t="shared" si="48"/>
        <v>9.0415309633533258E-6</v>
      </c>
      <c r="BH7" s="5">
        <f t="shared" si="49"/>
        <v>2.5093339124463741E-6</v>
      </c>
      <c r="BI7" s="5">
        <f t="shared" si="50"/>
        <v>5.5714075058085797E-7</v>
      </c>
      <c r="BJ7" s="8">
        <f t="shared" si="51"/>
        <v>0.43781601548831611</v>
      </c>
      <c r="BK7" s="8">
        <f t="shared" si="52"/>
        <v>0.31489905291446268</v>
      </c>
      <c r="BL7" s="8">
        <f t="shared" si="53"/>
        <v>0.23633083758740545</v>
      </c>
      <c r="BM7" s="8">
        <f t="shared" si="54"/>
        <v>0.28652119840036983</v>
      </c>
      <c r="BN7" s="8">
        <f t="shared" si="55"/>
        <v>0.7133071827713251</v>
      </c>
    </row>
    <row r="8" spans="1:88" x14ac:dyDescent="0.25">
      <c r="A8" t="s">
        <v>718</v>
      </c>
      <c r="B8" t="s">
        <v>728</v>
      </c>
      <c r="C8" t="s">
        <v>295</v>
      </c>
      <c r="D8" t="s">
        <v>774</v>
      </c>
      <c r="E8" s="1">
        <f>VLOOKUP(A8,home!$A$2:$E$670,3,FALSE)</f>
        <v>1.4559</v>
      </c>
      <c r="F8">
        <f>VLOOKUP(B8,home!$B$2:$E$670,3,FALSE)</f>
        <v>1.8029999999999999</v>
      </c>
      <c r="G8">
        <f>VLOOKUP(C8,away!$B$2:$E$670,4,FALSE)</f>
        <v>0.64729999999999999</v>
      </c>
      <c r="H8">
        <f>VLOOKUP(A8,away!$A$2:$E$670,3,FALSE)</f>
        <v>1.0662</v>
      </c>
      <c r="I8">
        <f>VLOOKUP(C8,away!$B$2:$E$670,3,FALSE)</f>
        <v>1.3653</v>
      </c>
      <c r="J8">
        <f>VLOOKUP(B8,home!$B$2:$E$670,4,FALSE)</f>
        <v>1.1724000000000001</v>
      </c>
      <c r="K8" s="3">
        <f t="shared" si="0"/>
        <v>1.6991545382099997</v>
      </c>
      <c r="L8" s="3">
        <f t="shared" si="1"/>
        <v>1.7066425850640001</v>
      </c>
      <c r="M8" s="5">
        <f t="shared" si="2"/>
        <v>3.3180360699943498E-2</v>
      </c>
      <c r="N8" s="5">
        <f t="shared" si="3"/>
        <v>5.6378560462753718E-2</v>
      </c>
      <c r="O8" s="5">
        <f t="shared" si="4"/>
        <v>5.6627016558307534E-2</v>
      </c>
      <c r="P8" s="5">
        <f t="shared" si="5"/>
        <v>9.6218052170341045E-2</v>
      </c>
      <c r="Q8" s="5">
        <f t="shared" si="6"/>
        <v>4.7897943434017431E-2</v>
      </c>
      <c r="R8" s="5">
        <f t="shared" si="7"/>
        <v>4.8321038961765962E-2</v>
      </c>
      <c r="S8" s="5">
        <f t="shared" si="8"/>
        <v>6.9754467463265385E-2</v>
      </c>
      <c r="T8" s="5">
        <f t="shared" si="9"/>
        <v>8.1744670001480765E-2</v>
      </c>
      <c r="U8" s="5">
        <f t="shared" si="10"/>
        <v>8.2104912642906855E-2</v>
      </c>
      <c r="V8" s="5">
        <f t="shared" si="11"/>
        <v>2.247527301596498E-2</v>
      </c>
      <c r="W8" s="5">
        <f t="shared" si="12"/>
        <v>2.7128669318945527E-2</v>
      </c>
      <c r="X8" s="5">
        <f t="shared" si="13"/>
        <v>4.6298942335831622E-2</v>
      </c>
      <c r="Y8" s="5">
        <f t="shared" si="14"/>
        <v>3.9507873316876385E-2</v>
      </c>
      <c r="Z8" s="5">
        <f t="shared" si="15"/>
        <v>2.7488914282228841E-2</v>
      </c>
      <c r="AA8" s="5">
        <f t="shared" si="16"/>
        <v>4.6707913453114813E-2</v>
      </c>
      <c r="AB8" s="5">
        <f t="shared" si="17"/>
        <v>3.9681981557089976E-2</v>
      </c>
      <c r="AC8" s="5">
        <f t="shared" si="18"/>
        <v>4.0734318169958501E-3</v>
      </c>
      <c r="AD8" s="5">
        <f t="shared" si="19"/>
        <v>1.1523950397221172E-2</v>
      </c>
      <c r="AE8" s="5">
        <f t="shared" si="20"/>
        <v>1.9667264496062854E-2</v>
      </c>
      <c r="AF8" s="5">
        <f t="shared" si="21"/>
        <v>1.6782495560349074E-2</v>
      </c>
      <c r="AG8" s="5">
        <f t="shared" si="22"/>
        <v>9.5472405356464146E-3</v>
      </c>
      <c r="AH8" s="5">
        <f t="shared" si="23"/>
        <v>1.1728437932806432E-2</v>
      </c>
      <c r="AI8" s="5">
        <f t="shared" si="24"/>
        <v>1.992842853964236E-2</v>
      </c>
      <c r="AJ8" s="5">
        <f t="shared" si="25"/>
        <v>1.6930739896263498E-2</v>
      </c>
      <c r="AK8" s="5">
        <f t="shared" si="26"/>
        <v>9.5893145099964078E-3</v>
      </c>
      <c r="AL8" s="5">
        <f t="shared" si="27"/>
        <v>4.724935676551592E-4</v>
      </c>
      <c r="AM8" s="5">
        <f t="shared" si="28"/>
        <v>3.9161945231090539E-3</v>
      </c>
      <c r="AN8" s="5">
        <f t="shared" si="29"/>
        <v>6.6835443445323146E-3</v>
      </c>
      <c r="AO8" s="5">
        <f t="shared" si="30"/>
        <v>5.7032106987712555E-3</v>
      </c>
      <c r="AP8" s="5">
        <f t="shared" si="31"/>
        <v>3.2444474167052126E-3</v>
      </c>
      <c r="AQ8" s="5">
        <f t="shared" si="32"/>
        <v>1.3842780315874998E-3</v>
      </c>
      <c r="AR8" s="5">
        <f t="shared" si="33"/>
        <v>4.0032503264814893E-3</v>
      </c>
      <c r="AS8" s="5">
        <f t="shared" si="34"/>
        <v>6.8021409598316863E-3</v>
      </c>
      <c r="AT8" s="5">
        <f t="shared" si="35"/>
        <v>5.7789443407210671E-3</v>
      </c>
      <c r="AU8" s="5">
        <f t="shared" si="36"/>
        <v>3.2731065008663987E-3</v>
      </c>
      <c r="AV8" s="5">
        <f t="shared" si="37"/>
        <v>1.390378441247949E-3</v>
      </c>
      <c r="AW8" s="5">
        <f t="shared" si="38"/>
        <v>3.8060006468150287E-5</v>
      </c>
      <c r="AX8" s="5">
        <f t="shared" si="39"/>
        <v>1.1090366160756509E-3</v>
      </c>
      <c r="AY8" s="5">
        <f t="shared" si="40"/>
        <v>1.8927291173899798E-3</v>
      </c>
      <c r="AZ8" s="5">
        <f t="shared" si="41"/>
        <v>1.6151060568641697E-3</v>
      </c>
      <c r="BA8" s="5">
        <f t="shared" si="42"/>
        <v>9.1880292534639676E-4</v>
      </c>
      <c r="BB8" s="5">
        <f t="shared" si="43"/>
        <v>3.9201704991938491E-4</v>
      </c>
      <c r="BC8" s="5">
        <f t="shared" si="44"/>
        <v>1.3380659829271643E-4</v>
      </c>
      <c r="BD8" s="5">
        <f t="shared" si="45"/>
        <v>1.1386862476407782E-3</v>
      </c>
      <c r="BE8" s="5">
        <f t="shared" si="46"/>
        <v>1.9348039052761439E-3</v>
      </c>
      <c r="BF8" s="5">
        <f t="shared" si="47"/>
        <v>1.6437654180981953E-3</v>
      </c>
      <c r="BG8" s="5">
        <f t="shared" si="48"/>
        <v>9.3100382330473549E-4</v>
      </c>
      <c r="BH8" s="5">
        <f t="shared" si="49"/>
        <v>3.9547984286477565E-4</v>
      </c>
      <c r="BI8" s="5">
        <f t="shared" si="50"/>
        <v>1.3439627395485211E-4</v>
      </c>
      <c r="BJ8" s="8">
        <f t="shared" si="51"/>
        <v>0.38347078323777861</v>
      </c>
      <c r="BK8" s="8">
        <f t="shared" si="52"/>
        <v>0.22806680785155586</v>
      </c>
      <c r="BL8" s="8">
        <f t="shared" si="53"/>
        <v>0.35904574013218177</v>
      </c>
      <c r="BM8" s="8">
        <f t="shared" si="54"/>
        <v>0.65759460410569415</v>
      </c>
      <c r="BN8" s="8">
        <f t="shared" si="55"/>
        <v>0.33862297228712923</v>
      </c>
    </row>
    <row r="9" spans="1:88" x14ac:dyDescent="0.25">
      <c r="A9" t="s">
        <v>69</v>
      </c>
      <c r="B9" t="s">
        <v>77</v>
      </c>
      <c r="C9" t="s">
        <v>717</v>
      </c>
      <c r="D9" t="s">
        <v>774</v>
      </c>
      <c r="E9" s="1">
        <f>VLOOKUP(A9,home!$A$2:$E$670,3,FALSE)</f>
        <v>1.3526</v>
      </c>
      <c r="F9">
        <f>VLOOKUP(B9,home!$B$2:$E$670,3,FALSE)</f>
        <v>1.2062999999999999</v>
      </c>
      <c r="G9">
        <f>VLOOKUP(C9,away!$B$2:$E$670,4,FALSE)</f>
        <v>0.98360000000000003</v>
      </c>
      <c r="H9">
        <f>VLOOKUP(A9,away!$A$2:$E$670,3,FALSE)</f>
        <v>1.3421000000000001</v>
      </c>
      <c r="I9">
        <f>VLOOKUP(C9,away!$B$2:$E$670,3,FALSE)</f>
        <v>1.7419</v>
      </c>
      <c r="J9">
        <f>VLOOKUP(B9,home!$B$2:$E$670,4,FALSE)</f>
        <v>0.70589999999999997</v>
      </c>
      <c r="K9" s="3">
        <f t="shared" si="0"/>
        <v>1.6048824613680002</v>
      </c>
      <c r="L9" s="3">
        <f t="shared" si="1"/>
        <v>1.6502558365410001</v>
      </c>
      <c r="M9" s="5">
        <f t="shared" si="2"/>
        <v>3.857548538548617E-2</v>
      </c>
      <c r="N9" s="5">
        <f t="shared" si="3"/>
        <v>6.1909119933924353E-2</v>
      </c>
      <c r="O9" s="5">
        <f t="shared" si="4"/>
        <v>6.3659419904800604E-2</v>
      </c>
      <c r="P9" s="5">
        <f t="shared" si="5"/>
        <v>0.10216588650607544</v>
      </c>
      <c r="Q9" s="5">
        <f t="shared" si="6"/>
        <v>4.967843039034163E-2</v>
      </c>
      <c r="R9" s="5">
        <f t="shared" si="7"/>
        <v>5.2527164624355763E-2</v>
      </c>
      <c r="S9" s="5">
        <f t="shared" si="8"/>
        <v>6.7645735764996287E-2</v>
      </c>
      <c r="T9" s="5">
        <f t="shared" si="9"/>
        <v>8.1982119701857065E-2</v>
      </c>
      <c r="U9" s="5">
        <f t="shared" si="10"/>
        <v>8.4299925251018218E-2</v>
      </c>
      <c r="V9" s="5">
        <f t="shared" si="11"/>
        <v>1.9906386123276217E-2</v>
      </c>
      <c r="W9" s="5">
        <f t="shared" si="12"/>
        <v>2.6576013880583445E-2</v>
      </c>
      <c r="X9" s="5">
        <f t="shared" si="13"/>
        <v>4.3857222018427462E-2</v>
      </c>
      <c r="Y9" s="5">
        <f t="shared" si="14"/>
        <v>3.6187818305192201E-2</v>
      </c>
      <c r="Z9" s="5">
        <f t="shared" si="15"/>
        <v>2.8894419999431008E-2</v>
      </c>
      <c r="AA9" s="5">
        <f t="shared" si="16"/>
        <v>4.6372147888487598E-2</v>
      </c>
      <c r="AB9" s="5">
        <f t="shared" si="17"/>
        <v>3.7210923421098455E-2</v>
      </c>
      <c r="AC9" s="5">
        <f t="shared" si="18"/>
        <v>3.2950874841453474E-3</v>
      </c>
      <c r="AD9" s="5">
        <f t="shared" si="19"/>
        <v>1.0662844642505231E-2</v>
      </c>
      <c r="AE9" s="5">
        <f t="shared" si="20"/>
        <v>1.7596421605424187E-2</v>
      </c>
      <c r="AF9" s="5">
        <f t="shared" si="21"/>
        <v>1.4519298728293715E-2</v>
      </c>
      <c r="AG9" s="5">
        <f t="shared" si="22"/>
        <v>7.9868524896163379E-3</v>
      </c>
      <c r="AH9" s="5">
        <f t="shared" si="23"/>
        <v>1.1920796311882014E-2</v>
      </c>
      <c r="AI9" s="5">
        <f t="shared" si="24"/>
        <v>1.9131476926479783E-2</v>
      </c>
      <c r="AJ9" s="5">
        <f t="shared" si="25"/>
        <v>1.5351885889686992E-2</v>
      </c>
      <c r="AK9" s="5">
        <f t="shared" si="26"/>
        <v>8.2126574710938427E-3</v>
      </c>
      <c r="AL9" s="5">
        <f t="shared" si="27"/>
        <v>3.4907717227007997E-4</v>
      </c>
      <c r="AM9" s="5">
        <f t="shared" si="28"/>
        <v>3.4225224710096734E-3</v>
      </c>
      <c r="AN9" s="5">
        <f t="shared" si="29"/>
        <v>5.6480376834764394E-3</v>
      </c>
      <c r="AO9" s="5">
        <f t="shared" si="30"/>
        <v>4.6603535760802528E-3</v>
      </c>
      <c r="AP9" s="5">
        <f t="shared" si="31"/>
        <v>2.5635918964237187E-3</v>
      </c>
      <c r="AQ9" s="5">
        <f t="shared" si="32"/>
        <v>1.0576456223956141E-3</v>
      </c>
      <c r="AR9" s="5">
        <f t="shared" si="33"/>
        <v>3.9344727379799424E-3</v>
      </c>
      <c r="AS9" s="5">
        <f t="shared" si="34"/>
        <v>6.3143662919145438E-3</v>
      </c>
      <c r="AT9" s="5">
        <f t="shared" si="35"/>
        <v>5.0669078582734738E-3</v>
      </c>
      <c r="AU9" s="5">
        <f t="shared" si="36"/>
        <v>2.7105971850369314E-3</v>
      </c>
      <c r="AV9" s="5">
        <f t="shared" si="37"/>
        <v>1.0875474705248113E-3</v>
      </c>
      <c r="AW9" s="5">
        <f t="shared" si="38"/>
        <v>2.568109023963548E-5</v>
      </c>
      <c r="AX9" s="5">
        <f t="shared" si="39"/>
        <v>9.1545771456021617E-4</v>
      </c>
      <c r="AY9" s="5">
        <f t="shared" si="40"/>
        <v>1.5107394365594816E-3</v>
      </c>
      <c r="AZ9" s="5">
        <f t="shared" si="41"/>
        <v>1.2465532863374736E-3</v>
      </c>
      <c r="BA9" s="5">
        <f t="shared" si="42"/>
        <v>6.8571061211259322E-4</v>
      </c>
      <c r="BB9" s="5">
        <f t="shared" si="43"/>
        <v>2.8289948495422736E-4</v>
      </c>
      <c r="BC9" s="5">
        <f t="shared" si="44"/>
        <v>9.337130524003126E-5</v>
      </c>
      <c r="BD9" s="5">
        <f t="shared" si="45"/>
        <v>1.0821477665938083E-3</v>
      </c>
      <c r="BE9" s="5">
        <f t="shared" si="46"/>
        <v>1.7367199712149549E-3</v>
      </c>
      <c r="BF9" s="5">
        <f t="shared" si="47"/>
        <v>1.3936157110552099E-3</v>
      </c>
      <c r="BG9" s="5">
        <f t="shared" si="48"/>
        <v>7.4552980418646697E-4</v>
      </c>
      <c r="BH9" s="5">
        <f t="shared" si="49"/>
        <v>2.9912192679149523E-4</v>
      </c>
      <c r="BI9" s="5">
        <f t="shared" si="50"/>
        <v>9.6011106823654617E-5</v>
      </c>
      <c r="BJ9" s="8">
        <f t="shared" si="51"/>
        <v>0.37304302478531537</v>
      </c>
      <c r="BK9" s="8">
        <f t="shared" si="52"/>
        <v>0.23344839787280902</v>
      </c>
      <c r="BL9" s="8">
        <f t="shared" si="53"/>
        <v>0.36315343551929852</v>
      </c>
      <c r="BM9" s="8">
        <f t="shared" si="54"/>
        <v>0.6285387130855502</v>
      </c>
      <c r="BN9" s="8">
        <f t="shared" si="55"/>
        <v>0.36851550674498396</v>
      </c>
    </row>
    <row r="10" spans="1:88" x14ac:dyDescent="0.25">
      <c r="A10" t="s">
        <v>40</v>
      </c>
      <c r="B10" t="s">
        <v>320</v>
      </c>
      <c r="C10" t="s">
        <v>51</v>
      </c>
      <c r="D10" t="s">
        <v>778</v>
      </c>
      <c r="E10" s="1">
        <f>VLOOKUP(A10,home!$A$2:$E$670,3,FALSE)</f>
        <v>1.5047999999999999</v>
      </c>
      <c r="F10">
        <f>VLOOKUP(B10,home!$B$2:$E$670,3,FALSE)</f>
        <v>1.6281000000000001</v>
      </c>
      <c r="G10">
        <f>VLOOKUP(C10,away!$B$2:$E$670,4,FALSE)</f>
        <v>0.99119999999999997</v>
      </c>
      <c r="H10">
        <f>VLOOKUP(A10,away!$A$2:$E$670,3,FALSE)</f>
        <v>1.2</v>
      </c>
      <c r="I10">
        <f>VLOOKUP(C10,away!$B$2:$E$670,3,FALSE)</f>
        <v>1.5442</v>
      </c>
      <c r="J10">
        <f>VLOOKUP(B10,home!$B$2:$E$670,4,FALSE)</f>
        <v>0.58330000000000004</v>
      </c>
      <c r="K10" s="3">
        <f t="shared" ref="K10:K17" si="56">E10*F10*G10</f>
        <v>2.4284051890559999</v>
      </c>
      <c r="L10" s="3">
        <f t="shared" ref="L10:L17" si="57">H10*I10*J10</f>
        <v>1.0808782320000001</v>
      </c>
      <c r="M10" s="5">
        <f t="shared" si="2"/>
        <v>2.9918345613950435E-2</v>
      </c>
      <c r="N10" s="5">
        <f t="shared" ref="N10:N17" si="58">_xlfn.POISSON.DIST(1,K10,FALSE) * _xlfn.POISSON.DIST(0,L10,FALSE)</f>
        <v>7.2653865736888049E-2</v>
      </c>
      <c r="O10" s="5">
        <f t="shared" ref="O10:O17" si="59">_xlfn.POISSON.DIST(0,K10,FALSE) * _xlfn.POISSON.DIST(1,L10,FALSE)</f>
        <v>3.2338088511571703E-2</v>
      </c>
      <c r="P10" s="5">
        <f t="shared" ref="P10:P17" si="60">_xlfn.POISSON.DIST(1,K10,FALSE) * _xlfn.POISSON.DIST(1,L10,FALSE)</f>
        <v>7.8529981945652944E-2</v>
      </c>
      <c r="Q10" s="5">
        <f t="shared" ref="Q10:Q17" si="61">_xlfn.POISSON.DIST(2,K10,FALSE) * _xlfn.POISSON.DIST(0,L10,FALSE)</f>
        <v>8.8216512280218456E-2</v>
      </c>
      <c r="R10" s="5">
        <f t="shared" ref="R10:R17" si="62">_xlfn.POISSON.DIST(0,K10,FALSE) * _xlfn.POISSON.DIST(2,L10,FALSE)</f>
        <v>1.7476767968323568E-2</v>
      </c>
      <c r="S10" s="5">
        <f t="shared" ref="S10:S17" si="63">_xlfn.POISSON.DIST(2,K10,FALSE) * _xlfn.POISSON.DIST(2,L10,FALSE)</f>
        <v>5.1531576511277974E-2</v>
      </c>
      <c r="T10" s="5">
        <f t="shared" ref="T10:T17" si="64">_xlfn.POISSON.DIST(2,K10,FALSE) * _xlfn.POISSON.DIST(1,L10,FALSE)</f>
        <v>9.5351307826648815E-2</v>
      </c>
      <c r="U10" s="5">
        <f t="shared" ref="U10:U17" si="65">_xlfn.POISSON.DIST(1,K10,FALSE) * _xlfn.POISSON.DIST(2,L10,FALSE)</f>
        <v>4.2440674022204639E-2</v>
      </c>
      <c r="V10" s="5">
        <f t="shared" ref="V10:V17" si="66">_xlfn.POISSON.DIST(3,K10,FALSE) * _xlfn.POISSON.DIST(3,L10,FALSE)</f>
        <v>1.5028957019953921E-2</v>
      </c>
      <c r="W10" s="5">
        <f t="shared" ref="W10:W17" si="67">_xlfn.POISSON.DIST(3,K10,FALSE) * _xlfn.POISSON.DIST(0,L10,FALSE)</f>
        <v>7.1408478727234923E-2</v>
      </c>
      <c r="X10" s="5">
        <f t="shared" ref="X10:X17" si="68">_xlfn.POISSON.DIST(3,K10,FALSE) * _xlfn.POISSON.DIST(1,L10,FALSE)</f>
        <v>7.7183870236503305E-2</v>
      </c>
      <c r="Y10" s="5">
        <f t="shared" ref="Y10:Y17" si="69">_xlfn.POISSON.DIST(3,K10,FALSE) * _xlfn.POISSON.DIST(2,L10,FALSE)</f>
        <v>4.1713182600074561E-2</v>
      </c>
      <c r="Z10" s="5">
        <f t="shared" ref="Z10:Z17" si="70">_xlfn.POISSON.DIST(0,K10,FALSE) * _xlfn.POISSON.DIST(3,L10,FALSE)</f>
        <v>6.2967526875586047E-3</v>
      </c>
      <c r="AA10" s="5">
        <f t="shared" ref="AA10:AA17" si="71">_xlfn.POISSON.DIST(1,K10,FALSE) * _xlfn.POISSON.DIST(3,L10,FALSE)</f>
        <v>1.5291066900669628E-2</v>
      </c>
      <c r="AB10" s="5">
        <f t="shared" ref="AB10:AB17" si="72">_xlfn.POISSON.DIST(2,K10,FALSE) * _xlfn.POISSON.DIST(3,L10,FALSE)</f>
        <v>1.8566453103894293E-2</v>
      </c>
      <c r="AC10" s="5">
        <f t="shared" ref="AC10:AC17" si="73">_xlfn.POISSON.DIST(4,K10,FALSE) * _xlfn.POISSON.DIST(4,L10,FALSE)</f>
        <v>2.4655100808963523E-3</v>
      </c>
      <c r="AD10" s="5">
        <f t="shared" ref="AD10:AD17" si="74">_xlfn.POISSON.DIST(4,K10,FALSE) * _xlfn.POISSON.DIST(0,L10,FALSE)</f>
        <v>4.3352180070953074E-2</v>
      </c>
      <c r="AE10" s="5">
        <f t="shared" ref="AE10:AE17" si="75">_xlfn.POISSON.DIST(4,K10,FALSE) * _xlfn.POISSON.DIST(1,L10,FALSE)</f>
        <v>4.6858427748437396E-2</v>
      </c>
      <c r="AF10" s="5">
        <f t="shared" ref="AF10:AF17" si="76">_xlfn.POISSON.DIST(4,K10,FALSE) * _xlfn.POISSON.DIST(2,L10,FALSE)</f>
        <v>2.5324127269515381E-2</v>
      </c>
      <c r="AG10" s="5">
        <f t="shared" ref="AG10:AG17" si="77">_xlfn.POISSON.DIST(4,K10,FALSE) * _xlfn.POISSON.DIST(3,L10,FALSE)</f>
        <v>9.1240993033389253E-3</v>
      </c>
      <c r="AH10" s="5">
        <f t="shared" ref="AH10:AH17" si="78">_xlfn.POISSON.DIST(0,K10,FALSE) * _xlfn.POISSON.DIST(4,L10,FALSE)</f>
        <v>1.7015057280673981E-3</v>
      </c>
      <c r="AI10" s="5">
        <f t="shared" ref="AI10:AI17" si="79">_xlfn.POISSON.DIST(1,K10,FALSE) * _xlfn.POISSON.DIST(4,L10,FALSE)</f>
        <v>4.1319453392473764E-3</v>
      </c>
      <c r="AJ10" s="5">
        <f t="shared" ref="AJ10:AJ17" si="80">_xlfn.POISSON.DIST(2,K10,FALSE) * _xlfn.POISSON.DIST(4,L10,FALSE)</f>
        <v>5.0170187513620436E-3</v>
      </c>
      <c r="AK10" s="5">
        <f t="shared" ref="AK10:AK17" si="81">_xlfn.POISSON.DIST(3,K10,FALSE) * _xlfn.POISSON.DIST(4,L10,FALSE)</f>
        <v>4.0611181231329455E-3</v>
      </c>
      <c r="AL10" s="5">
        <f t="shared" ref="AL10:AL17" si="82">_xlfn.POISSON.DIST(5,K10,FALSE) * _xlfn.POISSON.DIST(5,L10,FALSE)</f>
        <v>2.5885985092616331E-4</v>
      </c>
      <c r="AM10" s="5">
        <f t="shared" ref="AM10:AM17" si="83">_xlfn.POISSON.DIST(5,K10,FALSE) * _xlfn.POISSON.DIST(0,L10,FALSE)</f>
        <v>2.1055331808238525E-2</v>
      </c>
      <c r="AN10" s="5">
        <f t="shared" ref="AN10:AN17" si="84">_xlfn.POISSON.DIST(5,K10,FALSE) * _xlfn.POISSON.DIST(1,L10,FALSE)</f>
        <v>2.2758249819062222E-2</v>
      </c>
      <c r="AO10" s="5">
        <f t="shared" ref="AO10:AO17" si="85">_xlfn.POISSON.DIST(5,K10,FALSE) * _xlfn.POISSON.DIST(2,L10,FALSE)</f>
        <v>1.2299448413921148E-2</v>
      </c>
      <c r="AP10" s="5">
        <f t="shared" ref="AP10:AP17" si="86">_xlfn.POISSON.DIST(5,K10,FALSE) * _xlfn.POISSON.DIST(3,L10,FALSE)</f>
        <v>4.4314020187380988E-3</v>
      </c>
      <c r="AQ10" s="5">
        <f t="shared" ref="AQ10:AQ17" si="87">_xlfn.POISSON.DIST(5,K10,FALSE) * _xlfn.POISSON.DIST(4,L10,FALSE)</f>
        <v>1.1974514948237167E-3</v>
      </c>
      <c r="AR10" s="5">
        <f t="shared" ref="AR10:AR17" si="88">_xlfn.POISSON.DIST(0,K10,FALSE) * _xlfn.POISSON.DIST(5,L10,FALSE)</f>
        <v>3.6782410061827255E-4</v>
      </c>
      <c r="AS10" s="5">
        <f t="shared" ref="AS10:AS17" si="89">_xlfn.POISSON.DIST(1,K10,FALSE) * _xlfn.POISSON.DIST(5,L10,FALSE)</f>
        <v>8.9322595460126922E-4</v>
      </c>
      <c r="AT10" s="5">
        <f t="shared" ref="AT10:AT17" si="90">_xlfn.POISSON.DIST(2,K10,FALSE) * _xlfn.POISSON.DIST(5,L10,FALSE)</f>
        <v>1.0845572715766109E-3</v>
      </c>
      <c r="AU10" s="5">
        <f t="shared" ref="AU10:AU17" si="91">_xlfn.POISSON.DIST(3,K10,FALSE) * _xlfn.POISSON.DIST(5,L10,FALSE)</f>
        <v>8.7791483537501952E-4</v>
      </c>
      <c r="AV10" s="5">
        <f t="shared" ref="AV10:AV17" si="92">_xlfn.POISSON.DIST(4,K10,FALSE) * _xlfn.POISSON.DIST(5,L10,FALSE)</f>
        <v>5.3298323544348535E-4</v>
      </c>
      <c r="AW10" s="5">
        <f t="shared" ref="AW10:AW17" si="93">_xlfn.POISSON.DIST(6,K10,FALSE) * _xlfn.POISSON.DIST(6,L10,FALSE)</f>
        <v>1.887383346844409E-5</v>
      </c>
      <c r="AX10" s="5">
        <f t="shared" ref="AX10:AX17" si="94">_xlfn.POISSON.DIST(6,K10,FALSE) * _xlfn.POISSON.DIST(0,L10,FALSE)</f>
        <v>8.5218128367370374E-3</v>
      </c>
      <c r="AY10" s="5">
        <f t="shared" ref="AY10:AY17" si="95">_xlfn.POISSON.DIST(6,K10,FALSE) * _xlfn.POISSON.DIST(1,L10,FALSE)</f>
        <v>9.2110419924072342E-3</v>
      </c>
      <c r="AZ10" s="5">
        <f t="shared" ref="AZ10:AZ17" si="96">_xlfn.POISSON.DIST(6,K10,FALSE) * _xlfn.POISSON.DIST(2,L10,FALSE)</f>
        <v>4.9780073918154442E-3</v>
      </c>
      <c r="BA10" s="5">
        <f t="shared" ref="BA10:BA17" si="97">_xlfn.POISSON.DIST(6,K10,FALSE) * _xlfn.POISSON.DIST(3,L10,FALSE)</f>
        <v>1.79353994284947E-3</v>
      </c>
      <c r="BB10" s="5">
        <f t="shared" ref="BB10:BB17" si="98">_xlfn.POISSON.DIST(6,K10,FALSE) * _xlfn.POISSON.DIST(4,L10,FALSE)</f>
        <v>4.8464957061212903E-4</v>
      </c>
      <c r="BC10" s="5">
        <f t="shared" ref="BC10:BC17" si="99">_xlfn.POISSON.DIST(6,K10,FALSE) * _xlfn.POISSON.DIST(5,L10,FALSE)</f>
        <v>1.0476943420455947E-4</v>
      </c>
      <c r="BD10" s="5">
        <f t="shared" ref="BD10:BD17" si="100">_xlfn.POISSON.DIST(0,K10,FALSE) * _xlfn.POISSON.DIST(6,L10,FALSE)</f>
        <v>6.626217726054474E-5</v>
      </c>
      <c r="BE10" s="5">
        <f t="shared" ref="BE10:BE17" si="101">_xlfn.POISSON.DIST(1,K10,FALSE) * _xlfn.POISSON.DIST(6,L10,FALSE)</f>
        <v>1.6091141509765532E-4</v>
      </c>
      <c r="BF10" s="5">
        <f t="shared" ref="BF10:BF17" si="102">_xlfn.POISSON.DIST(2,K10,FALSE) * _xlfn.POISSON.DIST(6,L10,FALSE)</f>
        <v>1.9537905770074514E-4</v>
      </c>
      <c r="BG10" s="5">
        <f t="shared" ref="BG10:BG17" si="103">_xlfn.POISSON.DIST(3,K10,FALSE) * _xlfn.POISSON.DIST(6,L10,FALSE)</f>
        <v>1.5815317251778699E-4</v>
      </c>
      <c r="BH10" s="5">
        <f t="shared" ref="BH10:BH17" si="104">_xlfn.POISSON.DIST(4,K10,FALSE) * _xlfn.POISSON.DIST(6,L10,FALSE)</f>
        <v>9.6014996201965679E-5</v>
      </c>
      <c r="BI10" s="5">
        <f t="shared" ref="BI10:BI17" si="105">_xlfn.POISSON.DIST(5,K10,FALSE) * _xlfn.POISSON.DIST(6,L10,FALSE)</f>
        <v>4.6632663000809151E-5</v>
      </c>
      <c r="BJ10" s="8">
        <f t="shared" ref="BJ10:BJ17" si="106">SUM(N10,Q10,T10,W10,X10,Y10,AD10,AE10,AF10,AG10,AM10,AN10,AO10,AP10,AQ10,AX10,AY10,AZ10,BA10,BB10,BC10)</f>
        <v>0.65802175652322248</v>
      </c>
      <c r="BK10" s="8">
        <f t="shared" ref="BK10:BK17" si="107">SUM(M10,P10,S10,V10,AC10,AL10,AY10)</f>
        <v>0.18694427301506503</v>
      </c>
      <c r="BL10" s="8">
        <f t="shared" ref="BL10:BL17" si="108">SUM(O10,R10,U10,AA10,AB10,AH10,AI10,AJ10,AK10,AR10,AS10,AT10,AU10,AV10,BD10,BE10,BF10,BG10,BH10,BI10)</f>
        <v>0.1455044973278678</v>
      </c>
      <c r="BM10" s="8">
        <f t="shared" ref="BM10:BM17" si="109">SUM(S10:BI10)</f>
        <v>0.6684415493381699</v>
      </c>
      <c r="BN10" s="8">
        <f t="shared" ref="BN10:BN17" si="110">SUM(M10:R10)</f>
        <v>0.3191335620566052</v>
      </c>
    </row>
    <row r="11" spans="1:88" x14ac:dyDescent="0.25">
      <c r="B11" t="s">
        <v>775</v>
      </c>
      <c r="C11" t="s">
        <v>776</v>
      </c>
      <c r="D11" t="s">
        <v>778</v>
      </c>
      <c r="E11" s="1" t="e">
        <f>VLOOKUP(A11,home!$A$2:$E$670,3,FALSE)</f>
        <v>#N/A</v>
      </c>
      <c r="F11" t="e">
        <f>VLOOKUP(B11,home!$B$2:$E$670,3,FALSE)</f>
        <v>#N/A</v>
      </c>
      <c r="G11" t="e">
        <f>VLOOKUP(C11,away!$B$2:$E$670,4,FALSE)</f>
        <v>#N/A</v>
      </c>
      <c r="H11" t="e">
        <f>VLOOKUP(A11,away!$A$2:$E$670,3,FALSE)</f>
        <v>#N/A</v>
      </c>
      <c r="I11" t="e">
        <f>VLOOKUP(C11,away!$B$2:$E$670,3,FALSE)</f>
        <v>#N/A</v>
      </c>
      <c r="J11" t="e">
        <f>VLOOKUP(B11,home!$B$2:$E$670,4,FALSE)</f>
        <v>#N/A</v>
      </c>
      <c r="K11" s="3" t="e">
        <f t="shared" si="56"/>
        <v>#N/A</v>
      </c>
      <c r="L11" s="3" t="e">
        <f t="shared" si="57"/>
        <v>#N/A</v>
      </c>
      <c r="M11" s="5" t="e">
        <f t="shared" si="2"/>
        <v>#N/A</v>
      </c>
      <c r="N11" s="5" t="e">
        <f t="shared" si="58"/>
        <v>#N/A</v>
      </c>
      <c r="O11" s="5" t="e">
        <f t="shared" si="59"/>
        <v>#N/A</v>
      </c>
      <c r="P11" s="5" t="e">
        <f t="shared" si="60"/>
        <v>#N/A</v>
      </c>
      <c r="Q11" s="5" t="e">
        <f t="shared" si="61"/>
        <v>#N/A</v>
      </c>
      <c r="R11" s="5" t="e">
        <f t="shared" si="62"/>
        <v>#N/A</v>
      </c>
      <c r="S11" s="5" t="e">
        <f t="shared" si="63"/>
        <v>#N/A</v>
      </c>
      <c r="T11" s="5" t="e">
        <f t="shared" si="64"/>
        <v>#N/A</v>
      </c>
      <c r="U11" s="5" t="e">
        <f t="shared" si="65"/>
        <v>#N/A</v>
      </c>
      <c r="V11" s="5" t="e">
        <f t="shared" si="66"/>
        <v>#N/A</v>
      </c>
      <c r="W11" s="5" t="e">
        <f t="shared" si="67"/>
        <v>#N/A</v>
      </c>
      <c r="X11" s="5" t="e">
        <f t="shared" si="68"/>
        <v>#N/A</v>
      </c>
      <c r="Y11" s="5" t="e">
        <f t="shared" si="69"/>
        <v>#N/A</v>
      </c>
      <c r="Z11" s="5" t="e">
        <f t="shared" si="70"/>
        <v>#N/A</v>
      </c>
      <c r="AA11" s="5" t="e">
        <f t="shared" si="71"/>
        <v>#N/A</v>
      </c>
      <c r="AB11" s="5" t="e">
        <f t="shared" si="72"/>
        <v>#N/A</v>
      </c>
      <c r="AC11" s="5" t="e">
        <f t="shared" si="73"/>
        <v>#N/A</v>
      </c>
      <c r="AD11" s="5" t="e">
        <f t="shared" si="74"/>
        <v>#N/A</v>
      </c>
      <c r="AE11" s="5" t="e">
        <f t="shared" si="75"/>
        <v>#N/A</v>
      </c>
      <c r="AF11" s="5" t="e">
        <f t="shared" si="76"/>
        <v>#N/A</v>
      </c>
      <c r="AG11" s="5" t="e">
        <f t="shared" si="77"/>
        <v>#N/A</v>
      </c>
      <c r="AH11" s="5" t="e">
        <f t="shared" si="78"/>
        <v>#N/A</v>
      </c>
      <c r="AI11" s="5" t="e">
        <f t="shared" si="79"/>
        <v>#N/A</v>
      </c>
      <c r="AJ11" s="5" t="e">
        <f t="shared" si="80"/>
        <v>#N/A</v>
      </c>
      <c r="AK11" s="5" t="e">
        <f t="shared" si="81"/>
        <v>#N/A</v>
      </c>
      <c r="AL11" s="5" t="e">
        <f t="shared" si="82"/>
        <v>#N/A</v>
      </c>
      <c r="AM11" s="5" t="e">
        <f t="shared" si="83"/>
        <v>#N/A</v>
      </c>
      <c r="AN11" s="5" t="e">
        <f t="shared" si="84"/>
        <v>#N/A</v>
      </c>
      <c r="AO11" s="5" t="e">
        <f t="shared" si="85"/>
        <v>#N/A</v>
      </c>
      <c r="AP11" s="5" t="e">
        <f t="shared" si="86"/>
        <v>#N/A</v>
      </c>
      <c r="AQ11" s="5" t="e">
        <f t="shared" si="87"/>
        <v>#N/A</v>
      </c>
      <c r="AR11" s="5" t="e">
        <f t="shared" si="88"/>
        <v>#N/A</v>
      </c>
      <c r="AS11" s="5" t="e">
        <f t="shared" si="89"/>
        <v>#N/A</v>
      </c>
      <c r="AT11" s="5" t="e">
        <f t="shared" si="90"/>
        <v>#N/A</v>
      </c>
      <c r="AU11" s="5" t="e">
        <f t="shared" si="91"/>
        <v>#N/A</v>
      </c>
      <c r="AV11" s="5" t="e">
        <f t="shared" si="92"/>
        <v>#N/A</v>
      </c>
      <c r="AW11" s="5" t="e">
        <f t="shared" si="93"/>
        <v>#N/A</v>
      </c>
      <c r="AX11" s="5" t="e">
        <f t="shared" si="94"/>
        <v>#N/A</v>
      </c>
      <c r="AY11" s="5" t="e">
        <f t="shared" si="95"/>
        <v>#N/A</v>
      </c>
      <c r="AZ11" s="5" t="e">
        <f t="shared" si="96"/>
        <v>#N/A</v>
      </c>
      <c r="BA11" s="5" t="e">
        <f t="shared" si="97"/>
        <v>#N/A</v>
      </c>
      <c r="BB11" s="5" t="e">
        <f t="shared" si="98"/>
        <v>#N/A</v>
      </c>
      <c r="BC11" s="5" t="e">
        <f t="shared" si="99"/>
        <v>#N/A</v>
      </c>
      <c r="BD11" s="5" t="e">
        <f t="shared" si="100"/>
        <v>#N/A</v>
      </c>
      <c r="BE11" s="5" t="e">
        <f t="shared" si="101"/>
        <v>#N/A</v>
      </c>
      <c r="BF11" s="5" t="e">
        <f t="shared" si="102"/>
        <v>#N/A</v>
      </c>
      <c r="BG11" s="5" t="e">
        <f t="shared" si="103"/>
        <v>#N/A</v>
      </c>
      <c r="BH11" s="5" t="e">
        <f t="shared" si="104"/>
        <v>#N/A</v>
      </c>
      <c r="BI11" s="5" t="e">
        <f t="shared" si="105"/>
        <v>#N/A</v>
      </c>
      <c r="BJ11" s="8" t="e">
        <f t="shared" si="106"/>
        <v>#N/A</v>
      </c>
      <c r="BK11" s="8" t="e">
        <f t="shared" si="107"/>
        <v>#N/A</v>
      </c>
      <c r="BL11" s="8" t="e">
        <f t="shared" si="108"/>
        <v>#N/A</v>
      </c>
      <c r="BM11" s="8" t="e">
        <f t="shared" si="109"/>
        <v>#N/A</v>
      </c>
      <c r="BN11" s="8" t="e">
        <f t="shared" si="110"/>
        <v>#N/A</v>
      </c>
    </row>
    <row r="12" spans="1:88" x14ac:dyDescent="0.25">
      <c r="A12" t="s">
        <v>10</v>
      </c>
      <c r="B12" t="s">
        <v>245</v>
      </c>
      <c r="C12" t="s">
        <v>153</v>
      </c>
      <c r="D12" t="s">
        <v>778</v>
      </c>
      <c r="E12" s="1">
        <f>VLOOKUP(A12,home!$A$2:$E$670,3,FALSE)</f>
        <v>1.5425</v>
      </c>
      <c r="F12">
        <f>VLOOKUP(B12,home!$B$2:$E$670,3,FALSE)</f>
        <v>1.2966</v>
      </c>
      <c r="G12">
        <f>VLOOKUP(C12,away!$B$2:$E$670,4,FALSE)</f>
        <v>0.52729999999999999</v>
      </c>
      <c r="H12">
        <f>VLOOKUP(A12,away!$A$2:$E$670,3,FALSE)</f>
        <v>1.4443999999999999</v>
      </c>
      <c r="I12">
        <f>VLOOKUP(C12,away!$B$2:$E$670,3,FALSE)</f>
        <v>1.6215999999999999</v>
      </c>
      <c r="J12">
        <f>VLOOKUP(B12,home!$B$2:$E$670,4,FALSE)</f>
        <v>0.6109</v>
      </c>
      <c r="K12" s="3">
        <f t="shared" si="56"/>
        <v>1.0546029001499999</v>
      </c>
      <c r="L12" s="3">
        <f t="shared" si="57"/>
        <v>1.430873829536</v>
      </c>
      <c r="M12" s="5">
        <f t="shared" si="2"/>
        <v>8.3285840213889281E-2</v>
      </c>
      <c r="N12" s="5">
        <f t="shared" si="58"/>
        <v>8.7833488630997131E-2</v>
      </c>
      <c r="O12" s="5">
        <f t="shared" si="59"/>
        <v>0.11917152913297113</v>
      </c>
      <c r="P12" s="5">
        <f t="shared" si="60"/>
        <v>0.12567864023894157</v>
      </c>
      <c r="Q12" s="5">
        <f t="shared" si="61"/>
        <v>4.6314725920270798E-2</v>
      </c>
      <c r="R12" s="5">
        <f t="shared" si="62"/>
        <v>8.525971113107772E-2</v>
      </c>
      <c r="S12" s="5">
        <f t="shared" si="63"/>
        <v>4.7412382980544183E-2</v>
      </c>
      <c r="T12" s="5">
        <f t="shared" si="64"/>
        <v>6.627052924144812E-2</v>
      </c>
      <c r="U12" s="5">
        <f t="shared" si="65"/>
        <v>8.9915138624785798E-2</v>
      </c>
      <c r="V12" s="5">
        <f t="shared" si="66"/>
        <v>7.9494956541364334E-3</v>
      </c>
      <c r="W12" s="5">
        <f t="shared" si="67"/>
        <v>1.6281214758389985E-2</v>
      </c>
      <c r="X12" s="5">
        <f t="shared" si="68"/>
        <v>2.3296364110835521E-2</v>
      </c>
      <c r="Y12" s="5">
        <f t="shared" si="69"/>
        <v>1.666707886476813E-2</v>
      </c>
      <c r="Z12" s="5">
        <f t="shared" si="70"/>
        <v>4.0665296457086095E-2</v>
      </c>
      <c r="AA12" s="5">
        <f t="shared" si="71"/>
        <v>4.2885739579102515E-2</v>
      </c>
      <c r="AB12" s="5">
        <f t="shared" si="72"/>
        <v>2.261371266759957E-2</v>
      </c>
      <c r="AC12" s="5">
        <f t="shared" si="73"/>
        <v>7.497386424206874E-4</v>
      </c>
      <c r="AD12" s="5">
        <f t="shared" si="74"/>
        <v>4.2925540755407651E-3</v>
      </c>
      <c r="AE12" s="5">
        <f t="shared" si="75"/>
        <v>6.1421032885593781E-3</v>
      </c>
      <c r="AF12" s="5">
        <f t="shared" si="76"/>
        <v>4.3942874269533097E-3</v>
      </c>
      <c r="AG12" s="5">
        <f t="shared" si="77"/>
        <v>2.0958902928955255E-3</v>
      </c>
      <c r="AH12" s="5">
        <f t="shared" si="78"/>
        <v>1.4546727117691878E-2</v>
      </c>
      <c r="AI12" s="5">
        <f t="shared" si="79"/>
        <v>1.5341020606008504E-2</v>
      </c>
      <c r="AJ12" s="5">
        <f t="shared" si="80"/>
        <v>8.089342411178738E-3</v>
      </c>
      <c r="AK12" s="5">
        <f t="shared" si="81"/>
        <v>2.8436813223784965E-3</v>
      </c>
      <c r="AL12" s="5">
        <f t="shared" si="82"/>
        <v>4.5254335129254443E-5</v>
      </c>
      <c r="AM12" s="5">
        <f t="shared" si="83"/>
        <v>9.0538799542319885E-4</v>
      </c>
      <c r="AN12" s="5">
        <f t="shared" si="84"/>
        <v>1.295495988227115E-3</v>
      </c>
      <c r="AO12" s="5">
        <f t="shared" si="85"/>
        <v>9.2684565291152859E-4</v>
      </c>
      <c r="AP12" s="5">
        <f t="shared" si="86"/>
        <v>4.4206639625677101E-4</v>
      </c>
      <c r="AQ12" s="5">
        <f t="shared" si="87"/>
        <v>1.5813530933027619E-4</v>
      </c>
      <c r="AR12" s="5">
        <f t="shared" si="88"/>
        <v>4.1629062276213906E-3</v>
      </c>
      <c r="AS12" s="5">
        <f t="shared" si="89"/>
        <v>4.3902129807020145E-3</v>
      </c>
      <c r="AT12" s="5">
        <f t="shared" si="90"/>
        <v>2.3149656708622598E-3</v>
      </c>
      <c r="AU12" s="5">
        <f t="shared" si="91"/>
        <v>8.137898367463432E-4</v>
      </c>
      <c r="AV12" s="5">
        <f t="shared" si="92"/>
        <v>2.1455628048632213E-4</v>
      </c>
      <c r="AW12" s="5">
        <f t="shared" si="93"/>
        <v>1.8969155198783506E-6</v>
      </c>
      <c r="AX12" s="5">
        <f t="shared" si="94"/>
        <v>1.5913746762238331E-4</v>
      </c>
      <c r="AY12" s="5">
        <f t="shared" si="95"/>
        <v>2.2770563771950083E-4</v>
      </c>
      <c r="AZ12" s="5">
        <f t="shared" si="96"/>
        <v>1.6290901892531963E-4</v>
      </c>
      <c r="BA12" s="5">
        <f t="shared" si="97"/>
        <v>7.7700750591874927E-5</v>
      </c>
      <c r="BB12" s="5">
        <f t="shared" si="98"/>
        <v>2.7794992639304421E-5</v>
      </c>
      <c r="BC12" s="5">
        <f t="shared" si="99"/>
        <v>7.9542255119452895E-6</v>
      </c>
      <c r="BD12" s="5">
        <f t="shared" si="100"/>
        <v>9.9276559598598024E-4</v>
      </c>
      <c r="BE12" s="5">
        <f t="shared" si="101"/>
        <v>1.046973476695958E-3</v>
      </c>
      <c r="BF12" s="5">
        <f t="shared" si="102"/>
        <v>5.5207063245184273E-4</v>
      </c>
      <c r="BG12" s="5">
        <f t="shared" si="103"/>
        <v>1.9407176335711933E-4</v>
      </c>
      <c r="BH12" s="5">
        <f t="shared" si="104"/>
        <v>5.1167161118410632E-5</v>
      </c>
      <c r="BI12" s="5">
        <f t="shared" si="105"/>
        <v>1.0792207301583637E-5</v>
      </c>
      <c r="BJ12" s="8">
        <f t="shared" si="106"/>
        <v>0.2779793700458178</v>
      </c>
      <c r="BK12" s="8">
        <f t="shared" si="107"/>
        <v>0.26534905770278089</v>
      </c>
      <c r="BL12" s="8">
        <f t="shared" si="108"/>
        <v>0.41541087442612368</v>
      </c>
      <c r="BM12" s="8">
        <f t="shared" si="109"/>
        <v>0.4516348546414613</v>
      </c>
      <c r="BN12" s="8">
        <f t="shared" si="110"/>
        <v>0.5475439352681476</v>
      </c>
    </row>
    <row r="13" spans="1:88" x14ac:dyDescent="0.25">
      <c r="A13" t="s">
        <v>69</v>
      </c>
      <c r="B13" t="s">
        <v>262</v>
      </c>
      <c r="C13" t="s">
        <v>60</v>
      </c>
      <c r="D13" t="s">
        <v>778</v>
      </c>
      <c r="E13" s="1">
        <f>VLOOKUP(A13,home!$A$2:$E$670,3,FALSE)</f>
        <v>1.3526</v>
      </c>
      <c r="F13">
        <f>VLOOKUP(B13,home!$B$2:$E$670,3,FALSE)</f>
        <v>1.6732</v>
      </c>
      <c r="G13">
        <f>VLOOKUP(C13,away!$B$2:$E$670,4,FALSE)</f>
        <v>0.55510000000000004</v>
      </c>
      <c r="H13">
        <f>VLOOKUP(A13,away!$A$2:$E$670,3,FALSE)</f>
        <v>1.3421000000000001</v>
      </c>
      <c r="I13">
        <f>VLOOKUP(C13,away!$B$2:$E$670,3,FALSE)</f>
        <v>1.3512</v>
      </c>
      <c r="J13">
        <f>VLOOKUP(B13,home!$B$2:$E$670,4,FALSE)</f>
        <v>0.66669999999999996</v>
      </c>
      <c r="K13" s="3">
        <f t="shared" si="56"/>
        <v>1.256285844632</v>
      </c>
      <c r="L13" s="3">
        <f t="shared" si="57"/>
        <v>1.209024128184</v>
      </c>
      <c r="M13" s="5">
        <f t="shared" si="2"/>
        <v>8.4982496024981299E-2</v>
      </c>
      <c r="N13" s="5">
        <f t="shared" si="58"/>
        <v>0.1067623067976792</v>
      </c>
      <c r="O13" s="5">
        <f t="shared" si="59"/>
        <v>0.10274588816750324</v>
      </c>
      <c r="P13" s="5">
        <f t="shared" si="60"/>
        <v>0.12907820489897681</v>
      </c>
      <c r="Q13" s="5">
        <f t="shared" si="61"/>
        <v>6.7061987385091587E-2</v>
      </c>
      <c r="R13" s="5">
        <f t="shared" si="62"/>
        <v>6.2111128933103193E-2</v>
      </c>
      <c r="S13" s="5">
        <f t="shared" si="63"/>
        <v>4.9013572674555715E-2</v>
      </c>
      <c r="T13" s="5">
        <f t="shared" si="64"/>
        <v>8.1079560832546749E-2</v>
      </c>
      <c r="U13" s="5">
        <f t="shared" si="65"/>
        <v>7.8029332072770588E-2</v>
      </c>
      <c r="V13" s="5">
        <f t="shared" si="66"/>
        <v>8.2717478074771835E-3</v>
      </c>
      <c r="W13" s="5">
        <f t="shared" si="67"/>
        <v>2.8083008488260109E-2</v>
      </c>
      <c r="X13" s="5">
        <f t="shared" si="68"/>
        <v>3.3953034854302545E-2</v>
      </c>
      <c r="Y13" s="5">
        <f t="shared" si="69"/>
        <v>2.0525019181962052E-2</v>
      </c>
      <c r="Z13" s="5">
        <f t="shared" si="70"/>
        <v>2.5031284502956368E-2</v>
      </c>
      <c r="AA13" s="5">
        <f t="shared" si="71"/>
        <v>3.1446448394020429E-2</v>
      </c>
      <c r="AB13" s="5">
        <f t="shared" si="72"/>
        <v>1.9752863990679284E-2</v>
      </c>
      <c r="AC13" s="5">
        <f t="shared" si="73"/>
        <v>7.8523696666042144E-4</v>
      </c>
      <c r="AD13" s="5">
        <f t="shared" si="74"/>
        <v>8.820071509620369E-3</v>
      </c>
      <c r="AE13" s="5">
        <f t="shared" si="75"/>
        <v>1.06636792674393E-2</v>
      </c>
      <c r="AF13" s="5">
        <f t="shared" si="76"/>
        <v>6.446322764774799E-3</v>
      </c>
      <c r="AG13" s="5">
        <f t="shared" si="77"/>
        <v>2.5979199202248414E-3</v>
      </c>
      <c r="AH13" s="5">
        <f t="shared" si="78"/>
        <v>7.5658567308781229E-3</v>
      </c>
      <c r="AI13" s="5">
        <f t="shared" si="79"/>
        <v>9.5048787135159248E-3</v>
      </c>
      <c r="AJ13" s="5">
        <f t="shared" si="80"/>
        <v>5.9704222913670368E-3</v>
      </c>
      <c r="AK13" s="5">
        <f t="shared" si="81"/>
        <v>2.5001856703732537E-3</v>
      </c>
      <c r="AL13" s="5">
        <f t="shared" si="82"/>
        <v>4.7707225754842584E-5</v>
      </c>
      <c r="AM13" s="5">
        <f t="shared" si="83"/>
        <v>2.2161061972356126E-3</v>
      </c>
      <c r="AN13" s="5">
        <f t="shared" si="84"/>
        <v>2.679325863075946E-3</v>
      </c>
      <c r="AO13" s="5">
        <f t="shared" si="85"/>
        <v>1.6196848078631196E-3</v>
      </c>
      <c r="AP13" s="5">
        <f t="shared" si="86"/>
        <v>6.5274600425319258E-4</v>
      </c>
      <c r="AQ13" s="5">
        <f t="shared" si="87"/>
        <v>1.9729641717945143E-4</v>
      </c>
      <c r="AR13" s="5">
        <f t="shared" si="88"/>
        <v>1.8294606676029935E-3</v>
      </c>
      <c r="AS13" s="5">
        <f t="shared" si="89"/>
        <v>2.2983255400206492E-3</v>
      </c>
      <c r="AT13" s="5">
        <f t="shared" si="90"/>
        <v>1.4436769211420696E-3</v>
      </c>
      <c r="AU13" s="5">
        <f t="shared" si="91"/>
        <v>6.0455696008423023E-4</v>
      </c>
      <c r="AV13" s="5">
        <f t="shared" si="92"/>
        <v>1.8987408780689287E-4</v>
      </c>
      <c r="AW13" s="5">
        <f t="shared" si="93"/>
        <v>2.0128207275292977E-6</v>
      </c>
      <c r="AX13" s="5">
        <f t="shared" si="94"/>
        <v>4.6401047429805829E-4</v>
      </c>
      <c r="AY13" s="5">
        <f t="shared" si="95"/>
        <v>5.6099985915645416E-4</v>
      </c>
      <c r="AZ13" s="5">
        <f t="shared" si="96"/>
        <v>3.3913118281398943E-4</v>
      </c>
      <c r="BA13" s="5">
        <f t="shared" si="97"/>
        <v>1.3667259421389744E-4</v>
      </c>
      <c r="BB13" s="5">
        <f t="shared" si="98"/>
        <v>4.1310116016525735E-5</v>
      </c>
      <c r="BC13" s="5">
        <f t="shared" si="99"/>
        <v>9.9889854004119807E-6</v>
      </c>
      <c r="BD13" s="5">
        <f t="shared" si="100"/>
        <v>3.6864368144927086E-4</v>
      </c>
      <c r="BE13" s="5">
        <f t="shared" si="101"/>
        <v>4.631218387177472E-4</v>
      </c>
      <c r="BF13" s="5">
        <f t="shared" si="102"/>
        <v>2.9090670516052503E-4</v>
      </c>
      <c r="BG13" s="5">
        <f t="shared" si="103"/>
        <v>1.2182065860056748E-4</v>
      </c>
      <c r="BH13" s="5">
        <f t="shared" si="104"/>
        <v>3.8260392245910106E-5</v>
      </c>
      <c r="BI13" s="5">
        <f t="shared" si="105"/>
        <v>9.6131978377209599E-6</v>
      </c>
      <c r="BJ13" s="8">
        <f t="shared" si="106"/>
        <v>0.37491018350340827</v>
      </c>
      <c r="BK13" s="8">
        <f t="shared" si="107"/>
        <v>0.27273996545756279</v>
      </c>
      <c r="BL13" s="8">
        <f t="shared" si="108"/>
        <v>0.32728526561487958</v>
      </c>
      <c r="BM13" s="8">
        <f t="shared" si="109"/>
        <v>0.44666569983304277</v>
      </c>
      <c r="BN13" s="8">
        <f t="shared" si="110"/>
        <v>0.55274201220733532</v>
      </c>
    </row>
    <row r="14" spans="1:88" x14ac:dyDescent="0.25">
      <c r="A14" t="s">
        <v>340</v>
      </c>
      <c r="B14" t="s">
        <v>353</v>
      </c>
      <c r="C14" t="s">
        <v>35</v>
      </c>
      <c r="D14" t="s">
        <v>778</v>
      </c>
      <c r="E14" s="1">
        <f>VLOOKUP(A14,home!$A$2:$E$670,3,FALSE)</f>
        <v>1.3684000000000001</v>
      </c>
      <c r="F14">
        <f>VLOOKUP(B14,home!$B$2:$E$670,3,FALSE)</f>
        <v>1.5769</v>
      </c>
      <c r="G14">
        <f>VLOOKUP(C14,away!$B$2:$E$670,4,FALSE)</f>
        <v>0.64949999999999997</v>
      </c>
      <c r="H14">
        <f>VLOOKUP(A14,away!$A$2:$E$670,3,FALSE)</f>
        <v>1.1395</v>
      </c>
      <c r="I14">
        <f>VLOOKUP(C14,away!$B$2:$E$670,3,FALSE)</f>
        <v>1.7435</v>
      </c>
      <c r="J14">
        <f>VLOOKUP(B14,home!$B$2:$E$670,4,FALSE)</f>
        <v>0.5081</v>
      </c>
      <c r="K14" s="3">
        <f t="shared" si="56"/>
        <v>1.4015105590199999</v>
      </c>
      <c r="L14" s="3">
        <f t="shared" si="57"/>
        <v>1.0094515428249999</v>
      </c>
      <c r="M14" s="5">
        <f t="shared" si="2"/>
        <v>8.9728924666615542E-2</v>
      </c>
      <c r="N14" s="5">
        <f t="shared" si="58"/>
        <v>0.12575603536977178</v>
      </c>
      <c r="O14" s="5">
        <f t="shared" si="59"/>
        <v>9.0577001440743252E-2</v>
      </c>
      <c r="P14" s="5">
        <f t="shared" si="60"/>
        <v>0.12694462392357139</v>
      </c>
      <c r="Q14" s="5">
        <f t="shared" si="61"/>
        <v>8.8124205715613885E-2</v>
      </c>
      <c r="R14" s="5">
        <f t="shared" si="62"/>
        <v>4.571654692441026E-2</v>
      </c>
      <c r="S14" s="5">
        <f t="shared" si="63"/>
        <v>4.4898948702916663E-2</v>
      </c>
      <c r="T14" s="5">
        <f t="shared" si="64"/>
        <v>8.8957115419854113E-2</v>
      </c>
      <c r="U14" s="5">
        <f t="shared" si="65"/>
        <v>6.4072223236494266E-2</v>
      </c>
      <c r="V14" s="5">
        <f t="shared" si="66"/>
        <v>7.0579001993844028E-3</v>
      </c>
      <c r="W14" s="5">
        <f t="shared" si="67"/>
        <v>4.1169001605227858E-2</v>
      </c>
      <c r="X14" s="5">
        <f t="shared" si="68"/>
        <v>4.1558112186962155E-2</v>
      </c>
      <c r="Y14" s="5">
        <f t="shared" si="69"/>
        <v>2.0975450232011691E-2</v>
      </c>
      <c r="Z14" s="5">
        <f t="shared" si="70"/>
        <v>1.5382879608492482E-2</v>
      </c>
      <c r="AA14" s="5">
        <f t="shared" si="71"/>
        <v>2.1559268199435655E-2</v>
      </c>
      <c r="AB14" s="5">
        <f t="shared" si="72"/>
        <v>1.5107771013126587E-2</v>
      </c>
      <c r="AC14" s="5">
        <f t="shared" si="73"/>
        <v>6.2407585529824074E-4</v>
      </c>
      <c r="AD14" s="5">
        <f t="shared" si="74"/>
        <v>1.4424697613509533E-2</v>
      </c>
      <c r="AE14" s="5">
        <f t="shared" si="75"/>
        <v>1.4561033260741292E-2</v>
      </c>
      <c r="AF14" s="5">
        <f t="shared" si="76"/>
        <v>7.3493287450907179E-3</v>
      </c>
      <c r="AG14" s="5">
        <f t="shared" si="77"/>
        <v>2.4729304134866494E-3</v>
      </c>
      <c r="AH14" s="5">
        <f t="shared" si="78"/>
        <v>3.8820678884709916E-3</v>
      </c>
      <c r="AI14" s="5">
        <f t="shared" si="79"/>
        <v>5.4407591365245693E-3</v>
      </c>
      <c r="AJ14" s="5">
        <f t="shared" si="80"/>
        <v>3.8126406894618613E-3</v>
      </c>
      <c r="AK14" s="5">
        <f t="shared" si="81"/>
        <v>1.7811520613433647E-3</v>
      </c>
      <c r="AL14" s="5">
        <f t="shared" si="82"/>
        <v>3.5316627294918204E-5</v>
      </c>
      <c r="AM14" s="5">
        <f t="shared" si="83"/>
        <v>4.0432732032008407E-3</v>
      </c>
      <c r="AN14" s="5">
        <f t="shared" si="84"/>
        <v>4.0814883730340683E-3</v>
      </c>
      <c r="AO14" s="5">
        <f t="shared" si="85"/>
        <v>2.0600323675907693E-3</v>
      </c>
      <c r="AP14" s="5">
        <f t="shared" si="86"/>
        <v>6.9316761724464663E-4</v>
      </c>
      <c r="AQ14" s="5">
        <f t="shared" si="87"/>
        <v>1.7492978016598438E-4</v>
      </c>
      <c r="AR14" s="5">
        <f t="shared" si="88"/>
        <v>7.8375188387368666E-4</v>
      </c>
      <c r="AS14" s="5">
        <f t="shared" si="89"/>
        <v>1.0984365409007885E-3</v>
      </c>
      <c r="AT14" s="5">
        <f t="shared" si="90"/>
        <v>7.6973520524292966E-4</v>
      </c>
      <c r="AU14" s="5">
        <f t="shared" si="91"/>
        <v>3.5959733926579777E-4</v>
      </c>
      <c r="AV14" s="5">
        <f t="shared" si="92"/>
        <v>1.2599486699412812E-4</v>
      </c>
      <c r="AW14" s="5">
        <f t="shared" si="93"/>
        <v>1.3879012651035378E-6</v>
      </c>
      <c r="AX14" s="5">
        <f t="shared" si="94"/>
        <v>9.444483478814324E-4</v>
      </c>
      <c r="AY14" s="5">
        <f t="shared" si="95"/>
        <v>9.5337484188743422E-4</v>
      </c>
      <c r="AZ14" s="5">
        <f t="shared" si="96"/>
        <v>4.811928525169054E-4</v>
      </c>
      <c r="BA14" s="5">
        <f t="shared" si="97"/>
        <v>1.6191362245651764E-4</v>
      </c>
      <c r="BB14" s="5">
        <f t="shared" si="98"/>
        <v>4.0860988998279063E-5</v>
      </c>
      <c r="BC14" s="5">
        <f t="shared" si="99"/>
        <v>8.2494376771336325E-6</v>
      </c>
      <c r="BD14" s="5">
        <f t="shared" si="100"/>
        <v>1.3185992472804881E-4</v>
      </c>
      <c r="BE14" s="5">
        <f t="shared" si="101"/>
        <v>1.8480307681794278E-4</v>
      </c>
      <c r="BF14" s="5">
        <f t="shared" si="102"/>
        <v>1.2950173174986553E-4</v>
      </c>
      <c r="BG14" s="5">
        <f t="shared" si="103"/>
        <v>6.0499348152937399E-5</v>
      </c>
      <c r="BH14" s="5">
        <f t="shared" si="104"/>
        <v>2.1197618812542211E-5</v>
      </c>
      <c r="BI14" s="5">
        <f t="shared" si="105"/>
        <v>5.94173731837178E-6</v>
      </c>
      <c r="BJ14" s="8">
        <f t="shared" si="106"/>
        <v>0.45899084199492379</v>
      </c>
      <c r="BK14" s="8">
        <f t="shared" si="107"/>
        <v>0.27024316481696864</v>
      </c>
      <c r="BL14" s="8">
        <f t="shared" si="108"/>
        <v>0.25562074986386779</v>
      </c>
      <c r="BM14" s="8">
        <f t="shared" si="109"/>
        <v>0.43243831130290428</v>
      </c>
      <c r="BN14" s="8">
        <f t="shared" si="110"/>
        <v>0.56684733804072618</v>
      </c>
    </row>
    <row r="15" spans="1:88" x14ac:dyDescent="0.25">
      <c r="A15" t="s">
        <v>69</v>
      </c>
      <c r="B15" t="s">
        <v>260</v>
      </c>
      <c r="C15" t="s">
        <v>327</v>
      </c>
      <c r="D15" t="s">
        <v>778</v>
      </c>
      <c r="E15" s="1">
        <f>VLOOKUP(A15,home!$A$2:$E$670,3,FALSE)</f>
        <v>1.3526</v>
      </c>
      <c r="F15">
        <f>VLOOKUP(B15,home!$B$2:$E$670,3,FALSE)</f>
        <v>1.1284000000000001</v>
      </c>
      <c r="G15">
        <f>VLOOKUP(C15,away!$B$2:$E$670,4,FALSE)</f>
        <v>0.55020000000000002</v>
      </c>
      <c r="H15">
        <f>VLOOKUP(A15,away!$A$2:$E$670,3,FALSE)</f>
        <v>1.3421000000000001</v>
      </c>
      <c r="I15">
        <f>VLOOKUP(C15,away!$B$2:$E$670,3,FALSE)</f>
        <v>1.5867</v>
      </c>
      <c r="J15">
        <f>VLOOKUP(B15,home!$B$2:$E$670,4,FALSE)</f>
        <v>0.7843</v>
      </c>
      <c r="K15" s="3">
        <f t="shared" si="56"/>
        <v>0.83975586676800018</v>
      </c>
      <c r="L15" s="3">
        <f t="shared" si="57"/>
        <v>1.6701747479010003</v>
      </c>
      <c r="M15" s="5">
        <f t="shared" si="2"/>
        <v>8.1273878260201521E-2</v>
      </c>
      <c r="N15" s="5">
        <f t="shared" si="58"/>
        <v>6.8250216083992454E-2</v>
      </c>
      <c r="O15" s="5">
        <f t="shared" si="59"/>
        <v>0.13574157913416865</v>
      </c>
      <c r="P15" s="5">
        <f t="shared" si="60"/>
        <v>0.11398978744227088</v>
      </c>
      <c r="Q15" s="5">
        <f t="shared" si="61"/>
        <v>2.8656759682358191E-2</v>
      </c>
      <c r="R15" s="5">
        <f t="shared" si="62"/>
        <v>0.11335607885504695</v>
      </c>
      <c r="S15" s="5">
        <f t="shared" si="63"/>
        <v>3.9968781849976293E-2</v>
      </c>
      <c r="T15" s="5">
        <f t="shared" si="64"/>
        <v>4.7861796378142141E-2</v>
      </c>
      <c r="U15" s="5">
        <f t="shared" si="65"/>
        <v>9.5191432252341723E-2</v>
      </c>
      <c r="V15" s="5">
        <f t="shared" si="66"/>
        <v>6.2286418943160371E-3</v>
      </c>
      <c r="W15" s="5">
        <f t="shared" si="67"/>
        <v>8.0215606886069948E-3</v>
      </c>
      <c r="X15" s="5">
        <f t="shared" si="68"/>
        <v>1.3397408100866762E-2</v>
      </c>
      <c r="Y15" s="5">
        <f t="shared" si="69"/>
        <v>1.1188006348695986E-2</v>
      </c>
      <c r="Z15" s="5">
        <f t="shared" si="70"/>
        <v>6.3108153474924655E-2</v>
      </c>
      <c r="AA15" s="5">
        <f t="shared" si="71"/>
        <v>5.2995442121463329E-2</v>
      </c>
      <c r="AB15" s="5">
        <f t="shared" si="72"/>
        <v>2.2251616716731412E-2</v>
      </c>
      <c r="AC15" s="5">
        <f t="shared" si="73"/>
        <v>5.4599459013295363E-4</v>
      </c>
      <c r="AD15" s="5">
        <f t="shared" si="74"/>
        <v>1.6840381622233206E-3</v>
      </c>
      <c r="AE15" s="5">
        <f t="shared" si="75"/>
        <v>2.8126380130469985E-3</v>
      </c>
      <c r="AF15" s="5">
        <f t="shared" si="76"/>
        <v>2.3487984921887711E-3</v>
      </c>
      <c r="AG15" s="5">
        <f t="shared" si="77"/>
        <v>1.3076346431872103E-3</v>
      </c>
      <c r="AH15" s="5">
        <f t="shared" si="78"/>
        <v>2.6350411080119995E-2</v>
      </c>
      <c r="AI15" s="5">
        <f t="shared" si="79"/>
        <v>2.2127912296279282E-2</v>
      </c>
      <c r="AJ15" s="5">
        <f t="shared" si="80"/>
        <v>9.2910220850641479E-3</v>
      </c>
      <c r="AK15" s="5">
        <f t="shared" si="81"/>
        <v>2.6007301014012254E-3</v>
      </c>
      <c r="AL15" s="5">
        <f t="shared" si="82"/>
        <v>3.0631149198825419E-5</v>
      </c>
      <c r="AM15" s="5">
        <f t="shared" si="83"/>
        <v>2.8283618531764709E-4</v>
      </c>
      <c r="AN15" s="5">
        <f t="shared" si="84"/>
        <v>4.7238585451018177E-4</v>
      </c>
      <c r="AO15" s="5">
        <f t="shared" si="85"/>
        <v>3.9448346273427087E-4</v>
      </c>
      <c r="AP15" s="5">
        <f t="shared" si="86"/>
        <v>2.1961877264110817E-4</v>
      </c>
      <c r="AQ15" s="5">
        <f t="shared" si="87"/>
        <v>9.1700432057547542E-5</v>
      </c>
      <c r="AR15" s="5">
        <f t="shared" si="88"/>
        <v>8.8019582365654169E-3</v>
      </c>
      <c r="AS15" s="5">
        <f t="shared" si="89"/>
        <v>7.3914960682027299E-3</v>
      </c>
      <c r="AT15" s="5">
        <f t="shared" si="90"/>
        <v>3.1035260937329239E-3</v>
      </c>
      <c r="AU15" s="5">
        <f t="shared" si="91"/>
        <v>8.6873474829326591E-4</v>
      </c>
      <c r="AV15" s="5">
        <f t="shared" si="92"/>
        <v>1.8238127538612296E-4</v>
      </c>
      <c r="AW15" s="5">
        <f t="shared" si="93"/>
        <v>1.1933717412691309E-6</v>
      </c>
      <c r="AX15" s="5">
        <f t="shared" si="94"/>
        <v>3.9585557659129216E-5</v>
      </c>
      <c r="AY15" s="5">
        <f t="shared" si="95"/>
        <v>6.6114798783856643E-5</v>
      </c>
      <c r="AZ15" s="5">
        <f t="shared" si="96"/>
        <v>5.5211633695676585E-5</v>
      </c>
      <c r="BA15" s="5">
        <f t="shared" si="97"/>
        <v>3.0737692129626345E-5</v>
      </c>
      <c r="BB15" s="5">
        <f t="shared" si="98"/>
        <v>1.2834329300914315E-5</v>
      </c>
      <c r="BC15" s="5">
        <f t="shared" si="99"/>
        <v>4.2871145409265929E-6</v>
      </c>
      <c r="BD15" s="5">
        <f t="shared" si="100"/>
        <v>2.4501347297984631E-3</v>
      </c>
      <c r="BE15" s="5">
        <f t="shared" si="101"/>
        <v>2.0575150137202881E-3</v>
      </c>
      <c r="BF15" s="5">
        <f t="shared" si="102"/>
        <v>8.6390515186742715E-4</v>
      </c>
      <c r="BG15" s="5">
        <f t="shared" si="103"/>
        <v>2.4182313987059073E-4</v>
      </c>
      <c r="BH15" s="5">
        <f t="shared" si="104"/>
        <v>5.0768100106646807E-5</v>
      </c>
      <c r="BI15" s="5">
        <f t="shared" si="105"/>
        <v>8.5265619818443621E-6</v>
      </c>
      <c r="BJ15" s="8">
        <f t="shared" si="106"/>
        <v>0.18719865242667968</v>
      </c>
      <c r="BK15" s="8">
        <f t="shared" si="107"/>
        <v>0.24210382998488036</v>
      </c>
      <c r="BL15" s="8">
        <f t="shared" si="108"/>
        <v>0.50592699376214256</v>
      </c>
      <c r="BM15" s="8">
        <f t="shared" si="109"/>
        <v>0.45700440876354603</v>
      </c>
      <c r="BN15" s="8">
        <f t="shared" si="110"/>
        <v>0.54126829945803867</v>
      </c>
    </row>
    <row r="16" spans="1:88" x14ac:dyDescent="0.25">
      <c r="A16" t="s">
        <v>32</v>
      </c>
      <c r="B16" t="s">
        <v>777</v>
      </c>
      <c r="C16" t="s">
        <v>306</v>
      </c>
      <c r="D16" t="s">
        <v>778</v>
      </c>
      <c r="E16" s="1">
        <f>VLOOKUP(A16,home!$A$2:$E$670,3,FALSE)</f>
        <v>1.268</v>
      </c>
      <c r="F16">
        <f>VLOOKUP(B16,home!$B$2:$E$670,3,FALSE)</f>
        <v>1.5772999999999999</v>
      </c>
      <c r="G16">
        <f>VLOOKUP(C16,away!$B$2:$E$670,4,FALSE)</f>
        <v>0.84150000000000003</v>
      </c>
      <c r="H16">
        <f>VLOOKUP(A16,away!$A$2:$E$670,3,FALSE)</f>
        <v>1.1471</v>
      </c>
      <c r="I16">
        <f>VLOOKUP(C16,away!$B$2:$E$670,3,FALSE)</f>
        <v>1.514</v>
      </c>
      <c r="J16">
        <f>VLOOKUP(B16,home!$B$2:$E$670,4,FALSE)</f>
        <v>0.51280000000000003</v>
      </c>
      <c r="K16" s="3">
        <f t="shared" si="56"/>
        <v>1.6830138005999999</v>
      </c>
      <c r="L16" s="3">
        <f t="shared" si="57"/>
        <v>0.8905845803200001</v>
      </c>
      <c r="M16" s="5">
        <f t="shared" si="2"/>
        <v>7.6260636288085645E-2</v>
      </c>
      <c r="N16" s="5">
        <f t="shared" si="58"/>
        <v>0.12834770331538531</v>
      </c>
      <c r="O16" s="5">
        <f t="shared" si="59"/>
        <v>6.7916546763560917E-2</v>
      </c>
      <c r="P16" s="5">
        <f t="shared" si="60"/>
        <v>0.1143044854921683</v>
      </c>
      <c r="Q16" s="5">
        <f t="shared" si="61"/>
        <v>0.10800547797755393</v>
      </c>
      <c r="R16" s="5">
        <f t="shared" si="62"/>
        <v>3.0242714648104779E-2</v>
      </c>
      <c r="S16" s="5">
        <f t="shared" si="63"/>
        <v>4.2831780718011678E-2</v>
      </c>
      <c r="T16" s="5">
        <f t="shared" si="64"/>
        <v>9.6188013276900866E-2</v>
      </c>
      <c r="U16" s="5">
        <f t="shared" si="65"/>
        <v>5.0898906120368119E-2</v>
      </c>
      <c r="V16" s="5">
        <f t="shared" si="66"/>
        <v>7.1332339781443139E-3</v>
      </c>
      <c r="W16" s="5">
        <f t="shared" si="67"/>
        <v>6.0591569992207543E-2</v>
      </c>
      <c r="X16" s="5">
        <f t="shared" si="68"/>
        <v>5.3961917932440061E-2</v>
      </c>
      <c r="Y16" s="5">
        <f t="shared" si="69"/>
        <v>2.4028826017562208E-2</v>
      </c>
      <c r="Z16" s="5">
        <f t="shared" si="70"/>
        <v>8.97789844420664E-3</v>
      </c>
      <c r="AA16" s="5">
        <f t="shared" si="71"/>
        <v>1.5109926981985045E-2</v>
      </c>
      <c r="AB16" s="5">
        <f t="shared" si="72"/>
        <v>1.2715107818369568E-2</v>
      </c>
      <c r="AC16" s="5">
        <f t="shared" si="73"/>
        <v>6.6823517958768369E-4</v>
      </c>
      <c r="AD16" s="5">
        <f t="shared" si="74"/>
        <v>2.5494112124226549E-2</v>
      </c>
      <c r="AE16" s="5">
        <f t="shared" si="75"/>
        <v>2.2704663146785323E-2</v>
      </c>
      <c r="AF16" s="5">
        <f t="shared" si="76"/>
        <v>1.0110211449943389E-2</v>
      </c>
      <c r="AG16" s="5">
        <f t="shared" si="77"/>
        <v>3.0013328070314315E-3</v>
      </c>
      <c r="AH16" s="5">
        <f t="shared" si="78"/>
        <v>1.9988944795223378E-3</v>
      </c>
      <c r="AI16" s="5">
        <f t="shared" si="79"/>
        <v>3.3641669949792483E-3</v>
      </c>
      <c r="AJ16" s="5">
        <f t="shared" si="80"/>
        <v>2.8309697400365533E-3</v>
      </c>
      <c r="AK16" s="5">
        <f t="shared" si="81"/>
        <v>1.5881870471875044E-3</v>
      </c>
      <c r="AL16" s="5">
        <f t="shared" si="82"/>
        <v>4.0063803350389913E-5</v>
      </c>
      <c r="AM16" s="5">
        <f t="shared" si="83"/>
        <v>8.5813885078234019E-3</v>
      </c>
      <c r="AN16" s="5">
        <f t="shared" si="84"/>
        <v>7.6424522828027752E-3</v>
      </c>
      <c r="AO16" s="5">
        <f t="shared" si="85"/>
        <v>3.4031250794477681E-3</v>
      </c>
      <c r="AP16" s="5">
        <f t="shared" si="86"/>
        <v>1.0102569068854859E-3</v>
      </c>
      <c r="AQ16" s="5">
        <f t="shared" si="87"/>
        <v>2.2492980585849795E-4</v>
      </c>
      <c r="AR16" s="5">
        <f t="shared" si="88"/>
        <v>3.5603692022987332E-4</v>
      </c>
      <c r="AS16" s="5">
        <f t="shared" si="89"/>
        <v>5.9921505026999818E-4</v>
      </c>
      <c r="AT16" s="5">
        <f t="shared" si="90"/>
        <v>5.0424359956581489E-4</v>
      </c>
      <c r="AU16" s="5">
        <f t="shared" si="91"/>
        <v>2.8288297897782885E-4</v>
      </c>
      <c r="AV16" s="5">
        <f t="shared" si="92"/>
        <v>1.1902398939363148E-4</v>
      </c>
      <c r="AW16" s="5">
        <f t="shared" si="93"/>
        <v>1.6680632847965788E-6</v>
      </c>
      <c r="AX16" s="5">
        <f t="shared" si="94"/>
        <v>2.4070992144961719E-3</v>
      </c>
      <c r="AY16" s="5">
        <f t="shared" si="95"/>
        <v>2.143725443730675E-3</v>
      </c>
      <c r="AZ16" s="5">
        <f t="shared" si="96"/>
        <v>9.5458441231309455E-4</v>
      </c>
      <c r="BA16" s="5">
        <f t="shared" si="97"/>
        <v>2.8337938607329047E-4</v>
      </c>
      <c r="BB16" s="5">
        <f t="shared" si="98"/>
        <v>6.3093327904355158E-5</v>
      </c>
      <c r="BC16" s="5">
        <f t="shared" si="99"/>
        <v>1.123798899053846E-5</v>
      </c>
      <c r="BD16" s="5">
        <f t="shared" si="100"/>
        <v>5.284683186355783E-5</v>
      </c>
      <c r="BE16" s="5">
        <f t="shared" si="101"/>
        <v>8.8941947344355646E-5</v>
      </c>
      <c r="BF16" s="5">
        <f t="shared" si="102"/>
        <v>7.4845262416394542E-5</v>
      </c>
      <c r="BG16" s="5">
        <f t="shared" si="103"/>
        <v>4.1988536518773506E-5</v>
      </c>
      <c r="BH16" s="5">
        <f t="shared" si="104"/>
        <v>1.7666821607023233E-5</v>
      </c>
      <c r="BI16" s="5">
        <f t="shared" si="105"/>
        <v>5.9467009154716671E-6</v>
      </c>
      <c r="BJ16" s="8">
        <f t="shared" si="106"/>
        <v>0.55915910039636263</v>
      </c>
      <c r="BK16" s="8">
        <f t="shared" si="107"/>
        <v>0.24338216090307868</v>
      </c>
      <c r="BL16" s="8">
        <f t="shared" si="108"/>
        <v>0.18880905923321673</v>
      </c>
      <c r="BM16" s="8">
        <f t="shared" si="109"/>
        <v>0.47310859711156</v>
      </c>
      <c r="BN16" s="8">
        <f t="shared" si="110"/>
        <v>0.52507756448485887</v>
      </c>
    </row>
    <row r="17" spans="1:66" x14ac:dyDescent="0.25">
      <c r="A17" t="s">
        <v>24</v>
      </c>
      <c r="B17" t="s">
        <v>294</v>
      </c>
      <c r="C17" t="s">
        <v>413</v>
      </c>
      <c r="D17" t="s">
        <v>778</v>
      </c>
      <c r="E17" s="1">
        <f>VLOOKUP(A17,home!$A$2:$E$670,3,FALSE)</f>
        <v>1.6263000000000001</v>
      </c>
      <c r="F17">
        <f>VLOOKUP(B17,home!$B$2:$E$670,3,FALSE)</f>
        <v>1.7152000000000001</v>
      </c>
      <c r="G17">
        <f>VLOOKUP(C17,away!$B$2:$E$670,4,FALSE)</f>
        <v>0.57689999999999997</v>
      </c>
      <c r="H17">
        <f>VLOOKUP(A17,away!$A$2:$E$670,3,FALSE)</f>
        <v>1.4262999999999999</v>
      </c>
      <c r="I17">
        <f>VLOOKUP(C17,away!$B$2:$E$670,3,FALSE)</f>
        <v>1.5704</v>
      </c>
      <c r="J17">
        <f>VLOOKUP(B17,home!$B$2:$E$670,4,FALSE)</f>
        <v>0.66420000000000001</v>
      </c>
      <c r="K17" s="3">
        <f t="shared" si="56"/>
        <v>1.6092220285440002</v>
      </c>
      <c r="L17" s="3">
        <f t="shared" si="57"/>
        <v>1.487716021584</v>
      </c>
      <c r="M17" s="5">
        <f t="shared" si="2"/>
        <v>4.5187352188998997E-2</v>
      </c>
      <c r="N17" s="5">
        <f t="shared" si="58"/>
        <v>7.2716482554113129E-2</v>
      </c>
      <c r="O17" s="5">
        <f t="shared" si="59"/>
        <v>6.7225947824532645E-2</v>
      </c>
      <c r="P17" s="5">
        <f t="shared" si="60"/>
        <v>0.10818147612898753</v>
      </c>
      <c r="Q17" s="5">
        <f t="shared" si="61"/>
        <v>5.8508482782157173E-2</v>
      </c>
      <c r="R17" s="5">
        <f t="shared" si="62"/>
        <v>5.0006559822363635E-2</v>
      </c>
      <c r="S17" s="5">
        <f t="shared" si="63"/>
        <v>6.474838207214037E-2</v>
      </c>
      <c r="T17" s="5">
        <f t="shared" si="64"/>
        <v>8.7044007233586837E-2</v>
      </c>
      <c r="U17" s="5">
        <f t="shared" si="65"/>
        <v>8.0471657637850899E-2</v>
      </c>
      <c r="V17" s="5">
        <f t="shared" si="66"/>
        <v>1.7223540094018473E-2</v>
      </c>
      <c r="W17" s="5">
        <f t="shared" si="67"/>
        <v>3.1384379783244903E-2</v>
      </c>
      <c r="X17" s="5">
        <f t="shared" si="68"/>
        <v>4.6691044631010432E-2</v>
      </c>
      <c r="Y17" s="5">
        <f t="shared" si="69"/>
        <v>3.4731507581023911E-2</v>
      </c>
      <c r="Z17" s="5">
        <f t="shared" si="70"/>
        <v>2.4798520077343036E-2</v>
      </c>
      <c r="AA17" s="5">
        <f t="shared" si="71"/>
        <v>3.9906324783751071E-2</v>
      </c>
      <c r="AB17" s="5">
        <f t="shared" si="72"/>
        <v>3.2109068460121813E-2</v>
      </c>
      <c r="AC17" s="5">
        <f t="shared" si="73"/>
        <v>2.5771425814911683E-3</v>
      </c>
      <c r="AD17" s="5">
        <f t="shared" si="74"/>
        <v>1.2626108824847165E-2</v>
      </c>
      <c r="AE17" s="5">
        <f t="shared" si="75"/>
        <v>1.8784064388988258E-2</v>
      </c>
      <c r="AF17" s="5">
        <f t="shared" si="76"/>
        <v>1.3972676770981652E-2</v>
      </c>
      <c r="AG17" s="5">
        <f t="shared" si="77"/>
        <v>6.9291250322013297E-3</v>
      </c>
      <c r="AH17" s="5">
        <f t="shared" si="78"/>
        <v>9.2232889076589355E-3</v>
      </c>
      <c r="AI17" s="5">
        <f t="shared" si="79"/>
        <v>1.4842319685830288E-2</v>
      </c>
      <c r="AJ17" s="5">
        <f t="shared" si="80"/>
        <v>1.1942293896565183E-2</v>
      </c>
      <c r="AK17" s="5">
        <f t="shared" si="81"/>
        <v>6.4059341365664216E-3</v>
      </c>
      <c r="AL17" s="5">
        <f t="shared" si="82"/>
        <v>2.4679391480562018E-4</v>
      </c>
      <c r="AM17" s="5">
        <f t="shared" si="83"/>
        <v>4.063642491147575E-3</v>
      </c>
      <c r="AN17" s="5">
        <f t="shared" si="84"/>
        <v>6.0455460400697641E-3</v>
      </c>
      <c r="AO17" s="5">
        <f t="shared" si="85"/>
        <v>4.4970278515177485E-3</v>
      </c>
      <c r="AP17" s="5">
        <f t="shared" si="86"/>
        <v>2.2301001280708088E-3</v>
      </c>
      <c r="AQ17" s="5">
        <f t="shared" si="87"/>
        <v>8.2943892256686844E-4</v>
      </c>
      <c r="AR17" s="5">
        <f t="shared" si="88"/>
        <v>2.7443269359244374E-3</v>
      </c>
      <c r="AS17" s="5">
        <f t="shared" si="89"/>
        <v>4.4162313588162637E-3</v>
      </c>
      <c r="AT17" s="5">
        <f t="shared" si="90"/>
        <v>3.5533483928769675E-3</v>
      </c>
      <c r="AU17" s="5">
        <f t="shared" si="91"/>
        <v>1.9060421696363464E-3</v>
      </c>
      <c r="AV17" s="5">
        <f t="shared" si="92"/>
        <v>7.6681126167815197E-4</v>
      </c>
      <c r="AW17" s="5">
        <f t="shared" si="93"/>
        <v>1.6412243636753867E-5</v>
      </c>
      <c r="AX17" s="5">
        <f t="shared" si="94"/>
        <v>1.0898838354803481E-3</v>
      </c>
      <c r="AY17" s="5">
        <f t="shared" si="95"/>
        <v>1.6214376437095343E-3</v>
      </c>
      <c r="AZ17" s="5">
        <f t="shared" si="96"/>
        <v>1.2061193802730421E-3</v>
      </c>
      <c r="BA17" s="5">
        <f t="shared" si="97"/>
        <v>5.981210419917231E-4</v>
      </c>
      <c r="BB17" s="5">
        <f t="shared" si="98"/>
        <v>2.224585642544008E-4</v>
      </c>
      <c r="BC17" s="5">
        <f t="shared" si="99"/>
        <v>6.6191034035969156E-5</v>
      </c>
      <c r="BD17" s="5">
        <f t="shared" si="100"/>
        <v>6.8046319183988585E-4</v>
      </c>
      <c r="BE17" s="5">
        <f t="shared" si="101"/>
        <v>1.0950163579221061E-3</v>
      </c>
      <c r="BF17" s="5">
        <f t="shared" si="102"/>
        <v>8.8106222239213742E-4</v>
      </c>
      <c r="BG17" s="5">
        <f t="shared" si="103"/>
        <v>4.7260824559712034E-4</v>
      </c>
      <c r="BH17" s="5">
        <f t="shared" si="104"/>
        <v>1.9013289992160471E-4</v>
      </c>
      <c r="BI17" s="5">
        <f t="shared" si="105"/>
        <v>6.1193210180959668E-5</v>
      </c>
      <c r="BJ17" s="8">
        <f t="shared" si="106"/>
        <v>0.40585784651527262</v>
      </c>
      <c r="BK17" s="8">
        <f t="shared" si="107"/>
        <v>0.23978612462415169</v>
      </c>
      <c r="BL17" s="8">
        <f t="shared" si="108"/>
        <v>0.3289006314020268</v>
      </c>
      <c r="BM17" s="8">
        <f t="shared" si="109"/>
        <v>0.59591179591756827</v>
      </c>
      <c r="BN17" s="8">
        <f t="shared" si="110"/>
        <v>0.4018263013011531</v>
      </c>
    </row>
    <row r="18" spans="1:66" x14ac:dyDescent="0.25">
      <c r="D18"/>
      <c r="K18" s="3"/>
      <c r="L18" s="3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8"/>
      <c r="BK18" s="8"/>
      <c r="BL18" s="8"/>
      <c r="BM18" s="8"/>
      <c r="BN18" s="8"/>
    </row>
    <row r="19" spans="1:66" x14ac:dyDescent="0.25">
      <c r="D19"/>
      <c r="K19" s="3"/>
      <c r="L19" s="3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8"/>
      <c r="BK19" s="8"/>
      <c r="BL19" s="8"/>
      <c r="BM19" s="8"/>
      <c r="BN19" s="8"/>
    </row>
    <row r="20" spans="1:66" x14ac:dyDescent="0.25">
      <c r="D20"/>
      <c r="K20" s="3"/>
      <c r="L20" s="3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8"/>
      <c r="BK20" s="8"/>
      <c r="BL20" s="8"/>
      <c r="BM20" s="8"/>
      <c r="BN20" s="8"/>
    </row>
    <row r="21" spans="1:66" x14ac:dyDescent="0.25">
      <c r="D21"/>
      <c r="K21" s="3"/>
      <c r="L21" s="3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8"/>
      <c r="BK21" s="8"/>
      <c r="BL21" s="8"/>
      <c r="BM21" s="8"/>
      <c r="BN21" s="8"/>
    </row>
    <row r="22" spans="1:66" x14ac:dyDescent="0.25">
      <c r="D22"/>
      <c r="K22" s="3"/>
      <c r="L22" s="3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8"/>
      <c r="BK22" s="8"/>
      <c r="BL22" s="8"/>
      <c r="BM22" s="8"/>
      <c r="BN22" s="8"/>
    </row>
    <row r="23" spans="1:66" x14ac:dyDescent="0.25">
      <c r="D23"/>
      <c r="K23" s="3"/>
      <c r="L23" s="3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8"/>
      <c r="BK23" s="8"/>
      <c r="BL23" s="8"/>
      <c r="BM23" s="8"/>
      <c r="BN23" s="8"/>
    </row>
    <row r="24" spans="1:66" x14ac:dyDescent="0.25">
      <c r="D24"/>
      <c r="K24" s="3"/>
      <c r="L24" s="3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8"/>
      <c r="BK24" s="8"/>
      <c r="BL24" s="8"/>
      <c r="BM24" s="8"/>
      <c r="BN24" s="8"/>
    </row>
    <row r="25" spans="1:66" x14ac:dyDescent="0.25">
      <c r="D25"/>
      <c r="K25" s="3"/>
      <c r="L25" s="3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8"/>
      <c r="BK25" s="8"/>
      <c r="BL25" s="8"/>
      <c r="BM25" s="8"/>
      <c r="BN25" s="8"/>
    </row>
    <row r="26" spans="1:66" x14ac:dyDescent="0.25">
      <c r="D26"/>
      <c r="K26" s="3"/>
      <c r="L26" s="3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8"/>
      <c r="BK26" s="8"/>
      <c r="BL26" s="8"/>
      <c r="BM26" s="8"/>
      <c r="BN26" s="8"/>
    </row>
    <row r="27" spans="1:66" x14ac:dyDescent="0.25">
      <c r="D27"/>
      <c r="K27" s="3"/>
      <c r="L27" s="3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8"/>
      <c r="BK27" s="8"/>
      <c r="BL27" s="8"/>
      <c r="BM27" s="8"/>
      <c r="BN27" s="8"/>
    </row>
    <row r="28" spans="1:66" x14ac:dyDescent="0.25">
      <c r="D28"/>
      <c r="K28" s="3"/>
      <c r="L28" s="3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8"/>
      <c r="BK28" s="8"/>
      <c r="BL28" s="8"/>
      <c r="BM28" s="8"/>
      <c r="BN28" s="8"/>
    </row>
    <row r="29" spans="1:66" s="15" customFormat="1" x14ac:dyDescent="0.25">
      <c r="D29" s="19"/>
      <c r="K29" s="20"/>
      <c r="L29" s="20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2"/>
      <c r="BK29" s="22"/>
      <c r="BL29" s="22"/>
      <c r="BM29" s="22"/>
      <c r="BN29" s="22"/>
    </row>
    <row r="30" spans="1:66" x14ac:dyDescent="0.25">
      <c r="D30" s="11"/>
      <c r="K30" s="3"/>
      <c r="L30" s="3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8"/>
      <c r="BK30" s="8"/>
      <c r="BL30" s="8"/>
      <c r="BM30" s="8"/>
      <c r="BN30" s="8"/>
    </row>
    <row r="31" spans="1:66" x14ac:dyDescent="0.25">
      <c r="D31" s="11"/>
      <c r="K31" s="3"/>
      <c r="L31" s="3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8"/>
      <c r="BK31" s="8"/>
      <c r="BL31" s="8"/>
      <c r="BM31" s="8"/>
      <c r="BN31" s="8"/>
    </row>
    <row r="32" spans="1:66" x14ac:dyDescent="0.25">
      <c r="D32" s="11"/>
      <c r="K32" s="3"/>
      <c r="L32" s="3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8"/>
      <c r="BK32" s="8"/>
      <c r="BL32" s="8"/>
      <c r="BM32" s="8"/>
      <c r="BN32" s="8"/>
    </row>
    <row r="33" spans="4:66" x14ac:dyDescent="0.25">
      <c r="D33" s="11"/>
      <c r="K33" s="3"/>
      <c r="L33" s="3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8"/>
      <c r="BK33" s="8"/>
      <c r="BL33" s="8"/>
      <c r="BM33" s="8"/>
      <c r="BN33" s="8"/>
    </row>
    <row r="34" spans="4:66" x14ac:dyDescent="0.25">
      <c r="D34" s="11"/>
      <c r="K34" s="3"/>
      <c r="L34" s="3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8"/>
      <c r="BK34" s="8"/>
      <c r="BL34" s="8"/>
      <c r="BM34" s="8"/>
      <c r="BN34" s="8"/>
    </row>
    <row r="35" spans="4:66" x14ac:dyDescent="0.25">
      <c r="D35" s="11"/>
      <c r="K35" s="3"/>
      <c r="L35" s="3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8"/>
      <c r="BK35" s="8"/>
      <c r="BL35" s="8"/>
      <c r="BM35" s="8"/>
      <c r="BN35" s="8"/>
    </row>
    <row r="36" spans="4:66" x14ac:dyDescent="0.25">
      <c r="D36" s="11"/>
      <c r="K36" s="3"/>
      <c r="L36" s="3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8"/>
      <c r="BK36" s="8"/>
      <c r="BL36" s="8"/>
      <c r="BM36" s="8"/>
      <c r="BN36" s="8"/>
    </row>
    <row r="37" spans="4:66" x14ac:dyDescent="0.25">
      <c r="D37" s="11"/>
      <c r="K37" s="3"/>
      <c r="L37" s="3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8"/>
      <c r="BK37" s="8"/>
      <c r="BL37" s="8"/>
      <c r="BM37" s="8"/>
      <c r="BN37" s="8"/>
    </row>
    <row r="38" spans="4:66" x14ac:dyDescent="0.25">
      <c r="D38" s="11"/>
      <c r="K38" s="3"/>
      <c r="L38" s="3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8"/>
      <c r="BK38" s="8"/>
      <c r="BL38" s="8"/>
      <c r="BM38" s="8"/>
      <c r="BN38" s="8"/>
    </row>
    <row r="39" spans="4:66" x14ac:dyDescent="0.25">
      <c r="D39" s="11"/>
      <c r="K39" s="3"/>
      <c r="L39" s="3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8"/>
      <c r="BK39" s="8"/>
      <c r="BL39" s="8"/>
      <c r="BM39" s="8"/>
      <c r="BN39" s="8"/>
    </row>
    <row r="40" spans="4:66" x14ac:dyDescent="0.25">
      <c r="D40" s="11"/>
      <c r="K40" s="3"/>
      <c r="L40" s="3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8"/>
      <c r="BK40" s="8"/>
      <c r="BL40" s="8"/>
      <c r="BM40" s="8"/>
      <c r="BN40" s="8"/>
    </row>
    <row r="41" spans="4:66" x14ac:dyDescent="0.25">
      <c r="D41"/>
      <c r="K41" s="3"/>
      <c r="L41" s="3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8"/>
      <c r="BK41" s="8"/>
      <c r="BL41" s="8"/>
      <c r="BM41" s="8"/>
      <c r="BN41" s="8"/>
    </row>
    <row r="42" spans="4:66" x14ac:dyDescent="0.25">
      <c r="D42"/>
      <c r="K42" s="3"/>
      <c r="L42" s="3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8"/>
      <c r="BK42" s="8"/>
      <c r="BL42" s="8"/>
      <c r="BM42" s="8"/>
      <c r="BN42" s="8"/>
    </row>
    <row r="43" spans="4:66" x14ac:dyDescent="0.25">
      <c r="D43"/>
      <c r="K43" s="3"/>
      <c r="L43" s="3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8"/>
      <c r="BK43" s="8"/>
      <c r="BL43" s="8"/>
      <c r="BM43" s="8"/>
      <c r="BN43" s="8"/>
    </row>
    <row r="44" spans="4:66" x14ac:dyDescent="0.25">
      <c r="D44"/>
      <c r="K44" s="3"/>
      <c r="L44" s="3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8"/>
      <c r="BK44" s="8"/>
      <c r="BL44" s="8"/>
      <c r="BM44" s="8"/>
      <c r="BN44" s="8"/>
    </row>
    <row r="45" spans="4:66" x14ac:dyDescent="0.25">
      <c r="D45"/>
      <c r="K45" s="3"/>
      <c r="L45" s="3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8"/>
      <c r="BK45" s="8"/>
      <c r="BL45" s="8"/>
      <c r="BM45" s="8"/>
      <c r="BN45" s="8"/>
    </row>
    <row r="46" spans="4:66" x14ac:dyDescent="0.25">
      <c r="D46"/>
      <c r="K46" s="3"/>
      <c r="L46" s="3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8"/>
      <c r="BK46" s="8"/>
      <c r="BL46" s="8"/>
      <c r="BM46" s="8"/>
      <c r="BN46" s="8"/>
    </row>
    <row r="47" spans="4:66" x14ac:dyDescent="0.25">
      <c r="D47"/>
      <c r="K47" s="3"/>
      <c r="L47" s="3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8"/>
      <c r="BK47" s="8"/>
      <c r="BL47" s="8"/>
      <c r="BM47" s="8"/>
      <c r="BN47" s="8"/>
    </row>
    <row r="48" spans="4:66" x14ac:dyDescent="0.25">
      <c r="D48"/>
      <c r="K48" s="3"/>
      <c r="L48" s="3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8"/>
      <c r="BK48" s="8"/>
      <c r="BL48" s="8"/>
      <c r="BM48" s="8"/>
      <c r="BN48" s="8"/>
    </row>
    <row r="49" spans="4:66" x14ac:dyDescent="0.25">
      <c r="D49"/>
      <c r="K49" s="3"/>
      <c r="L49" s="3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8"/>
      <c r="BK49" s="8"/>
      <c r="BL49" s="8"/>
      <c r="BM49" s="8"/>
      <c r="BN49" s="8"/>
    </row>
    <row r="50" spans="4:66" x14ac:dyDescent="0.25">
      <c r="D50"/>
      <c r="K50" s="3"/>
      <c r="L50" s="3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8"/>
      <c r="BK50" s="8"/>
      <c r="BL50" s="8"/>
      <c r="BM50" s="8"/>
      <c r="BN50" s="8"/>
    </row>
    <row r="51" spans="4:66" x14ac:dyDescent="0.25">
      <c r="D51"/>
      <c r="K51" s="3"/>
      <c r="L51" s="3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8"/>
      <c r="BK51" s="8"/>
      <c r="BL51" s="8"/>
      <c r="BM51" s="8"/>
      <c r="BN51" s="8"/>
    </row>
    <row r="52" spans="4:66" x14ac:dyDescent="0.25">
      <c r="D52"/>
      <c r="K52" s="3"/>
      <c r="L52" s="3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8"/>
      <c r="BK52" s="8"/>
      <c r="BL52" s="8"/>
      <c r="BM52" s="8"/>
      <c r="BN52" s="8"/>
    </row>
    <row r="53" spans="4:66" x14ac:dyDescent="0.25">
      <c r="D53"/>
      <c r="K53" s="3"/>
      <c r="L53" s="3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8"/>
      <c r="BK53" s="8"/>
      <c r="BL53" s="8"/>
      <c r="BM53" s="8"/>
      <c r="BN53" s="8"/>
    </row>
    <row r="54" spans="4:66" x14ac:dyDescent="0.25">
      <c r="D54"/>
      <c r="K54" s="3"/>
      <c r="L54" s="3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8"/>
      <c r="BK54" s="8"/>
      <c r="BL54" s="8"/>
      <c r="BM54" s="8"/>
      <c r="BN54" s="8"/>
    </row>
    <row r="55" spans="4:66" x14ac:dyDescent="0.25">
      <c r="D55"/>
      <c r="K55" s="3"/>
      <c r="L55" s="3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8"/>
      <c r="BK55" s="8"/>
      <c r="BL55" s="8"/>
      <c r="BM55" s="8"/>
      <c r="BN55" s="8"/>
    </row>
    <row r="56" spans="4:66" x14ac:dyDescent="0.25">
      <c r="D56"/>
      <c r="K56" s="3"/>
      <c r="L56" s="3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8"/>
      <c r="BK56" s="8"/>
      <c r="BL56" s="8"/>
      <c r="BM56" s="8"/>
      <c r="BN56" s="8"/>
    </row>
    <row r="57" spans="4:66" x14ac:dyDescent="0.25">
      <c r="D57"/>
      <c r="K57" s="3"/>
      <c r="L57" s="3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8"/>
      <c r="BK57" s="8"/>
      <c r="BL57" s="8"/>
      <c r="BM57" s="8"/>
      <c r="BN57" s="8"/>
    </row>
    <row r="58" spans="4:66" x14ac:dyDescent="0.25">
      <c r="D58"/>
      <c r="K58" s="3"/>
      <c r="L58" s="3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8"/>
      <c r="BK58" s="8"/>
      <c r="BL58" s="8"/>
      <c r="BM58" s="8"/>
      <c r="BN58" s="8"/>
    </row>
    <row r="59" spans="4:66" x14ac:dyDescent="0.25">
      <c r="D59"/>
      <c r="K59" s="3"/>
      <c r="L59" s="3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8"/>
      <c r="BK59" s="8"/>
      <c r="BL59" s="8"/>
      <c r="BM59" s="8"/>
      <c r="BN59" s="8"/>
    </row>
    <row r="60" spans="4:66" x14ac:dyDescent="0.25">
      <c r="D60"/>
      <c r="K60" s="3"/>
      <c r="L60" s="3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8"/>
      <c r="BK60" s="8"/>
      <c r="BL60" s="8"/>
      <c r="BM60" s="8"/>
      <c r="BN60" s="8"/>
    </row>
    <row r="61" spans="4:66" x14ac:dyDescent="0.25">
      <c r="D61"/>
      <c r="K61" s="3"/>
      <c r="L61" s="3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8"/>
      <c r="BK61" s="8"/>
      <c r="BL61" s="8"/>
      <c r="BM61" s="8"/>
      <c r="BN61" s="8"/>
    </row>
    <row r="62" spans="4:66" x14ac:dyDescent="0.25">
      <c r="D62"/>
      <c r="K62" s="3"/>
      <c r="L62" s="3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8"/>
      <c r="BK62" s="8"/>
      <c r="BL62" s="8"/>
      <c r="BM62" s="8"/>
      <c r="BN62" s="8"/>
    </row>
    <row r="63" spans="4:66" x14ac:dyDescent="0.25">
      <c r="D63"/>
      <c r="K63" s="3"/>
      <c r="L63" s="3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8"/>
      <c r="BK63" s="8"/>
      <c r="BL63" s="8"/>
      <c r="BM63" s="8"/>
      <c r="BN63" s="8"/>
    </row>
    <row r="64" spans="4:66" x14ac:dyDescent="0.25">
      <c r="D64"/>
      <c r="K64" s="3"/>
      <c r="L64" s="3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8"/>
      <c r="BK64" s="8"/>
      <c r="BL64" s="8"/>
      <c r="BM64" s="8"/>
      <c r="BN64" s="8"/>
    </row>
    <row r="65" spans="4:66" x14ac:dyDescent="0.25">
      <c r="D65"/>
      <c r="K65" s="3"/>
      <c r="L65" s="3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8"/>
      <c r="BK65" s="8"/>
      <c r="BL65" s="8"/>
      <c r="BM65" s="8"/>
      <c r="BN65" s="8"/>
    </row>
    <row r="66" spans="4:66" x14ac:dyDescent="0.25">
      <c r="D66"/>
      <c r="K66" s="3"/>
      <c r="L66" s="3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8"/>
      <c r="BK66" s="8"/>
      <c r="BL66" s="8"/>
      <c r="BM66" s="8"/>
      <c r="BN66" s="8"/>
    </row>
    <row r="67" spans="4:66" x14ac:dyDescent="0.25">
      <c r="D67"/>
      <c r="K67" s="3"/>
      <c r="L67" s="3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8"/>
      <c r="BK67" s="8"/>
      <c r="BL67" s="8"/>
      <c r="BM67" s="8"/>
      <c r="BN67" s="8"/>
    </row>
    <row r="68" spans="4:66" x14ac:dyDescent="0.25">
      <c r="D68"/>
      <c r="K68" s="3"/>
      <c r="L68" s="3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8"/>
      <c r="BK68" s="8"/>
      <c r="BL68" s="8"/>
      <c r="BM68" s="8"/>
      <c r="BN68" s="8"/>
    </row>
    <row r="69" spans="4:66" x14ac:dyDescent="0.25">
      <c r="D69"/>
      <c r="K69" s="3"/>
      <c r="L69" s="3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8"/>
      <c r="BK69" s="8"/>
      <c r="BL69" s="8"/>
      <c r="BM69" s="8"/>
      <c r="BN69" s="8"/>
    </row>
    <row r="70" spans="4:66" x14ac:dyDescent="0.25">
      <c r="D70"/>
      <c r="K70" s="3"/>
      <c r="L70" s="3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8"/>
      <c r="BK70" s="8"/>
      <c r="BL70" s="8"/>
      <c r="BM70" s="8"/>
      <c r="BN70" s="8"/>
    </row>
    <row r="71" spans="4:66" x14ac:dyDescent="0.25">
      <c r="D71"/>
      <c r="K71" s="3"/>
      <c r="L71" s="3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8"/>
      <c r="BK71" s="8"/>
      <c r="BL71" s="8"/>
      <c r="BM71" s="8"/>
      <c r="BN71" s="8"/>
    </row>
    <row r="72" spans="4:66" x14ac:dyDescent="0.25">
      <c r="D72"/>
      <c r="K72" s="3"/>
      <c r="L72" s="3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8"/>
      <c r="BK72" s="8"/>
      <c r="BL72" s="8"/>
      <c r="BM72" s="8"/>
      <c r="BN72" s="8"/>
    </row>
    <row r="73" spans="4:66" x14ac:dyDescent="0.25">
      <c r="D73"/>
      <c r="K73" s="3"/>
      <c r="L73" s="3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8"/>
      <c r="BK73" s="8"/>
      <c r="BL73" s="8"/>
      <c r="BM73" s="8"/>
      <c r="BN73" s="8"/>
    </row>
    <row r="74" spans="4:66" x14ac:dyDescent="0.25">
      <c r="D74"/>
      <c r="K74" s="3"/>
      <c r="L74" s="3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8"/>
      <c r="BK74" s="8"/>
      <c r="BL74" s="8"/>
      <c r="BM74" s="8"/>
      <c r="BN74" s="8"/>
    </row>
    <row r="75" spans="4:66" x14ac:dyDescent="0.25">
      <c r="D75"/>
      <c r="K75" s="3"/>
      <c r="L75" s="3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8"/>
      <c r="BK75" s="8"/>
      <c r="BL75" s="8"/>
      <c r="BM75" s="8"/>
      <c r="BN75" s="8"/>
    </row>
    <row r="76" spans="4:66" x14ac:dyDescent="0.25">
      <c r="D76"/>
      <c r="K76" s="3"/>
      <c r="L76" s="3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8"/>
      <c r="BK76" s="8"/>
      <c r="BL76" s="8"/>
      <c r="BM76" s="8"/>
      <c r="BN76" s="8"/>
    </row>
    <row r="77" spans="4:66" s="15" customFormat="1" x14ac:dyDescent="0.25">
      <c r="K77" s="20"/>
      <c r="L77" s="20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2"/>
      <c r="BK77" s="22"/>
      <c r="BL77" s="22"/>
      <c r="BM77" s="22"/>
      <c r="BN77" s="22"/>
    </row>
    <row r="78" spans="4:66" x14ac:dyDescent="0.25">
      <c r="D78" s="11"/>
      <c r="K78" s="3"/>
      <c r="L78" s="3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8"/>
      <c r="BK78" s="8"/>
      <c r="BL78" s="8"/>
      <c r="BM78" s="8"/>
      <c r="BN78" s="8"/>
    </row>
    <row r="79" spans="4:66" x14ac:dyDescent="0.25">
      <c r="D79" s="11"/>
      <c r="K79" s="3"/>
      <c r="L79" s="3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8"/>
      <c r="BK79" s="8"/>
      <c r="BL79" s="8"/>
      <c r="BM79" s="8"/>
      <c r="BN79" s="8"/>
    </row>
    <row r="80" spans="4:66" x14ac:dyDescent="0.25">
      <c r="D80" s="11"/>
      <c r="K80" s="3"/>
      <c r="L80" s="3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8"/>
      <c r="BK80" s="8"/>
      <c r="BL80" s="8"/>
      <c r="BM80" s="8"/>
      <c r="BN80" s="8"/>
    </row>
    <row r="81" spans="4:66" x14ac:dyDescent="0.25">
      <c r="D81" s="11"/>
      <c r="K81" s="3"/>
      <c r="L81" s="3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8"/>
      <c r="BK81" s="8"/>
      <c r="BL81" s="8"/>
      <c r="BM81" s="8"/>
      <c r="BN81" s="8"/>
    </row>
    <row r="82" spans="4:66" x14ac:dyDescent="0.25">
      <c r="D82" s="11"/>
      <c r="K82" s="3"/>
      <c r="L82" s="3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8"/>
      <c r="BK82" s="8"/>
      <c r="BL82" s="8"/>
      <c r="BM82" s="8"/>
      <c r="BN82" s="8"/>
    </row>
    <row r="83" spans="4:66" x14ac:dyDescent="0.25">
      <c r="D83" s="11"/>
      <c r="K83" s="3"/>
      <c r="L83" s="3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8"/>
      <c r="BK83" s="8"/>
      <c r="BL83" s="8"/>
      <c r="BM83" s="8"/>
      <c r="BN83" s="8"/>
    </row>
    <row r="84" spans="4:66" x14ac:dyDescent="0.25">
      <c r="D84" s="11"/>
      <c r="K84" s="3"/>
      <c r="L84" s="3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8"/>
      <c r="BK84" s="8"/>
      <c r="BL84" s="8"/>
      <c r="BM84" s="8"/>
      <c r="BN84" s="8"/>
    </row>
    <row r="85" spans="4:66" x14ac:dyDescent="0.25">
      <c r="D85" s="11"/>
      <c r="K85" s="3"/>
      <c r="L85" s="3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8"/>
      <c r="BK85" s="8"/>
      <c r="BL85" s="8"/>
      <c r="BM85" s="8"/>
      <c r="BN85" s="8"/>
    </row>
    <row r="86" spans="4:66" x14ac:dyDescent="0.25">
      <c r="D86" s="11"/>
      <c r="K86" s="3"/>
      <c r="L86" s="3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8"/>
      <c r="BK86" s="8"/>
      <c r="BL86" s="8"/>
      <c r="BM86" s="8"/>
      <c r="BN86" s="8"/>
    </row>
    <row r="87" spans="4:66" x14ac:dyDescent="0.25">
      <c r="D87" s="11"/>
      <c r="K87" s="3"/>
      <c r="L87" s="3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8"/>
      <c r="BK87" s="8"/>
      <c r="BL87" s="8"/>
      <c r="BM87" s="8"/>
      <c r="BN87" s="8"/>
    </row>
    <row r="88" spans="4:66" x14ac:dyDescent="0.25">
      <c r="D88" s="11"/>
      <c r="K88" s="3"/>
      <c r="L88" s="3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8"/>
      <c r="BK88" s="8"/>
      <c r="BL88" s="8"/>
      <c r="BM88" s="8"/>
      <c r="BN88" s="8"/>
    </row>
    <row r="89" spans="4:66" x14ac:dyDescent="0.25">
      <c r="D89" s="11"/>
      <c r="K89" s="3"/>
      <c r="L89" s="3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8"/>
      <c r="BK89" s="8"/>
      <c r="BL89" s="8"/>
      <c r="BM89" s="8"/>
      <c r="BN89" s="8"/>
    </row>
    <row r="90" spans="4:66" x14ac:dyDescent="0.25">
      <c r="D90" s="11"/>
      <c r="K90" s="3"/>
      <c r="L90" s="3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8"/>
      <c r="BK90" s="8"/>
      <c r="BL90" s="8"/>
      <c r="BM90" s="8"/>
      <c r="BN90" s="8"/>
    </row>
    <row r="91" spans="4:66" x14ac:dyDescent="0.25">
      <c r="D91" s="11"/>
      <c r="K91" s="3"/>
      <c r="L91" s="3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8"/>
      <c r="BK91" s="8"/>
      <c r="BL91" s="8"/>
      <c r="BM91" s="8"/>
      <c r="BN91" s="8"/>
    </row>
    <row r="92" spans="4:66" x14ac:dyDescent="0.25">
      <c r="D92" s="11"/>
      <c r="K92" s="3"/>
      <c r="L92" s="3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8"/>
      <c r="BK92" s="8"/>
      <c r="BL92" s="8"/>
      <c r="BM92" s="8"/>
      <c r="BN92" s="8"/>
    </row>
    <row r="93" spans="4:66" x14ac:dyDescent="0.25">
      <c r="D93" s="11"/>
      <c r="K93" s="3"/>
      <c r="L93" s="3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8"/>
      <c r="BK93" s="8"/>
      <c r="BL93" s="8"/>
      <c r="BM93" s="8"/>
      <c r="BN93" s="8"/>
    </row>
    <row r="94" spans="4:66" x14ac:dyDescent="0.25">
      <c r="D94" s="11"/>
      <c r="K94" s="3"/>
      <c r="L94" s="3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8"/>
      <c r="BK94" s="8"/>
      <c r="BL94" s="8"/>
      <c r="BM94" s="8"/>
      <c r="BN94" s="8"/>
    </row>
    <row r="95" spans="4:66" x14ac:dyDescent="0.25">
      <c r="D95" s="11"/>
      <c r="K95" s="3"/>
      <c r="L95" s="3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8"/>
      <c r="BK95" s="8"/>
      <c r="BL95" s="8"/>
      <c r="BM95" s="8"/>
      <c r="BN95" s="8"/>
    </row>
    <row r="96" spans="4:66" x14ac:dyDescent="0.25">
      <c r="D96" s="11"/>
      <c r="K96" s="3"/>
      <c r="L96" s="3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8"/>
      <c r="BK96" s="8"/>
      <c r="BL96" s="8"/>
      <c r="BM96" s="8"/>
      <c r="BN96" s="8"/>
    </row>
    <row r="97" spans="1:66" x14ac:dyDescent="0.25">
      <c r="D97" s="11"/>
      <c r="K97" s="3"/>
      <c r="L97" s="3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8"/>
      <c r="BK97" s="8"/>
      <c r="BL97" s="8"/>
      <c r="BM97" s="8"/>
      <c r="BN97" s="8"/>
    </row>
    <row r="98" spans="1:66" x14ac:dyDescent="0.25">
      <c r="D98" s="11"/>
      <c r="K98" s="3"/>
      <c r="L98" s="3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8"/>
      <c r="BK98" s="8"/>
      <c r="BL98" s="8"/>
      <c r="BM98" s="8"/>
      <c r="BN98" s="8"/>
    </row>
    <row r="99" spans="1:66" x14ac:dyDescent="0.25">
      <c r="D99" s="11"/>
      <c r="K99" s="3"/>
      <c r="L99" s="3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8"/>
      <c r="BK99" s="8"/>
      <c r="BL99" s="8"/>
      <c r="BM99" s="8"/>
      <c r="BN99" s="8"/>
    </row>
    <row r="100" spans="1:66" s="15" customFormat="1" x14ac:dyDescent="0.25">
      <c r="A100"/>
      <c r="B100"/>
      <c r="C100"/>
      <c r="D100" s="11"/>
      <c r="E100"/>
      <c r="F100"/>
      <c r="G100"/>
      <c r="H100"/>
      <c r="I100"/>
      <c r="J100"/>
      <c r="K100" s="3"/>
      <c r="L100" s="3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8"/>
      <c r="BK100" s="8"/>
      <c r="BL100" s="8"/>
      <c r="BM100" s="8"/>
      <c r="BN100" s="8"/>
    </row>
    <row r="101" spans="1:66" x14ac:dyDescent="0.25">
      <c r="D101" s="11"/>
      <c r="K101" s="3"/>
      <c r="L101" s="3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8"/>
      <c r="BK101" s="8"/>
      <c r="BL101" s="8"/>
      <c r="BM101" s="8"/>
      <c r="BN101" s="8"/>
    </row>
    <row r="102" spans="1:66" x14ac:dyDescent="0.25">
      <c r="D102" s="11"/>
      <c r="K102" s="3"/>
      <c r="L102" s="3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8"/>
      <c r="BK102" s="8"/>
      <c r="BL102" s="8"/>
      <c r="BM102" s="8"/>
      <c r="BN102" s="8"/>
    </row>
    <row r="103" spans="1:66" x14ac:dyDescent="0.25">
      <c r="D103" s="11"/>
      <c r="K103" s="3"/>
      <c r="L103" s="3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8"/>
      <c r="BK103" s="8"/>
      <c r="BL103" s="8"/>
      <c r="BM103" s="8"/>
      <c r="BN103" s="8"/>
    </row>
    <row r="104" spans="1:66" s="10" customFormat="1" x14ac:dyDescent="0.25">
      <c r="A104"/>
      <c r="B104"/>
      <c r="C104"/>
      <c r="D104" s="11"/>
      <c r="E104"/>
      <c r="F104"/>
      <c r="G104"/>
      <c r="H104"/>
      <c r="I104"/>
      <c r="J104"/>
      <c r="K104" s="3"/>
      <c r="L104" s="3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8"/>
      <c r="BK104" s="8"/>
      <c r="BL104" s="8"/>
      <c r="BM104" s="8"/>
      <c r="BN104" s="8"/>
    </row>
    <row r="105" spans="1:66" x14ac:dyDescent="0.25">
      <c r="D105" s="11"/>
      <c r="K105" s="3"/>
      <c r="L105" s="3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8"/>
      <c r="BK105" s="8"/>
      <c r="BL105" s="8"/>
      <c r="BM105" s="8"/>
      <c r="BN105" s="8"/>
    </row>
    <row r="106" spans="1:66" x14ac:dyDescent="0.25">
      <c r="D106" s="11"/>
      <c r="K106" s="3"/>
      <c r="L106" s="3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8"/>
      <c r="BK106" s="8"/>
      <c r="BL106" s="8"/>
      <c r="BM106" s="8"/>
      <c r="BN106" s="8"/>
    </row>
    <row r="107" spans="1:66" x14ac:dyDescent="0.25">
      <c r="D107" s="11"/>
      <c r="K107" s="3"/>
      <c r="L107" s="3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8"/>
      <c r="BK107" s="8"/>
      <c r="BL107" s="8"/>
      <c r="BM107" s="8"/>
      <c r="BN107" s="8"/>
    </row>
    <row r="108" spans="1:66" x14ac:dyDescent="0.25">
      <c r="D108" s="11"/>
      <c r="K108" s="3"/>
      <c r="L108" s="3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8"/>
      <c r="BK108" s="8"/>
      <c r="BL108" s="8"/>
      <c r="BM108" s="8"/>
      <c r="BN108" s="8"/>
    </row>
    <row r="109" spans="1:66" x14ac:dyDescent="0.25">
      <c r="D109" s="11"/>
      <c r="K109" s="3"/>
      <c r="L109" s="3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8"/>
      <c r="BK109" s="8"/>
      <c r="BL109" s="8"/>
      <c r="BM109" s="8"/>
      <c r="BN109" s="8"/>
    </row>
    <row r="110" spans="1:66" x14ac:dyDescent="0.25">
      <c r="D110" s="11"/>
      <c r="K110" s="3"/>
      <c r="L110" s="3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8"/>
      <c r="BK110" s="8"/>
      <c r="BL110" s="8"/>
      <c r="BM110" s="8"/>
      <c r="BN110" s="8"/>
    </row>
    <row r="111" spans="1:66" x14ac:dyDescent="0.25">
      <c r="D111" s="11"/>
      <c r="K111" s="3"/>
      <c r="L111" s="3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8"/>
      <c r="BK111" s="8"/>
      <c r="BL111" s="8"/>
      <c r="BM111" s="8"/>
      <c r="BN111" s="8"/>
    </row>
    <row r="112" spans="1:66" x14ac:dyDescent="0.25">
      <c r="D112" s="11"/>
      <c r="K112" s="3"/>
      <c r="L112" s="3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8"/>
      <c r="BK112" s="8"/>
      <c r="BL112" s="8"/>
      <c r="BM112" s="8"/>
      <c r="BN112" s="8"/>
    </row>
    <row r="113" spans="4:66" x14ac:dyDescent="0.25">
      <c r="D113" s="11"/>
      <c r="K113" s="3"/>
      <c r="L113" s="3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8"/>
      <c r="BK113" s="8"/>
      <c r="BL113" s="8"/>
      <c r="BM113" s="8"/>
      <c r="BN113" s="8"/>
    </row>
    <row r="114" spans="4:66" x14ac:dyDescent="0.25">
      <c r="D114" s="11"/>
      <c r="K114" s="3"/>
      <c r="L114" s="3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8"/>
      <c r="BK114" s="8"/>
      <c r="BL114" s="8"/>
      <c r="BM114" s="8"/>
      <c r="BN114" s="8"/>
    </row>
    <row r="115" spans="4:66" x14ac:dyDescent="0.25">
      <c r="D115" s="11"/>
      <c r="K115" s="3"/>
      <c r="L115" s="3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8"/>
      <c r="BK115" s="8"/>
      <c r="BL115" s="8"/>
      <c r="BM115" s="8"/>
      <c r="BN115" s="8"/>
    </row>
    <row r="116" spans="4:66" x14ac:dyDescent="0.25">
      <c r="D116" s="11"/>
      <c r="K116" s="3"/>
      <c r="L116" s="3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8"/>
      <c r="BK116" s="8"/>
      <c r="BL116" s="8"/>
      <c r="BM116" s="8"/>
      <c r="BN116" s="8"/>
    </row>
    <row r="117" spans="4:66" x14ac:dyDescent="0.25">
      <c r="D117" s="11"/>
      <c r="K117" s="3"/>
      <c r="L117" s="3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8"/>
      <c r="BK117" s="8"/>
      <c r="BL117" s="8"/>
      <c r="BM117" s="8"/>
      <c r="BN117" s="8"/>
    </row>
    <row r="118" spans="4:66" x14ac:dyDescent="0.25">
      <c r="D118" s="11"/>
      <c r="K118" s="3"/>
      <c r="L118" s="3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8"/>
      <c r="BK118" s="8"/>
      <c r="BL118" s="8"/>
      <c r="BM118" s="8"/>
      <c r="BN118" s="8"/>
    </row>
    <row r="119" spans="4:66" x14ac:dyDescent="0.25">
      <c r="D119" s="11"/>
      <c r="K119" s="3"/>
      <c r="L119" s="3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8"/>
      <c r="BK119" s="8"/>
      <c r="BL119" s="8"/>
      <c r="BM119" s="8"/>
      <c r="BN119" s="8"/>
    </row>
    <row r="120" spans="4:66" x14ac:dyDescent="0.25">
      <c r="D120" s="11"/>
      <c r="K120" s="3"/>
      <c r="L120" s="3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8"/>
      <c r="BK120" s="8"/>
      <c r="BL120" s="8"/>
      <c r="BM120" s="8"/>
      <c r="BN120" s="8"/>
    </row>
    <row r="121" spans="4:66" x14ac:dyDescent="0.25">
      <c r="D121" s="11"/>
      <c r="K121" s="3"/>
      <c r="L121" s="3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8"/>
      <c r="BK121" s="8"/>
      <c r="BL121" s="8"/>
      <c r="BM121" s="8"/>
      <c r="BN121" s="8"/>
    </row>
    <row r="122" spans="4:66" x14ac:dyDescent="0.25">
      <c r="D122" s="11"/>
      <c r="K122" s="3"/>
      <c r="L122" s="3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8"/>
      <c r="BK122" s="8"/>
      <c r="BL122" s="8"/>
      <c r="BM122" s="8"/>
      <c r="BN122" s="8"/>
    </row>
    <row r="123" spans="4:66" x14ac:dyDescent="0.25">
      <c r="D123" s="11"/>
      <c r="K123" s="3"/>
      <c r="L123" s="3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8"/>
      <c r="BK123" s="8"/>
      <c r="BL123" s="8"/>
      <c r="BM123" s="8"/>
      <c r="BN123" s="8"/>
    </row>
    <row r="124" spans="4:66" x14ac:dyDescent="0.25">
      <c r="D124" s="11"/>
      <c r="K124" s="3"/>
      <c r="L124" s="3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8"/>
      <c r="BK124" s="8"/>
      <c r="BL124" s="8"/>
      <c r="BM124" s="8"/>
      <c r="BN124" s="8"/>
    </row>
    <row r="125" spans="4:66" x14ac:dyDescent="0.25">
      <c r="D125" s="11"/>
      <c r="K125" s="3"/>
      <c r="L125" s="3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8"/>
      <c r="BK125" s="8"/>
      <c r="BL125" s="8"/>
      <c r="BM125" s="8"/>
      <c r="BN125" s="8"/>
    </row>
    <row r="126" spans="4:66" x14ac:dyDescent="0.25">
      <c r="D126" s="11"/>
      <c r="K126" s="3"/>
      <c r="L126" s="3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8"/>
      <c r="BK126" s="8"/>
      <c r="BL126" s="8"/>
      <c r="BM126" s="8"/>
      <c r="BN126" s="8"/>
    </row>
    <row r="127" spans="4:66" x14ac:dyDescent="0.25">
      <c r="D127" s="11"/>
      <c r="K127" s="3"/>
      <c r="L127" s="3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8"/>
      <c r="BK127" s="8"/>
      <c r="BL127" s="8"/>
      <c r="BM127" s="8"/>
      <c r="BN127" s="8"/>
    </row>
    <row r="128" spans="4:66" x14ac:dyDescent="0.25">
      <c r="D128" s="11"/>
      <c r="K128" s="3"/>
      <c r="L128" s="3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8"/>
      <c r="BK128" s="8"/>
      <c r="BL128" s="8"/>
      <c r="BM128" s="8"/>
      <c r="BN128" s="8"/>
    </row>
    <row r="129" spans="4:66" x14ac:dyDescent="0.25">
      <c r="D129" s="11"/>
      <c r="K129" s="3"/>
      <c r="L129" s="3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8"/>
      <c r="BK129" s="8"/>
      <c r="BL129" s="8"/>
      <c r="BM129" s="8"/>
      <c r="BN129" s="8"/>
    </row>
    <row r="130" spans="4:66" x14ac:dyDescent="0.25">
      <c r="D130" s="11"/>
      <c r="K130" s="3"/>
      <c r="L130" s="3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8"/>
      <c r="BK130" s="8"/>
      <c r="BL130" s="8"/>
      <c r="BM130" s="8"/>
      <c r="BN130" s="8"/>
    </row>
    <row r="131" spans="4:66" x14ac:dyDescent="0.25">
      <c r="D131" s="11"/>
      <c r="K131" s="3"/>
      <c r="L131" s="3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8"/>
      <c r="BK131" s="8"/>
      <c r="BL131" s="8"/>
      <c r="BM131" s="8"/>
      <c r="BN131" s="8"/>
    </row>
    <row r="132" spans="4:66" x14ac:dyDescent="0.25">
      <c r="D132" s="11"/>
      <c r="K132" s="3"/>
      <c r="L132" s="3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8"/>
      <c r="BK132" s="8"/>
      <c r="BL132" s="8"/>
      <c r="BM132" s="8"/>
      <c r="BN132" s="8"/>
    </row>
    <row r="133" spans="4:66" x14ac:dyDescent="0.25">
      <c r="D133" s="11"/>
      <c r="K133" s="3"/>
      <c r="L133" s="3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8"/>
      <c r="BK133" s="8"/>
      <c r="BL133" s="8"/>
      <c r="BM133" s="8"/>
      <c r="BN133" s="8"/>
    </row>
    <row r="134" spans="4:66" x14ac:dyDescent="0.25">
      <c r="D134" s="11"/>
      <c r="K134" s="3"/>
      <c r="L134" s="3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8"/>
      <c r="BK134" s="8"/>
      <c r="BL134" s="8"/>
      <c r="BM134" s="8"/>
      <c r="BN134" s="8"/>
    </row>
    <row r="135" spans="4:66" x14ac:dyDescent="0.25">
      <c r="D135" s="11"/>
      <c r="K135" s="3"/>
      <c r="L135" s="3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8"/>
      <c r="BK135" s="8"/>
      <c r="BL135" s="8"/>
      <c r="BM135" s="8"/>
      <c r="BN135" s="8"/>
    </row>
    <row r="136" spans="4:66" x14ac:dyDescent="0.25">
      <c r="D136" s="11"/>
      <c r="K136" s="3"/>
      <c r="L136" s="3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8"/>
      <c r="BK136" s="8"/>
      <c r="BL136" s="8"/>
      <c r="BM136" s="8"/>
      <c r="BN136" s="8"/>
    </row>
    <row r="137" spans="4:66" x14ac:dyDescent="0.25">
      <c r="D137" s="11"/>
      <c r="K137" s="3"/>
      <c r="L137" s="3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8"/>
      <c r="BK137" s="8"/>
      <c r="BL137" s="8"/>
      <c r="BM137" s="8"/>
      <c r="BN137" s="8"/>
    </row>
    <row r="138" spans="4:66" x14ac:dyDescent="0.25">
      <c r="D138" s="11"/>
      <c r="K138" s="3"/>
      <c r="L138" s="3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8"/>
      <c r="BK138" s="8"/>
      <c r="BL138" s="8"/>
      <c r="BM138" s="8"/>
      <c r="BN138" s="8"/>
    </row>
    <row r="139" spans="4:66" x14ac:dyDescent="0.25">
      <c r="D139" s="11"/>
      <c r="K139" s="3"/>
      <c r="L139" s="3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8"/>
      <c r="BK139" s="8"/>
      <c r="BL139" s="8"/>
      <c r="BM139" s="8"/>
      <c r="BN139" s="8"/>
    </row>
    <row r="140" spans="4:66" x14ac:dyDescent="0.25">
      <c r="D140" s="11"/>
      <c r="K140" s="3"/>
      <c r="L140" s="3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8"/>
      <c r="BK140" s="8"/>
      <c r="BL140" s="8"/>
      <c r="BM140" s="8"/>
      <c r="BN140" s="8"/>
    </row>
    <row r="141" spans="4:66" x14ac:dyDescent="0.25">
      <c r="D141" s="11"/>
      <c r="K141" s="3"/>
      <c r="L141" s="3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8"/>
      <c r="BK141" s="8"/>
      <c r="BL141" s="8"/>
      <c r="BM141" s="8"/>
      <c r="BN141" s="8"/>
    </row>
    <row r="142" spans="4:66" x14ac:dyDescent="0.25">
      <c r="D142" s="11"/>
      <c r="K142" s="3"/>
      <c r="L142" s="3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8"/>
      <c r="BK142" s="8"/>
      <c r="BL142" s="8"/>
      <c r="BM142" s="8"/>
      <c r="BN142" s="8"/>
    </row>
    <row r="143" spans="4:66" x14ac:dyDescent="0.25">
      <c r="D143" s="11"/>
      <c r="K143" s="3"/>
      <c r="L143" s="3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8"/>
      <c r="BK143" s="8"/>
      <c r="BL143" s="8"/>
      <c r="BM143" s="8"/>
      <c r="BN143" s="8"/>
    </row>
    <row r="144" spans="4:66" x14ac:dyDescent="0.25">
      <c r="D144" s="11"/>
      <c r="K144" s="3"/>
      <c r="L144" s="3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8"/>
      <c r="BK144" s="8"/>
      <c r="BL144" s="8"/>
      <c r="BM144" s="8"/>
      <c r="BN144" s="8"/>
    </row>
    <row r="145" spans="1:66" x14ac:dyDescent="0.25">
      <c r="D145" s="11"/>
      <c r="K145" s="3"/>
      <c r="L145" s="3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8"/>
      <c r="BK145" s="8"/>
      <c r="BL145" s="8"/>
      <c r="BM145" s="8"/>
      <c r="BN145" s="8"/>
    </row>
    <row r="146" spans="1:66" x14ac:dyDescent="0.25">
      <c r="D146" s="11"/>
      <c r="K146" s="3"/>
      <c r="L146" s="3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8"/>
      <c r="BK146" s="8"/>
      <c r="BL146" s="8"/>
      <c r="BM146" s="8"/>
      <c r="BN146" s="8"/>
    </row>
    <row r="147" spans="1:66" x14ac:dyDescent="0.25">
      <c r="D147" s="11"/>
      <c r="K147" s="3"/>
      <c r="L147" s="3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8"/>
      <c r="BK147" s="8"/>
      <c r="BL147" s="8"/>
      <c r="BM147" s="8"/>
      <c r="BN147" s="8"/>
    </row>
    <row r="148" spans="1:66" x14ac:dyDescent="0.25">
      <c r="D148" s="11"/>
      <c r="K148" s="3"/>
      <c r="L148" s="3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8"/>
      <c r="BK148" s="8"/>
      <c r="BL148" s="8"/>
      <c r="BM148" s="8"/>
      <c r="BN148" s="8"/>
    </row>
    <row r="149" spans="1:66" x14ac:dyDescent="0.25">
      <c r="D149" s="11"/>
      <c r="K149" s="3"/>
      <c r="L149" s="3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8"/>
      <c r="BK149" s="8"/>
      <c r="BL149" s="8"/>
      <c r="BM149" s="8"/>
      <c r="BN149" s="8"/>
    </row>
    <row r="150" spans="1:66" x14ac:dyDescent="0.25">
      <c r="D150" s="11"/>
      <c r="K150" s="3"/>
      <c r="L150" s="3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8"/>
      <c r="BK150" s="8"/>
      <c r="BL150" s="8"/>
      <c r="BM150" s="8"/>
      <c r="BN150" s="8"/>
    </row>
    <row r="151" spans="1:66" x14ac:dyDescent="0.25">
      <c r="D151" s="11"/>
      <c r="K151" s="3"/>
      <c r="L151" s="3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8"/>
      <c r="BK151" s="8"/>
      <c r="BL151" s="8"/>
      <c r="BM151" s="8"/>
      <c r="BN151" s="8"/>
    </row>
    <row r="152" spans="1:66" x14ac:dyDescent="0.25">
      <c r="D152" s="11"/>
      <c r="K152" s="3"/>
      <c r="L152" s="3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8"/>
      <c r="BK152" s="8"/>
      <c r="BL152" s="8"/>
      <c r="BM152" s="8"/>
      <c r="BN152" s="8"/>
    </row>
    <row r="153" spans="1:66" x14ac:dyDescent="0.25">
      <c r="D153" s="11"/>
      <c r="K153" s="3"/>
      <c r="L153" s="3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8"/>
      <c r="BK153" s="8"/>
      <c r="BL153" s="8"/>
      <c r="BM153" s="8"/>
      <c r="BN153" s="8"/>
    </row>
    <row r="154" spans="1:66" x14ac:dyDescent="0.25">
      <c r="D154" s="11"/>
      <c r="K154" s="3"/>
      <c r="L154" s="3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8"/>
      <c r="BK154" s="8"/>
      <c r="BL154" s="8"/>
      <c r="BM154" s="8"/>
      <c r="BN154" s="8"/>
    </row>
    <row r="155" spans="1:66" s="10" customFormat="1" x14ac:dyDescent="0.25">
      <c r="A155"/>
      <c r="B155"/>
      <c r="C155"/>
      <c r="D155" s="11"/>
      <c r="E155"/>
      <c r="F155"/>
      <c r="G155"/>
      <c r="H155"/>
      <c r="I155"/>
      <c r="J155"/>
      <c r="K155" s="3"/>
      <c r="L155" s="3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8"/>
      <c r="BK155" s="8"/>
      <c r="BL155" s="8"/>
      <c r="BM155" s="8"/>
      <c r="BN155" s="8"/>
    </row>
    <row r="156" spans="1:66" x14ac:dyDescent="0.25">
      <c r="D156" s="11"/>
      <c r="K156" s="3"/>
      <c r="L156" s="3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8"/>
      <c r="BK156" s="8"/>
      <c r="BL156" s="8"/>
      <c r="BM156" s="8"/>
      <c r="BN156" s="8"/>
    </row>
    <row r="157" spans="1:66" x14ac:dyDescent="0.25">
      <c r="D157" s="11"/>
      <c r="K157" s="3"/>
      <c r="L157" s="3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8"/>
      <c r="BK157" s="8"/>
      <c r="BL157" s="8"/>
      <c r="BM157" s="8"/>
      <c r="BN157" s="8"/>
    </row>
    <row r="158" spans="1:66" x14ac:dyDescent="0.25">
      <c r="D158" s="11"/>
      <c r="K158" s="3"/>
      <c r="L158" s="3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8"/>
      <c r="BK158" s="8"/>
      <c r="BL158" s="8"/>
      <c r="BM158" s="8"/>
      <c r="BN158" s="8"/>
    </row>
    <row r="159" spans="1:66" x14ac:dyDescent="0.25">
      <c r="D159" s="11"/>
      <c r="K159" s="3"/>
      <c r="L159" s="3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8"/>
      <c r="BK159" s="8"/>
      <c r="BL159" s="8"/>
      <c r="BM159" s="8"/>
      <c r="BN159" s="8"/>
    </row>
    <row r="160" spans="1:66" x14ac:dyDescent="0.25">
      <c r="D160" s="11"/>
      <c r="K160" s="3"/>
      <c r="L160" s="3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8"/>
      <c r="BK160" s="8"/>
      <c r="BL160" s="8"/>
      <c r="BM160" s="8"/>
      <c r="BN160" s="8"/>
    </row>
    <row r="161" spans="2:66" x14ac:dyDescent="0.25">
      <c r="D161" s="11"/>
      <c r="K161" s="3"/>
      <c r="L161" s="3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8"/>
      <c r="BK161" s="8"/>
      <c r="BL161" s="8"/>
      <c r="BM161" s="8"/>
      <c r="BN161" s="8"/>
    </row>
    <row r="162" spans="2:66" x14ac:dyDescent="0.25">
      <c r="D162" s="11"/>
      <c r="K162" s="3"/>
      <c r="L162" s="3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8"/>
      <c r="BK162" s="8"/>
      <c r="BL162" s="8"/>
      <c r="BM162" s="8"/>
      <c r="BN162" s="8"/>
    </row>
    <row r="163" spans="2:66" x14ac:dyDescent="0.25">
      <c r="D163" s="11"/>
      <c r="K163" s="3"/>
      <c r="L163" s="3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8"/>
      <c r="BK163" s="8"/>
      <c r="BL163" s="8"/>
      <c r="BM163" s="8"/>
      <c r="BN163" s="8"/>
    </row>
    <row r="164" spans="2:66" x14ac:dyDescent="0.25">
      <c r="D164" s="11"/>
      <c r="K164" s="3"/>
      <c r="L164" s="3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8"/>
      <c r="BK164" s="8"/>
      <c r="BL164" s="8"/>
      <c r="BM164" s="8"/>
      <c r="BN164" s="8"/>
    </row>
    <row r="165" spans="2:66" x14ac:dyDescent="0.25">
      <c r="D165" s="11"/>
      <c r="K165" s="3"/>
      <c r="L165" s="3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8"/>
      <c r="BK165" s="8"/>
      <c r="BL165" s="8"/>
      <c r="BM165" s="8"/>
      <c r="BN165" s="8"/>
    </row>
    <row r="166" spans="2:66" x14ac:dyDescent="0.25">
      <c r="D166" s="11"/>
      <c r="K166" s="3"/>
      <c r="L166" s="3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8"/>
      <c r="BK166" s="8"/>
      <c r="BL166" s="8"/>
      <c r="BM166" s="8"/>
      <c r="BN166" s="8"/>
    </row>
    <row r="167" spans="2:66" x14ac:dyDescent="0.25">
      <c r="D167" s="11"/>
      <c r="K167" s="3"/>
      <c r="L167" s="3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8"/>
      <c r="BK167" s="8"/>
      <c r="BL167" s="8"/>
      <c r="BM167" s="8"/>
      <c r="BN167" s="8"/>
    </row>
    <row r="168" spans="2:66" x14ac:dyDescent="0.25">
      <c r="D168" s="11"/>
      <c r="K168" s="3"/>
      <c r="L168" s="3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8"/>
      <c r="BK168" s="8"/>
      <c r="BL168" s="8"/>
      <c r="BM168" s="8"/>
      <c r="BN168" s="8"/>
    </row>
    <row r="169" spans="2:66" x14ac:dyDescent="0.25">
      <c r="D169" s="11"/>
      <c r="K169" s="3"/>
      <c r="L169" s="3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8"/>
      <c r="BK169" s="8"/>
      <c r="BL169" s="8"/>
      <c r="BM169" s="8"/>
      <c r="BN169" s="8"/>
    </row>
    <row r="170" spans="2:66" x14ac:dyDescent="0.25">
      <c r="D170" s="11"/>
      <c r="K170" s="3"/>
      <c r="L170" s="3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8"/>
      <c r="BK170" s="8"/>
      <c r="BL170" s="8"/>
      <c r="BM170" s="8"/>
      <c r="BN170" s="8"/>
    </row>
    <row r="171" spans="2:66" s="15" customFormat="1" x14ac:dyDescent="0.25">
      <c r="D171" s="23"/>
      <c r="K171" s="20"/>
      <c r="L171" s="20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  <c r="BG171" s="21"/>
      <c r="BH171" s="21"/>
      <c r="BI171" s="21"/>
      <c r="BJ171" s="22"/>
      <c r="BK171" s="22"/>
      <c r="BL171" s="22"/>
      <c r="BM171" s="22"/>
      <c r="BN171" s="22"/>
    </row>
    <row r="172" spans="2:66" x14ac:dyDescent="0.25">
      <c r="B172" s="10"/>
      <c r="C172" s="10"/>
      <c r="D172" s="16"/>
      <c r="K172" s="3"/>
      <c r="L172" s="3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8"/>
      <c r="BK172" s="8"/>
      <c r="BL172" s="8"/>
      <c r="BM172" s="8"/>
      <c r="BN172" s="8"/>
    </row>
    <row r="173" spans="2:66" x14ac:dyDescent="0.25">
      <c r="D173" s="16"/>
      <c r="K173" s="3"/>
      <c r="L173" s="3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8"/>
      <c r="BK173" s="8"/>
      <c r="BL173" s="8"/>
      <c r="BM173" s="8"/>
      <c r="BN173" s="8"/>
    </row>
    <row r="174" spans="2:66" x14ac:dyDescent="0.25">
      <c r="D174" s="16"/>
      <c r="K174" s="3"/>
      <c r="L174" s="3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8"/>
      <c r="BK174" s="8"/>
      <c r="BL174" s="8"/>
      <c r="BM174" s="8"/>
      <c r="BN174" s="8"/>
    </row>
    <row r="175" spans="2:66" x14ac:dyDescent="0.25">
      <c r="D175" s="16"/>
      <c r="K175" s="3"/>
      <c r="L175" s="3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8"/>
      <c r="BK175" s="8"/>
      <c r="BL175" s="8"/>
      <c r="BM175" s="8"/>
      <c r="BN175" s="8"/>
    </row>
    <row r="176" spans="2:66" x14ac:dyDescent="0.25">
      <c r="D176" s="16"/>
      <c r="K176" s="3"/>
      <c r="L176" s="3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8"/>
      <c r="BK176" s="8"/>
      <c r="BL176" s="8"/>
      <c r="BM176" s="8"/>
      <c r="BN176" s="8"/>
    </row>
    <row r="177" spans="1:66" x14ac:dyDescent="0.25">
      <c r="D177" s="16"/>
      <c r="K177" s="3"/>
      <c r="L177" s="3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8"/>
      <c r="BK177" s="8"/>
      <c r="BL177" s="8"/>
      <c r="BM177" s="8"/>
      <c r="BN177" s="8"/>
    </row>
    <row r="178" spans="1:66" x14ac:dyDescent="0.25">
      <c r="D178" s="16"/>
      <c r="K178" s="3"/>
      <c r="L178" s="3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8"/>
      <c r="BK178" s="8"/>
      <c r="BL178" s="8"/>
      <c r="BM178" s="8"/>
      <c r="BN178" s="8"/>
    </row>
    <row r="179" spans="1:66" x14ac:dyDescent="0.25">
      <c r="D179" s="16"/>
      <c r="K179" s="3"/>
      <c r="L179" s="3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8"/>
      <c r="BK179" s="8"/>
      <c r="BL179" s="8"/>
      <c r="BM179" s="8"/>
      <c r="BN179" s="8"/>
    </row>
    <row r="180" spans="1:66" x14ac:dyDescent="0.25">
      <c r="D180" s="16"/>
      <c r="K180" s="3"/>
      <c r="L180" s="3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8"/>
      <c r="BK180" s="8"/>
      <c r="BL180" s="8"/>
      <c r="BM180" s="8"/>
      <c r="BN180" s="8"/>
    </row>
    <row r="181" spans="1:66" x14ac:dyDescent="0.25">
      <c r="D181" s="16"/>
      <c r="K181" s="3"/>
      <c r="L181" s="3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8"/>
      <c r="BK181" s="8"/>
      <c r="BL181" s="8"/>
      <c r="BM181" s="8"/>
      <c r="BN181" s="8"/>
    </row>
    <row r="182" spans="1:66" x14ac:dyDescent="0.25">
      <c r="D182" s="16"/>
      <c r="K182" s="3"/>
      <c r="L182" s="3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8"/>
      <c r="BK182" s="8"/>
      <c r="BL182" s="8"/>
      <c r="BM182" s="8"/>
      <c r="BN182" s="8"/>
    </row>
    <row r="183" spans="1:66" x14ac:dyDescent="0.25">
      <c r="D183" s="16"/>
      <c r="K183" s="3"/>
      <c r="L183" s="3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8"/>
      <c r="BK183" s="8"/>
      <c r="BL183" s="8"/>
      <c r="BM183" s="8"/>
      <c r="BN183" s="8"/>
    </row>
    <row r="184" spans="1:66" x14ac:dyDescent="0.25">
      <c r="D184" s="16"/>
      <c r="K184" s="3"/>
      <c r="L184" s="3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8"/>
      <c r="BK184" s="8"/>
      <c r="BL184" s="8"/>
      <c r="BM184" s="8"/>
      <c r="BN184" s="8"/>
    </row>
    <row r="185" spans="1:66" x14ac:dyDescent="0.25">
      <c r="D185" s="16"/>
      <c r="K185" s="3"/>
      <c r="L185" s="3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8"/>
      <c r="BK185" s="8"/>
      <c r="BL185" s="8"/>
      <c r="BM185" s="8"/>
      <c r="BN185" s="8"/>
    </row>
    <row r="186" spans="1:66" x14ac:dyDescent="0.25">
      <c r="D186" s="16"/>
      <c r="K186" s="3"/>
      <c r="L186" s="3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8"/>
      <c r="BK186" s="8"/>
      <c r="BL186" s="8"/>
      <c r="BM186" s="8"/>
      <c r="BN186" s="8"/>
    </row>
    <row r="187" spans="1:66" x14ac:dyDescent="0.25">
      <c r="D187" s="16"/>
      <c r="K187" s="3"/>
      <c r="L187" s="3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8"/>
      <c r="BK187" s="8"/>
      <c r="BL187" s="8"/>
      <c r="BM187" s="8"/>
      <c r="BN187" s="8"/>
    </row>
    <row r="188" spans="1:66" x14ac:dyDescent="0.25">
      <c r="D188" s="16"/>
      <c r="K188" s="3"/>
      <c r="L188" s="3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8"/>
      <c r="BK188" s="8"/>
      <c r="BL188" s="8"/>
      <c r="BM188" s="8"/>
      <c r="BN188" s="8"/>
    </row>
    <row r="189" spans="1:66" s="10" customFormat="1" x14ac:dyDescent="0.25">
      <c r="A189"/>
      <c r="B189"/>
      <c r="C189"/>
      <c r="D189" s="16"/>
      <c r="E189"/>
      <c r="F189"/>
      <c r="G189"/>
      <c r="H189"/>
      <c r="I189"/>
      <c r="J189"/>
      <c r="K189" s="3"/>
      <c r="L189" s="3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8"/>
      <c r="BK189" s="8"/>
      <c r="BL189" s="8"/>
      <c r="BM189" s="8"/>
      <c r="BN189" s="8"/>
    </row>
    <row r="190" spans="1:66" x14ac:dyDescent="0.25">
      <c r="D190" s="16"/>
      <c r="K190" s="3"/>
      <c r="L190" s="3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8"/>
      <c r="BK190" s="8"/>
      <c r="BL190" s="8"/>
      <c r="BM190" s="8"/>
      <c r="BN190" s="8"/>
    </row>
    <row r="191" spans="1:66" x14ac:dyDescent="0.25">
      <c r="D191" s="16"/>
      <c r="K191" s="3"/>
      <c r="L191" s="3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8"/>
      <c r="BK191" s="8"/>
      <c r="BL191" s="8"/>
      <c r="BM191" s="8"/>
      <c r="BN191" s="8"/>
    </row>
    <row r="192" spans="1:66" x14ac:dyDescent="0.25">
      <c r="D192" s="16"/>
      <c r="K192" s="3"/>
      <c r="L192" s="3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8"/>
      <c r="BK192" s="8"/>
      <c r="BL192" s="8"/>
      <c r="BM192" s="8"/>
      <c r="BN192" s="8"/>
    </row>
    <row r="193" spans="4:66" x14ac:dyDescent="0.25">
      <c r="D193" s="16"/>
      <c r="K193" s="3"/>
      <c r="L193" s="3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8"/>
      <c r="BK193" s="8"/>
      <c r="BL193" s="8"/>
      <c r="BM193" s="8"/>
      <c r="BN193" s="8"/>
    </row>
    <row r="194" spans="4:66" x14ac:dyDescent="0.25">
      <c r="D194" s="16"/>
      <c r="K194" s="3"/>
      <c r="L194" s="3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8"/>
      <c r="BK194" s="8"/>
      <c r="BL194" s="8"/>
      <c r="BM194" s="8"/>
      <c r="BN194" s="8"/>
    </row>
    <row r="195" spans="4:66" x14ac:dyDescent="0.25">
      <c r="D195" s="16"/>
      <c r="K195" s="3"/>
      <c r="L195" s="3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8"/>
      <c r="BK195" s="8"/>
      <c r="BL195" s="8"/>
      <c r="BM195" s="8"/>
      <c r="BN195" s="8"/>
    </row>
    <row r="196" spans="4:66" x14ac:dyDescent="0.25">
      <c r="D196" s="16"/>
      <c r="K196" s="3"/>
      <c r="L196" s="3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8"/>
      <c r="BK196" s="8"/>
      <c r="BL196" s="8"/>
      <c r="BM196" s="8"/>
      <c r="BN196" s="8"/>
    </row>
    <row r="197" spans="4:66" x14ac:dyDescent="0.25">
      <c r="D197" s="16"/>
      <c r="K197" s="3"/>
      <c r="L197" s="3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8"/>
      <c r="BK197" s="8"/>
      <c r="BL197" s="8"/>
      <c r="BM197" s="8"/>
      <c r="BN197" s="8"/>
    </row>
    <row r="198" spans="4:66" x14ac:dyDescent="0.25">
      <c r="D198" s="16"/>
      <c r="K198" s="3"/>
      <c r="L198" s="3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8"/>
      <c r="BK198" s="8"/>
      <c r="BL198" s="8"/>
      <c r="BM198" s="8"/>
      <c r="BN198" s="8"/>
    </row>
    <row r="199" spans="4:66" x14ac:dyDescent="0.25">
      <c r="D199" s="16"/>
      <c r="K199" s="3"/>
      <c r="L199" s="3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8"/>
      <c r="BK199" s="8"/>
      <c r="BL199" s="8"/>
      <c r="BM199" s="8"/>
      <c r="BN199" s="8"/>
    </row>
    <row r="200" spans="4:66" x14ac:dyDescent="0.25">
      <c r="D200" s="16"/>
      <c r="K200" s="3"/>
      <c r="L200" s="3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8"/>
      <c r="BK200" s="8"/>
      <c r="BL200" s="8"/>
      <c r="BM200" s="8"/>
      <c r="BN200" s="8"/>
    </row>
    <row r="201" spans="4:66" x14ac:dyDescent="0.25">
      <c r="D201" s="16"/>
      <c r="K201" s="3"/>
      <c r="L201" s="3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8"/>
      <c r="BK201" s="8"/>
      <c r="BL201" s="8"/>
      <c r="BM201" s="8"/>
      <c r="BN201" s="8"/>
    </row>
    <row r="202" spans="4:66" x14ac:dyDescent="0.25">
      <c r="D202" s="16"/>
      <c r="K202" s="3"/>
      <c r="L202" s="3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8"/>
      <c r="BK202" s="8"/>
      <c r="BL202" s="8"/>
      <c r="BM202" s="8"/>
      <c r="BN202" s="8"/>
    </row>
    <row r="203" spans="4:66" x14ac:dyDescent="0.25">
      <c r="D203" s="16"/>
      <c r="K203" s="3"/>
      <c r="L203" s="3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8"/>
      <c r="BK203" s="8"/>
      <c r="BL203" s="8"/>
      <c r="BM203" s="8"/>
      <c r="BN203" s="8"/>
    </row>
    <row r="204" spans="4:66" x14ac:dyDescent="0.25">
      <c r="D204" s="16"/>
      <c r="K204" s="3"/>
      <c r="L204" s="3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8"/>
      <c r="BK204" s="8"/>
      <c r="BL204" s="8"/>
      <c r="BM204" s="8"/>
      <c r="BN204" s="8"/>
    </row>
    <row r="205" spans="4:66" x14ac:dyDescent="0.25">
      <c r="D205" s="16"/>
      <c r="K205" s="3"/>
      <c r="L205" s="3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8"/>
      <c r="BK205" s="8"/>
      <c r="BL205" s="8"/>
      <c r="BM205" s="8"/>
      <c r="BN205" s="8"/>
    </row>
    <row r="206" spans="4:66" x14ac:dyDescent="0.25">
      <c r="D206" s="16"/>
      <c r="K206" s="3"/>
      <c r="L206" s="3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8"/>
      <c r="BK206" s="8"/>
      <c r="BL206" s="8"/>
      <c r="BM206" s="8"/>
      <c r="BN206" s="8"/>
    </row>
    <row r="207" spans="4:66" x14ac:dyDescent="0.25">
      <c r="D207" s="16"/>
      <c r="K207" s="3"/>
      <c r="L207" s="3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8"/>
      <c r="BK207" s="8"/>
      <c r="BL207" s="8"/>
      <c r="BM207" s="8"/>
      <c r="BN207" s="8"/>
    </row>
    <row r="208" spans="4:66" x14ac:dyDescent="0.25">
      <c r="D208" s="16"/>
      <c r="K208" s="3"/>
      <c r="L208" s="3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8"/>
      <c r="BK208" s="8"/>
      <c r="BL208" s="8"/>
      <c r="BM208" s="8"/>
      <c r="BN208" s="8"/>
    </row>
    <row r="209" spans="4:66" x14ac:dyDescent="0.25">
      <c r="D209" s="16"/>
      <c r="K209" s="3"/>
      <c r="L209" s="3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8"/>
      <c r="BK209" s="8"/>
      <c r="BL209" s="8"/>
      <c r="BM209" s="8"/>
      <c r="BN209" s="8"/>
    </row>
    <row r="210" spans="4:66" x14ac:dyDescent="0.25">
      <c r="D210" s="16"/>
      <c r="K210" s="3"/>
      <c r="L210" s="3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8"/>
      <c r="BK210" s="8"/>
      <c r="BL210" s="8"/>
      <c r="BM210" s="8"/>
      <c r="BN210" s="8"/>
    </row>
    <row r="211" spans="4:66" x14ac:dyDescent="0.25">
      <c r="D211" s="16"/>
      <c r="K211" s="3"/>
      <c r="L211" s="3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8"/>
      <c r="BK211" s="8"/>
      <c r="BL211" s="8"/>
      <c r="BM211" s="8"/>
      <c r="BN211" s="8"/>
    </row>
    <row r="212" spans="4:66" x14ac:dyDescent="0.25">
      <c r="D212" s="16"/>
      <c r="K212" s="3"/>
      <c r="L212" s="3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8"/>
      <c r="BK212" s="8"/>
      <c r="BL212" s="8"/>
      <c r="BM212" s="8"/>
      <c r="BN212" s="8"/>
    </row>
    <row r="213" spans="4:66" x14ac:dyDescent="0.25">
      <c r="D213" s="16"/>
      <c r="K213" s="3"/>
      <c r="L213" s="3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8"/>
      <c r="BK213" s="8"/>
      <c r="BL213" s="8"/>
      <c r="BM213" s="8"/>
      <c r="BN213" s="8"/>
    </row>
    <row r="214" spans="4:66" x14ac:dyDescent="0.25">
      <c r="D214" s="16"/>
      <c r="K214" s="3"/>
      <c r="L214" s="3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8"/>
      <c r="BK214" s="8"/>
      <c r="BL214" s="8"/>
      <c r="BM214" s="8"/>
      <c r="BN214" s="8"/>
    </row>
    <row r="215" spans="4:66" x14ac:dyDescent="0.25">
      <c r="D215" s="16"/>
      <c r="K215" s="3"/>
      <c r="L215" s="3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8"/>
      <c r="BK215" s="8"/>
      <c r="BL215" s="8"/>
      <c r="BM215" s="8"/>
      <c r="BN215" s="8"/>
    </row>
    <row r="216" spans="4:66" x14ac:dyDescent="0.25">
      <c r="D216" s="16"/>
      <c r="K216" s="3"/>
      <c r="L216" s="3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8"/>
      <c r="BK216" s="8"/>
      <c r="BL216" s="8"/>
      <c r="BM216" s="8"/>
      <c r="BN216" s="8"/>
    </row>
    <row r="217" spans="4:66" x14ac:dyDescent="0.25">
      <c r="D217" s="16"/>
      <c r="K217" s="3"/>
      <c r="L217" s="3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8"/>
      <c r="BK217" s="8"/>
      <c r="BL217" s="8"/>
      <c r="BM217" s="8"/>
      <c r="BN217" s="8"/>
    </row>
    <row r="218" spans="4:66" x14ac:dyDescent="0.25">
      <c r="D218" s="16"/>
      <c r="K218" s="3"/>
      <c r="L218" s="3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8"/>
      <c r="BK218" s="8"/>
      <c r="BL218" s="8"/>
      <c r="BM218" s="8"/>
      <c r="BN218" s="8"/>
    </row>
    <row r="219" spans="4:66" x14ac:dyDescent="0.25">
      <c r="D219" s="16"/>
      <c r="K219" s="3"/>
      <c r="L219" s="3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8"/>
      <c r="BK219" s="8"/>
      <c r="BL219" s="8"/>
      <c r="BM219" s="8"/>
      <c r="BN219" s="8"/>
    </row>
    <row r="220" spans="4:66" x14ac:dyDescent="0.25">
      <c r="D220" s="16"/>
      <c r="K220" s="3"/>
      <c r="L220" s="3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8"/>
      <c r="BK220" s="8"/>
      <c r="BL220" s="8"/>
      <c r="BM220" s="8"/>
      <c r="BN220" s="8"/>
    </row>
    <row r="221" spans="4:66" x14ac:dyDescent="0.25">
      <c r="D221" s="16"/>
      <c r="K221" s="3"/>
      <c r="L221" s="3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8"/>
      <c r="BK221" s="8"/>
      <c r="BL221" s="8"/>
      <c r="BM221" s="8"/>
      <c r="BN221" s="8"/>
    </row>
    <row r="222" spans="4:66" x14ac:dyDescent="0.25">
      <c r="D222" s="16"/>
      <c r="K222" s="3"/>
      <c r="L222" s="3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8"/>
      <c r="BK222" s="8"/>
      <c r="BL222" s="8"/>
      <c r="BM222" s="8"/>
      <c r="BN222" s="8"/>
    </row>
    <row r="223" spans="4:66" x14ac:dyDescent="0.25">
      <c r="D223" s="16"/>
      <c r="K223" s="3"/>
      <c r="L223" s="3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8"/>
      <c r="BK223" s="8"/>
      <c r="BL223" s="8"/>
      <c r="BM223" s="8"/>
      <c r="BN223" s="8"/>
    </row>
    <row r="224" spans="4:66" x14ac:dyDescent="0.25">
      <c r="D224" s="16"/>
      <c r="K224" s="3"/>
      <c r="L224" s="3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8"/>
      <c r="BK224" s="8"/>
      <c r="BL224" s="8"/>
      <c r="BM224" s="8"/>
      <c r="BN224" s="8"/>
    </row>
    <row r="225" spans="1:66" x14ac:dyDescent="0.25">
      <c r="D225" s="16"/>
      <c r="K225" s="3"/>
      <c r="L225" s="3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8"/>
      <c r="BK225" s="8"/>
      <c r="BL225" s="8"/>
      <c r="BM225" s="8"/>
      <c r="BN225" s="8"/>
    </row>
    <row r="226" spans="1:66" x14ac:dyDescent="0.25">
      <c r="D226" s="16"/>
      <c r="K226" s="3"/>
      <c r="L226" s="3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8"/>
      <c r="BK226" s="8"/>
      <c r="BL226" s="8"/>
      <c r="BM226" s="8"/>
      <c r="BN226" s="8"/>
    </row>
    <row r="227" spans="1:66" x14ac:dyDescent="0.25">
      <c r="D227" s="16"/>
      <c r="K227" s="3"/>
      <c r="L227" s="3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8"/>
      <c r="BK227" s="8"/>
      <c r="BL227" s="8"/>
      <c r="BM227" s="8"/>
      <c r="BN227" s="8"/>
    </row>
    <row r="228" spans="1:66" x14ac:dyDescent="0.25">
      <c r="D228" s="16"/>
      <c r="K228" s="3"/>
      <c r="L228" s="3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8"/>
      <c r="BK228" s="8"/>
      <c r="BL228" s="8"/>
      <c r="BM228" s="8"/>
      <c r="BN228" s="8"/>
    </row>
    <row r="229" spans="1:66" x14ac:dyDescent="0.25">
      <c r="D229" s="16"/>
      <c r="K229" s="3"/>
      <c r="L229" s="3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8"/>
      <c r="BK229" s="8"/>
      <c r="BL229" s="8"/>
      <c r="BM229" s="8"/>
      <c r="BN229" s="8"/>
    </row>
    <row r="230" spans="1:66" s="10" customFormat="1" x14ac:dyDescent="0.25">
      <c r="A230"/>
      <c r="B230"/>
      <c r="C230"/>
      <c r="D230" s="16"/>
      <c r="E230"/>
      <c r="F230"/>
      <c r="G230"/>
      <c r="H230"/>
      <c r="I230"/>
      <c r="J230"/>
      <c r="K230" s="3"/>
      <c r="L230" s="3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8"/>
      <c r="BK230" s="8"/>
      <c r="BL230" s="8"/>
      <c r="BM230" s="8"/>
      <c r="BN230" s="8"/>
    </row>
    <row r="231" spans="1:66" x14ac:dyDescent="0.25">
      <c r="D231" s="16"/>
      <c r="K231" s="3"/>
      <c r="L231" s="3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8"/>
      <c r="BK231" s="8"/>
      <c r="BL231" s="8"/>
      <c r="BM231" s="8"/>
      <c r="BN231" s="8"/>
    </row>
    <row r="232" spans="1:66" x14ac:dyDescent="0.25">
      <c r="D232" s="16"/>
      <c r="K232" s="3"/>
      <c r="L232" s="3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8"/>
      <c r="BK232" s="8"/>
      <c r="BL232" s="8"/>
      <c r="BM232" s="8"/>
      <c r="BN232" s="8"/>
    </row>
    <row r="233" spans="1:66" x14ac:dyDescent="0.25">
      <c r="D233" s="16"/>
      <c r="K233" s="3"/>
      <c r="L233" s="3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8"/>
      <c r="BK233" s="8"/>
      <c r="BL233" s="8"/>
      <c r="BM233" s="8"/>
      <c r="BN233" s="8"/>
    </row>
    <row r="234" spans="1:66" x14ac:dyDescent="0.25">
      <c r="D234" s="16"/>
      <c r="K234" s="3"/>
      <c r="L234" s="3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8"/>
      <c r="BK234" s="8"/>
      <c r="BL234" s="8"/>
      <c r="BM234" s="8"/>
      <c r="BN234" s="8"/>
    </row>
    <row r="235" spans="1:66" x14ac:dyDescent="0.25">
      <c r="D235" s="16"/>
      <c r="K235" s="3"/>
      <c r="L235" s="3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8"/>
      <c r="BK235" s="8"/>
      <c r="BL235" s="8"/>
      <c r="BM235" s="8"/>
      <c r="BN235" s="8"/>
    </row>
    <row r="236" spans="1:66" x14ac:dyDescent="0.25">
      <c r="D236" s="16"/>
      <c r="K236" s="3"/>
      <c r="L236" s="3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8"/>
      <c r="BK236" s="8"/>
      <c r="BL236" s="8"/>
      <c r="BM236" s="8"/>
      <c r="BN236" s="8"/>
    </row>
    <row r="237" spans="1:66" x14ac:dyDescent="0.25">
      <c r="D237" s="16"/>
      <c r="K237" s="3"/>
      <c r="L237" s="3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8"/>
      <c r="BK237" s="8"/>
      <c r="BL237" s="8"/>
      <c r="BM237" s="8"/>
      <c r="BN237" s="8"/>
    </row>
    <row r="238" spans="1:66" x14ac:dyDescent="0.25">
      <c r="D238" s="16"/>
      <c r="K238" s="3"/>
      <c r="L238" s="3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8"/>
      <c r="BK238" s="8"/>
      <c r="BL238" s="8"/>
      <c r="BM238" s="8"/>
      <c r="BN238" s="8"/>
    </row>
    <row r="239" spans="1:66" x14ac:dyDescent="0.25">
      <c r="D239" s="16"/>
      <c r="K239" s="3"/>
      <c r="L239" s="3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8"/>
      <c r="BK239" s="8"/>
      <c r="BL239" s="8"/>
      <c r="BM239" s="8"/>
      <c r="BN239" s="8"/>
    </row>
    <row r="240" spans="1:66" x14ac:dyDescent="0.25">
      <c r="D240" s="16"/>
      <c r="K240" s="3"/>
      <c r="L240" s="3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8"/>
      <c r="BK240" s="8"/>
      <c r="BL240" s="8"/>
      <c r="BM240" s="8"/>
      <c r="BN240" s="8"/>
    </row>
    <row r="241" spans="4:66" x14ac:dyDescent="0.25">
      <c r="D241" s="16"/>
      <c r="K241" s="3"/>
      <c r="L241" s="3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8"/>
      <c r="BK241" s="8"/>
      <c r="BL241" s="8"/>
      <c r="BM241" s="8"/>
      <c r="BN241" s="8"/>
    </row>
    <row r="242" spans="4:66" x14ac:dyDescent="0.25">
      <c r="D242" s="16"/>
      <c r="K242" s="3"/>
      <c r="L242" s="3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8"/>
      <c r="BK242" s="8"/>
      <c r="BL242" s="8"/>
      <c r="BM242" s="8"/>
      <c r="BN242" s="8"/>
    </row>
    <row r="243" spans="4:66" x14ac:dyDescent="0.25">
      <c r="D243" s="16"/>
      <c r="K243" s="3"/>
      <c r="L243" s="3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8"/>
      <c r="BK243" s="8"/>
      <c r="BL243" s="8"/>
      <c r="BM243" s="8"/>
      <c r="BN243" s="8"/>
    </row>
    <row r="244" spans="4:66" x14ac:dyDescent="0.25">
      <c r="D244" s="10"/>
      <c r="K244" s="3"/>
      <c r="L244" s="3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8"/>
      <c r="BK244" s="8"/>
      <c r="BL244" s="8"/>
      <c r="BM244" s="8"/>
      <c r="BN244" s="8"/>
    </row>
    <row r="245" spans="4:66" x14ac:dyDescent="0.25">
      <c r="D245" s="10"/>
      <c r="K245" s="3"/>
      <c r="L245" s="3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8"/>
      <c r="BK245" s="8"/>
      <c r="BL245" s="8"/>
      <c r="BM245" s="8"/>
      <c r="BN245" s="8"/>
    </row>
    <row r="246" spans="4:66" x14ac:dyDescent="0.25">
      <c r="D246" s="10"/>
      <c r="K246" s="3"/>
      <c r="L246" s="3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8"/>
      <c r="BK246" s="8"/>
      <c r="BL246" s="8"/>
      <c r="BM246" s="8"/>
      <c r="BN246" s="8"/>
    </row>
    <row r="247" spans="4:66" x14ac:dyDescent="0.25">
      <c r="D247" s="10"/>
      <c r="K247" s="3"/>
      <c r="L247" s="3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8"/>
      <c r="BK247" s="8"/>
      <c r="BL247" s="8"/>
      <c r="BM247" s="8"/>
      <c r="BN247" s="8"/>
    </row>
    <row r="248" spans="4:66" x14ac:dyDescent="0.25">
      <c r="D248" s="10"/>
      <c r="K248" s="3"/>
      <c r="L248" s="3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8"/>
      <c r="BK248" s="8"/>
      <c r="BL248" s="8"/>
      <c r="BM248" s="8"/>
      <c r="BN248" s="8"/>
    </row>
    <row r="249" spans="4:66" x14ac:dyDescent="0.25">
      <c r="D249" s="10"/>
      <c r="K249" s="3"/>
      <c r="L249" s="3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8"/>
      <c r="BK249" s="8"/>
      <c r="BL249" s="8"/>
      <c r="BM249" s="8"/>
      <c r="BN249" s="8"/>
    </row>
    <row r="250" spans="4:66" x14ac:dyDescent="0.25">
      <c r="D250" s="10"/>
      <c r="K250" s="3"/>
      <c r="L250" s="3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8"/>
      <c r="BK250" s="8"/>
      <c r="BL250" s="8"/>
      <c r="BM250" s="8"/>
      <c r="BN250" s="8"/>
    </row>
    <row r="251" spans="4:66" x14ac:dyDescent="0.25">
      <c r="D251" s="10"/>
      <c r="K251" s="3"/>
      <c r="L251" s="3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8"/>
      <c r="BK251" s="8"/>
      <c r="BL251" s="8"/>
      <c r="BM251" s="8"/>
      <c r="BN251" s="8"/>
    </row>
    <row r="252" spans="4:66" x14ac:dyDescent="0.25">
      <c r="D252" s="10"/>
      <c r="K252" s="3"/>
      <c r="L252" s="3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8"/>
      <c r="BK252" s="8"/>
      <c r="BL252" s="8"/>
      <c r="BM252" s="8"/>
      <c r="BN252" s="8"/>
    </row>
    <row r="253" spans="4:66" x14ac:dyDescent="0.25">
      <c r="D253" s="10"/>
      <c r="K253" s="3"/>
      <c r="L253" s="3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8"/>
      <c r="BK253" s="8"/>
      <c r="BL253" s="8"/>
      <c r="BM253" s="8"/>
      <c r="BN253" s="8"/>
    </row>
    <row r="254" spans="4:66" x14ac:dyDescent="0.25">
      <c r="D254" s="10"/>
      <c r="K254" s="3"/>
      <c r="L254" s="3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8"/>
      <c r="BK254" s="8"/>
      <c r="BL254" s="8"/>
      <c r="BM254" s="8"/>
      <c r="BN254" s="8"/>
    </row>
    <row r="255" spans="4:66" x14ac:dyDescent="0.25">
      <c r="D255" s="10"/>
      <c r="K255" s="3"/>
      <c r="L255" s="3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8"/>
      <c r="BK255" s="8"/>
      <c r="BL255" s="8"/>
      <c r="BM255" s="8"/>
      <c r="BN255" s="8"/>
    </row>
    <row r="256" spans="4:66" x14ac:dyDescent="0.25">
      <c r="D256" s="10"/>
      <c r="K256" s="3"/>
      <c r="L256" s="3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8"/>
      <c r="BK256" s="8"/>
      <c r="BL256" s="8"/>
      <c r="BM256" s="8"/>
      <c r="BN256" s="8"/>
    </row>
    <row r="257" spans="1:66" s="15" customFormat="1" x14ac:dyDescent="0.25">
      <c r="A257"/>
      <c r="B257"/>
      <c r="C257"/>
      <c r="D257" s="10"/>
      <c r="E257"/>
      <c r="F257"/>
      <c r="G257"/>
      <c r="H257"/>
      <c r="I257"/>
      <c r="J257"/>
      <c r="K257" s="3"/>
      <c r="L257" s="3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8"/>
      <c r="BK257" s="8"/>
      <c r="BL257" s="8"/>
      <c r="BM257" s="8"/>
      <c r="BN257" s="8"/>
    </row>
    <row r="258" spans="1:66" x14ac:dyDescent="0.25">
      <c r="D258" s="16"/>
      <c r="K258" s="3"/>
      <c r="L258" s="3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8"/>
      <c r="BK258" s="8"/>
      <c r="BL258" s="8"/>
      <c r="BM258" s="8"/>
      <c r="BN258" s="8"/>
    </row>
    <row r="259" spans="1:66" x14ac:dyDescent="0.25">
      <c r="D259" s="16"/>
      <c r="K259" s="3"/>
      <c r="L259" s="3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8"/>
      <c r="BK259" s="8"/>
      <c r="BL259" s="8"/>
      <c r="BM259" s="8"/>
      <c r="BN259" s="8"/>
    </row>
    <row r="260" spans="1:66" x14ac:dyDescent="0.25">
      <c r="D260" s="16"/>
      <c r="K260" s="3"/>
      <c r="L260" s="3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8"/>
      <c r="BK260" s="8"/>
      <c r="BL260" s="8"/>
      <c r="BM260" s="8"/>
      <c r="BN260" s="8"/>
    </row>
    <row r="261" spans="1:66" x14ac:dyDescent="0.25">
      <c r="D261" s="16"/>
      <c r="K261" s="3"/>
      <c r="L261" s="3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8"/>
      <c r="BK261" s="8"/>
      <c r="BL261" s="8"/>
      <c r="BM261" s="8"/>
      <c r="BN261" s="8"/>
    </row>
    <row r="262" spans="1:66" x14ac:dyDescent="0.25">
      <c r="D262" s="16"/>
      <c r="K262" s="3"/>
      <c r="L262" s="3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8"/>
      <c r="BK262" s="8"/>
      <c r="BL262" s="8"/>
      <c r="BM262" s="8"/>
      <c r="BN262" s="8"/>
    </row>
    <row r="263" spans="1:66" x14ac:dyDescent="0.25">
      <c r="D263" s="16"/>
      <c r="K263" s="3"/>
      <c r="L263" s="3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8"/>
      <c r="BK263" s="8"/>
      <c r="BL263" s="8"/>
      <c r="BM263" s="8"/>
      <c r="BN263" s="8"/>
    </row>
    <row r="264" spans="1:66" x14ac:dyDescent="0.25">
      <c r="D264" s="16"/>
      <c r="K264" s="3"/>
      <c r="L264" s="3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8"/>
      <c r="BK264" s="8"/>
      <c r="BL264" s="8"/>
      <c r="BM264" s="8"/>
      <c r="BN264" s="8"/>
    </row>
    <row r="265" spans="1:66" x14ac:dyDescent="0.25">
      <c r="D265" s="16"/>
      <c r="K265" s="3"/>
      <c r="L265" s="3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8"/>
      <c r="BK265" s="8"/>
      <c r="BL265" s="8"/>
      <c r="BM265" s="8"/>
      <c r="BN265" s="8"/>
    </row>
    <row r="266" spans="1:66" x14ac:dyDescent="0.25">
      <c r="D266" s="16"/>
      <c r="K266" s="3"/>
      <c r="L266" s="3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8"/>
      <c r="BK266" s="8"/>
      <c r="BL266" s="8"/>
      <c r="BM266" s="8"/>
      <c r="BN266" s="8"/>
    </row>
    <row r="267" spans="1:66" x14ac:dyDescent="0.25">
      <c r="D267" s="16"/>
      <c r="K267" s="3"/>
      <c r="L267" s="3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8"/>
      <c r="BK267" s="8"/>
      <c r="BL267" s="8"/>
      <c r="BM267" s="8"/>
      <c r="BN267" s="8"/>
    </row>
    <row r="268" spans="1:66" x14ac:dyDescent="0.25">
      <c r="D268" s="16"/>
      <c r="K268" s="3"/>
      <c r="L268" s="3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8"/>
      <c r="BK268" s="8"/>
      <c r="BL268" s="8"/>
      <c r="BM268" s="8"/>
      <c r="BN268" s="8"/>
    </row>
    <row r="269" spans="1:66" x14ac:dyDescent="0.25">
      <c r="D269" s="16"/>
      <c r="K269" s="3"/>
      <c r="L269" s="3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8"/>
      <c r="BK269" s="8"/>
      <c r="BL269" s="8"/>
      <c r="BM269" s="8"/>
      <c r="BN269" s="8"/>
    </row>
    <row r="270" spans="1:66" s="10" customFormat="1" x14ac:dyDescent="0.25">
      <c r="A270"/>
      <c r="B270"/>
      <c r="C270"/>
      <c r="D270" s="16"/>
      <c r="E270"/>
      <c r="F270"/>
      <c r="G270"/>
      <c r="H270"/>
      <c r="I270"/>
      <c r="J270"/>
      <c r="K270" s="3"/>
      <c r="L270" s="3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8"/>
      <c r="BK270" s="8"/>
      <c r="BL270" s="8"/>
      <c r="BM270" s="8"/>
      <c r="BN270" s="8"/>
    </row>
    <row r="271" spans="1:66" x14ac:dyDescent="0.25">
      <c r="D271" s="16"/>
      <c r="K271" s="3"/>
      <c r="L271" s="3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8"/>
      <c r="BK271" s="8"/>
      <c r="BL271" s="8"/>
      <c r="BM271" s="8"/>
      <c r="BN271" s="8"/>
    </row>
    <row r="272" spans="1:66" s="10" customFormat="1" x14ac:dyDescent="0.25">
      <c r="A272"/>
      <c r="B272"/>
      <c r="C272"/>
      <c r="D272" s="16"/>
      <c r="E272"/>
      <c r="F272"/>
      <c r="G272"/>
      <c r="H272"/>
      <c r="I272"/>
      <c r="J272"/>
      <c r="K272" s="3"/>
      <c r="L272" s="3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8"/>
      <c r="BK272" s="8"/>
      <c r="BL272" s="8"/>
      <c r="BM272" s="8"/>
      <c r="BN272" s="8"/>
    </row>
    <row r="273" spans="4:66" x14ac:dyDescent="0.25">
      <c r="D273" s="16"/>
      <c r="K273" s="3"/>
      <c r="L273" s="3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8"/>
      <c r="BK273" s="8"/>
      <c r="BL273" s="8"/>
      <c r="BM273" s="8"/>
      <c r="BN273" s="8"/>
    </row>
    <row r="274" spans="4:66" x14ac:dyDescent="0.25">
      <c r="D274" s="16"/>
      <c r="K274" s="3"/>
      <c r="L274" s="3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8"/>
      <c r="BK274" s="8"/>
      <c r="BL274" s="8"/>
      <c r="BM274" s="8"/>
      <c r="BN274" s="8"/>
    </row>
    <row r="275" spans="4:66" x14ac:dyDescent="0.25">
      <c r="D275" s="16"/>
      <c r="K275" s="3"/>
      <c r="L275" s="3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8"/>
      <c r="BK275" s="8"/>
      <c r="BL275" s="8"/>
      <c r="BM275" s="8"/>
      <c r="BN275" s="8"/>
    </row>
    <row r="276" spans="4:66" x14ac:dyDescent="0.25">
      <c r="D276" s="16"/>
      <c r="K276" s="3"/>
      <c r="L276" s="3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8"/>
      <c r="BK276" s="8"/>
      <c r="BL276" s="8"/>
      <c r="BM276" s="8"/>
      <c r="BN276" s="8"/>
    </row>
    <row r="277" spans="4:66" x14ac:dyDescent="0.25">
      <c r="D277" s="16"/>
      <c r="K277" s="3"/>
      <c r="L277" s="3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8"/>
      <c r="BK277" s="8"/>
      <c r="BL277" s="8"/>
      <c r="BM277" s="8"/>
      <c r="BN277" s="8"/>
    </row>
    <row r="278" spans="4:66" x14ac:dyDescent="0.25">
      <c r="D278" s="16"/>
      <c r="K278" s="3"/>
      <c r="L278" s="3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8"/>
      <c r="BK278" s="8"/>
      <c r="BL278" s="8"/>
      <c r="BM278" s="8"/>
      <c r="BN278" s="8"/>
    </row>
    <row r="279" spans="4:66" x14ac:dyDescent="0.25">
      <c r="D279" s="16"/>
      <c r="K279" s="3"/>
      <c r="L279" s="3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8"/>
      <c r="BK279" s="8"/>
      <c r="BL279" s="8"/>
      <c r="BM279" s="8"/>
      <c r="BN279" s="8"/>
    </row>
    <row r="280" spans="4:66" x14ac:dyDescent="0.25">
      <c r="D280" s="16"/>
      <c r="K280" s="3"/>
      <c r="L280" s="3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8"/>
      <c r="BK280" s="8"/>
      <c r="BL280" s="8"/>
      <c r="BM280" s="8"/>
      <c r="BN280" s="8"/>
    </row>
    <row r="281" spans="4:66" x14ac:dyDescent="0.25">
      <c r="D281" s="16"/>
      <c r="K281" s="3"/>
      <c r="L281" s="3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8"/>
      <c r="BK281" s="8"/>
      <c r="BL281" s="8"/>
      <c r="BM281" s="8"/>
      <c r="BN281" s="8"/>
    </row>
    <row r="282" spans="4:66" x14ac:dyDescent="0.25">
      <c r="D282" s="16"/>
      <c r="K282" s="3"/>
      <c r="L282" s="3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8"/>
      <c r="BK282" s="8"/>
      <c r="BL282" s="8"/>
      <c r="BM282" s="8"/>
      <c r="BN282" s="8"/>
    </row>
    <row r="283" spans="4:66" x14ac:dyDescent="0.25">
      <c r="D283" s="16"/>
      <c r="K283" s="3"/>
      <c r="L283" s="3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8"/>
      <c r="BK283" s="8"/>
      <c r="BL283" s="8"/>
      <c r="BM283" s="8"/>
      <c r="BN283" s="8"/>
    </row>
    <row r="284" spans="4:66" x14ac:dyDescent="0.25">
      <c r="D284" s="16"/>
      <c r="K284" s="3"/>
      <c r="L284" s="3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8"/>
      <c r="BK284" s="8"/>
      <c r="BL284" s="8"/>
      <c r="BM284" s="8"/>
      <c r="BN284" s="8"/>
    </row>
    <row r="285" spans="4:66" x14ac:dyDescent="0.25">
      <c r="D285" s="16"/>
      <c r="K285" s="3"/>
      <c r="L285" s="3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8"/>
      <c r="BK285" s="8"/>
      <c r="BL285" s="8"/>
      <c r="BM285" s="8"/>
      <c r="BN285" s="8"/>
    </row>
    <row r="286" spans="4:66" x14ac:dyDescent="0.25">
      <c r="D286" s="16"/>
      <c r="K286" s="3"/>
      <c r="L286" s="3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8"/>
      <c r="BK286" s="8"/>
      <c r="BL286" s="8"/>
      <c r="BM286" s="8"/>
      <c r="BN286" s="8"/>
    </row>
    <row r="287" spans="4:66" x14ac:dyDescent="0.25">
      <c r="D287" s="16"/>
      <c r="K287" s="3"/>
      <c r="L287" s="3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8"/>
      <c r="BK287" s="8"/>
      <c r="BL287" s="8"/>
      <c r="BM287" s="8"/>
      <c r="BN287" s="8"/>
    </row>
    <row r="288" spans="4:66" x14ac:dyDescent="0.25">
      <c r="D288" s="16"/>
      <c r="K288" s="3"/>
      <c r="L288" s="3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8"/>
      <c r="BK288" s="8"/>
      <c r="BL288" s="8"/>
      <c r="BM288" s="8"/>
      <c r="BN288" s="8"/>
    </row>
    <row r="289" spans="1:66" x14ac:dyDescent="0.25">
      <c r="D289" s="16"/>
      <c r="K289" s="3"/>
      <c r="L289" s="3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8"/>
      <c r="BK289" s="8"/>
      <c r="BL289" s="8"/>
      <c r="BM289" s="8"/>
      <c r="BN289" s="8"/>
    </row>
    <row r="290" spans="1:66" x14ac:dyDescent="0.25">
      <c r="D290" s="16"/>
      <c r="K290" s="3"/>
      <c r="L290" s="3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8"/>
      <c r="BK290" s="8"/>
      <c r="BL290" s="8"/>
      <c r="BM290" s="8"/>
      <c r="BN290" s="8"/>
    </row>
    <row r="291" spans="1:66" x14ac:dyDescent="0.25">
      <c r="D291" s="16"/>
      <c r="K291" s="3"/>
      <c r="L291" s="3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8"/>
      <c r="BK291" s="8"/>
      <c r="BL291" s="8"/>
      <c r="BM291" s="8"/>
      <c r="BN291" s="8"/>
    </row>
    <row r="292" spans="1:66" x14ac:dyDescent="0.25">
      <c r="D292" s="16"/>
      <c r="K292" s="3"/>
      <c r="L292" s="3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8"/>
      <c r="BK292" s="8"/>
      <c r="BL292" s="8"/>
      <c r="BM292" s="8"/>
      <c r="BN292" s="8"/>
    </row>
    <row r="293" spans="1:66" x14ac:dyDescent="0.25">
      <c r="D293" s="16"/>
      <c r="K293" s="3"/>
      <c r="L293" s="3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8"/>
      <c r="BK293" s="8"/>
      <c r="BL293" s="8"/>
      <c r="BM293" s="8"/>
      <c r="BN293" s="8"/>
    </row>
    <row r="294" spans="1:66" x14ac:dyDescent="0.25">
      <c r="D294" s="16"/>
      <c r="K294" s="3"/>
      <c r="L294" s="3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8"/>
      <c r="BK294" s="8"/>
      <c r="BL294" s="8"/>
      <c r="BM294" s="8"/>
      <c r="BN294" s="8"/>
    </row>
    <row r="295" spans="1:66" s="15" customFormat="1" x14ac:dyDescent="0.25">
      <c r="A295"/>
      <c r="B295"/>
      <c r="C295"/>
      <c r="D295" s="16"/>
      <c r="E295"/>
      <c r="F295"/>
      <c r="G295"/>
      <c r="H295"/>
      <c r="I295"/>
      <c r="J295"/>
      <c r="K295" s="3"/>
      <c r="L295" s="3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8"/>
      <c r="BK295" s="8"/>
      <c r="BL295" s="8"/>
      <c r="BM295" s="8"/>
      <c r="BN295" s="8"/>
    </row>
    <row r="296" spans="1:66" s="10" customFormat="1" x14ac:dyDescent="0.25">
      <c r="A296"/>
      <c r="B296"/>
      <c r="C296"/>
      <c r="D296" s="16"/>
      <c r="E296"/>
      <c r="F296"/>
      <c r="G296"/>
      <c r="H296"/>
      <c r="I296"/>
      <c r="J296"/>
      <c r="K296" s="3"/>
      <c r="L296" s="3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8"/>
      <c r="BK296" s="8"/>
      <c r="BL296" s="8"/>
      <c r="BM296" s="8"/>
      <c r="BN296" s="8"/>
    </row>
    <row r="297" spans="1:66" x14ac:dyDescent="0.25">
      <c r="D297" s="16"/>
      <c r="K297" s="3"/>
      <c r="L297" s="3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8"/>
      <c r="BK297" s="8"/>
      <c r="BL297" s="8"/>
      <c r="BM297" s="8"/>
      <c r="BN297" s="8"/>
    </row>
    <row r="298" spans="1:66" x14ac:dyDescent="0.25">
      <c r="D298" s="16"/>
      <c r="K298" s="3"/>
      <c r="L298" s="3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8"/>
      <c r="BK298" s="8"/>
      <c r="BL298" s="8"/>
      <c r="BM298" s="8"/>
      <c r="BN298" s="8"/>
    </row>
    <row r="299" spans="1:66" x14ac:dyDescent="0.25">
      <c r="D299" s="16"/>
      <c r="K299" s="3"/>
      <c r="L299" s="3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8"/>
      <c r="BK299" s="8"/>
      <c r="BL299" s="8"/>
      <c r="BM299" s="8"/>
      <c r="BN299" s="8"/>
    </row>
    <row r="300" spans="1:66" x14ac:dyDescent="0.25">
      <c r="D300" s="16"/>
      <c r="K300" s="3"/>
      <c r="L300" s="3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8"/>
      <c r="BK300" s="8"/>
      <c r="BL300" s="8"/>
      <c r="BM300" s="8"/>
      <c r="BN300" s="8"/>
    </row>
    <row r="301" spans="1:66" x14ac:dyDescent="0.25">
      <c r="D301" s="16"/>
      <c r="K301" s="3"/>
      <c r="L301" s="3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8"/>
      <c r="BK301" s="8"/>
      <c r="BL301" s="8"/>
      <c r="BM301" s="8"/>
      <c r="BN301" s="8"/>
    </row>
    <row r="302" spans="1:66" x14ac:dyDescent="0.25">
      <c r="D302" s="16"/>
      <c r="K302" s="3"/>
      <c r="L302" s="3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8"/>
      <c r="BK302" s="8"/>
      <c r="BL302" s="8"/>
      <c r="BM302" s="8"/>
      <c r="BN302" s="8"/>
    </row>
    <row r="303" spans="1:66" x14ac:dyDescent="0.25">
      <c r="D303" s="16"/>
      <c r="K303" s="3"/>
      <c r="L303" s="3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8"/>
      <c r="BK303" s="8"/>
      <c r="BL303" s="8"/>
      <c r="BM303" s="8"/>
      <c r="BN303" s="8"/>
    </row>
    <row r="304" spans="1:66" x14ac:dyDescent="0.25">
      <c r="D304" s="16"/>
      <c r="K304" s="3"/>
      <c r="L304" s="3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8"/>
      <c r="BK304" s="8"/>
      <c r="BL304" s="8"/>
      <c r="BM304" s="8"/>
      <c r="BN304" s="8"/>
    </row>
    <row r="305" spans="1:66" x14ac:dyDescent="0.25">
      <c r="D305" s="16"/>
      <c r="K305" s="3"/>
      <c r="L305" s="3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8"/>
      <c r="BK305" s="8"/>
      <c r="BL305" s="8"/>
      <c r="BM305" s="8"/>
      <c r="BN305" s="8"/>
    </row>
    <row r="306" spans="1:66" x14ac:dyDescent="0.25">
      <c r="D306" s="16"/>
      <c r="K306" s="3"/>
      <c r="L306" s="3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8"/>
      <c r="BK306" s="8"/>
      <c r="BL306" s="8"/>
      <c r="BM306" s="8"/>
      <c r="BN306" s="8"/>
    </row>
    <row r="307" spans="1:66" x14ac:dyDescent="0.25">
      <c r="D307" s="16"/>
      <c r="K307" s="3"/>
      <c r="L307" s="3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8"/>
      <c r="BK307" s="8"/>
      <c r="BL307" s="8"/>
      <c r="BM307" s="8"/>
      <c r="BN307" s="8"/>
    </row>
    <row r="308" spans="1:66" x14ac:dyDescent="0.25">
      <c r="D308" s="16"/>
      <c r="K308" s="3"/>
      <c r="L308" s="3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8"/>
      <c r="BK308" s="8"/>
      <c r="BL308" s="8"/>
      <c r="BM308" s="8"/>
      <c r="BN308" s="8"/>
    </row>
    <row r="309" spans="1:66" x14ac:dyDescent="0.25">
      <c r="D309" s="16"/>
      <c r="K309" s="3"/>
      <c r="L309" s="3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8"/>
      <c r="BK309" s="8"/>
      <c r="BL309" s="8"/>
      <c r="BM309" s="8"/>
      <c r="BN309" s="8"/>
    </row>
    <row r="310" spans="1:66" x14ac:dyDescent="0.25">
      <c r="D310" s="16"/>
      <c r="K310" s="3"/>
      <c r="L310" s="3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8"/>
      <c r="BK310" s="8"/>
      <c r="BL310" s="8"/>
      <c r="BM310" s="8"/>
      <c r="BN310" s="8"/>
    </row>
    <row r="311" spans="1:66" x14ac:dyDescent="0.25">
      <c r="D311" s="16"/>
      <c r="K311" s="3"/>
      <c r="L311" s="3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8"/>
      <c r="BK311" s="8"/>
      <c r="BL311" s="8"/>
      <c r="BM311" s="8"/>
      <c r="BN311" s="8"/>
    </row>
    <row r="312" spans="1:66" x14ac:dyDescent="0.25">
      <c r="D312" s="16"/>
      <c r="K312" s="3"/>
      <c r="L312" s="3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8"/>
      <c r="BK312" s="8"/>
      <c r="BL312" s="8"/>
      <c r="BM312" s="8"/>
      <c r="BN312" s="8"/>
    </row>
    <row r="313" spans="1:66" s="10" customFormat="1" x14ac:dyDescent="0.25">
      <c r="A313"/>
      <c r="B313"/>
      <c r="C313"/>
      <c r="D313" s="16"/>
      <c r="E313"/>
      <c r="F313"/>
      <c r="G313"/>
      <c r="H313"/>
      <c r="I313"/>
      <c r="J313"/>
      <c r="K313" s="3"/>
      <c r="L313" s="3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8"/>
      <c r="BK313" s="8"/>
      <c r="BL313" s="8"/>
      <c r="BM313" s="8"/>
      <c r="BN313" s="8"/>
    </row>
    <row r="314" spans="1:66" x14ac:dyDescent="0.25">
      <c r="D314" s="16"/>
      <c r="K314" s="3"/>
      <c r="L314" s="3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8"/>
      <c r="BK314" s="8"/>
      <c r="BL314" s="8"/>
      <c r="BM314" s="8"/>
      <c r="BN314" s="8"/>
    </row>
    <row r="315" spans="1:66" x14ac:dyDescent="0.25">
      <c r="D315" s="16"/>
      <c r="K315" s="3"/>
      <c r="L315" s="3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8"/>
      <c r="BK315" s="8"/>
      <c r="BL315" s="8"/>
      <c r="BM315" s="8"/>
      <c r="BN315" s="8"/>
    </row>
    <row r="316" spans="1:66" x14ac:dyDescent="0.25">
      <c r="D316" s="16"/>
      <c r="K316" s="3"/>
      <c r="L316" s="3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8"/>
      <c r="BK316" s="8"/>
      <c r="BL316" s="8"/>
      <c r="BM316" s="8"/>
      <c r="BN316" s="8"/>
    </row>
    <row r="317" spans="1:66" x14ac:dyDescent="0.25">
      <c r="D317" s="16"/>
      <c r="K317" s="3"/>
      <c r="L317" s="3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8"/>
      <c r="BK317" s="8"/>
      <c r="BL317" s="8"/>
      <c r="BM317" s="8"/>
      <c r="BN317" s="8"/>
    </row>
    <row r="318" spans="1:66" x14ac:dyDescent="0.25">
      <c r="D318" s="16"/>
      <c r="K318" s="3"/>
      <c r="L318" s="3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8"/>
      <c r="BK318" s="8"/>
      <c r="BL318" s="8"/>
      <c r="BM318" s="8"/>
      <c r="BN318" s="8"/>
    </row>
    <row r="319" spans="1:66" x14ac:dyDescent="0.25">
      <c r="D319" s="16"/>
      <c r="K319" s="3"/>
      <c r="L319" s="3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8"/>
      <c r="BK319" s="8"/>
      <c r="BL319" s="8"/>
      <c r="BM319" s="8"/>
      <c r="BN319" s="8"/>
    </row>
    <row r="320" spans="1:66" x14ac:dyDescent="0.25">
      <c r="D320" s="16"/>
      <c r="K320" s="3"/>
      <c r="L320" s="3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8"/>
      <c r="BK320" s="8"/>
      <c r="BL320" s="8"/>
      <c r="BM320" s="8"/>
      <c r="BN320" s="8"/>
    </row>
    <row r="321" spans="4:66" x14ac:dyDescent="0.25">
      <c r="D321" s="16"/>
      <c r="K321" s="3"/>
      <c r="L321" s="3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8"/>
      <c r="BK321" s="8"/>
      <c r="BL321" s="8"/>
      <c r="BM321" s="8"/>
      <c r="BN321" s="8"/>
    </row>
    <row r="322" spans="4:66" x14ac:dyDescent="0.25">
      <c r="D322" s="16"/>
      <c r="K322" s="3"/>
      <c r="L322" s="3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8"/>
      <c r="BK322" s="8"/>
      <c r="BL322" s="8"/>
      <c r="BM322" s="8"/>
      <c r="BN322" s="8"/>
    </row>
    <row r="323" spans="4:66" s="15" customFormat="1" x14ac:dyDescent="0.25">
      <c r="D323" s="23"/>
      <c r="K323" s="20"/>
      <c r="L323" s="20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  <c r="AP323" s="21"/>
      <c r="AQ323" s="21"/>
      <c r="AR323" s="21"/>
      <c r="AS323" s="21"/>
      <c r="AT323" s="21"/>
      <c r="AU323" s="21"/>
      <c r="AV323" s="21"/>
      <c r="AW323" s="21"/>
      <c r="AX323" s="21"/>
      <c r="AY323" s="21"/>
      <c r="AZ323" s="21"/>
      <c r="BA323" s="21"/>
      <c r="BB323" s="21"/>
      <c r="BC323" s="21"/>
      <c r="BD323" s="21"/>
      <c r="BE323" s="21"/>
      <c r="BF323" s="21"/>
      <c r="BG323" s="21"/>
      <c r="BH323" s="21"/>
      <c r="BI323" s="21"/>
      <c r="BJ323" s="22"/>
      <c r="BK323" s="22"/>
      <c r="BL323" s="22"/>
      <c r="BM323" s="22"/>
      <c r="BN323" s="22"/>
    </row>
    <row r="324" spans="4:66" x14ac:dyDescent="0.25">
      <c r="D324" s="16"/>
      <c r="K324" s="3"/>
      <c r="L324" s="3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8"/>
      <c r="BK324" s="8"/>
      <c r="BL324" s="8"/>
      <c r="BM324" s="8"/>
      <c r="BN324" s="8"/>
    </row>
    <row r="325" spans="4:66" x14ac:dyDescent="0.25">
      <c r="D325" s="16"/>
      <c r="K325" s="3"/>
      <c r="L325" s="3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8"/>
      <c r="BK325" s="8"/>
      <c r="BL325" s="8"/>
      <c r="BM325" s="8"/>
      <c r="BN325" s="8"/>
    </row>
    <row r="326" spans="4:66" x14ac:dyDescent="0.25">
      <c r="D326" s="16"/>
      <c r="K326" s="3"/>
      <c r="L326" s="3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8"/>
      <c r="BK326" s="8"/>
      <c r="BL326" s="8"/>
      <c r="BM326" s="8"/>
      <c r="BN326" s="8"/>
    </row>
    <row r="327" spans="4:66" x14ac:dyDescent="0.25">
      <c r="D327" s="16"/>
      <c r="K327" s="3"/>
      <c r="L327" s="3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8"/>
      <c r="BK327" s="8"/>
      <c r="BL327" s="8"/>
      <c r="BM327" s="8"/>
      <c r="BN327" s="8"/>
    </row>
    <row r="328" spans="4:66" x14ac:dyDescent="0.25">
      <c r="D328" s="16"/>
      <c r="K328" s="3"/>
      <c r="L328" s="3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8"/>
      <c r="BK328" s="8"/>
      <c r="BL328" s="8"/>
      <c r="BM328" s="8"/>
      <c r="BN328" s="8"/>
    </row>
    <row r="329" spans="4:66" x14ac:dyDescent="0.25">
      <c r="D329" s="16"/>
      <c r="K329" s="3"/>
      <c r="L329" s="3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8"/>
      <c r="BK329" s="8"/>
      <c r="BL329" s="8"/>
      <c r="BM329" s="8"/>
      <c r="BN329" s="8"/>
    </row>
    <row r="330" spans="4:66" x14ac:dyDescent="0.25">
      <c r="D330" s="16"/>
      <c r="K330" s="3"/>
      <c r="L330" s="3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8"/>
      <c r="BK330" s="8"/>
      <c r="BL330" s="8"/>
      <c r="BM330" s="8"/>
      <c r="BN330" s="8"/>
    </row>
    <row r="331" spans="4:66" x14ac:dyDescent="0.25">
      <c r="D331" s="16"/>
      <c r="K331" s="3"/>
      <c r="L331" s="3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8"/>
      <c r="BK331" s="8"/>
      <c r="BL331" s="8"/>
      <c r="BM331" s="8"/>
      <c r="BN331" s="8"/>
    </row>
    <row r="332" spans="4:66" x14ac:dyDescent="0.25">
      <c r="D332" s="16"/>
      <c r="K332" s="3"/>
      <c r="L332" s="3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8"/>
      <c r="BK332" s="8"/>
      <c r="BL332" s="8"/>
      <c r="BM332" s="8"/>
      <c r="BN332" s="8"/>
    </row>
    <row r="333" spans="4:66" x14ac:dyDescent="0.25">
      <c r="D333" s="16"/>
      <c r="K333" s="3"/>
      <c r="L333" s="3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8"/>
      <c r="BK333" s="8"/>
      <c r="BL333" s="8"/>
      <c r="BM333" s="8"/>
      <c r="BN333" s="8"/>
    </row>
    <row r="334" spans="4:66" x14ac:dyDescent="0.25">
      <c r="D334" s="16"/>
      <c r="K334" s="3"/>
      <c r="L334" s="3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8"/>
      <c r="BK334" s="8"/>
      <c r="BL334" s="8"/>
      <c r="BM334" s="8"/>
      <c r="BN334" s="8"/>
    </row>
    <row r="335" spans="4:66" x14ac:dyDescent="0.25">
      <c r="D335" s="16"/>
      <c r="K335" s="3"/>
      <c r="L335" s="3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8"/>
      <c r="BK335" s="8"/>
      <c r="BL335" s="8"/>
      <c r="BM335" s="8"/>
      <c r="BN335" s="8"/>
    </row>
    <row r="336" spans="4:66" x14ac:dyDescent="0.25">
      <c r="D336" s="16"/>
      <c r="K336" s="3"/>
      <c r="L336" s="3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8"/>
      <c r="BK336" s="8"/>
      <c r="BL336" s="8"/>
      <c r="BM336" s="8"/>
      <c r="BN336" s="8"/>
    </row>
    <row r="337" spans="1:66" x14ac:dyDescent="0.25">
      <c r="D337" s="16"/>
      <c r="K337" s="3"/>
      <c r="L337" s="3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8"/>
      <c r="BK337" s="8"/>
      <c r="BL337" s="8"/>
      <c r="BM337" s="8"/>
      <c r="BN337" s="8"/>
    </row>
    <row r="338" spans="1:66" s="10" customFormat="1" x14ac:dyDescent="0.25">
      <c r="A338"/>
      <c r="B338"/>
      <c r="C338"/>
      <c r="D338" s="16"/>
      <c r="E338"/>
      <c r="F338"/>
      <c r="G338"/>
      <c r="H338"/>
      <c r="I338"/>
      <c r="J338"/>
      <c r="K338" s="3"/>
      <c r="L338" s="3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8"/>
      <c r="BK338" s="8"/>
      <c r="BL338" s="8"/>
      <c r="BM338" s="8"/>
      <c r="BN338" s="8"/>
    </row>
    <row r="339" spans="1:66" x14ac:dyDescent="0.25">
      <c r="D339" s="16"/>
      <c r="K339" s="3"/>
      <c r="L339" s="3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8"/>
      <c r="BK339" s="8"/>
      <c r="BL339" s="8"/>
      <c r="BM339" s="8"/>
      <c r="BN339" s="8"/>
    </row>
    <row r="340" spans="1:66" x14ac:dyDescent="0.25">
      <c r="D340" s="16"/>
      <c r="K340" s="3"/>
      <c r="L340" s="3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8"/>
      <c r="BK340" s="8"/>
      <c r="BL340" s="8"/>
      <c r="BM340" s="8"/>
      <c r="BN340" s="8"/>
    </row>
    <row r="341" spans="1:66" x14ac:dyDescent="0.25">
      <c r="D341" s="16"/>
      <c r="K341" s="3"/>
      <c r="L341" s="3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8"/>
      <c r="BK341" s="8"/>
      <c r="BL341" s="8"/>
      <c r="BM341" s="8"/>
      <c r="BN341" s="8"/>
    </row>
    <row r="342" spans="1:66" x14ac:dyDescent="0.25">
      <c r="D342" s="16"/>
      <c r="K342" s="3"/>
      <c r="L342" s="3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8"/>
      <c r="BK342" s="8"/>
      <c r="BL342" s="8"/>
      <c r="BM342" s="8"/>
      <c r="BN342" s="8"/>
    </row>
    <row r="343" spans="1:66" x14ac:dyDescent="0.25">
      <c r="D343" s="16"/>
      <c r="K343" s="3"/>
      <c r="L343" s="3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8"/>
      <c r="BK343" s="8"/>
      <c r="BL343" s="8"/>
      <c r="BM343" s="8"/>
      <c r="BN343" s="8"/>
    </row>
    <row r="344" spans="1:66" x14ac:dyDescent="0.25">
      <c r="D344" s="16"/>
      <c r="K344" s="3"/>
      <c r="L344" s="3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8"/>
      <c r="BK344" s="8"/>
      <c r="BL344" s="8"/>
      <c r="BM344" s="8"/>
      <c r="BN344" s="8"/>
    </row>
    <row r="345" spans="1:66" x14ac:dyDescent="0.25">
      <c r="D345" s="16"/>
      <c r="K345" s="3"/>
      <c r="L345" s="3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8"/>
      <c r="BK345" s="8"/>
      <c r="BL345" s="8"/>
      <c r="BM345" s="8"/>
      <c r="BN345" s="8"/>
    </row>
    <row r="346" spans="1:66" x14ac:dyDescent="0.25">
      <c r="D346" s="16"/>
      <c r="K346" s="3"/>
      <c r="L346" s="3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8"/>
      <c r="BK346" s="8"/>
      <c r="BL346" s="8"/>
      <c r="BM346" s="8"/>
      <c r="BN346" s="8"/>
    </row>
    <row r="347" spans="1:66" x14ac:dyDescent="0.25">
      <c r="D347" s="16"/>
      <c r="K347" s="3"/>
      <c r="L347" s="3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8"/>
      <c r="BK347" s="8"/>
      <c r="BL347" s="8"/>
      <c r="BM347" s="8"/>
      <c r="BN347" s="8"/>
    </row>
    <row r="348" spans="1:66" x14ac:dyDescent="0.25">
      <c r="D348" s="16"/>
      <c r="K348" s="3"/>
      <c r="L348" s="3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8"/>
      <c r="BK348" s="8"/>
      <c r="BL348" s="8"/>
      <c r="BM348" s="8"/>
      <c r="BN348" s="8"/>
    </row>
    <row r="349" spans="1:66" x14ac:dyDescent="0.25">
      <c r="D349" s="16"/>
      <c r="K349" s="3"/>
      <c r="L349" s="3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8"/>
      <c r="BK349" s="8"/>
      <c r="BL349" s="8"/>
      <c r="BM349" s="8"/>
      <c r="BN349" s="8"/>
    </row>
    <row r="350" spans="1:66" x14ac:dyDescent="0.25">
      <c r="D350" s="16"/>
      <c r="K350" s="3"/>
      <c r="L350" s="3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8"/>
      <c r="BK350" s="8"/>
      <c r="BL350" s="8"/>
      <c r="BM350" s="8"/>
      <c r="BN350" s="8"/>
    </row>
    <row r="351" spans="1:66" x14ac:dyDescent="0.25">
      <c r="D351" s="16"/>
      <c r="K351" s="3"/>
      <c r="L351" s="3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8"/>
      <c r="BK351" s="8"/>
      <c r="BL351" s="8"/>
      <c r="BM351" s="8"/>
      <c r="BN351" s="8"/>
    </row>
    <row r="352" spans="1:66" x14ac:dyDescent="0.25">
      <c r="D352" s="16"/>
      <c r="K352" s="3"/>
      <c r="L352" s="3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8"/>
      <c r="BK352" s="8"/>
      <c r="BL352" s="8"/>
      <c r="BM352" s="8"/>
      <c r="BN352" s="8"/>
    </row>
    <row r="353" spans="1:66" x14ac:dyDescent="0.25">
      <c r="D353" s="16"/>
      <c r="K353" s="3"/>
      <c r="L353" s="3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8"/>
      <c r="BK353" s="8"/>
      <c r="BL353" s="8"/>
      <c r="BM353" s="8"/>
      <c r="BN353" s="8"/>
    </row>
    <row r="354" spans="1:66" x14ac:dyDescent="0.25">
      <c r="D354" s="16"/>
      <c r="K354" s="3"/>
      <c r="L354" s="3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8"/>
      <c r="BK354" s="8"/>
      <c r="BL354" s="8"/>
      <c r="BM354" s="8"/>
      <c r="BN354" s="8"/>
    </row>
    <row r="355" spans="1:66" x14ac:dyDescent="0.25">
      <c r="A355" s="10"/>
      <c r="B355" s="10"/>
      <c r="C355" s="10"/>
      <c r="D355" s="16"/>
      <c r="K355" s="3"/>
      <c r="L355" s="3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8"/>
      <c r="BK355" s="8"/>
      <c r="BL355" s="8"/>
      <c r="BM355" s="8"/>
      <c r="BN355" s="8"/>
    </row>
    <row r="356" spans="1:66" x14ac:dyDescent="0.25">
      <c r="D356" s="16"/>
      <c r="K356" s="3"/>
      <c r="L356" s="3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8"/>
      <c r="BK356" s="8"/>
      <c r="BL356" s="8"/>
      <c r="BM356" s="8"/>
      <c r="BN356" s="8"/>
    </row>
    <row r="357" spans="1:66" s="15" customFormat="1" x14ac:dyDescent="0.25">
      <c r="D357" s="23"/>
      <c r="K357" s="20"/>
      <c r="L357" s="20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P357" s="21"/>
      <c r="AQ357" s="21"/>
      <c r="AR357" s="21"/>
      <c r="AS357" s="21"/>
      <c r="AT357" s="21"/>
      <c r="AU357" s="21"/>
      <c r="AV357" s="21"/>
      <c r="AW357" s="21"/>
      <c r="AX357" s="21"/>
      <c r="AY357" s="21"/>
      <c r="AZ357" s="21"/>
      <c r="BA357" s="21"/>
      <c r="BB357" s="21"/>
      <c r="BC357" s="21"/>
      <c r="BD357" s="21"/>
      <c r="BE357" s="21"/>
      <c r="BF357" s="21"/>
      <c r="BG357" s="21"/>
      <c r="BH357" s="21"/>
      <c r="BI357" s="21"/>
      <c r="BJ357" s="22"/>
      <c r="BK357" s="22"/>
      <c r="BL357" s="22"/>
      <c r="BM357" s="22"/>
      <c r="BN357" s="22"/>
    </row>
    <row r="358" spans="1:66" x14ac:dyDescent="0.25">
      <c r="D358" s="16"/>
      <c r="K358" s="3"/>
      <c r="L358" s="3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8"/>
      <c r="BK358" s="8"/>
      <c r="BL358" s="8"/>
      <c r="BM358" s="8"/>
      <c r="BN358" s="8"/>
    </row>
    <row r="359" spans="1:66" x14ac:dyDescent="0.25">
      <c r="D359" s="16"/>
      <c r="K359" s="3"/>
      <c r="L359" s="3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8"/>
      <c r="BK359" s="8"/>
      <c r="BL359" s="8"/>
      <c r="BM359" s="8"/>
      <c r="BN359" s="8"/>
    </row>
    <row r="360" spans="1:66" x14ac:dyDescent="0.25">
      <c r="D360" s="16"/>
      <c r="K360" s="3"/>
      <c r="L360" s="3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8"/>
      <c r="BK360" s="8"/>
      <c r="BL360" s="8"/>
      <c r="BM360" s="8"/>
      <c r="BN360" s="8"/>
    </row>
    <row r="361" spans="1:66" x14ac:dyDescent="0.25">
      <c r="D361" s="16"/>
      <c r="K361" s="3"/>
      <c r="L361" s="3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8"/>
      <c r="BK361" s="8"/>
      <c r="BL361" s="8"/>
      <c r="BM361" s="8"/>
      <c r="BN361" s="8"/>
    </row>
    <row r="362" spans="1:66" x14ac:dyDescent="0.25">
      <c r="D362" s="16"/>
      <c r="K362" s="3"/>
      <c r="L362" s="3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8"/>
      <c r="BK362" s="8"/>
      <c r="BL362" s="8"/>
      <c r="BM362" s="8"/>
      <c r="BN362" s="8"/>
    </row>
    <row r="363" spans="1:66" x14ac:dyDescent="0.25">
      <c r="D363" s="16"/>
      <c r="K363" s="3"/>
      <c r="L363" s="3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8"/>
      <c r="BK363" s="8"/>
      <c r="BL363" s="8"/>
      <c r="BM363" s="8"/>
      <c r="BN363" s="8"/>
    </row>
    <row r="364" spans="1:66" x14ac:dyDescent="0.25">
      <c r="D364" s="16"/>
      <c r="K364" s="3"/>
      <c r="L364" s="3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8"/>
      <c r="BK364" s="8"/>
      <c r="BL364" s="8"/>
      <c r="BM364" s="8"/>
      <c r="BN364" s="8"/>
    </row>
    <row r="365" spans="1:66" x14ac:dyDescent="0.25">
      <c r="D365" s="16"/>
      <c r="K365" s="3"/>
      <c r="L365" s="3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8"/>
      <c r="BK365" s="8"/>
      <c r="BL365" s="8"/>
      <c r="BM365" s="8"/>
      <c r="BN365" s="8"/>
    </row>
    <row r="366" spans="1:66" x14ac:dyDescent="0.25">
      <c r="D366" s="16"/>
      <c r="K366" s="3"/>
      <c r="L366" s="3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8"/>
      <c r="BK366" s="8"/>
      <c r="BL366" s="8"/>
      <c r="BM366" s="8"/>
      <c r="BN366" s="8"/>
    </row>
    <row r="367" spans="1:66" x14ac:dyDescent="0.25">
      <c r="D367" s="16"/>
      <c r="K367" s="3"/>
      <c r="L367" s="3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8"/>
      <c r="BK367" s="8"/>
      <c r="BL367" s="8"/>
      <c r="BM367" s="8"/>
      <c r="BN367" s="8"/>
    </row>
    <row r="368" spans="1:66" x14ac:dyDescent="0.25">
      <c r="D368" s="16"/>
      <c r="K368" s="3"/>
      <c r="L368" s="3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8"/>
      <c r="BK368" s="8"/>
      <c r="BL368" s="8"/>
      <c r="BM368" s="8"/>
      <c r="BN368" s="8"/>
    </row>
    <row r="369" spans="4:66" x14ac:dyDescent="0.25">
      <c r="D369" s="16"/>
      <c r="K369" s="3"/>
      <c r="L369" s="3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8"/>
      <c r="BK369" s="8"/>
      <c r="BL369" s="8"/>
      <c r="BM369" s="8"/>
      <c r="BN369" s="8"/>
    </row>
    <row r="370" spans="4:66" x14ac:dyDescent="0.25">
      <c r="D370" s="16"/>
      <c r="K370" s="3"/>
      <c r="L370" s="3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8"/>
      <c r="BK370" s="8"/>
      <c r="BL370" s="8"/>
      <c r="BM370" s="8"/>
      <c r="BN370" s="8"/>
    </row>
    <row r="371" spans="4:66" x14ac:dyDescent="0.25">
      <c r="D371" s="16"/>
      <c r="K371" s="3"/>
      <c r="L371" s="3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8"/>
      <c r="BK371" s="8"/>
      <c r="BL371" s="8"/>
      <c r="BM371" s="8"/>
      <c r="BN371" s="8"/>
    </row>
    <row r="372" spans="4:66" x14ac:dyDescent="0.25">
      <c r="D372" s="16"/>
      <c r="K372" s="3"/>
      <c r="L372" s="3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8"/>
      <c r="BK372" s="8"/>
      <c r="BL372" s="8"/>
      <c r="BM372" s="8"/>
      <c r="BN372" s="8"/>
    </row>
    <row r="373" spans="4:66" x14ac:dyDescent="0.25">
      <c r="D373" s="16"/>
      <c r="K373" s="3"/>
      <c r="L373" s="3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8"/>
      <c r="BK373" s="8"/>
      <c r="BL373" s="8"/>
      <c r="BM373" s="8"/>
      <c r="BN373" s="8"/>
    </row>
    <row r="374" spans="4:66" x14ac:dyDescent="0.25">
      <c r="D374" s="16"/>
      <c r="K374" s="3"/>
      <c r="L374" s="3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8"/>
      <c r="BK374" s="8"/>
      <c r="BL374" s="8"/>
      <c r="BM374" s="8"/>
      <c r="BN374" s="8"/>
    </row>
    <row r="375" spans="4:66" x14ac:dyDescent="0.25">
      <c r="D375" s="16"/>
      <c r="K375" s="3"/>
      <c r="L375" s="3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8"/>
      <c r="BK375" s="8"/>
      <c r="BL375" s="8"/>
      <c r="BM375" s="8"/>
      <c r="BN375" s="8"/>
    </row>
    <row r="376" spans="4:66" x14ac:dyDescent="0.25">
      <c r="D376" s="16"/>
      <c r="K376" s="3"/>
      <c r="L376" s="3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8"/>
      <c r="BK376" s="8"/>
      <c r="BL376" s="8"/>
      <c r="BM376" s="8"/>
      <c r="BN376" s="8"/>
    </row>
    <row r="377" spans="4:66" x14ac:dyDescent="0.25">
      <c r="D377" s="16"/>
      <c r="K377" s="3"/>
      <c r="L377" s="3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8"/>
      <c r="BK377" s="8"/>
      <c r="BL377" s="8"/>
      <c r="BM377" s="8"/>
      <c r="BN377" s="8"/>
    </row>
    <row r="378" spans="4:66" x14ac:dyDescent="0.25">
      <c r="D378" s="16"/>
      <c r="K378" s="3"/>
      <c r="L378" s="3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8"/>
      <c r="BK378" s="8"/>
      <c r="BL378" s="8"/>
      <c r="BM378" s="8"/>
      <c r="BN378" s="8"/>
    </row>
    <row r="379" spans="4:66" x14ac:dyDescent="0.25">
      <c r="D379" s="16"/>
      <c r="K379" s="3"/>
      <c r="L379" s="3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8"/>
      <c r="BK379" s="8"/>
      <c r="BL379" s="8"/>
      <c r="BM379" s="8"/>
      <c r="BN379" s="8"/>
    </row>
    <row r="380" spans="4:66" x14ac:dyDescent="0.25">
      <c r="D380" s="16"/>
      <c r="K380" s="3"/>
      <c r="L380" s="3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8"/>
      <c r="BK380" s="8"/>
      <c r="BL380" s="8"/>
      <c r="BM380" s="8"/>
      <c r="BN380" s="8"/>
    </row>
    <row r="381" spans="4:66" x14ac:dyDescent="0.25">
      <c r="D381" s="16"/>
      <c r="K381" s="3"/>
      <c r="L381" s="3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8"/>
      <c r="BK381" s="8"/>
      <c r="BL381" s="8"/>
      <c r="BM381" s="8"/>
      <c r="BN381" s="8"/>
    </row>
    <row r="382" spans="4:66" x14ac:dyDescent="0.25">
      <c r="D382" s="16"/>
      <c r="K382" s="3"/>
      <c r="L382" s="3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8"/>
      <c r="BK382" s="8"/>
      <c r="BL382" s="8"/>
      <c r="BM382" s="8"/>
      <c r="BN382" s="8"/>
    </row>
    <row r="383" spans="4:66" x14ac:dyDescent="0.25">
      <c r="D383" s="16"/>
      <c r="K383" s="3"/>
      <c r="L383" s="3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8"/>
      <c r="BK383" s="8"/>
      <c r="BL383" s="8"/>
      <c r="BM383" s="8"/>
      <c r="BN383" s="8"/>
    </row>
    <row r="384" spans="4:66" x14ac:dyDescent="0.25">
      <c r="D384" s="16"/>
      <c r="K384" s="3"/>
      <c r="L384" s="3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8"/>
      <c r="BK384" s="8"/>
      <c r="BL384" s="8"/>
      <c r="BM384" s="8"/>
      <c r="BN384" s="8"/>
    </row>
    <row r="385" spans="1:66" x14ac:dyDescent="0.25">
      <c r="D385" s="16"/>
      <c r="K385" s="3"/>
      <c r="L385" s="3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8"/>
      <c r="BK385" s="8"/>
      <c r="BL385" s="8"/>
      <c r="BM385" s="8"/>
      <c r="BN385" s="8"/>
    </row>
    <row r="386" spans="1:66" x14ac:dyDescent="0.25">
      <c r="D386" s="16"/>
      <c r="K386" s="3"/>
      <c r="L386" s="3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8"/>
      <c r="BK386" s="8"/>
      <c r="BL386" s="8"/>
      <c r="BM386" s="8"/>
      <c r="BN386" s="8"/>
    </row>
    <row r="387" spans="1:66" x14ac:dyDescent="0.25">
      <c r="D387" s="16"/>
      <c r="K387" s="3"/>
      <c r="L387" s="3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8"/>
      <c r="BK387" s="8"/>
      <c r="BL387" s="8"/>
      <c r="BM387" s="8"/>
      <c r="BN387" s="8"/>
    </row>
    <row r="388" spans="1:66" x14ac:dyDescent="0.25">
      <c r="D388" s="16"/>
      <c r="K388" s="3"/>
      <c r="L388" s="3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8"/>
      <c r="BK388" s="8"/>
      <c r="BL388" s="8"/>
      <c r="BM388" s="8"/>
      <c r="BN388" s="8"/>
    </row>
    <row r="389" spans="1:66" x14ac:dyDescent="0.25">
      <c r="D389" s="16"/>
      <c r="K389" s="3"/>
      <c r="L389" s="3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8"/>
      <c r="BK389" s="8"/>
      <c r="BL389" s="8"/>
      <c r="BM389" s="8"/>
      <c r="BN389" s="8"/>
    </row>
    <row r="390" spans="1:66" x14ac:dyDescent="0.25">
      <c r="D390" s="16"/>
      <c r="K390" s="3"/>
      <c r="L390" s="3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8"/>
      <c r="BK390" s="8"/>
      <c r="BL390" s="8"/>
      <c r="BM390" s="8"/>
      <c r="BN390" s="8"/>
    </row>
    <row r="391" spans="1:66" x14ac:dyDescent="0.25">
      <c r="D391" s="16"/>
      <c r="K391" s="3"/>
      <c r="L391" s="3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8"/>
      <c r="BK391" s="8"/>
      <c r="BL391" s="8"/>
      <c r="BM391" s="8"/>
      <c r="BN391" s="8"/>
    </row>
    <row r="392" spans="1:66" x14ac:dyDescent="0.25">
      <c r="D392" s="16"/>
      <c r="K392" s="3"/>
      <c r="L392" s="3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8"/>
      <c r="BK392" s="8"/>
      <c r="BL392" s="8"/>
      <c r="BM392" s="8"/>
      <c r="BN392" s="8"/>
    </row>
    <row r="393" spans="1:66" x14ac:dyDescent="0.25">
      <c r="D393" s="16"/>
      <c r="K393" s="3"/>
      <c r="L393" s="3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8"/>
      <c r="BK393" s="8"/>
      <c r="BL393" s="8"/>
      <c r="BM393" s="8"/>
      <c r="BN393" s="8"/>
    </row>
    <row r="394" spans="1:66" s="10" customFormat="1" x14ac:dyDescent="0.25">
      <c r="A394"/>
      <c r="B394"/>
      <c r="C394"/>
      <c r="D394" s="16"/>
      <c r="E394"/>
      <c r="F394"/>
      <c r="G394"/>
      <c r="H394"/>
      <c r="I394"/>
      <c r="J394"/>
      <c r="K394" s="3"/>
      <c r="L394" s="3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8"/>
      <c r="BK394" s="8"/>
      <c r="BL394" s="8"/>
      <c r="BM394" s="8"/>
      <c r="BN394" s="8"/>
    </row>
    <row r="395" spans="1:66" x14ac:dyDescent="0.25">
      <c r="D395" s="16"/>
      <c r="K395" s="3"/>
      <c r="L395" s="3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8"/>
      <c r="BK395" s="8"/>
      <c r="BL395" s="8"/>
      <c r="BM395" s="8"/>
      <c r="BN395" s="8"/>
    </row>
    <row r="396" spans="1:66" x14ac:dyDescent="0.25">
      <c r="D396" s="16"/>
      <c r="K396" s="3"/>
      <c r="L396" s="3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8"/>
      <c r="BK396" s="8"/>
      <c r="BL396" s="8"/>
      <c r="BM396" s="8"/>
      <c r="BN396" s="8"/>
    </row>
    <row r="397" spans="1:66" x14ac:dyDescent="0.25">
      <c r="D397" s="16"/>
      <c r="K397" s="3"/>
      <c r="L397" s="3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8"/>
      <c r="BK397" s="8"/>
      <c r="BL397" s="8"/>
      <c r="BM397" s="8"/>
      <c r="BN397" s="8"/>
    </row>
    <row r="398" spans="1:66" x14ac:dyDescent="0.25">
      <c r="D398" s="16"/>
      <c r="K398" s="3"/>
      <c r="L398" s="3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8"/>
      <c r="BK398" s="8"/>
      <c r="BL398" s="8"/>
      <c r="BM398" s="8"/>
      <c r="BN398" s="8"/>
    </row>
    <row r="399" spans="1:66" x14ac:dyDescent="0.25">
      <c r="D399" s="16"/>
      <c r="K399" s="3"/>
      <c r="L399" s="3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8"/>
      <c r="BK399" s="8"/>
      <c r="BL399" s="8"/>
      <c r="BM399" s="8"/>
      <c r="BN399" s="8"/>
    </row>
    <row r="400" spans="1:66" x14ac:dyDescent="0.25">
      <c r="D400" s="16"/>
      <c r="K400" s="3"/>
      <c r="L400" s="3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8"/>
      <c r="BK400" s="8"/>
      <c r="BL400" s="8"/>
      <c r="BM400" s="8"/>
      <c r="BN400" s="8"/>
    </row>
    <row r="401" spans="4:66" x14ac:dyDescent="0.25">
      <c r="D401" s="16"/>
      <c r="K401" s="3"/>
      <c r="L401" s="3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8"/>
      <c r="BK401" s="8"/>
      <c r="BL401" s="8"/>
      <c r="BM401" s="8"/>
      <c r="BN401" s="8"/>
    </row>
    <row r="402" spans="4:66" x14ac:dyDescent="0.25">
      <c r="D402" s="16"/>
      <c r="K402" s="3"/>
      <c r="L402" s="3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8"/>
      <c r="BK402" s="8"/>
      <c r="BL402" s="8"/>
      <c r="BM402" s="8"/>
      <c r="BN402" s="8"/>
    </row>
    <row r="403" spans="4:66" x14ac:dyDescent="0.25">
      <c r="D403" s="16"/>
      <c r="K403" s="3"/>
      <c r="L403" s="3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8"/>
      <c r="BK403" s="8"/>
      <c r="BL403" s="8"/>
      <c r="BM403" s="8"/>
      <c r="BN403" s="8"/>
    </row>
    <row r="404" spans="4:66" x14ac:dyDescent="0.25">
      <c r="D404" s="16"/>
      <c r="K404" s="3"/>
      <c r="L404" s="3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8"/>
      <c r="BK404" s="8"/>
      <c r="BL404" s="8"/>
      <c r="BM404" s="8"/>
      <c r="BN404" s="8"/>
    </row>
    <row r="405" spans="4:66" x14ac:dyDescent="0.25">
      <c r="D405" s="16"/>
      <c r="K405" s="3"/>
      <c r="L405" s="3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8"/>
      <c r="BK405" s="8"/>
      <c r="BL405" s="8"/>
      <c r="BM405" s="8"/>
      <c r="BN405" s="8"/>
    </row>
    <row r="406" spans="4:66" x14ac:dyDescent="0.25">
      <c r="D406" s="16"/>
      <c r="K406" s="3"/>
      <c r="L406" s="3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8"/>
      <c r="BK406" s="8"/>
      <c r="BL406" s="8"/>
      <c r="BM406" s="8"/>
      <c r="BN406" s="8"/>
    </row>
    <row r="407" spans="4:66" x14ac:dyDescent="0.25">
      <c r="D407" s="16"/>
      <c r="K407" s="3"/>
      <c r="L407" s="3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8"/>
      <c r="BK407" s="8"/>
      <c r="BL407" s="8"/>
      <c r="BM407" s="8"/>
      <c r="BN407" s="8"/>
    </row>
    <row r="408" spans="4:66" x14ac:dyDescent="0.25">
      <c r="D408" s="16"/>
      <c r="K408" s="3"/>
      <c r="L408" s="3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8"/>
      <c r="BK408" s="8"/>
      <c r="BL408" s="8"/>
      <c r="BM408" s="8"/>
      <c r="BN408" s="8"/>
    </row>
    <row r="409" spans="4:66" x14ac:dyDescent="0.25">
      <c r="D409" s="16"/>
      <c r="K409" s="3"/>
      <c r="L409" s="3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8"/>
      <c r="BK409" s="8"/>
      <c r="BL409" s="8"/>
      <c r="BM409" s="8"/>
      <c r="BN409" s="8"/>
    </row>
    <row r="410" spans="4:66" x14ac:dyDescent="0.25">
      <c r="D410" s="16"/>
      <c r="K410" s="3"/>
      <c r="L410" s="3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8"/>
      <c r="BK410" s="8"/>
      <c r="BL410" s="8"/>
      <c r="BM410" s="8"/>
      <c r="BN410" s="8"/>
    </row>
    <row r="411" spans="4:66" x14ac:dyDescent="0.25">
      <c r="D411" s="16"/>
      <c r="K411" s="3"/>
      <c r="L411" s="3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8"/>
      <c r="BK411" s="8"/>
      <c r="BL411" s="8"/>
      <c r="BM411" s="8"/>
      <c r="BN411" s="8"/>
    </row>
    <row r="412" spans="4:66" x14ac:dyDescent="0.25">
      <c r="D412" s="16"/>
      <c r="K412" s="3"/>
      <c r="L412" s="3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8"/>
      <c r="BK412" s="8"/>
      <c r="BL412" s="8"/>
      <c r="BM412" s="8"/>
      <c r="BN412" s="8"/>
    </row>
    <row r="413" spans="4:66" x14ac:dyDescent="0.25">
      <c r="D413" s="16"/>
      <c r="K413" s="3"/>
      <c r="L413" s="3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8"/>
      <c r="BK413" s="8"/>
      <c r="BL413" s="8"/>
      <c r="BM413" s="8"/>
      <c r="BN413" s="8"/>
    </row>
    <row r="414" spans="4:66" x14ac:dyDescent="0.25">
      <c r="D414" s="16"/>
      <c r="K414" s="3"/>
      <c r="L414" s="3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8"/>
      <c r="BK414" s="8"/>
      <c r="BL414" s="8"/>
      <c r="BM414" s="8"/>
      <c r="BN414" s="8"/>
    </row>
    <row r="415" spans="4:66" x14ac:dyDescent="0.25">
      <c r="D415" s="16"/>
      <c r="K415" s="3"/>
      <c r="L415" s="3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8"/>
      <c r="BK415" s="8"/>
      <c r="BL415" s="8"/>
      <c r="BM415" s="8"/>
      <c r="BN415" s="8"/>
    </row>
    <row r="416" spans="4:66" x14ac:dyDescent="0.25">
      <c r="D416" s="16"/>
      <c r="K416" s="3"/>
      <c r="L416" s="3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8"/>
      <c r="BK416" s="8"/>
      <c r="BL416" s="8"/>
      <c r="BM416" s="8"/>
      <c r="BN416" s="8"/>
    </row>
    <row r="417" spans="4:66" x14ac:dyDescent="0.25">
      <c r="D417" s="16"/>
      <c r="K417" s="3"/>
      <c r="L417" s="3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8"/>
      <c r="BK417" s="8"/>
      <c r="BL417" s="8"/>
      <c r="BM417" s="8"/>
      <c r="BN417" s="8"/>
    </row>
    <row r="418" spans="4:66" x14ac:dyDescent="0.25">
      <c r="D418" s="16"/>
      <c r="K418" s="3"/>
      <c r="L418" s="3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8"/>
      <c r="BK418" s="8"/>
      <c r="BL418" s="8"/>
      <c r="BM418" s="8"/>
      <c r="BN418" s="8"/>
    </row>
    <row r="419" spans="4:66" x14ac:dyDescent="0.25">
      <c r="D419" s="16"/>
      <c r="K419" s="3"/>
      <c r="L419" s="3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8"/>
      <c r="BK419" s="8"/>
      <c r="BL419" s="8"/>
      <c r="BM419" s="8"/>
      <c r="BN419" s="8"/>
    </row>
    <row r="420" spans="4:66" x14ac:dyDescent="0.25">
      <c r="D420" s="16"/>
      <c r="K420" s="3"/>
      <c r="L420" s="3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8"/>
      <c r="BK420" s="8"/>
      <c r="BL420" s="8"/>
      <c r="BM420" s="8"/>
      <c r="BN420" s="8"/>
    </row>
    <row r="421" spans="4:66" x14ac:dyDescent="0.25">
      <c r="D421" s="16"/>
      <c r="K421" s="3"/>
      <c r="L421" s="3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8"/>
      <c r="BK421" s="8"/>
      <c r="BL421" s="8"/>
      <c r="BM421" s="8"/>
      <c r="BN421" s="8"/>
    </row>
    <row r="422" spans="4:66" x14ac:dyDescent="0.25">
      <c r="D422" s="16"/>
      <c r="K422" s="3"/>
      <c r="L422" s="3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8"/>
      <c r="BK422" s="8"/>
      <c r="BL422" s="8"/>
      <c r="BM422" s="8"/>
      <c r="BN422" s="8"/>
    </row>
    <row r="423" spans="4:66" x14ac:dyDescent="0.25">
      <c r="D423" s="16"/>
      <c r="K423" s="3"/>
      <c r="L423" s="3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8"/>
      <c r="BK423" s="8"/>
      <c r="BL423" s="8"/>
      <c r="BM423" s="8"/>
      <c r="BN423" s="8"/>
    </row>
    <row r="424" spans="4:66" x14ac:dyDescent="0.25">
      <c r="D424" s="16"/>
      <c r="K424" s="3"/>
      <c r="L424" s="3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8"/>
      <c r="BK424" s="8"/>
      <c r="BL424" s="8"/>
      <c r="BM424" s="8"/>
      <c r="BN424" s="8"/>
    </row>
    <row r="425" spans="4:66" x14ac:dyDescent="0.25">
      <c r="D425" s="16"/>
      <c r="K425" s="3"/>
      <c r="L425" s="3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8"/>
      <c r="BK425" s="8"/>
      <c r="BL425" s="8"/>
      <c r="BM425" s="8"/>
      <c r="BN425" s="8"/>
    </row>
    <row r="426" spans="4:66" x14ac:dyDescent="0.25">
      <c r="D426" s="16"/>
      <c r="K426" s="3"/>
      <c r="L426" s="3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8"/>
      <c r="BK426" s="8"/>
      <c r="BL426" s="8"/>
      <c r="BM426" s="8"/>
      <c r="BN426" s="8"/>
    </row>
    <row r="427" spans="4:66" x14ac:dyDescent="0.25">
      <c r="D427" s="16"/>
      <c r="K427" s="3"/>
      <c r="L427" s="3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8"/>
      <c r="BK427" s="8"/>
      <c r="BL427" s="8"/>
      <c r="BM427" s="8"/>
      <c r="BN427" s="8"/>
    </row>
    <row r="428" spans="4:66" x14ac:dyDescent="0.25">
      <c r="D428" s="16"/>
      <c r="K428" s="3"/>
      <c r="L428" s="3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8"/>
      <c r="BK428" s="8"/>
      <c r="BL428" s="8"/>
      <c r="BM428" s="8"/>
      <c r="BN428" s="8"/>
    </row>
    <row r="429" spans="4:66" x14ac:dyDescent="0.25">
      <c r="D429" s="16"/>
      <c r="K429" s="3"/>
      <c r="L429" s="3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8"/>
      <c r="BK429" s="8"/>
      <c r="BL429" s="8"/>
      <c r="BM429" s="8"/>
      <c r="BN429" s="8"/>
    </row>
    <row r="430" spans="4:66" x14ac:dyDescent="0.25">
      <c r="D430" s="16"/>
      <c r="K430" s="3"/>
      <c r="L430" s="3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8"/>
      <c r="BK430" s="8"/>
      <c r="BL430" s="8"/>
      <c r="BM430" s="8"/>
      <c r="BN430" s="8"/>
    </row>
    <row r="431" spans="4:66" x14ac:dyDescent="0.25">
      <c r="D431" s="16"/>
      <c r="K431" s="3"/>
      <c r="L431" s="3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8"/>
      <c r="BK431" s="8"/>
      <c r="BL431" s="8"/>
      <c r="BM431" s="8"/>
      <c r="BN431" s="8"/>
    </row>
    <row r="432" spans="4:66" x14ac:dyDescent="0.25">
      <c r="D432" s="16"/>
      <c r="K432" s="3"/>
      <c r="L432" s="3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8"/>
      <c r="BK432" s="8"/>
      <c r="BL432" s="8"/>
      <c r="BM432" s="8"/>
      <c r="BN432" s="8"/>
    </row>
    <row r="433" spans="4:66" x14ac:dyDescent="0.25">
      <c r="D433" s="16"/>
      <c r="K433" s="3"/>
      <c r="L433" s="3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8"/>
      <c r="BK433" s="8"/>
      <c r="BL433" s="8"/>
      <c r="BM433" s="8"/>
      <c r="BN433" s="8"/>
    </row>
    <row r="434" spans="4:66" x14ac:dyDescent="0.25">
      <c r="D434" s="16"/>
      <c r="K434" s="3"/>
      <c r="L434" s="3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8"/>
      <c r="BK434" s="8"/>
      <c r="BL434" s="8"/>
      <c r="BM434" s="8"/>
      <c r="BN434" s="8"/>
    </row>
    <row r="435" spans="4:66" x14ac:dyDescent="0.25">
      <c r="D435" s="16"/>
      <c r="K435" s="3"/>
      <c r="L435" s="3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8"/>
      <c r="BK435" s="8"/>
      <c r="BL435" s="8"/>
      <c r="BM435" s="8"/>
      <c r="BN435" s="8"/>
    </row>
    <row r="436" spans="4:66" x14ac:dyDescent="0.25">
      <c r="D436" s="16"/>
      <c r="K436" s="3"/>
      <c r="L436" s="3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8"/>
      <c r="BK436" s="8"/>
      <c r="BL436" s="8"/>
      <c r="BM436" s="8"/>
      <c r="BN436" s="8"/>
    </row>
    <row r="437" spans="4:66" x14ac:dyDescent="0.25">
      <c r="D437" s="16"/>
      <c r="K437" s="3"/>
      <c r="L437" s="3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8"/>
      <c r="BK437" s="8"/>
      <c r="BL437" s="8"/>
      <c r="BM437" s="8"/>
      <c r="BN437" s="8"/>
    </row>
    <row r="438" spans="4:66" x14ac:dyDescent="0.25">
      <c r="D438" s="16"/>
      <c r="K438" s="3"/>
      <c r="L438" s="3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8"/>
      <c r="BK438" s="8"/>
      <c r="BL438" s="8"/>
      <c r="BM438" s="8"/>
      <c r="BN438" s="8"/>
    </row>
    <row r="439" spans="4:66" x14ac:dyDescent="0.25">
      <c r="D439" s="16"/>
      <c r="K439" s="3"/>
      <c r="L439" s="3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8"/>
      <c r="BK439" s="8"/>
      <c r="BL439" s="8"/>
      <c r="BM439" s="8"/>
      <c r="BN439" s="8"/>
    </row>
    <row r="440" spans="4:66" x14ac:dyDescent="0.25">
      <c r="D440" s="16"/>
      <c r="K440" s="3"/>
      <c r="L440" s="3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8"/>
      <c r="BK440" s="8"/>
      <c r="BL440" s="8"/>
      <c r="BM440" s="8"/>
      <c r="BN440" s="8"/>
    </row>
    <row r="441" spans="4:66" x14ac:dyDescent="0.25">
      <c r="D441" s="16"/>
      <c r="K441" s="3"/>
      <c r="L441" s="3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8"/>
      <c r="BK441" s="8"/>
      <c r="BL441" s="8"/>
      <c r="BM441" s="8"/>
      <c r="BN441" s="8"/>
    </row>
    <row r="442" spans="4:66" x14ac:dyDescent="0.25">
      <c r="D442" s="16"/>
      <c r="K442" s="3"/>
      <c r="L442" s="3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8"/>
      <c r="BK442" s="8"/>
      <c r="BL442" s="8"/>
      <c r="BM442" s="8"/>
      <c r="BN442" s="8"/>
    </row>
    <row r="443" spans="4:66" x14ac:dyDescent="0.25">
      <c r="D443" s="16"/>
      <c r="K443" s="3"/>
      <c r="L443" s="3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8"/>
      <c r="BK443" s="8"/>
      <c r="BL443" s="8"/>
      <c r="BM443" s="8"/>
      <c r="BN443" s="8"/>
    </row>
    <row r="444" spans="4:66" x14ac:dyDescent="0.25">
      <c r="D444" s="16"/>
      <c r="K444" s="3"/>
      <c r="L444" s="3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8"/>
      <c r="BK444" s="8"/>
      <c r="BL444" s="8"/>
      <c r="BM444" s="8"/>
      <c r="BN444" s="8"/>
    </row>
    <row r="445" spans="4:66" x14ac:dyDescent="0.25">
      <c r="D445" s="16"/>
      <c r="K445" s="3"/>
      <c r="L445" s="3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8"/>
      <c r="BK445" s="8"/>
      <c r="BL445" s="8"/>
      <c r="BM445" s="8"/>
      <c r="BN445" s="8"/>
    </row>
    <row r="446" spans="4:66" x14ac:dyDescent="0.25">
      <c r="D446" s="16"/>
      <c r="K446" s="3"/>
      <c r="L446" s="3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8"/>
      <c r="BK446" s="8"/>
      <c r="BL446" s="8"/>
      <c r="BM446" s="8"/>
      <c r="BN446" s="8"/>
    </row>
    <row r="447" spans="4:66" x14ac:dyDescent="0.25">
      <c r="D447" s="16"/>
      <c r="K447" s="3"/>
      <c r="L447" s="3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8"/>
      <c r="BK447" s="8"/>
      <c r="BL447" s="8"/>
      <c r="BM447" s="8"/>
      <c r="BN447" s="8"/>
    </row>
    <row r="448" spans="4:66" x14ac:dyDescent="0.25">
      <c r="D448" s="16"/>
      <c r="K448" s="3"/>
      <c r="L448" s="3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8"/>
      <c r="BK448" s="8"/>
      <c r="BL448" s="8"/>
      <c r="BM448" s="8"/>
      <c r="BN448" s="8"/>
    </row>
    <row r="449" spans="1:66" x14ac:dyDescent="0.25">
      <c r="D449" s="16"/>
      <c r="K449" s="3"/>
      <c r="L449" s="3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8"/>
      <c r="BK449" s="8"/>
      <c r="BL449" s="8"/>
      <c r="BM449" s="8"/>
      <c r="BN449" s="8"/>
    </row>
    <row r="450" spans="1:66" x14ac:dyDescent="0.25">
      <c r="D450" s="16"/>
      <c r="K450" s="3"/>
      <c r="L450" s="3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8"/>
      <c r="BK450" s="8"/>
      <c r="BL450" s="8"/>
      <c r="BM450" s="8"/>
      <c r="BN450" s="8"/>
    </row>
    <row r="451" spans="1:66" x14ac:dyDescent="0.25">
      <c r="D451" s="16"/>
      <c r="K451" s="3"/>
      <c r="L451" s="3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8"/>
      <c r="BK451" s="8"/>
      <c r="BL451" s="8"/>
      <c r="BM451" s="8"/>
      <c r="BN451" s="8"/>
    </row>
    <row r="452" spans="1:66" x14ac:dyDescent="0.25">
      <c r="D452" s="16"/>
      <c r="K452" s="3"/>
      <c r="L452" s="3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8"/>
      <c r="BK452" s="8"/>
      <c r="BL452" s="8"/>
      <c r="BM452" s="8"/>
      <c r="BN452" s="8"/>
    </row>
    <row r="453" spans="1:66" x14ac:dyDescent="0.25">
      <c r="D453" s="16"/>
      <c r="K453" s="3"/>
      <c r="L453" s="3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8"/>
      <c r="BK453" s="8"/>
      <c r="BL453" s="8"/>
      <c r="BM453" s="8"/>
      <c r="BN453" s="8"/>
    </row>
    <row r="454" spans="1:66" s="10" customFormat="1" x14ac:dyDescent="0.25">
      <c r="A454"/>
      <c r="B454"/>
      <c r="C454"/>
      <c r="D454" s="16"/>
      <c r="E454"/>
      <c r="F454"/>
      <c r="G454"/>
      <c r="H454"/>
      <c r="I454"/>
      <c r="J454"/>
      <c r="K454" s="3"/>
      <c r="L454" s="3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8"/>
      <c r="BK454" s="8"/>
      <c r="BL454" s="8"/>
      <c r="BM454" s="8"/>
      <c r="BN454" s="8"/>
    </row>
    <row r="455" spans="1:66" x14ac:dyDescent="0.25">
      <c r="D455" s="16"/>
      <c r="K455" s="3"/>
      <c r="L455" s="3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8"/>
      <c r="BK455" s="8"/>
      <c r="BL455" s="8"/>
      <c r="BM455" s="8"/>
      <c r="BN455" s="8"/>
    </row>
    <row r="456" spans="1:66" x14ac:dyDescent="0.25">
      <c r="D456" s="16"/>
      <c r="K456" s="3"/>
      <c r="L456" s="3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8"/>
      <c r="BK456" s="8"/>
      <c r="BL456" s="8"/>
      <c r="BM456" s="8"/>
      <c r="BN456" s="8"/>
    </row>
    <row r="457" spans="1:66" x14ac:dyDescent="0.25">
      <c r="D457" s="16"/>
      <c r="K457" s="3"/>
      <c r="L457" s="3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8"/>
      <c r="BK457" s="8"/>
      <c r="BL457" s="8"/>
      <c r="BM457" s="8"/>
      <c r="BN457" s="8"/>
    </row>
    <row r="458" spans="1:66" x14ac:dyDescent="0.25">
      <c r="D458" s="16"/>
      <c r="K458" s="3"/>
      <c r="L458" s="3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8"/>
      <c r="BK458" s="8"/>
      <c r="BL458" s="8"/>
      <c r="BM458" s="8"/>
      <c r="BN458" s="8"/>
    </row>
    <row r="459" spans="1:66" x14ac:dyDescent="0.25">
      <c r="D459" s="16"/>
      <c r="K459" s="3"/>
      <c r="L459" s="3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8"/>
      <c r="BK459" s="8"/>
      <c r="BL459" s="8"/>
      <c r="BM459" s="8"/>
      <c r="BN459" s="8"/>
    </row>
    <row r="460" spans="1:66" x14ac:dyDescent="0.25">
      <c r="D460" s="16"/>
      <c r="K460" s="3"/>
      <c r="L460" s="3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8"/>
      <c r="BK460" s="8"/>
      <c r="BL460" s="8"/>
      <c r="BM460" s="8"/>
      <c r="BN460" s="8"/>
    </row>
    <row r="461" spans="1:66" x14ac:dyDescent="0.25">
      <c r="D461" s="16"/>
      <c r="K461" s="3"/>
      <c r="L461" s="3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8"/>
      <c r="BK461" s="8"/>
      <c r="BL461" s="8"/>
      <c r="BM461" s="8"/>
      <c r="BN461" s="8"/>
    </row>
    <row r="462" spans="1:66" s="15" customFormat="1" x14ac:dyDescent="0.25">
      <c r="A462"/>
      <c r="B462"/>
      <c r="C462"/>
      <c r="D462" s="16"/>
      <c r="E462"/>
      <c r="F462"/>
      <c r="G462"/>
      <c r="H462"/>
      <c r="I462"/>
      <c r="J462"/>
      <c r="K462" s="3"/>
      <c r="L462" s="3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8"/>
      <c r="BK462" s="8"/>
      <c r="BL462" s="8"/>
      <c r="BM462" s="8"/>
      <c r="BN462" s="8"/>
    </row>
    <row r="463" spans="1:66" x14ac:dyDescent="0.25">
      <c r="D463" s="17"/>
      <c r="K463" s="3"/>
      <c r="L463" s="3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8"/>
      <c r="BK463" s="8"/>
      <c r="BL463" s="8"/>
      <c r="BM463" s="8"/>
      <c r="BN463" s="8"/>
    </row>
    <row r="464" spans="1:66" x14ac:dyDescent="0.25">
      <c r="D464" s="17"/>
      <c r="K464" s="3"/>
      <c r="L464" s="3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8"/>
      <c r="BK464" s="8"/>
      <c r="BL464" s="8"/>
      <c r="BM464" s="8"/>
      <c r="BN464" s="8"/>
    </row>
    <row r="465" spans="4:66" x14ac:dyDescent="0.25">
      <c r="D465" s="17"/>
      <c r="K465" s="3"/>
      <c r="L465" s="3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8"/>
      <c r="BK465" s="8"/>
      <c r="BL465" s="8"/>
      <c r="BM465" s="8"/>
      <c r="BN465" s="8"/>
    </row>
    <row r="466" spans="4:66" x14ac:dyDescent="0.25">
      <c r="D466" s="17"/>
      <c r="K466" s="3"/>
      <c r="L466" s="3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8"/>
      <c r="BK466" s="8"/>
      <c r="BL466" s="8"/>
      <c r="BM466" s="8"/>
      <c r="BN466" s="8"/>
    </row>
    <row r="467" spans="4:66" x14ac:dyDescent="0.25">
      <c r="D467" s="17"/>
      <c r="K467" s="3"/>
      <c r="L467" s="3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8"/>
      <c r="BK467" s="8"/>
      <c r="BL467" s="8"/>
      <c r="BM467" s="8"/>
      <c r="BN467" s="8"/>
    </row>
    <row r="468" spans="4:66" x14ac:dyDescent="0.25">
      <c r="D468" s="17"/>
      <c r="K468" s="3"/>
      <c r="L468" s="3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8"/>
      <c r="BK468" s="8"/>
      <c r="BL468" s="8"/>
      <c r="BM468" s="8"/>
      <c r="BN468" s="8"/>
    </row>
    <row r="469" spans="4:66" x14ac:dyDescent="0.25">
      <c r="D469" s="17"/>
      <c r="K469" s="3"/>
      <c r="L469" s="3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8"/>
      <c r="BK469" s="8"/>
      <c r="BL469" s="8"/>
      <c r="BM469" s="8"/>
      <c r="BN469" s="8"/>
    </row>
    <row r="470" spans="4:66" x14ac:dyDescent="0.25">
      <c r="D470" s="17"/>
      <c r="K470" s="3"/>
      <c r="L470" s="3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8"/>
      <c r="BK470" s="8"/>
      <c r="BL470" s="8"/>
      <c r="BM470" s="8"/>
      <c r="BN470" s="8"/>
    </row>
    <row r="471" spans="4:66" x14ac:dyDescent="0.25">
      <c r="D471" s="17"/>
      <c r="K471" s="3"/>
      <c r="L471" s="3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8"/>
      <c r="BK471" s="8"/>
      <c r="BL471" s="8"/>
      <c r="BM471" s="8"/>
      <c r="BN471" s="8"/>
    </row>
    <row r="472" spans="4:66" x14ac:dyDescent="0.25">
      <c r="D472" s="17"/>
      <c r="K472" s="3"/>
      <c r="L472" s="3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8"/>
      <c r="BK472" s="8"/>
      <c r="BL472" s="8"/>
      <c r="BM472" s="8"/>
      <c r="BN472" s="8"/>
    </row>
    <row r="473" spans="4:66" x14ac:dyDescent="0.25">
      <c r="D473" s="17"/>
      <c r="K473" s="3"/>
      <c r="L473" s="3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8"/>
      <c r="BK473" s="8"/>
      <c r="BL473" s="8"/>
      <c r="BM473" s="8"/>
      <c r="BN473" s="8"/>
    </row>
    <row r="474" spans="4:66" x14ac:dyDescent="0.25">
      <c r="D474" s="17"/>
      <c r="K474" s="3"/>
      <c r="L474" s="3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8"/>
      <c r="BK474" s="8"/>
      <c r="BL474" s="8"/>
      <c r="BM474" s="8"/>
      <c r="BN474" s="8"/>
    </row>
    <row r="475" spans="4:66" x14ac:dyDescent="0.25">
      <c r="D475" s="17"/>
      <c r="K475" s="3"/>
      <c r="L475" s="3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8"/>
      <c r="BK475" s="8"/>
      <c r="BL475" s="8"/>
      <c r="BM475" s="8"/>
      <c r="BN475" s="8"/>
    </row>
    <row r="476" spans="4:66" x14ac:dyDescent="0.25">
      <c r="D476" s="17"/>
      <c r="K476" s="3"/>
      <c r="L476" s="3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8"/>
      <c r="BK476" s="8"/>
      <c r="BL476" s="8"/>
      <c r="BM476" s="8"/>
      <c r="BN476" s="8"/>
    </row>
    <row r="477" spans="4:66" x14ac:dyDescent="0.25">
      <c r="D477" s="17"/>
      <c r="K477" s="3"/>
      <c r="L477" s="3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8"/>
      <c r="BK477" s="8"/>
      <c r="BL477" s="8"/>
      <c r="BM477" s="8"/>
      <c r="BN477" s="8"/>
    </row>
    <row r="478" spans="4:66" x14ac:dyDescent="0.25">
      <c r="D478" s="17"/>
      <c r="K478" s="3"/>
      <c r="L478" s="3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8"/>
      <c r="BK478" s="8"/>
      <c r="BL478" s="8"/>
      <c r="BM478" s="8"/>
      <c r="BN478" s="8"/>
    </row>
    <row r="479" spans="4:66" x14ac:dyDescent="0.25">
      <c r="D479" s="17"/>
      <c r="K479" s="3"/>
      <c r="L479" s="3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8"/>
      <c r="BK479" s="8"/>
      <c r="BL479" s="8"/>
      <c r="BM479" s="8"/>
      <c r="BN479" s="8"/>
    </row>
    <row r="480" spans="4:66" x14ac:dyDescent="0.25">
      <c r="D480" s="17"/>
      <c r="K480" s="3"/>
      <c r="L480" s="3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8"/>
      <c r="BK480" s="8"/>
      <c r="BL480" s="8"/>
      <c r="BM480" s="8"/>
      <c r="BN480" s="8"/>
    </row>
    <row r="481" spans="1:66" x14ac:dyDescent="0.25">
      <c r="D481" s="17"/>
      <c r="K481" s="3"/>
      <c r="L481" s="3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8"/>
      <c r="BK481" s="8"/>
      <c r="BL481" s="8"/>
      <c r="BM481" s="8"/>
      <c r="BN481" s="8"/>
    </row>
    <row r="482" spans="1:66" x14ac:dyDescent="0.25">
      <c r="D482" s="17"/>
      <c r="K482" s="3"/>
      <c r="L482" s="3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8"/>
      <c r="BK482" s="8"/>
      <c r="BL482" s="8"/>
      <c r="BM482" s="8"/>
      <c r="BN482" s="8"/>
    </row>
    <row r="483" spans="1:66" x14ac:dyDescent="0.25">
      <c r="D483" s="17"/>
      <c r="K483" s="3"/>
      <c r="L483" s="3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8"/>
      <c r="BK483" s="8"/>
      <c r="BL483" s="8"/>
      <c r="BM483" s="8"/>
      <c r="BN483" s="8"/>
    </row>
    <row r="484" spans="1:66" x14ac:dyDescent="0.25">
      <c r="D484" s="17"/>
      <c r="K484" s="3"/>
      <c r="L484" s="3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8"/>
      <c r="BK484" s="8"/>
      <c r="BL484" s="8"/>
      <c r="BM484" s="8"/>
      <c r="BN484" s="8"/>
    </row>
    <row r="485" spans="1:66" s="10" customFormat="1" x14ac:dyDescent="0.25">
      <c r="A485"/>
      <c r="B485"/>
      <c r="C485"/>
      <c r="D485" s="17"/>
      <c r="E485"/>
      <c r="F485"/>
      <c r="G485"/>
      <c r="H485"/>
      <c r="I485"/>
      <c r="J485"/>
      <c r="K485" s="3"/>
      <c r="L485" s="3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8"/>
      <c r="BK485" s="8"/>
      <c r="BL485" s="8"/>
      <c r="BM485" s="8"/>
      <c r="BN485" s="8"/>
    </row>
    <row r="486" spans="1:66" x14ac:dyDescent="0.25">
      <c r="D486" s="17"/>
      <c r="K486" s="3"/>
      <c r="L486" s="3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8"/>
      <c r="BK486" s="8"/>
      <c r="BL486" s="8"/>
      <c r="BM486" s="8"/>
      <c r="BN486" s="8"/>
    </row>
    <row r="487" spans="1:66" x14ac:dyDescent="0.25">
      <c r="D487" s="17"/>
      <c r="K487" s="3"/>
      <c r="L487" s="3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8"/>
      <c r="BK487" s="8"/>
      <c r="BL487" s="8"/>
      <c r="BM487" s="8"/>
      <c r="BN487" s="8"/>
    </row>
    <row r="488" spans="1:66" x14ac:dyDescent="0.25">
      <c r="D488" s="17"/>
      <c r="K488" s="3"/>
      <c r="L488" s="3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8"/>
      <c r="BK488" s="8"/>
      <c r="BL488" s="8"/>
      <c r="BM488" s="8"/>
      <c r="BN488" s="8"/>
    </row>
    <row r="489" spans="1:66" x14ac:dyDescent="0.25">
      <c r="D489" s="17"/>
      <c r="K489" s="3"/>
      <c r="L489" s="3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8"/>
      <c r="BK489" s="8"/>
      <c r="BL489" s="8"/>
      <c r="BM489" s="8"/>
      <c r="BN489" s="8"/>
    </row>
    <row r="490" spans="1:66" x14ac:dyDescent="0.25">
      <c r="D490" s="17"/>
      <c r="K490" s="3"/>
      <c r="L490" s="3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8"/>
      <c r="BK490" s="8"/>
      <c r="BL490" s="8"/>
      <c r="BM490" s="8"/>
      <c r="BN490" s="8"/>
    </row>
    <row r="491" spans="1:66" x14ac:dyDescent="0.25">
      <c r="D491" s="17"/>
      <c r="K491" s="3"/>
      <c r="L491" s="3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8"/>
      <c r="BK491" s="8"/>
      <c r="BL491" s="8"/>
      <c r="BM491" s="8"/>
      <c r="BN491" s="8"/>
    </row>
    <row r="492" spans="1:66" x14ac:dyDescent="0.25">
      <c r="D492" s="17"/>
      <c r="K492" s="3"/>
      <c r="L492" s="3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8"/>
      <c r="BK492" s="8"/>
      <c r="BL492" s="8"/>
      <c r="BM492" s="8"/>
      <c r="BN492" s="8"/>
    </row>
    <row r="493" spans="1:66" x14ac:dyDescent="0.25">
      <c r="D493" s="17"/>
      <c r="K493" s="3"/>
      <c r="L493" s="3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8"/>
      <c r="BK493" s="8"/>
      <c r="BL493" s="8"/>
      <c r="BM493" s="8"/>
      <c r="BN493" s="8"/>
    </row>
    <row r="494" spans="1:66" x14ac:dyDescent="0.25">
      <c r="D494" s="17"/>
      <c r="K494" s="3"/>
      <c r="L494" s="3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8"/>
      <c r="BK494" s="8"/>
      <c r="BL494" s="8"/>
      <c r="BM494" s="8"/>
      <c r="BN494" s="8"/>
    </row>
    <row r="495" spans="1:66" x14ac:dyDescent="0.25">
      <c r="D495" s="17"/>
      <c r="K495" s="3"/>
      <c r="L495" s="3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8"/>
      <c r="BK495" s="8"/>
      <c r="BL495" s="8"/>
      <c r="BM495" s="8"/>
      <c r="BN495" s="8"/>
    </row>
    <row r="496" spans="1:66" x14ac:dyDescent="0.25">
      <c r="D496" s="17"/>
      <c r="K496" s="3"/>
      <c r="L496" s="3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8"/>
      <c r="BK496" s="8"/>
      <c r="BL496" s="8"/>
      <c r="BM496" s="8"/>
      <c r="BN496" s="8"/>
    </row>
    <row r="497" spans="1:66" x14ac:dyDescent="0.25">
      <c r="D497" s="17"/>
      <c r="K497" s="3"/>
      <c r="L497" s="3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8"/>
      <c r="BK497" s="8"/>
      <c r="BL497" s="8"/>
      <c r="BM497" s="8"/>
      <c r="BN497" s="8"/>
    </row>
    <row r="498" spans="1:66" x14ac:dyDescent="0.25">
      <c r="D498" s="17"/>
      <c r="K498" s="3"/>
      <c r="L498" s="3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8"/>
      <c r="BK498" s="8"/>
      <c r="BL498" s="8"/>
      <c r="BM498" s="8"/>
      <c r="BN498" s="8"/>
    </row>
    <row r="499" spans="1:66" x14ac:dyDescent="0.25">
      <c r="D499" s="17"/>
      <c r="K499" s="3"/>
      <c r="L499" s="3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8"/>
      <c r="BK499" s="8"/>
      <c r="BL499" s="8"/>
      <c r="BM499" s="8"/>
      <c r="BN499" s="8"/>
    </row>
    <row r="500" spans="1:66" x14ac:dyDescent="0.25">
      <c r="D500" s="17"/>
      <c r="K500" s="3"/>
      <c r="L500" s="3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8"/>
      <c r="BK500" s="8"/>
      <c r="BL500" s="8"/>
      <c r="BM500" s="8"/>
      <c r="BN500" s="8"/>
    </row>
    <row r="501" spans="1:66" x14ac:dyDescent="0.25">
      <c r="D501" s="17"/>
      <c r="K501" s="3"/>
      <c r="L501" s="3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8"/>
      <c r="BK501" s="8"/>
      <c r="BL501" s="8"/>
      <c r="BM501" s="8"/>
      <c r="BN501" s="8"/>
    </row>
    <row r="502" spans="1:66" x14ac:dyDescent="0.25">
      <c r="D502" s="17"/>
      <c r="K502" s="3"/>
      <c r="L502" s="3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8"/>
      <c r="BK502" s="8"/>
      <c r="BL502" s="8"/>
      <c r="BM502" s="8"/>
      <c r="BN502" s="8"/>
    </row>
    <row r="503" spans="1:66" x14ac:dyDescent="0.25">
      <c r="D503" s="17"/>
      <c r="K503" s="3"/>
      <c r="L503" s="3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8"/>
      <c r="BK503" s="8"/>
      <c r="BL503" s="8"/>
      <c r="BM503" s="8"/>
      <c r="BN503" s="8"/>
    </row>
    <row r="504" spans="1:66" x14ac:dyDescent="0.25">
      <c r="D504" s="17"/>
      <c r="K504" s="3"/>
      <c r="L504" s="3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8"/>
      <c r="BK504" s="8"/>
      <c r="BL504" s="8"/>
      <c r="BM504" s="8"/>
      <c r="BN504" s="8"/>
    </row>
    <row r="505" spans="1:66" x14ac:dyDescent="0.25">
      <c r="D505" s="17"/>
      <c r="K505" s="3"/>
      <c r="L505" s="3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8"/>
      <c r="BK505" s="8"/>
      <c r="BL505" s="8"/>
      <c r="BM505" s="8"/>
      <c r="BN505" s="8"/>
    </row>
    <row r="506" spans="1:66" s="10" customFormat="1" x14ac:dyDescent="0.25">
      <c r="A506"/>
      <c r="B506"/>
      <c r="C506"/>
      <c r="D506" s="17"/>
      <c r="E506"/>
      <c r="F506"/>
      <c r="G506"/>
      <c r="H506"/>
      <c r="I506"/>
      <c r="J506"/>
      <c r="K506" s="3"/>
      <c r="L506" s="3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8"/>
      <c r="BK506" s="8"/>
      <c r="BL506" s="8"/>
      <c r="BM506" s="8"/>
      <c r="BN506" s="8"/>
    </row>
    <row r="507" spans="1:66" x14ac:dyDescent="0.25">
      <c r="D507" s="17"/>
      <c r="K507" s="3"/>
      <c r="L507" s="3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8"/>
      <c r="BK507" s="8"/>
      <c r="BL507" s="8"/>
      <c r="BM507" s="8"/>
      <c r="BN507" s="8"/>
    </row>
    <row r="508" spans="1:66" x14ac:dyDescent="0.25">
      <c r="D508" s="17"/>
      <c r="K508" s="3"/>
      <c r="L508" s="3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8"/>
      <c r="BK508" s="8"/>
      <c r="BL508" s="8"/>
      <c r="BM508" s="8"/>
      <c r="BN508" s="8"/>
    </row>
    <row r="509" spans="1:66" x14ac:dyDescent="0.25">
      <c r="D509" s="17"/>
      <c r="K509" s="3"/>
      <c r="L509" s="3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8"/>
      <c r="BK509" s="8"/>
      <c r="BL509" s="8"/>
      <c r="BM509" s="8"/>
      <c r="BN509" s="8"/>
    </row>
    <row r="510" spans="1:66" x14ac:dyDescent="0.25">
      <c r="D510" s="17"/>
      <c r="K510" s="3"/>
      <c r="L510" s="3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8"/>
      <c r="BK510" s="8"/>
      <c r="BL510" s="8"/>
      <c r="BM510" s="8"/>
      <c r="BN510" s="8"/>
    </row>
    <row r="511" spans="1:66" x14ac:dyDescent="0.25">
      <c r="D511" s="17"/>
      <c r="K511" s="3"/>
      <c r="L511" s="3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8"/>
      <c r="BK511" s="8"/>
      <c r="BL511" s="8"/>
      <c r="BM511" s="8"/>
      <c r="BN511" s="8"/>
    </row>
    <row r="512" spans="1:66" x14ac:dyDescent="0.25">
      <c r="D512" s="17"/>
      <c r="K512" s="3"/>
      <c r="L512" s="3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8"/>
      <c r="BK512" s="8"/>
      <c r="BL512" s="8"/>
      <c r="BM512" s="8"/>
      <c r="BN512" s="8"/>
    </row>
    <row r="513" spans="4:66" x14ac:dyDescent="0.25">
      <c r="D513" s="17"/>
      <c r="K513" s="3"/>
      <c r="L513" s="3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8"/>
      <c r="BK513" s="8"/>
      <c r="BL513" s="8"/>
      <c r="BM513" s="8"/>
      <c r="BN513" s="8"/>
    </row>
    <row r="514" spans="4:66" x14ac:dyDescent="0.25">
      <c r="D514" s="17"/>
      <c r="K514" s="3"/>
      <c r="L514" s="3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8"/>
      <c r="BK514" s="8"/>
      <c r="BL514" s="8"/>
      <c r="BM514" s="8"/>
      <c r="BN514" s="8"/>
    </row>
    <row r="515" spans="4:66" x14ac:dyDescent="0.25">
      <c r="D515" s="18"/>
      <c r="K515" s="3"/>
      <c r="L515" s="3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8"/>
      <c r="BK515" s="8"/>
      <c r="BL515" s="8"/>
      <c r="BM515" s="8"/>
      <c r="BN515" s="8"/>
    </row>
    <row r="516" spans="4:66" x14ac:dyDescent="0.25">
      <c r="D516" s="18"/>
      <c r="K516" s="3"/>
      <c r="L516" s="3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8"/>
      <c r="BK516" s="8"/>
      <c r="BL516" s="8"/>
      <c r="BM516" s="8"/>
      <c r="BN516" s="8"/>
    </row>
    <row r="517" spans="4:66" x14ac:dyDescent="0.25">
      <c r="D517" s="18"/>
      <c r="K517" s="3"/>
      <c r="L517" s="3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8"/>
      <c r="BK517" s="8"/>
      <c r="BL517" s="8"/>
      <c r="BM517" s="8"/>
      <c r="BN517" s="8"/>
    </row>
    <row r="518" spans="4:66" x14ac:dyDescent="0.25">
      <c r="D518" s="18"/>
      <c r="K518" s="3"/>
      <c r="L518" s="3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8"/>
      <c r="BK518" s="8"/>
      <c r="BL518" s="8"/>
      <c r="BM518" s="8"/>
      <c r="BN518" s="8"/>
    </row>
    <row r="519" spans="4:66" x14ac:dyDescent="0.25">
      <c r="D519" s="18"/>
      <c r="K519" s="3"/>
      <c r="L519" s="3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8"/>
      <c r="BK519" s="8"/>
      <c r="BL519" s="8"/>
      <c r="BM519" s="8"/>
      <c r="BN519" s="8"/>
    </row>
    <row r="520" spans="4:66" x14ac:dyDescent="0.25">
      <c r="D520" s="18"/>
      <c r="K520" s="3"/>
      <c r="L520" s="3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8"/>
      <c r="BK520" s="8"/>
      <c r="BL520" s="8"/>
      <c r="BM520" s="8"/>
      <c r="BN520" s="8"/>
    </row>
    <row r="521" spans="4:66" x14ac:dyDescent="0.25">
      <c r="D521" s="18"/>
      <c r="K521" s="3"/>
      <c r="L521" s="3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8"/>
      <c r="BK521" s="8"/>
      <c r="BL521" s="8"/>
      <c r="BM521" s="8"/>
      <c r="BN521" s="8"/>
    </row>
    <row r="522" spans="4:66" x14ac:dyDescent="0.25">
      <c r="D522" s="18"/>
      <c r="K522" s="3"/>
      <c r="L522" s="3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8"/>
      <c r="BK522" s="8"/>
      <c r="BL522" s="8"/>
      <c r="BM522" s="8"/>
      <c r="BN522" s="8"/>
    </row>
    <row r="523" spans="4:66" x14ac:dyDescent="0.25">
      <c r="D523" s="18"/>
      <c r="K523" s="3"/>
      <c r="L523" s="3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8"/>
      <c r="BK523" s="8"/>
      <c r="BL523" s="8"/>
      <c r="BM523" s="8"/>
      <c r="BN523" s="8"/>
    </row>
    <row r="524" spans="4:66" x14ac:dyDescent="0.25">
      <c r="D524" s="18"/>
      <c r="K524" s="3"/>
      <c r="L524" s="3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8"/>
      <c r="BK524" s="8"/>
      <c r="BL524" s="8"/>
      <c r="BM524" s="8"/>
      <c r="BN524" s="8"/>
    </row>
    <row r="525" spans="4:66" x14ac:dyDescent="0.25">
      <c r="D525" s="18"/>
      <c r="K525" s="3"/>
      <c r="L525" s="3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8"/>
      <c r="BK525" s="8"/>
      <c r="BL525" s="8"/>
      <c r="BM525" s="8"/>
      <c r="BN525" s="8"/>
    </row>
    <row r="526" spans="4:66" x14ac:dyDescent="0.25">
      <c r="D526" s="18"/>
      <c r="K526" s="3"/>
      <c r="L526" s="3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8"/>
      <c r="BK526" s="8"/>
      <c r="BL526" s="8"/>
      <c r="BM526" s="8"/>
      <c r="BN526" s="8"/>
    </row>
    <row r="527" spans="4:66" x14ac:dyDescent="0.25">
      <c r="D527" s="18"/>
      <c r="K527" s="3"/>
      <c r="L527" s="3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8"/>
      <c r="BK527" s="8"/>
      <c r="BL527" s="8"/>
      <c r="BM527" s="8"/>
      <c r="BN527" s="8"/>
    </row>
    <row r="528" spans="4:66" x14ac:dyDescent="0.25">
      <c r="D528" s="18"/>
      <c r="K528" s="3"/>
      <c r="L528" s="3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8"/>
      <c r="BK528" s="8"/>
      <c r="BL528" s="8"/>
      <c r="BM528" s="8"/>
      <c r="BN528" s="8"/>
    </row>
    <row r="529" spans="1:66" x14ac:dyDescent="0.25">
      <c r="D529" s="18"/>
      <c r="K529" s="3"/>
      <c r="L529" s="3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8"/>
      <c r="BK529" s="8"/>
      <c r="BL529" s="8"/>
      <c r="BM529" s="8"/>
      <c r="BN529" s="8"/>
    </row>
    <row r="530" spans="1:66" s="15" customFormat="1" x14ac:dyDescent="0.25">
      <c r="A530"/>
      <c r="B530"/>
      <c r="C530"/>
      <c r="D530" s="18"/>
      <c r="E530"/>
      <c r="F530"/>
      <c r="G530"/>
      <c r="H530"/>
      <c r="I530"/>
      <c r="J530"/>
      <c r="K530" s="3"/>
      <c r="L530" s="3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8"/>
      <c r="BK530" s="8"/>
      <c r="BL530" s="8"/>
      <c r="BM530" s="8"/>
      <c r="BN530" s="8"/>
    </row>
    <row r="531" spans="1:66" x14ac:dyDescent="0.25">
      <c r="D531" s="10"/>
      <c r="K531" s="3"/>
      <c r="L531" s="3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8"/>
      <c r="BK531" s="8"/>
      <c r="BL531" s="8"/>
      <c r="BM531" s="8"/>
      <c r="BN531" s="8"/>
    </row>
    <row r="532" spans="1:66" x14ac:dyDescent="0.25">
      <c r="D532" s="10"/>
      <c r="K532" s="3"/>
      <c r="L532" s="3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8"/>
      <c r="BK532" s="8"/>
      <c r="BL532" s="8"/>
      <c r="BM532" s="8"/>
      <c r="BN532" s="8"/>
    </row>
    <row r="533" spans="1:66" x14ac:dyDescent="0.25">
      <c r="D533" s="10"/>
      <c r="K533" s="3"/>
      <c r="L533" s="3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8"/>
      <c r="BK533" s="8"/>
      <c r="BL533" s="8"/>
      <c r="BM533" s="8"/>
      <c r="BN533" s="8"/>
    </row>
    <row r="534" spans="1:66" x14ac:dyDescent="0.25">
      <c r="D534" s="10"/>
      <c r="K534" s="3"/>
      <c r="L534" s="3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8"/>
      <c r="BK534" s="8"/>
      <c r="BL534" s="8"/>
      <c r="BM534" s="8"/>
      <c r="BN534" s="8"/>
    </row>
    <row r="535" spans="1:66" x14ac:dyDescent="0.25">
      <c r="D535" s="10"/>
      <c r="K535" s="3"/>
      <c r="L535" s="3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8"/>
      <c r="BK535" s="8"/>
      <c r="BL535" s="8"/>
      <c r="BM535" s="8"/>
      <c r="BN535" s="8"/>
    </row>
    <row r="536" spans="1:66" x14ac:dyDescent="0.25">
      <c r="D536" s="10"/>
      <c r="K536" s="3"/>
      <c r="L536" s="3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8"/>
      <c r="BK536" s="8"/>
      <c r="BL536" s="8"/>
      <c r="BM536" s="8"/>
      <c r="BN536" s="8"/>
    </row>
    <row r="537" spans="1:66" s="10" customFormat="1" x14ac:dyDescent="0.25">
      <c r="A537"/>
      <c r="B537"/>
      <c r="C537"/>
      <c r="E537"/>
      <c r="F537"/>
      <c r="G537"/>
      <c r="H537"/>
      <c r="I537"/>
      <c r="J537"/>
      <c r="K537" s="3"/>
      <c r="L537" s="3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8"/>
      <c r="BK537" s="8"/>
      <c r="BL537" s="8"/>
      <c r="BM537" s="8"/>
      <c r="BN537" s="8"/>
    </row>
    <row r="538" spans="1:66" x14ac:dyDescent="0.25">
      <c r="D538" s="10"/>
      <c r="K538" s="3"/>
      <c r="L538" s="3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8"/>
      <c r="BK538" s="8"/>
      <c r="BL538" s="8"/>
      <c r="BM538" s="8"/>
      <c r="BN538" s="8"/>
    </row>
    <row r="539" spans="1:66" x14ac:dyDescent="0.25">
      <c r="D539" s="10"/>
      <c r="K539" s="3"/>
      <c r="L539" s="3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8"/>
      <c r="BK539" s="8"/>
      <c r="BL539" s="8"/>
      <c r="BM539" s="8"/>
      <c r="BN539" s="8"/>
    </row>
    <row r="540" spans="1:66" x14ac:dyDescent="0.25">
      <c r="D540" s="10"/>
      <c r="K540" s="3"/>
      <c r="L540" s="3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8"/>
      <c r="BK540" s="8"/>
      <c r="BL540" s="8"/>
      <c r="BM540" s="8"/>
      <c r="BN540" s="8"/>
    </row>
    <row r="541" spans="1:66" x14ac:dyDescent="0.25">
      <c r="D541" s="10"/>
      <c r="K541" s="3"/>
      <c r="L541" s="3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8"/>
      <c r="BK541" s="8"/>
      <c r="BL541" s="8"/>
      <c r="BM541" s="8"/>
      <c r="BN541" s="8"/>
    </row>
    <row r="542" spans="1:66" x14ac:dyDescent="0.25">
      <c r="D542" s="10"/>
      <c r="K542" s="3"/>
      <c r="L542" s="3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8"/>
      <c r="BK542" s="8"/>
      <c r="BL542" s="8"/>
      <c r="BM542" s="8"/>
      <c r="BN542" s="8"/>
    </row>
    <row r="543" spans="1:66" x14ac:dyDescent="0.25">
      <c r="D543" s="10"/>
      <c r="K543" s="3"/>
      <c r="L543" s="3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8"/>
      <c r="BK543" s="8"/>
      <c r="BL543" s="8"/>
      <c r="BM543" s="8"/>
      <c r="BN543" s="8"/>
    </row>
    <row r="544" spans="1:66" x14ac:dyDescent="0.25">
      <c r="D544" s="10"/>
      <c r="K544" s="3"/>
      <c r="L544" s="3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8"/>
      <c r="BK544" s="8"/>
      <c r="BL544" s="8"/>
      <c r="BM544" s="8"/>
      <c r="BN544" s="8"/>
    </row>
    <row r="545" spans="4:66" s="15" customFormat="1" x14ac:dyDescent="0.25">
      <c r="K545" s="20"/>
      <c r="L545" s="20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  <c r="AG545" s="21"/>
      <c r="AH545" s="21"/>
      <c r="AI545" s="21"/>
      <c r="AJ545" s="21"/>
      <c r="AK545" s="21"/>
      <c r="AL545" s="21"/>
      <c r="AM545" s="21"/>
      <c r="AN545" s="21"/>
      <c r="AO545" s="21"/>
      <c r="AP545" s="21"/>
      <c r="AQ545" s="21"/>
      <c r="AR545" s="21"/>
      <c r="AS545" s="21"/>
      <c r="AT545" s="21"/>
      <c r="AU545" s="21"/>
      <c r="AV545" s="21"/>
      <c r="AW545" s="21"/>
      <c r="AX545" s="21"/>
      <c r="AY545" s="21"/>
      <c r="AZ545" s="21"/>
      <c r="BA545" s="21"/>
      <c r="BB545" s="21"/>
      <c r="BC545" s="21"/>
      <c r="BD545" s="21"/>
      <c r="BE545" s="21"/>
      <c r="BF545" s="21"/>
      <c r="BG545" s="21"/>
      <c r="BH545" s="21"/>
      <c r="BI545" s="21"/>
      <c r="BJ545" s="22"/>
      <c r="BK545" s="22"/>
      <c r="BL545" s="22"/>
      <c r="BM545" s="22"/>
      <c r="BN545" s="22"/>
    </row>
    <row r="546" spans="4:66" x14ac:dyDescent="0.25">
      <c r="D546"/>
      <c r="K546" s="3"/>
      <c r="L546" s="3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8"/>
      <c r="BK546" s="8"/>
      <c r="BL546" s="8"/>
      <c r="BM546" s="8"/>
      <c r="BN546" s="8"/>
    </row>
    <row r="547" spans="4:66" x14ac:dyDescent="0.25">
      <c r="D547"/>
      <c r="K547" s="3"/>
      <c r="L547" s="3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8"/>
      <c r="BK547" s="8"/>
      <c r="BL547" s="8"/>
      <c r="BM547" s="8"/>
      <c r="BN547" s="8"/>
    </row>
    <row r="548" spans="4:66" x14ac:dyDescent="0.25">
      <c r="D548"/>
      <c r="K548" s="3"/>
      <c r="L548" s="3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8"/>
      <c r="BK548" s="8"/>
      <c r="BL548" s="8"/>
      <c r="BM548" s="8"/>
      <c r="BN548" s="8"/>
    </row>
    <row r="549" spans="4:66" x14ac:dyDescent="0.25">
      <c r="D549"/>
      <c r="K549" s="3"/>
      <c r="L549" s="3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8"/>
      <c r="BK549" s="8"/>
      <c r="BL549" s="8"/>
      <c r="BM549" s="8"/>
      <c r="BN549" s="8"/>
    </row>
    <row r="550" spans="4:66" x14ac:dyDescent="0.25">
      <c r="D550"/>
      <c r="K550" s="3"/>
      <c r="L550" s="3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8"/>
      <c r="BK550" s="8"/>
      <c r="BL550" s="8"/>
      <c r="BM550" s="8"/>
      <c r="BN550" s="8"/>
    </row>
    <row r="551" spans="4:66" x14ac:dyDescent="0.25">
      <c r="D551"/>
      <c r="K551" s="3"/>
      <c r="L551" s="3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8"/>
      <c r="BK551" s="8"/>
      <c r="BL551" s="8"/>
      <c r="BM551" s="8"/>
      <c r="BN551" s="8"/>
    </row>
    <row r="552" spans="4:66" x14ac:dyDescent="0.25">
      <c r="D552"/>
      <c r="K552" s="3"/>
      <c r="L552" s="3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8"/>
      <c r="BK552" s="8"/>
      <c r="BL552" s="8"/>
      <c r="BM552" s="8"/>
      <c r="BN552" s="8"/>
    </row>
    <row r="553" spans="4:66" x14ac:dyDescent="0.25">
      <c r="D553"/>
      <c r="K553" s="3"/>
      <c r="L553" s="3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8"/>
      <c r="BK553" s="8"/>
      <c r="BL553" s="8"/>
      <c r="BM553" s="8"/>
      <c r="BN553" s="8"/>
    </row>
    <row r="554" spans="4:66" x14ac:dyDescent="0.25">
      <c r="D554"/>
      <c r="K554" s="3"/>
      <c r="L554" s="3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8"/>
      <c r="BK554" s="8"/>
      <c r="BL554" s="8"/>
      <c r="BM554" s="8"/>
      <c r="BN554" s="8"/>
    </row>
    <row r="555" spans="4:66" x14ac:dyDescent="0.25">
      <c r="D555"/>
      <c r="K555" s="3"/>
      <c r="L555" s="3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8"/>
      <c r="BK555" s="8"/>
      <c r="BL555" s="8"/>
      <c r="BM555" s="8"/>
      <c r="BN555" s="8"/>
    </row>
    <row r="556" spans="4:66" x14ac:dyDescent="0.25">
      <c r="D556"/>
      <c r="K556" s="3"/>
      <c r="L556" s="3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8"/>
      <c r="BK556" s="8"/>
      <c r="BL556" s="8"/>
      <c r="BM556" s="8"/>
      <c r="BN556" s="8"/>
    </row>
    <row r="557" spans="4:66" x14ac:dyDescent="0.25">
      <c r="D557"/>
      <c r="K557" s="3"/>
      <c r="L557" s="3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8"/>
      <c r="BK557" s="8"/>
      <c r="BL557" s="8"/>
      <c r="BM557" s="8"/>
      <c r="BN557" s="8"/>
    </row>
    <row r="558" spans="4:66" x14ac:dyDescent="0.25">
      <c r="D558"/>
      <c r="K558" s="3"/>
      <c r="L558" s="3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8"/>
      <c r="BK558" s="8"/>
      <c r="BL558" s="8"/>
      <c r="BM558" s="8"/>
      <c r="BN558" s="8"/>
    </row>
    <row r="559" spans="4:66" x14ac:dyDescent="0.25">
      <c r="D559"/>
      <c r="K559" s="3"/>
      <c r="L559" s="3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8"/>
      <c r="BK559" s="8"/>
      <c r="BL559" s="8"/>
      <c r="BM559" s="8"/>
      <c r="BN559" s="8"/>
    </row>
    <row r="560" spans="4:66" x14ac:dyDescent="0.25">
      <c r="D560"/>
      <c r="K560" s="3"/>
      <c r="L560" s="3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8"/>
      <c r="BK560" s="8"/>
      <c r="BL560" s="8"/>
      <c r="BM560" s="8"/>
      <c r="BN560" s="8"/>
    </row>
    <row r="561" spans="4:66" x14ac:dyDescent="0.25">
      <c r="D561"/>
      <c r="K561" s="3"/>
      <c r="L561" s="3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8"/>
      <c r="BK561" s="8"/>
      <c r="BL561" s="8"/>
      <c r="BM561" s="8"/>
      <c r="BN561" s="8"/>
    </row>
    <row r="562" spans="4:66" x14ac:dyDescent="0.25">
      <c r="D562"/>
      <c r="K562" s="3"/>
      <c r="L562" s="3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8"/>
      <c r="BK562" s="8"/>
      <c r="BL562" s="8"/>
      <c r="BM562" s="8"/>
      <c r="BN562" s="8"/>
    </row>
    <row r="563" spans="4:66" x14ac:dyDescent="0.25">
      <c r="D563"/>
      <c r="K563" s="3"/>
      <c r="L563" s="3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8"/>
      <c r="BK563" s="8"/>
      <c r="BL563" s="8"/>
      <c r="BM563" s="8"/>
      <c r="BN563" s="8"/>
    </row>
    <row r="564" spans="4:66" x14ac:dyDescent="0.25">
      <c r="D564"/>
      <c r="K564" s="3"/>
      <c r="L564" s="3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8"/>
      <c r="BK564" s="8"/>
      <c r="BL564" s="8"/>
      <c r="BM564" s="8"/>
      <c r="BN564" s="8"/>
    </row>
    <row r="565" spans="4:66" x14ac:dyDescent="0.25">
      <c r="D565"/>
      <c r="K565" s="3"/>
      <c r="L565" s="3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8"/>
      <c r="BK565" s="8"/>
      <c r="BL565" s="8"/>
      <c r="BM565" s="8"/>
      <c r="BN565" s="8"/>
    </row>
    <row r="566" spans="4:66" x14ac:dyDescent="0.25">
      <c r="D566"/>
      <c r="K566" s="3"/>
      <c r="L566" s="3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8"/>
      <c r="BK566" s="8"/>
      <c r="BL566" s="8"/>
      <c r="BM566" s="8"/>
      <c r="BN566" s="8"/>
    </row>
    <row r="567" spans="4:66" x14ac:dyDescent="0.25">
      <c r="D567"/>
      <c r="K567" s="3"/>
      <c r="L567" s="3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8"/>
      <c r="BK567" s="8"/>
      <c r="BL567" s="8"/>
      <c r="BM567" s="8"/>
      <c r="BN567" s="8"/>
    </row>
    <row r="568" spans="4:66" x14ac:dyDescent="0.25">
      <c r="D568"/>
      <c r="K568" s="3"/>
      <c r="L568" s="3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8"/>
      <c r="BK568" s="8"/>
      <c r="BL568" s="8"/>
      <c r="BM568" s="8"/>
      <c r="BN568" s="8"/>
    </row>
    <row r="569" spans="4:66" x14ac:dyDescent="0.25">
      <c r="D569"/>
      <c r="K569" s="3"/>
      <c r="L569" s="3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8"/>
      <c r="BK569" s="8"/>
      <c r="BL569" s="8"/>
      <c r="BM569" s="8"/>
      <c r="BN569" s="8"/>
    </row>
    <row r="570" spans="4:66" x14ac:dyDescent="0.25">
      <c r="D570"/>
      <c r="K570" s="3"/>
      <c r="L570" s="3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8"/>
      <c r="BK570" s="8"/>
      <c r="BL570" s="8"/>
      <c r="BM570" s="8"/>
      <c r="BN570" s="8"/>
    </row>
    <row r="571" spans="4:66" x14ac:dyDescent="0.25">
      <c r="D571"/>
      <c r="K571" s="3"/>
      <c r="L571" s="3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8"/>
      <c r="BK571" s="8"/>
      <c r="BL571" s="8"/>
      <c r="BM571" s="8"/>
      <c r="BN571" s="8"/>
    </row>
    <row r="572" spans="4:66" x14ac:dyDescent="0.25">
      <c r="D572"/>
      <c r="K572" s="3"/>
      <c r="L572" s="3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8"/>
      <c r="BK572" s="8"/>
      <c r="BL572" s="8"/>
      <c r="BM572" s="8"/>
      <c r="BN572" s="8"/>
    </row>
    <row r="573" spans="4:66" x14ac:dyDescent="0.25">
      <c r="D573"/>
      <c r="K573" s="3"/>
      <c r="L573" s="3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8"/>
      <c r="BK573" s="8"/>
      <c r="BL573" s="8"/>
      <c r="BM573" s="8"/>
      <c r="BN573" s="8"/>
    </row>
    <row r="574" spans="4:66" x14ac:dyDescent="0.25">
      <c r="D574"/>
      <c r="K574" s="3"/>
      <c r="L574" s="3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8"/>
      <c r="BK574" s="8"/>
      <c r="BL574" s="8"/>
      <c r="BM574" s="8"/>
      <c r="BN574" s="8"/>
    </row>
    <row r="575" spans="4:66" x14ac:dyDescent="0.25">
      <c r="D575"/>
      <c r="K575" s="3"/>
      <c r="L575" s="3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8"/>
      <c r="BK575" s="8"/>
      <c r="BL575" s="8"/>
      <c r="BM575" s="8"/>
      <c r="BN575" s="8"/>
    </row>
    <row r="576" spans="4:66" x14ac:dyDescent="0.25">
      <c r="D576"/>
      <c r="K576" s="3"/>
      <c r="L576" s="3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8"/>
      <c r="BK576" s="8"/>
      <c r="BL576" s="8"/>
      <c r="BM576" s="8"/>
      <c r="BN576" s="8"/>
    </row>
    <row r="577" spans="4:66" x14ac:dyDescent="0.25">
      <c r="D577"/>
      <c r="K577" s="3"/>
      <c r="L577" s="3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8"/>
      <c r="BK577" s="8"/>
      <c r="BL577" s="8"/>
      <c r="BM577" s="8"/>
      <c r="BN577" s="8"/>
    </row>
    <row r="578" spans="4:66" x14ac:dyDescent="0.25">
      <c r="D578"/>
      <c r="K578" s="3"/>
      <c r="L578" s="3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8"/>
      <c r="BK578" s="8"/>
      <c r="BL578" s="8"/>
      <c r="BM578" s="8"/>
      <c r="BN578" s="8"/>
    </row>
    <row r="579" spans="4:66" x14ac:dyDescent="0.25">
      <c r="D579"/>
      <c r="K579" s="3"/>
      <c r="L579" s="3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8"/>
      <c r="BK579" s="8"/>
      <c r="BL579" s="8"/>
      <c r="BM579" s="8"/>
      <c r="BN579" s="8"/>
    </row>
    <row r="580" spans="4:66" x14ac:dyDescent="0.25">
      <c r="D580"/>
      <c r="K580" s="3"/>
      <c r="L580" s="3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8"/>
      <c r="BK580" s="8"/>
      <c r="BL580" s="8"/>
      <c r="BM580" s="8"/>
      <c r="BN580" s="8"/>
    </row>
    <row r="581" spans="4:66" x14ac:dyDescent="0.25">
      <c r="D581"/>
      <c r="K581" s="3"/>
      <c r="L581" s="3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8"/>
      <c r="BK581" s="8"/>
      <c r="BL581" s="8"/>
      <c r="BM581" s="8"/>
      <c r="BN581" s="8"/>
    </row>
    <row r="582" spans="4:66" x14ac:dyDescent="0.25">
      <c r="D582"/>
      <c r="K582" s="3"/>
      <c r="L582" s="3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8"/>
      <c r="BK582" s="8"/>
      <c r="BL582" s="8"/>
      <c r="BM582" s="8"/>
      <c r="BN582" s="8"/>
    </row>
    <row r="583" spans="4:66" x14ac:dyDescent="0.25">
      <c r="D583"/>
      <c r="K583" s="3"/>
      <c r="L583" s="3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8"/>
      <c r="BK583" s="8"/>
      <c r="BL583" s="8"/>
      <c r="BM583" s="8"/>
      <c r="BN583" s="8"/>
    </row>
    <row r="584" spans="4:66" x14ac:dyDescent="0.25">
      <c r="D584"/>
      <c r="K584" s="3"/>
      <c r="L584" s="3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8"/>
      <c r="BK584" s="8"/>
      <c r="BL584" s="8"/>
      <c r="BM584" s="8"/>
      <c r="BN584" s="8"/>
    </row>
    <row r="585" spans="4:66" x14ac:dyDescent="0.25">
      <c r="D585"/>
      <c r="K585" s="3"/>
      <c r="L585" s="3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8"/>
      <c r="BK585" s="8"/>
      <c r="BL585" s="8"/>
      <c r="BM585" s="8"/>
      <c r="BN585" s="8"/>
    </row>
    <row r="586" spans="4:66" x14ac:dyDescent="0.25">
      <c r="D586"/>
      <c r="K586" s="3"/>
      <c r="L586" s="3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8"/>
      <c r="BK586" s="8"/>
      <c r="BL586" s="8"/>
      <c r="BM586" s="8"/>
      <c r="BN586" s="8"/>
    </row>
    <row r="587" spans="4:66" x14ac:dyDescent="0.25">
      <c r="D587"/>
      <c r="K587" s="3"/>
      <c r="L587" s="3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8"/>
      <c r="BK587" s="8"/>
      <c r="BL587" s="8"/>
      <c r="BM587" s="8"/>
      <c r="BN587" s="8"/>
    </row>
    <row r="588" spans="4:66" x14ac:dyDescent="0.25">
      <c r="D588"/>
      <c r="K588" s="3"/>
      <c r="L588" s="3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8"/>
      <c r="BK588" s="8"/>
      <c r="BL588" s="8"/>
      <c r="BM588" s="8"/>
      <c r="BN588" s="8"/>
    </row>
    <row r="589" spans="4:66" x14ac:dyDescent="0.25">
      <c r="D589"/>
      <c r="K589" s="3"/>
      <c r="L589" s="3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8"/>
      <c r="BK589" s="8"/>
      <c r="BL589" s="8"/>
      <c r="BM589" s="8"/>
      <c r="BN589" s="8"/>
    </row>
    <row r="590" spans="4:66" x14ac:dyDescent="0.25">
      <c r="D590"/>
      <c r="K590" s="3"/>
      <c r="L590" s="3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8"/>
      <c r="BK590" s="8"/>
      <c r="BL590" s="8"/>
      <c r="BM590" s="8"/>
      <c r="BN590" s="8"/>
    </row>
    <row r="591" spans="4:66" x14ac:dyDescent="0.25">
      <c r="D591"/>
      <c r="K591" s="3"/>
      <c r="L591" s="3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8"/>
      <c r="BK591" s="8"/>
      <c r="BL591" s="8"/>
      <c r="BM591" s="8"/>
      <c r="BN591" s="8"/>
    </row>
    <row r="592" spans="4:66" x14ac:dyDescent="0.25">
      <c r="D592"/>
      <c r="K592" s="3"/>
      <c r="L592" s="3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8"/>
      <c r="BK592" s="8"/>
      <c r="BL592" s="8"/>
      <c r="BM592" s="8"/>
      <c r="BN592" s="8"/>
    </row>
    <row r="593" spans="4:66" x14ac:dyDescent="0.25">
      <c r="D593"/>
      <c r="K593" s="3"/>
      <c r="L593" s="3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8"/>
      <c r="BK593" s="8"/>
      <c r="BL593" s="8"/>
      <c r="BM593" s="8"/>
      <c r="BN593" s="8"/>
    </row>
    <row r="594" spans="4:66" x14ac:dyDescent="0.25">
      <c r="D594"/>
      <c r="K594" s="3"/>
      <c r="L594" s="3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8"/>
      <c r="BK594" s="8"/>
      <c r="BL594" s="8"/>
      <c r="BM594" s="8"/>
      <c r="BN594" s="8"/>
    </row>
    <row r="595" spans="4:66" x14ac:dyDescent="0.25">
      <c r="D595"/>
      <c r="K595" s="3"/>
      <c r="L595" s="3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8"/>
      <c r="BK595" s="8"/>
      <c r="BL595" s="8"/>
      <c r="BM595" s="8"/>
      <c r="BN595" s="8"/>
    </row>
    <row r="596" spans="4:66" x14ac:dyDescent="0.25">
      <c r="D596"/>
      <c r="K596" s="3"/>
      <c r="L596" s="3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8"/>
      <c r="BK596" s="8"/>
      <c r="BL596" s="8"/>
      <c r="BM596" s="8"/>
      <c r="BN596" s="8"/>
    </row>
    <row r="597" spans="4:66" x14ac:dyDescent="0.25">
      <c r="D597"/>
      <c r="K597" s="3"/>
      <c r="L597" s="3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8"/>
      <c r="BK597" s="8"/>
      <c r="BL597" s="8"/>
      <c r="BM597" s="8"/>
      <c r="BN597" s="8"/>
    </row>
    <row r="598" spans="4:66" x14ac:dyDescent="0.25">
      <c r="D598"/>
      <c r="K598" s="3"/>
      <c r="L598" s="3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8"/>
      <c r="BK598" s="8"/>
      <c r="BL598" s="8"/>
      <c r="BM598" s="8"/>
      <c r="BN598" s="8"/>
    </row>
    <row r="599" spans="4:66" x14ac:dyDescent="0.25">
      <c r="D599"/>
      <c r="K599" s="3"/>
      <c r="L599" s="3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8"/>
      <c r="BK599" s="8"/>
      <c r="BL599" s="8"/>
      <c r="BM599" s="8"/>
      <c r="BN599" s="8"/>
    </row>
    <row r="600" spans="4:66" x14ac:dyDescent="0.25">
      <c r="D600"/>
      <c r="K600" s="3"/>
      <c r="L600" s="3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8"/>
      <c r="BK600" s="8"/>
      <c r="BL600" s="8"/>
      <c r="BM600" s="8"/>
      <c r="BN600" s="8"/>
    </row>
    <row r="601" spans="4:66" x14ac:dyDescent="0.25">
      <c r="D601"/>
      <c r="K601" s="3"/>
      <c r="L601" s="3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8"/>
      <c r="BK601" s="8"/>
      <c r="BL601" s="8"/>
      <c r="BM601" s="8"/>
      <c r="BN601" s="8"/>
    </row>
    <row r="602" spans="4:66" x14ac:dyDescent="0.25">
      <c r="D602"/>
      <c r="K602" s="3"/>
      <c r="L602" s="3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8"/>
      <c r="BK602" s="8"/>
      <c r="BL602" s="8"/>
      <c r="BM602" s="8"/>
      <c r="BN602" s="8"/>
    </row>
    <row r="603" spans="4:66" x14ac:dyDescent="0.25">
      <c r="D603"/>
      <c r="K603" s="3"/>
      <c r="L603" s="3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8"/>
      <c r="BK603" s="8"/>
      <c r="BL603" s="8"/>
      <c r="BM603" s="8"/>
      <c r="BN603" s="8"/>
    </row>
    <row r="604" spans="4:66" x14ac:dyDescent="0.25">
      <c r="D604"/>
      <c r="K604" s="3"/>
      <c r="L604" s="3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8"/>
      <c r="BK604" s="8"/>
      <c r="BL604" s="8"/>
      <c r="BM604" s="8"/>
      <c r="BN604" s="8"/>
    </row>
    <row r="605" spans="4:66" x14ac:dyDescent="0.25">
      <c r="D605"/>
      <c r="K605" s="3"/>
      <c r="L605" s="3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8"/>
      <c r="BK605" s="8"/>
      <c r="BL605" s="8"/>
      <c r="BM605" s="8"/>
      <c r="BN605" s="8"/>
    </row>
    <row r="606" spans="4:66" x14ac:dyDescent="0.25">
      <c r="D606"/>
      <c r="K606" s="3"/>
      <c r="L606" s="3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8"/>
      <c r="BK606" s="8"/>
      <c r="BL606" s="8"/>
      <c r="BM606" s="8"/>
      <c r="BN606" s="8"/>
    </row>
    <row r="607" spans="4:66" x14ac:dyDescent="0.25">
      <c r="D607"/>
      <c r="K607" s="3"/>
      <c r="L607" s="3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8"/>
      <c r="BK607" s="8"/>
      <c r="BL607" s="8"/>
      <c r="BM607" s="8"/>
      <c r="BN607" s="8"/>
    </row>
    <row r="608" spans="4:66" x14ac:dyDescent="0.25">
      <c r="D608"/>
      <c r="K608" s="3"/>
      <c r="L608" s="3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8"/>
      <c r="BK608" s="8"/>
      <c r="BL608" s="8"/>
      <c r="BM608" s="8"/>
      <c r="BN608" s="8"/>
    </row>
    <row r="609" spans="4:66" x14ac:dyDescent="0.25">
      <c r="D609"/>
      <c r="K609" s="3"/>
      <c r="L609" s="3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8"/>
      <c r="BK609" s="8"/>
      <c r="BL609" s="8"/>
      <c r="BM609" s="8"/>
      <c r="BN609" s="8"/>
    </row>
    <row r="610" spans="4:66" x14ac:dyDescent="0.25">
      <c r="D610"/>
      <c r="K610" s="3"/>
      <c r="L610" s="3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8"/>
      <c r="BK610" s="8"/>
      <c r="BL610" s="8"/>
      <c r="BM610" s="8"/>
      <c r="BN610" s="8"/>
    </row>
    <row r="611" spans="4:66" x14ac:dyDescent="0.25">
      <c r="D611"/>
      <c r="K611" s="3"/>
      <c r="L611" s="3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8"/>
      <c r="BK611" s="8"/>
      <c r="BL611" s="8"/>
      <c r="BM611" s="8"/>
      <c r="BN611" s="8"/>
    </row>
    <row r="612" spans="4:66" x14ac:dyDescent="0.25">
      <c r="D612"/>
      <c r="K612" s="3"/>
      <c r="L612" s="3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8"/>
      <c r="BK612" s="8"/>
      <c r="BL612" s="8"/>
      <c r="BM612" s="8"/>
      <c r="BN612" s="8"/>
    </row>
    <row r="613" spans="4:66" x14ac:dyDescent="0.25">
      <c r="D613"/>
      <c r="K613" s="3"/>
      <c r="L613" s="3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8"/>
      <c r="BK613" s="8"/>
      <c r="BL613" s="8"/>
      <c r="BM613" s="8"/>
      <c r="BN613" s="8"/>
    </row>
    <row r="614" spans="4:66" x14ac:dyDescent="0.25">
      <c r="D614"/>
      <c r="K614" s="3"/>
      <c r="L614" s="3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8"/>
      <c r="BK614" s="8"/>
      <c r="BL614" s="8"/>
      <c r="BM614" s="8"/>
      <c r="BN614" s="8"/>
    </row>
    <row r="615" spans="4:66" x14ac:dyDescent="0.25">
      <c r="D615"/>
      <c r="K615" s="3"/>
      <c r="L615" s="3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8"/>
      <c r="BK615" s="8"/>
      <c r="BL615" s="8"/>
      <c r="BM615" s="8"/>
      <c r="BN615" s="8"/>
    </row>
    <row r="616" spans="4:66" x14ac:dyDescent="0.25">
      <c r="D616"/>
      <c r="K616" s="3"/>
      <c r="L616" s="3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8"/>
      <c r="BK616" s="8"/>
      <c r="BL616" s="8"/>
      <c r="BM616" s="8"/>
      <c r="BN616" s="8"/>
    </row>
    <row r="617" spans="4:66" x14ac:dyDescent="0.25">
      <c r="D617"/>
      <c r="K617" s="3"/>
      <c r="L617" s="3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8"/>
      <c r="BK617" s="8"/>
      <c r="BL617" s="8"/>
      <c r="BM617" s="8"/>
      <c r="BN617" s="8"/>
    </row>
    <row r="618" spans="4:66" x14ac:dyDescent="0.25">
      <c r="D618"/>
      <c r="K618" s="3"/>
      <c r="L618" s="3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8"/>
      <c r="BK618" s="8"/>
      <c r="BL618" s="8"/>
      <c r="BM618" s="8"/>
      <c r="BN618" s="8"/>
    </row>
    <row r="619" spans="4:66" x14ac:dyDescent="0.25">
      <c r="D619"/>
      <c r="K619" s="3"/>
      <c r="L619" s="3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8"/>
      <c r="BK619" s="8"/>
      <c r="BL619" s="8"/>
      <c r="BM619" s="8"/>
      <c r="BN619" s="8"/>
    </row>
    <row r="620" spans="4:66" x14ac:dyDescent="0.25">
      <c r="D620"/>
      <c r="K620" s="3"/>
      <c r="L620" s="3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8"/>
      <c r="BK620" s="8"/>
      <c r="BL620" s="8"/>
      <c r="BM620" s="8"/>
      <c r="BN620" s="8"/>
    </row>
    <row r="621" spans="4:66" x14ac:dyDescent="0.25">
      <c r="D621"/>
      <c r="K621" s="3"/>
      <c r="L621" s="3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8"/>
      <c r="BK621" s="8"/>
      <c r="BL621" s="8"/>
      <c r="BM621" s="8"/>
      <c r="BN621" s="8"/>
    </row>
    <row r="622" spans="4:66" x14ac:dyDescent="0.25">
      <c r="D622"/>
      <c r="K622" s="3"/>
      <c r="L622" s="3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8"/>
      <c r="BK622" s="8"/>
      <c r="BL622" s="8"/>
      <c r="BM622" s="8"/>
      <c r="BN622" s="8"/>
    </row>
    <row r="623" spans="4:66" x14ac:dyDescent="0.25">
      <c r="D623"/>
      <c r="K623" s="3"/>
      <c r="L623" s="3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8"/>
      <c r="BK623" s="8"/>
      <c r="BL623" s="8"/>
      <c r="BM623" s="8"/>
      <c r="BN623" s="8"/>
    </row>
    <row r="624" spans="4:66" x14ac:dyDescent="0.25">
      <c r="D624"/>
      <c r="K624" s="3"/>
      <c r="L624" s="3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8"/>
      <c r="BK624" s="8"/>
      <c r="BL624" s="8"/>
      <c r="BM624" s="8"/>
      <c r="BN624" s="8"/>
    </row>
    <row r="625" spans="1:66" x14ac:dyDescent="0.25">
      <c r="D625"/>
      <c r="K625" s="3"/>
      <c r="L625" s="3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8"/>
      <c r="BK625" s="8"/>
      <c r="BL625" s="8"/>
      <c r="BM625" s="8"/>
      <c r="BN625" s="8"/>
    </row>
    <row r="626" spans="1:66" x14ac:dyDescent="0.25">
      <c r="D626"/>
      <c r="K626" s="3"/>
      <c r="L626" s="3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8"/>
      <c r="BK626" s="8"/>
      <c r="BL626" s="8"/>
      <c r="BM626" s="8"/>
      <c r="BN626" s="8"/>
    </row>
    <row r="627" spans="1:66" x14ac:dyDescent="0.25">
      <c r="D627"/>
      <c r="K627" s="3"/>
      <c r="L627" s="3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8"/>
      <c r="BK627" s="8"/>
      <c r="BL627" s="8"/>
      <c r="BM627" s="8"/>
      <c r="BN627" s="8"/>
    </row>
    <row r="628" spans="1:66" x14ac:dyDescent="0.25">
      <c r="D628"/>
      <c r="K628" s="3"/>
      <c r="L628" s="3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8"/>
      <c r="BK628" s="8"/>
      <c r="BL628" s="8"/>
      <c r="BM628" s="8"/>
      <c r="BN628" s="8"/>
    </row>
    <row r="629" spans="1:66" x14ac:dyDescent="0.25">
      <c r="D629"/>
      <c r="K629" s="3"/>
      <c r="L629" s="3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8"/>
      <c r="BK629" s="8"/>
      <c r="BL629" s="8"/>
      <c r="BM629" s="8"/>
      <c r="BN629" s="8"/>
    </row>
    <row r="630" spans="1:66" x14ac:dyDescent="0.25">
      <c r="D630"/>
      <c r="K630" s="3"/>
      <c r="L630" s="3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8"/>
      <c r="BK630" s="8"/>
      <c r="BL630" s="8"/>
      <c r="BM630" s="8"/>
      <c r="BN630" s="8"/>
    </row>
    <row r="631" spans="1:66" x14ac:dyDescent="0.25">
      <c r="D631"/>
      <c r="K631" s="3"/>
      <c r="L631" s="3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8"/>
      <c r="BK631" s="8"/>
      <c r="BL631" s="8"/>
      <c r="BM631" s="8"/>
      <c r="BN631" s="8"/>
    </row>
    <row r="632" spans="1:66" x14ac:dyDescent="0.25">
      <c r="D632"/>
      <c r="K632" s="3"/>
      <c r="L632" s="3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8"/>
      <c r="BK632" s="8"/>
      <c r="BL632" s="8"/>
      <c r="BM632" s="8"/>
      <c r="BN632" s="8"/>
    </row>
    <row r="633" spans="1:66" x14ac:dyDescent="0.25">
      <c r="D633"/>
      <c r="K633" s="3"/>
      <c r="L633" s="3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8"/>
      <c r="BK633" s="8"/>
      <c r="BL633" s="8"/>
      <c r="BM633" s="8"/>
      <c r="BN633" s="8"/>
    </row>
    <row r="634" spans="1:66" x14ac:dyDescent="0.25">
      <c r="D634"/>
      <c r="K634" s="3"/>
      <c r="L634" s="3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8"/>
      <c r="BK634" s="8"/>
      <c r="BL634" s="8"/>
      <c r="BM634" s="8"/>
      <c r="BN634" s="8"/>
    </row>
    <row r="635" spans="1:66" s="10" customFormat="1" x14ac:dyDescent="0.25">
      <c r="A635"/>
      <c r="B635"/>
      <c r="C635"/>
      <c r="D635"/>
      <c r="E635"/>
      <c r="F635"/>
      <c r="G635"/>
      <c r="H635"/>
      <c r="I635"/>
      <c r="J635"/>
      <c r="K635" s="3"/>
      <c r="L635" s="3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8"/>
      <c r="BK635" s="8"/>
      <c r="BL635" s="8"/>
      <c r="BM635" s="8"/>
      <c r="BN635" s="8"/>
    </row>
    <row r="636" spans="1:66" x14ac:dyDescent="0.25">
      <c r="D636"/>
      <c r="K636" s="3"/>
      <c r="L636" s="3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8"/>
      <c r="BK636" s="8"/>
      <c r="BL636" s="8"/>
      <c r="BM636" s="8"/>
      <c r="BN636" s="8"/>
    </row>
    <row r="637" spans="1:66" x14ac:dyDescent="0.25">
      <c r="D637"/>
      <c r="K637" s="3"/>
      <c r="L637" s="3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8"/>
      <c r="BK637" s="8"/>
      <c r="BL637" s="8"/>
      <c r="BM637" s="8"/>
      <c r="BN637" s="8"/>
    </row>
    <row r="638" spans="1:66" s="10" customFormat="1" x14ac:dyDescent="0.25">
      <c r="A638"/>
      <c r="B638"/>
      <c r="C638"/>
      <c r="D638"/>
      <c r="E638"/>
      <c r="F638"/>
      <c r="G638"/>
      <c r="H638"/>
      <c r="I638"/>
      <c r="J638"/>
      <c r="K638" s="3"/>
      <c r="L638" s="3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8"/>
      <c r="BK638" s="8"/>
      <c r="BL638" s="8"/>
      <c r="BM638" s="8"/>
      <c r="BN638" s="8"/>
    </row>
    <row r="639" spans="1:66" x14ac:dyDescent="0.25">
      <c r="D639"/>
      <c r="K639" s="3"/>
      <c r="L639" s="3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8"/>
      <c r="BK639" s="8"/>
      <c r="BL639" s="8"/>
      <c r="BM639" s="8"/>
      <c r="BN639" s="8"/>
    </row>
    <row r="640" spans="1:66" x14ac:dyDescent="0.25">
      <c r="D640"/>
      <c r="K640" s="3"/>
      <c r="L640" s="3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8"/>
      <c r="BK640" s="8"/>
      <c r="BL640" s="8"/>
      <c r="BM640" s="8"/>
      <c r="BN640" s="8"/>
    </row>
    <row r="641" spans="4:66" x14ac:dyDescent="0.25">
      <c r="D641"/>
      <c r="K641" s="3"/>
      <c r="L641" s="3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8"/>
      <c r="BK641" s="8"/>
      <c r="BL641" s="8"/>
      <c r="BM641" s="8"/>
      <c r="BN641" s="8"/>
    </row>
    <row r="642" spans="4:66" x14ac:dyDescent="0.25">
      <c r="D642"/>
      <c r="K642" s="3"/>
      <c r="L642" s="3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8"/>
      <c r="BK642" s="8"/>
      <c r="BL642" s="8"/>
      <c r="BM642" s="8"/>
      <c r="BN642" s="8"/>
    </row>
    <row r="643" spans="4:66" x14ac:dyDescent="0.25">
      <c r="D643"/>
      <c r="K643" s="3"/>
      <c r="L643" s="3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8"/>
      <c r="BK643" s="8"/>
      <c r="BL643" s="8"/>
      <c r="BM643" s="8"/>
      <c r="BN643" s="8"/>
    </row>
    <row r="644" spans="4:66" x14ac:dyDescent="0.25">
      <c r="D644"/>
      <c r="K644" s="3"/>
      <c r="L644" s="3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8"/>
      <c r="BK644" s="8"/>
      <c r="BL644" s="8"/>
      <c r="BM644" s="8"/>
      <c r="BN644" s="8"/>
    </row>
    <row r="645" spans="4:66" x14ac:dyDescent="0.25">
      <c r="D645"/>
      <c r="K645" s="3"/>
      <c r="L645" s="3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8"/>
      <c r="BK645" s="8"/>
      <c r="BL645" s="8"/>
      <c r="BM645" s="8"/>
      <c r="BN645" s="8"/>
    </row>
    <row r="646" spans="4:66" x14ac:dyDescent="0.25">
      <c r="D646"/>
      <c r="K646" s="3"/>
      <c r="L646" s="3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8"/>
      <c r="BK646" s="8"/>
      <c r="BL646" s="8"/>
      <c r="BM646" s="8"/>
      <c r="BN646" s="8"/>
    </row>
    <row r="647" spans="4:66" x14ac:dyDescent="0.25">
      <c r="D647"/>
      <c r="K647" s="3"/>
      <c r="L647" s="3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8"/>
      <c r="BK647" s="8"/>
      <c r="BL647" s="8"/>
      <c r="BM647" s="8"/>
      <c r="BN647" s="8"/>
    </row>
    <row r="648" spans="4:66" x14ac:dyDescent="0.25">
      <c r="D648"/>
      <c r="K648" s="3"/>
      <c r="L648" s="3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8"/>
      <c r="BK648" s="8"/>
      <c r="BL648" s="8"/>
      <c r="BM648" s="8"/>
      <c r="BN648" s="8"/>
    </row>
    <row r="649" spans="4:66" x14ac:dyDescent="0.25">
      <c r="D649"/>
      <c r="K649" s="3"/>
      <c r="L649" s="3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8"/>
      <c r="BK649" s="8"/>
      <c r="BL649" s="8"/>
      <c r="BM649" s="8"/>
      <c r="BN649" s="8"/>
    </row>
    <row r="650" spans="4:66" x14ac:dyDescent="0.25">
      <c r="D650"/>
      <c r="K650" s="3"/>
      <c r="L650" s="3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8"/>
      <c r="BK650" s="8"/>
      <c r="BL650" s="8"/>
      <c r="BM650" s="8"/>
      <c r="BN650" s="8"/>
    </row>
    <row r="651" spans="4:66" x14ac:dyDescent="0.25">
      <c r="D651"/>
      <c r="K651" s="3"/>
      <c r="L651" s="3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8"/>
      <c r="BK651" s="8"/>
      <c r="BL651" s="8"/>
      <c r="BM651" s="8"/>
      <c r="BN651" s="8"/>
    </row>
    <row r="652" spans="4:66" x14ac:dyDescent="0.25">
      <c r="D652"/>
      <c r="K652" s="3"/>
      <c r="L652" s="3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8"/>
      <c r="BK652" s="8"/>
      <c r="BL652" s="8"/>
      <c r="BM652" s="8"/>
      <c r="BN652" s="8"/>
    </row>
    <row r="653" spans="4:66" x14ac:dyDescent="0.25">
      <c r="D653"/>
      <c r="K653" s="3"/>
      <c r="L653" s="3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8"/>
      <c r="BK653" s="8"/>
      <c r="BL653" s="8"/>
      <c r="BM653" s="8"/>
      <c r="BN653" s="8"/>
    </row>
    <row r="654" spans="4:66" x14ac:dyDescent="0.25">
      <c r="D654"/>
      <c r="K654" s="3"/>
      <c r="L654" s="3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8"/>
      <c r="BK654" s="8"/>
      <c r="BL654" s="8"/>
      <c r="BM654" s="8"/>
      <c r="BN654" s="8"/>
    </row>
    <row r="655" spans="4:66" x14ac:dyDescent="0.25">
      <c r="D655"/>
      <c r="K655" s="3"/>
      <c r="L655" s="3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8"/>
      <c r="BK655" s="8"/>
      <c r="BL655" s="8"/>
      <c r="BM655" s="8"/>
      <c r="BN655" s="8"/>
    </row>
    <row r="656" spans="4:66" x14ac:dyDescent="0.25">
      <c r="D656"/>
      <c r="K656" s="3"/>
      <c r="L656" s="3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8"/>
      <c r="BK656" s="8"/>
      <c r="BL656" s="8"/>
      <c r="BM656" s="8"/>
      <c r="BN656" s="8"/>
    </row>
    <row r="657" spans="1:66" s="15" customFormat="1" x14ac:dyDescent="0.25">
      <c r="A657"/>
      <c r="B657"/>
      <c r="C657"/>
      <c r="D657"/>
      <c r="E657"/>
      <c r="F657"/>
      <c r="G657"/>
      <c r="H657"/>
      <c r="I657"/>
      <c r="J657"/>
      <c r="K657" s="3"/>
      <c r="L657" s="3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8"/>
      <c r="BK657" s="8"/>
      <c r="BL657" s="8"/>
      <c r="BM657" s="8"/>
      <c r="BN657" s="8"/>
    </row>
    <row r="658" spans="1:66" x14ac:dyDescent="0.25">
      <c r="D658"/>
      <c r="K658" s="3"/>
      <c r="L658" s="3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8"/>
      <c r="BK658" s="8"/>
      <c r="BL658" s="8"/>
      <c r="BM658" s="8"/>
      <c r="BN658" s="8"/>
    </row>
    <row r="659" spans="1:66" x14ac:dyDescent="0.25">
      <c r="D659"/>
      <c r="K659" s="3"/>
      <c r="L659" s="3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8"/>
      <c r="BK659" s="8"/>
      <c r="BL659" s="8"/>
      <c r="BM659" s="8"/>
      <c r="BN659" s="8"/>
    </row>
    <row r="660" spans="1:66" x14ac:dyDescent="0.25">
      <c r="D660"/>
      <c r="K660" s="3"/>
      <c r="L660" s="3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8"/>
      <c r="BK660" s="8"/>
      <c r="BL660" s="8"/>
      <c r="BM660" s="8"/>
      <c r="BN660" s="8"/>
    </row>
    <row r="661" spans="1:66" x14ac:dyDescent="0.25">
      <c r="D661"/>
      <c r="K661" s="3"/>
      <c r="L661" s="3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8"/>
      <c r="BK661" s="8"/>
      <c r="BL661" s="8"/>
      <c r="BM661" s="8"/>
      <c r="BN661" s="8"/>
    </row>
    <row r="662" spans="1:66" x14ac:dyDescent="0.25">
      <c r="D662"/>
      <c r="K662" s="3"/>
      <c r="L662" s="3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8"/>
      <c r="BK662" s="8"/>
      <c r="BL662" s="8"/>
      <c r="BM662" s="8"/>
      <c r="BN662" s="8"/>
    </row>
    <row r="663" spans="1:66" x14ac:dyDescent="0.25">
      <c r="D663"/>
      <c r="K663" s="3"/>
      <c r="L663" s="3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8"/>
      <c r="BK663" s="8"/>
      <c r="BL663" s="8"/>
      <c r="BM663" s="8"/>
      <c r="BN663" s="8"/>
    </row>
    <row r="664" spans="1:66" x14ac:dyDescent="0.25">
      <c r="D664"/>
      <c r="K664" s="3"/>
      <c r="L664" s="3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8"/>
      <c r="BK664" s="8"/>
      <c r="BL664" s="8"/>
      <c r="BM664" s="8"/>
      <c r="BN664" s="8"/>
    </row>
    <row r="665" spans="1:66" x14ac:dyDescent="0.25">
      <c r="D665"/>
      <c r="K665" s="3"/>
      <c r="L665" s="3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8"/>
      <c r="BK665" s="8"/>
      <c r="BL665" s="8"/>
      <c r="BM665" s="8"/>
      <c r="BN665" s="8"/>
    </row>
    <row r="666" spans="1:66" x14ac:dyDescent="0.25">
      <c r="D666"/>
      <c r="K666" s="3"/>
      <c r="L666" s="3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8"/>
      <c r="BK666" s="8"/>
      <c r="BL666" s="8"/>
      <c r="BM666" s="8"/>
      <c r="BN666" s="8"/>
    </row>
    <row r="667" spans="1:66" x14ac:dyDescent="0.25">
      <c r="D667"/>
      <c r="K667" s="3"/>
      <c r="L667" s="3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8"/>
      <c r="BK667" s="8"/>
      <c r="BL667" s="8"/>
      <c r="BM667" s="8"/>
      <c r="BN667" s="8"/>
    </row>
    <row r="668" spans="1:66" x14ac:dyDescent="0.25">
      <c r="D668"/>
      <c r="K668" s="3"/>
      <c r="L668" s="3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8"/>
      <c r="BK668" s="8"/>
      <c r="BL668" s="8"/>
      <c r="BM668" s="8"/>
      <c r="BN668" s="8"/>
    </row>
    <row r="669" spans="1:66" x14ac:dyDescent="0.25">
      <c r="D669"/>
      <c r="K669" s="3"/>
      <c r="L669" s="3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8"/>
      <c r="BK669" s="8"/>
      <c r="BL669" s="8"/>
      <c r="BM669" s="8"/>
      <c r="BN669" s="8"/>
    </row>
    <row r="670" spans="1:66" x14ac:dyDescent="0.25">
      <c r="D670"/>
      <c r="K670" s="3"/>
      <c r="L670" s="3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8"/>
      <c r="BK670" s="8"/>
      <c r="BL670" s="8"/>
      <c r="BM670" s="8"/>
      <c r="BN670" s="8"/>
    </row>
    <row r="671" spans="1:66" x14ac:dyDescent="0.25">
      <c r="D671"/>
      <c r="K671" s="3"/>
      <c r="L671" s="3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8"/>
      <c r="BK671" s="8"/>
      <c r="BL671" s="8"/>
      <c r="BM671" s="8"/>
      <c r="BN671" s="8"/>
    </row>
    <row r="672" spans="1:66" x14ac:dyDescent="0.25">
      <c r="D672"/>
      <c r="K672" s="3"/>
      <c r="L672" s="3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8"/>
      <c r="BK672" s="8"/>
      <c r="BL672" s="8"/>
      <c r="BM672" s="8"/>
      <c r="BN672" s="8"/>
    </row>
    <row r="673" spans="1:66" x14ac:dyDescent="0.25">
      <c r="D673"/>
      <c r="K673" s="3"/>
      <c r="L673" s="3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8"/>
      <c r="BK673" s="8"/>
      <c r="BL673" s="8"/>
      <c r="BM673" s="8"/>
      <c r="BN673" s="8"/>
    </row>
    <row r="674" spans="1:66" x14ac:dyDescent="0.25">
      <c r="D674"/>
      <c r="K674" s="3"/>
      <c r="L674" s="3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8"/>
      <c r="BK674" s="8"/>
      <c r="BL674" s="8"/>
      <c r="BM674" s="8"/>
      <c r="BN674" s="8"/>
    </row>
    <row r="675" spans="1:66" x14ac:dyDescent="0.25">
      <c r="D675"/>
      <c r="K675" s="3"/>
      <c r="L675" s="3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8"/>
      <c r="BK675" s="8"/>
      <c r="BL675" s="8"/>
      <c r="BM675" s="8"/>
      <c r="BN675" s="8"/>
    </row>
    <row r="676" spans="1:66" x14ac:dyDescent="0.25">
      <c r="D676"/>
      <c r="K676" s="3"/>
      <c r="L676" s="3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8"/>
      <c r="BK676" s="8"/>
      <c r="BL676" s="8"/>
      <c r="BM676" s="8"/>
      <c r="BN676" s="8"/>
    </row>
    <row r="677" spans="1:66" x14ac:dyDescent="0.25">
      <c r="D677"/>
      <c r="K677" s="3"/>
      <c r="L677" s="3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8"/>
      <c r="BK677" s="8"/>
      <c r="BL677" s="8"/>
      <c r="BM677" s="8"/>
      <c r="BN677" s="8"/>
    </row>
    <row r="678" spans="1:66" x14ac:dyDescent="0.25">
      <c r="D678"/>
      <c r="K678" s="3"/>
      <c r="L678" s="3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8"/>
      <c r="BK678" s="8"/>
      <c r="BL678" s="8"/>
      <c r="BM678" s="8"/>
      <c r="BN678" s="8"/>
    </row>
    <row r="679" spans="1:66" x14ac:dyDescent="0.25">
      <c r="D679"/>
      <c r="K679" s="3"/>
      <c r="L679" s="3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8"/>
      <c r="BK679" s="8"/>
      <c r="BL679" s="8"/>
      <c r="BM679" s="8"/>
      <c r="BN679" s="8"/>
    </row>
    <row r="680" spans="1:66" x14ac:dyDescent="0.25">
      <c r="D680"/>
      <c r="K680" s="3"/>
      <c r="L680" s="3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8"/>
      <c r="BK680" s="8"/>
      <c r="BL680" s="8"/>
      <c r="BM680" s="8"/>
      <c r="BN680" s="8"/>
    </row>
    <row r="681" spans="1:66" x14ac:dyDescent="0.25">
      <c r="D681"/>
      <c r="K681" s="3"/>
      <c r="L681" s="3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8"/>
      <c r="BK681" s="8"/>
      <c r="BL681" s="8"/>
      <c r="BM681" s="8"/>
      <c r="BN681" s="8"/>
    </row>
    <row r="682" spans="1:66" s="10" customFormat="1" x14ac:dyDescent="0.25">
      <c r="A682"/>
      <c r="B682"/>
      <c r="C682"/>
      <c r="D682"/>
      <c r="E682"/>
      <c r="F682"/>
      <c r="G682"/>
      <c r="H682"/>
      <c r="I682"/>
      <c r="J682"/>
      <c r="K682" s="3"/>
      <c r="L682" s="3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8"/>
      <c r="BK682" s="8"/>
      <c r="BL682" s="8"/>
      <c r="BM682" s="8"/>
      <c r="BN682" s="8"/>
    </row>
    <row r="683" spans="1:66" x14ac:dyDescent="0.25">
      <c r="D683"/>
      <c r="K683" s="3"/>
      <c r="L683" s="3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8"/>
      <c r="BK683" s="8"/>
      <c r="BL683" s="8"/>
      <c r="BM683" s="8"/>
      <c r="BN683" s="8"/>
    </row>
    <row r="684" spans="1:66" x14ac:dyDescent="0.25">
      <c r="D684"/>
      <c r="K684" s="3"/>
      <c r="L684" s="3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8"/>
      <c r="BK684" s="8"/>
      <c r="BL684" s="8"/>
      <c r="BM684" s="8"/>
      <c r="BN684" s="8"/>
    </row>
    <row r="685" spans="1:66" x14ac:dyDescent="0.25">
      <c r="D685"/>
      <c r="K685" s="3"/>
      <c r="L685" s="3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8"/>
      <c r="BK685" s="8"/>
      <c r="BL685" s="8"/>
      <c r="BM685" s="8"/>
      <c r="BN685" s="8"/>
    </row>
    <row r="686" spans="1:66" x14ac:dyDescent="0.25">
      <c r="D686"/>
      <c r="K686" s="3"/>
      <c r="L686" s="3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8"/>
      <c r="BK686" s="8"/>
      <c r="BL686" s="8"/>
      <c r="BM686" s="8"/>
      <c r="BN686" s="8"/>
    </row>
    <row r="687" spans="1:66" x14ac:dyDescent="0.25">
      <c r="D687"/>
      <c r="K687" s="3"/>
      <c r="L687" s="3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8"/>
      <c r="BK687" s="8"/>
      <c r="BL687" s="8"/>
      <c r="BM687" s="8"/>
      <c r="BN687" s="8"/>
    </row>
    <row r="688" spans="1:66" x14ac:dyDescent="0.25">
      <c r="D688"/>
      <c r="K688" s="3"/>
      <c r="L688" s="3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8"/>
      <c r="BK688" s="8"/>
      <c r="BL688" s="8"/>
      <c r="BM688" s="8"/>
      <c r="BN688" s="8"/>
    </row>
    <row r="689" spans="4:66" x14ac:dyDescent="0.25">
      <c r="D689"/>
      <c r="K689" s="3"/>
      <c r="L689" s="3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8"/>
      <c r="BK689" s="8"/>
      <c r="BL689" s="8"/>
      <c r="BM689" s="8"/>
      <c r="BN689" s="8"/>
    </row>
    <row r="690" spans="4:66" x14ac:dyDescent="0.25">
      <c r="D690"/>
      <c r="K690" s="3"/>
      <c r="L690" s="3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8"/>
      <c r="BK690" s="8"/>
      <c r="BL690" s="8"/>
      <c r="BM690" s="8"/>
      <c r="BN690" s="8"/>
    </row>
    <row r="691" spans="4:66" x14ac:dyDescent="0.25">
      <c r="D691"/>
      <c r="K691" s="3"/>
      <c r="L691" s="3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8"/>
      <c r="BK691" s="8"/>
      <c r="BL691" s="8"/>
      <c r="BM691" s="8"/>
      <c r="BN691" s="8"/>
    </row>
    <row r="692" spans="4:66" x14ac:dyDescent="0.25">
      <c r="D692"/>
      <c r="K692" s="3"/>
      <c r="L692" s="3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8"/>
      <c r="BK692" s="8"/>
      <c r="BL692" s="8"/>
      <c r="BM692" s="8"/>
      <c r="BN692" s="8"/>
    </row>
    <row r="693" spans="4:66" x14ac:dyDescent="0.25">
      <c r="D693"/>
      <c r="K693" s="3"/>
      <c r="L693" s="3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8"/>
      <c r="BK693" s="8"/>
      <c r="BL693" s="8"/>
      <c r="BM693" s="8"/>
      <c r="BN693" s="8"/>
    </row>
    <row r="694" spans="4:66" x14ac:dyDescent="0.25">
      <c r="D694"/>
      <c r="K694" s="3"/>
      <c r="L694" s="3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8"/>
      <c r="BK694" s="8"/>
      <c r="BL694" s="8"/>
      <c r="BM694" s="8"/>
      <c r="BN694" s="8"/>
    </row>
    <row r="695" spans="4:66" x14ac:dyDescent="0.25">
      <c r="D695"/>
      <c r="K695" s="3"/>
      <c r="L695" s="3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8"/>
      <c r="BK695" s="8"/>
      <c r="BL695" s="8"/>
      <c r="BM695" s="8"/>
      <c r="BN695" s="8"/>
    </row>
    <row r="696" spans="4:66" x14ac:dyDescent="0.25">
      <c r="D696"/>
      <c r="K696" s="3"/>
      <c r="L696" s="3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8"/>
      <c r="BK696" s="8"/>
      <c r="BL696" s="8"/>
      <c r="BM696" s="8"/>
      <c r="BN696" s="8"/>
    </row>
    <row r="697" spans="4:66" x14ac:dyDescent="0.25">
      <c r="D697"/>
      <c r="K697" s="3"/>
      <c r="L697" s="3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8"/>
      <c r="BK697" s="8"/>
      <c r="BL697" s="8"/>
      <c r="BM697" s="8"/>
      <c r="BN697" s="8"/>
    </row>
    <row r="698" spans="4:66" x14ac:dyDescent="0.25">
      <c r="D698"/>
      <c r="K698" s="3"/>
      <c r="L698" s="3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8"/>
      <c r="BK698" s="8"/>
      <c r="BL698" s="8"/>
      <c r="BM698" s="8"/>
      <c r="BN698" s="8"/>
    </row>
    <row r="699" spans="4:66" x14ac:dyDescent="0.25">
      <c r="D699"/>
      <c r="K699" s="3"/>
      <c r="L699" s="3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8"/>
      <c r="BK699" s="8"/>
      <c r="BL699" s="8"/>
      <c r="BM699" s="8"/>
      <c r="BN699" s="8"/>
    </row>
    <row r="700" spans="4:66" x14ac:dyDescent="0.25">
      <c r="D700"/>
      <c r="K700" s="3"/>
      <c r="L700" s="3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8"/>
      <c r="BK700" s="8"/>
      <c r="BL700" s="8"/>
      <c r="BM700" s="8"/>
      <c r="BN700" s="8"/>
    </row>
    <row r="701" spans="4:66" x14ac:dyDescent="0.25">
      <c r="D701"/>
      <c r="K701" s="3"/>
      <c r="L701" s="3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8"/>
      <c r="BK701" s="8"/>
      <c r="BL701" s="8"/>
      <c r="BM701" s="8"/>
      <c r="BN701" s="8"/>
    </row>
    <row r="702" spans="4:66" x14ac:dyDescent="0.25">
      <c r="D702"/>
      <c r="K702" s="3"/>
      <c r="L702" s="3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8"/>
      <c r="BK702" s="8"/>
      <c r="BL702" s="8"/>
      <c r="BM702" s="8"/>
      <c r="BN702" s="8"/>
    </row>
    <row r="703" spans="4:66" x14ac:dyDescent="0.25">
      <c r="D703"/>
      <c r="K703" s="3"/>
      <c r="L703" s="3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8"/>
      <c r="BK703" s="8"/>
      <c r="BL703" s="8"/>
      <c r="BM703" s="8"/>
      <c r="BN703" s="8"/>
    </row>
    <row r="704" spans="4:66" x14ac:dyDescent="0.25">
      <c r="D704"/>
      <c r="K704" s="3"/>
      <c r="L704" s="3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8"/>
      <c r="BK704" s="8"/>
      <c r="BL704" s="8"/>
      <c r="BM704" s="8"/>
      <c r="BN704" s="8"/>
    </row>
    <row r="705" spans="4:66" x14ac:dyDescent="0.25">
      <c r="D705"/>
      <c r="K705" s="3"/>
      <c r="L705" s="3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8"/>
      <c r="BK705" s="8"/>
      <c r="BL705" s="8"/>
      <c r="BM705" s="8"/>
      <c r="BN705" s="8"/>
    </row>
    <row r="706" spans="4:66" x14ac:dyDescent="0.25">
      <c r="D706"/>
      <c r="K706" s="3"/>
      <c r="L706" s="3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8"/>
      <c r="BK706" s="8"/>
      <c r="BL706" s="8"/>
      <c r="BM706" s="8"/>
      <c r="BN706" s="8"/>
    </row>
    <row r="707" spans="4:66" x14ac:dyDescent="0.25">
      <c r="D707"/>
      <c r="K707" s="3"/>
      <c r="L707" s="3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8"/>
      <c r="BK707" s="8"/>
      <c r="BL707" s="8"/>
      <c r="BM707" s="8"/>
      <c r="BN707" s="8"/>
    </row>
    <row r="708" spans="4:66" x14ac:dyDescent="0.25">
      <c r="D708"/>
      <c r="K708" s="3"/>
      <c r="L708" s="3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8"/>
      <c r="BK708" s="8"/>
      <c r="BL708" s="8"/>
      <c r="BM708" s="8"/>
      <c r="BN708" s="8"/>
    </row>
    <row r="709" spans="4:66" x14ac:dyDescent="0.25">
      <c r="D709"/>
      <c r="K709" s="3"/>
      <c r="L709" s="3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8"/>
      <c r="BK709" s="8"/>
      <c r="BL709" s="8"/>
      <c r="BM709" s="8"/>
      <c r="BN709" s="8"/>
    </row>
    <row r="710" spans="4:66" x14ac:dyDescent="0.25">
      <c r="D710"/>
      <c r="K710" s="3"/>
      <c r="L710" s="3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8"/>
      <c r="BK710" s="8"/>
      <c r="BL710" s="8"/>
      <c r="BM710" s="8"/>
      <c r="BN710" s="8"/>
    </row>
    <row r="711" spans="4:66" x14ac:dyDescent="0.25">
      <c r="D711"/>
      <c r="K711" s="3"/>
      <c r="L711" s="3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8"/>
      <c r="BK711" s="8"/>
      <c r="BL711" s="8"/>
      <c r="BM711" s="8"/>
      <c r="BN711" s="8"/>
    </row>
    <row r="712" spans="4:66" x14ac:dyDescent="0.25">
      <c r="D712"/>
      <c r="K712" s="3"/>
      <c r="L712" s="3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8"/>
      <c r="BK712" s="8"/>
      <c r="BL712" s="8"/>
      <c r="BM712" s="8"/>
      <c r="BN712" s="8"/>
    </row>
    <row r="713" spans="4:66" x14ac:dyDescent="0.25">
      <c r="D713"/>
      <c r="K713" s="3"/>
      <c r="L713" s="3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8"/>
      <c r="BK713" s="8"/>
      <c r="BL713" s="8"/>
      <c r="BM713" s="8"/>
      <c r="BN713" s="8"/>
    </row>
    <row r="714" spans="4:66" x14ac:dyDescent="0.25">
      <c r="D714"/>
      <c r="K714" s="3"/>
      <c r="L714" s="3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8"/>
      <c r="BK714" s="8"/>
      <c r="BL714" s="8"/>
      <c r="BM714" s="8"/>
      <c r="BN714" s="8"/>
    </row>
    <row r="715" spans="4:66" x14ac:dyDescent="0.25">
      <c r="D715"/>
      <c r="K715" s="3"/>
      <c r="L715" s="3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8"/>
      <c r="BK715" s="8"/>
      <c r="BL715" s="8"/>
      <c r="BM715" s="8"/>
      <c r="BN715" s="8"/>
    </row>
    <row r="716" spans="4:66" x14ac:dyDescent="0.25">
      <c r="D716"/>
      <c r="K716" s="3"/>
      <c r="L716" s="3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8"/>
      <c r="BK716" s="8"/>
      <c r="BL716" s="8"/>
      <c r="BM716" s="8"/>
      <c r="BN716" s="8"/>
    </row>
    <row r="717" spans="4:66" x14ac:dyDescent="0.25">
      <c r="D717"/>
      <c r="K717" s="3"/>
      <c r="L717" s="3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8"/>
      <c r="BK717" s="8"/>
      <c r="BL717" s="8"/>
      <c r="BM717" s="8"/>
      <c r="BN717" s="8"/>
    </row>
    <row r="718" spans="4:66" x14ac:dyDescent="0.25">
      <c r="D718"/>
      <c r="K718" s="3"/>
      <c r="L718" s="3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8"/>
      <c r="BK718" s="8"/>
      <c r="BL718" s="8"/>
      <c r="BM718" s="8"/>
      <c r="BN718" s="8"/>
    </row>
    <row r="719" spans="4:66" x14ac:dyDescent="0.25">
      <c r="D719"/>
      <c r="K719" s="3"/>
      <c r="L719" s="3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8"/>
      <c r="BK719" s="8"/>
      <c r="BL719" s="8"/>
      <c r="BM719" s="8"/>
      <c r="BN719" s="8"/>
    </row>
    <row r="720" spans="4:66" x14ac:dyDescent="0.25">
      <c r="D720"/>
      <c r="K720" s="3"/>
      <c r="L720" s="3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8"/>
      <c r="BK720" s="8"/>
      <c r="BL720" s="8"/>
      <c r="BM720" s="8"/>
      <c r="BN720" s="8"/>
    </row>
    <row r="721" spans="1:66" x14ac:dyDescent="0.25">
      <c r="D721"/>
      <c r="K721" s="3"/>
      <c r="L721" s="3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8"/>
      <c r="BK721" s="8"/>
      <c r="BL721" s="8"/>
      <c r="BM721" s="8"/>
      <c r="BN721" s="8"/>
    </row>
    <row r="722" spans="1:66" x14ac:dyDescent="0.25">
      <c r="D722"/>
      <c r="K722" s="3"/>
      <c r="L722" s="3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8"/>
      <c r="BK722" s="8"/>
      <c r="BL722" s="8"/>
      <c r="BM722" s="8"/>
      <c r="BN722" s="8"/>
    </row>
    <row r="723" spans="1:66" x14ac:dyDescent="0.25">
      <c r="D723"/>
      <c r="K723" s="3"/>
      <c r="L723" s="3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8"/>
      <c r="BK723" s="8"/>
      <c r="BL723" s="8"/>
      <c r="BM723" s="8"/>
      <c r="BN723" s="8"/>
    </row>
    <row r="724" spans="1:66" x14ac:dyDescent="0.25">
      <c r="D724"/>
      <c r="K724" s="3"/>
      <c r="L724" s="3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8"/>
      <c r="BK724" s="8"/>
      <c r="BL724" s="8"/>
      <c r="BM724" s="8"/>
      <c r="BN724" s="8"/>
    </row>
    <row r="725" spans="1:66" x14ac:dyDescent="0.25">
      <c r="D725"/>
      <c r="K725" s="3"/>
      <c r="L725" s="3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8"/>
      <c r="BK725" s="8"/>
      <c r="BL725" s="8"/>
      <c r="BM725" s="8"/>
      <c r="BN725" s="8"/>
    </row>
    <row r="726" spans="1:66" x14ac:dyDescent="0.25">
      <c r="D726"/>
      <c r="K726" s="3"/>
      <c r="L726" s="3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8"/>
      <c r="BK726" s="8"/>
      <c r="BL726" s="8"/>
      <c r="BM726" s="8"/>
      <c r="BN726" s="8"/>
    </row>
    <row r="727" spans="1:66" s="10" customFormat="1" x14ac:dyDescent="0.25">
      <c r="A727"/>
      <c r="B727"/>
      <c r="C727"/>
      <c r="D727"/>
      <c r="E727"/>
      <c r="F727"/>
      <c r="G727"/>
      <c r="H727"/>
      <c r="I727"/>
      <c r="J727"/>
      <c r="K727" s="3"/>
      <c r="L727" s="3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8"/>
      <c r="BK727" s="8"/>
      <c r="BL727" s="8"/>
      <c r="BM727" s="8"/>
      <c r="BN727" s="8"/>
    </row>
    <row r="728" spans="1:66" x14ac:dyDescent="0.25">
      <c r="D728"/>
      <c r="K728" s="3"/>
      <c r="L728" s="3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8"/>
      <c r="BK728" s="8"/>
      <c r="BL728" s="8"/>
      <c r="BM728" s="8"/>
      <c r="BN728" s="8"/>
    </row>
    <row r="729" spans="1:66" x14ac:dyDescent="0.25">
      <c r="D729"/>
      <c r="K729" s="3"/>
      <c r="L729" s="3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8"/>
      <c r="BK729" s="8"/>
      <c r="BL729" s="8"/>
      <c r="BM729" s="8"/>
      <c r="BN729" s="8"/>
    </row>
    <row r="730" spans="1:66" x14ac:dyDescent="0.25">
      <c r="D730"/>
      <c r="K730" s="3"/>
      <c r="L730" s="3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8"/>
      <c r="BK730" s="8"/>
      <c r="BL730" s="8"/>
      <c r="BM730" s="8"/>
      <c r="BN730" s="8"/>
    </row>
    <row r="731" spans="1:66" x14ac:dyDescent="0.25">
      <c r="A731" s="10"/>
      <c r="B731" s="10"/>
      <c r="C731" s="10"/>
      <c r="D731" s="10"/>
      <c r="K731" s="3"/>
      <c r="L731" s="3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8"/>
      <c r="BK731" s="8"/>
      <c r="BL731" s="8"/>
      <c r="BM731" s="8"/>
      <c r="BN731" s="8"/>
    </row>
    <row r="732" spans="1:66" x14ac:dyDescent="0.25">
      <c r="D732"/>
      <c r="K732" s="3"/>
      <c r="L732" s="3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8"/>
      <c r="BK732" s="8"/>
      <c r="BL732" s="8"/>
      <c r="BM732" s="8"/>
      <c r="BN732" s="8"/>
    </row>
    <row r="733" spans="1:66" x14ac:dyDescent="0.25">
      <c r="D733"/>
      <c r="K733" s="3"/>
      <c r="L733" s="3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8"/>
      <c r="BK733" s="8"/>
      <c r="BL733" s="8"/>
      <c r="BM733" s="8"/>
      <c r="BN733" s="8"/>
    </row>
    <row r="734" spans="1:66" x14ac:dyDescent="0.25">
      <c r="D734"/>
      <c r="K734" s="3"/>
      <c r="L734" s="3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8"/>
      <c r="BK734" s="8"/>
      <c r="BL734" s="8"/>
      <c r="BM734" s="8"/>
      <c r="BN734" s="8"/>
    </row>
    <row r="735" spans="1:66" x14ac:dyDescent="0.25">
      <c r="D735"/>
      <c r="K735" s="3"/>
      <c r="L735" s="3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8"/>
      <c r="BK735" s="8"/>
      <c r="BL735" s="8"/>
      <c r="BM735" s="8"/>
      <c r="BN735" s="8"/>
    </row>
    <row r="736" spans="1:66" s="15" customFormat="1" x14ac:dyDescent="0.25">
      <c r="K736" s="20"/>
      <c r="L736" s="20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  <c r="AF736" s="21"/>
      <c r="AG736" s="21"/>
      <c r="AH736" s="21"/>
      <c r="AI736" s="21"/>
      <c r="AJ736" s="21"/>
      <c r="AK736" s="21"/>
      <c r="AL736" s="21"/>
      <c r="AM736" s="21"/>
      <c r="AN736" s="21"/>
      <c r="AO736" s="21"/>
      <c r="AP736" s="21"/>
      <c r="AQ736" s="21"/>
      <c r="AR736" s="21"/>
      <c r="AS736" s="21"/>
      <c r="AT736" s="21"/>
      <c r="AU736" s="21"/>
      <c r="AV736" s="21"/>
      <c r="AW736" s="21"/>
      <c r="AX736" s="21"/>
      <c r="AY736" s="21"/>
      <c r="AZ736" s="21"/>
      <c r="BA736" s="21"/>
      <c r="BB736" s="21"/>
      <c r="BC736" s="21"/>
      <c r="BD736" s="21"/>
      <c r="BE736" s="21"/>
      <c r="BF736" s="21"/>
      <c r="BG736" s="21"/>
      <c r="BH736" s="21"/>
      <c r="BI736" s="21"/>
      <c r="BJ736" s="22"/>
      <c r="BK736" s="22"/>
      <c r="BL736" s="22"/>
      <c r="BM736" s="22"/>
      <c r="BN736" s="22"/>
    </row>
    <row r="737" spans="1:66" x14ac:dyDescent="0.25">
      <c r="D737" s="11"/>
      <c r="K737" s="3"/>
      <c r="L737" s="3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8"/>
      <c r="BK737" s="8"/>
      <c r="BL737" s="8"/>
      <c r="BM737" s="8"/>
      <c r="BN737" s="8"/>
    </row>
    <row r="738" spans="1:66" x14ac:dyDescent="0.25">
      <c r="D738" s="11"/>
      <c r="K738" s="3"/>
      <c r="L738" s="3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8"/>
      <c r="BK738" s="8"/>
      <c r="BL738" s="8"/>
      <c r="BM738" s="8"/>
      <c r="BN738" s="8"/>
    </row>
    <row r="739" spans="1:66" x14ac:dyDescent="0.25">
      <c r="D739" s="11"/>
      <c r="K739" s="3"/>
      <c r="L739" s="3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8"/>
      <c r="BK739" s="8"/>
      <c r="BL739" s="8"/>
      <c r="BM739" s="8"/>
      <c r="BN739" s="8"/>
    </row>
    <row r="740" spans="1:66" x14ac:dyDescent="0.25">
      <c r="D740" s="11"/>
      <c r="K740" s="3"/>
      <c r="L740" s="3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8"/>
      <c r="BK740" s="8"/>
      <c r="BL740" s="8"/>
      <c r="BM740" s="8"/>
      <c r="BN740" s="8"/>
    </row>
    <row r="741" spans="1:66" x14ac:dyDescent="0.25">
      <c r="D741" s="11"/>
      <c r="K741" s="3"/>
      <c r="L741" s="3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8"/>
      <c r="BK741" s="8"/>
      <c r="BL741" s="8"/>
      <c r="BM741" s="8"/>
      <c r="BN741" s="8"/>
    </row>
    <row r="742" spans="1:66" x14ac:dyDescent="0.25">
      <c r="D742" s="11"/>
      <c r="K742" s="3"/>
      <c r="L742" s="3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8"/>
      <c r="BK742" s="8"/>
      <c r="BL742" s="8"/>
      <c r="BM742" s="8"/>
      <c r="BN742" s="8"/>
    </row>
    <row r="743" spans="1:66" x14ac:dyDescent="0.25">
      <c r="D743" s="11"/>
      <c r="K743" s="3"/>
      <c r="L743" s="3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8"/>
      <c r="BK743" s="8"/>
      <c r="BL743" s="8"/>
      <c r="BM743" s="8"/>
      <c r="BN743" s="8"/>
    </row>
    <row r="744" spans="1:66" x14ac:dyDescent="0.25">
      <c r="D744" s="11"/>
      <c r="K744" s="3"/>
      <c r="L744" s="3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8"/>
      <c r="BK744" s="8"/>
      <c r="BL744" s="8"/>
      <c r="BM744" s="8"/>
      <c r="BN744" s="8"/>
    </row>
    <row r="745" spans="1:66" x14ac:dyDescent="0.25">
      <c r="D745" s="11"/>
      <c r="K745" s="3"/>
      <c r="L745" s="3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8"/>
      <c r="BK745" s="8"/>
      <c r="BL745" s="8"/>
      <c r="BM745" s="8"/>
      <c r="BN745" s="8"/>
    </row>
    <row r="746" spans="1:66" x14ac:dyDescent="0.25">
      <c r="D746" s="11"/>
      <c r="K746" s="3"/>
      <c r="L746" s="3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8"/>
      <c r="BK746" s="8"/>
      <c r="BL746" s="8"/>
      <c r="BM746" s="8"/>
      <c r="BN746" s="8"/>
    </row>
    <row r="747" spans="1:66" x14ac:dyDescent="0.25">
      <c r="D747" s="11"/>
      <c r="K747" s="3"/>
      <c r="L747" s="3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8"/>
      <c r="BK747" s="8"/>
      <c r="BL747" s="8"/>
      <c r="BM747" s="8"/>
      <c r="BN747" s="8"/>
    </row>
    <row r="748" spans="1:66" s="10" customFormat="1" x14ac:dyDescent="0.25">
      <c r="A748"/>
      <c r="B748"/>
      <c r="C748"/>
      <c r="D748" s="11"/>
      <c r="E748"/>
      <c r="F748"/>
      <c r="G748"/>
      <c r="H748"/>
      <c r="I748"/>
      <c r="J748"/>
      <c r="K748" s="3"/>
      <c r="L748" s="3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8"/>
      <c r="BK748" s="8"/>
      <c r="BL748" s="8"/>
      <c r="BM748" s="8"/>
      <c r="BN748" s="8"/>
    </row>
    <row r="749" spans="1:66" x14ac:dyDescent="0.25">
      <c r="D749" s="11"/>
      <c r="K749" s="3"/>
      <c r="L749" s="3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8"/>
      <c r="BK749" s="8"/>
      <c r="BL749" s="8"/>
      <c r="BM749" s="8"/>
      <c r="BN749" s="8"/>
    </row>
    <row r="750" spans="1:66" x14ac:dyDescent="0.25">
      <c r="D750" s="11"/>
      <c r="K750" s="3"/>
      <c r="L750" s="3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8"/>
      <c r="BK750" s="8"/>
      <c r="BL750" s="8"/>
      <c r="BM750" s="8"/>
      <c r="BN750" s="8"/>
    </row>
    <row r="751" spans="1:66" x14ac:dyDescent="0.25">
      <c r="D751" s="11"/>
      <c r="K751" s="3"/>
      <c r="L751" s="3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8"/>
      <c r="BK751" s="8"/>
      <c r="BL751" s="8"/>
      <c r="BM751" s="8"/>
      <c r="BN751" s="8"/>
    </row>
    <row r="752" spans="1:66" x14ac:dyDescent="0.25">
      <c r="D752" s="11"/>
      <c r="K752" s="3"/>
      <c r="L752" s="3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8"/>
      <c r="BK752" s="8"/>
      <c r="BL752" s="8"/>
      <c r="BM752" s="8"/>
      <c r="BN752" s="8"/>
    </row>
    <row r="753" spans="4:66" x14ac:dyDescent="0.25">
      <c r="D753" s="11"/>
      <c r="K753" s="3"/>
      <c r="L753" s="3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8"/>
      <c r="BK753" s="8"/>
      <c r="BL753" s="8"/>
      <c r="BM753" s="8"/>
      <c r="BN753" s="8"/>
    </row>
    <row r="754" spans="4:66" x14ac:dyDescent="0.25">
      <c r="D754" s="11"/>
      <c r="K754" s="3"/>
      <c r="L754" s="3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8"/>
      <c r="BK754" s="8"/>
      <c r="BL754" s="8"/>
      <c r="BM754" s="8"/>
      <c r="BN754" s="8"/>
    </row>
    <row r="755" spans="4:66" x14ac:dyDescent="0.25">
      <c r="D755" s="11"/>
      <c r="K755" s="3"/>
      <c r="L755" s="3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8"/>
      <c r="BK755" s="8"/>
      <c r="BL755" s="8"/>
      <c r="BM755" s="8"/>
      <c r="BN755" s="8"/>
    </row>
    <row r="756" spans="4:66" x14ac:dyDescent="0.25">
      <c r="D756" s="11"/>
      <c r="K756" s="3"/>
      <c r="L756" s="3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8"/>
      <c r="BK756" s="8"/>
      <c r="BL756" s="8"/>
      <c r="BM756" s="8"/>
      <c r="BN756" s="8"/>
    </row>
    <row r="757" spans="4:66" x14ac:dyDescent="0.25">
      <c r="D757" s="11"/>
      <c r="K757" s="3"/>
      <c r="L757" s="3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8"/>
      <c r="BK757" s="8"/>
      <c r="BL757" s="8"/>
      <c r="BM757" s="8"/>
      <c r="BN757" s="8"/>
    </row>
    <row r="758" spans="4:66" x14ac:dyDescent="0.25">
      <c r="D758" s="11"/>
      <c r="K758" s="3"/>
      <c r="L758" s="3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8"/>
      <c r="BK758" s="8"/>
      <c r="BL758" s="8"/>
      <c r="BM758" s="8"/>
      <c r="BN758" s="8"/>
    </row>
    <row r="759" spans="4:66" x14ac:dyDescent="0.25">
      <c r="D759" s="11"/>
      <c r="K759" s="3"/>
      <c r="L759" s="3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8"/>
      <c r="BK759" s="8"/>
      <c r="BL759" s="8"/>
      <c r="BM759" s="8"/>
      <c r="BN759" s="8"/>
    </row>
    <row r="760" spans="4:66" x14ac:dyDescent="0.25">
      <c r="D760" s="11"/>
      <c r="K760" s="3"/>
      <c r="L760" s="3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8"/>
      <c r="BK760" s="8"/>
      <c r="BL760" s="8"/>
      <c r="BM760" s="8"/>
      <c r="BN760" s="8"/>
    </row>
    <row r="761" spans="4:66" x14ac:dyDescent="0.25">
      <c r="D761" s="11"/>
      <c r="K761" s="3"/>
      <c r="L761" s="3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8"/>
      <c r="BK761" s="8"/>
      <c r="BL761" s="8"/>
      <c r="BM761" s="8"/>
      <c r="BN761" s="8"/>
    </row>
    <row r="762" spans="4:66" x14ac:dyDescent="0.25">
      <c r="D762" s="11"/>
      <c r="K762" s="3"/>
      <c r="L762" s="3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8"/>
      <c r="BK762" s="8"/>
      <c r="BL762" s="8"/>
      <c r="BM762" s="8"/>
      <c r="BN762" s="8"/>
    </row>
    <row r="763" spans="4:66" x14ac:dyDescent="0.25">
      <c r="D763" s="11"/>
      <c r="K763" s="3"/>
      <c r="L763" s="3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8"/>
      <c r="BK763" s="8"/>
      <c r="BL763" s="8"/>
      <c r="BM763" s="8"/>
      <c r="BN763" s="8"/>
    </row>
    <row r="764" spans="4:66" x14ac:dyDescent="0.25">
      <c r="D764" s="11"/>
      <c r="K764" s="3"/>
      <c r="L764" s="3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8"/>
      <c r="BK764" s="8"/>
      <c r="BL764" s="8"/>
      <c r="BM764" s="8"/>
      <c r="BN764" s="8"/>
    </row>
    <row r="765" spans="4:66" x14ac:dyDescent="0.25">
      <c r="D765" s="11"/>
      <c r="K765" s="3"/>
      <c r="L765" s="3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8"/>
      <c r="BK765" s="8"/>
      <c r="BL765" s="8"/>
      <c r="BM765" s="8"/>
      <c r="BN765" s="8"/>
    </row>
    <row r="766" spans="4:66" x14ac:dyDescent="0.25">
      <c r="D766" s="11"/>
      <c r="K766" s="3"/>
      <c r="L766" s="3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8"/>
      <c r="BK766" s="8"/>
      <c r="BL766" s="8"/>
      <c r="BM766" s="8"/>
      <c r="BN766" s="8"/>
    </row>
    <row r="767" spans="4:66" x14ac:dyDescent="0.25">
      <c r="D767" s="11"/>
      <c r="K767" s="3"/>
      <c r="L767" s="3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8"/>
      <c r="BK767" s="8"/>
      <c r="BL767" s="8"/>
      <c r="BM767" s="8"/>
      <c r="BN767" s="8"/>
    </row>
    <row r="768" spans="4:66" x14ac:dyDescent="0.25">
      <c r="D768" s="11"/>
      <c r="K768" s="3"/>
      <c r="L768" s="3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8"/>
      <c r="BK768" s="8"/>
      <c r="BL768" s="8"/>
      <c r="BM768" s="8"/>
      <c r="BN768" s="8"/>
    </row>
    <row r="769" spans="1:66" x14ac:dyDescent="0.25">
      <c r="D769" s="11"/>
      <c r="K769" s="3"/>
      <c r="L769" s="3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8"/>
      <c r="BK769" s="8"/>
      <c r="BL769" s="8"/>
      <c r="BM769" s="8"/>
      <c r="BN769" s="8"/>
    </row>
    <row r="770" spans="1:66" x14ac:dyDescent="0.25">
      <c r="D770" s="11"/>
      <c r="K770" s="3"/>
      <c r="L770" s="3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8"/>
      <c r="BK770" s="8"/>
      <c r="BL770" s="8"/>
      <c r="BM770" s="8"/>
      <c r="BN770" s="8"/>
    </row>
    <row r="771" spans="1:66" x14ac:dyDescent="0.25">
      <c r="D771" s="11"/>
      <c r="K771" s="3"/>
      <c r="L771" s="3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8"/>
      <c r="BK771" s="8"/>
      <c r="BL771" s="8"/>
      <c r="BM771" s="8"/>
      <c r="BN771" s="8"/>
    </row>
    <row r="772" spans="1:66" x14ac:dyDescent="0.25">
      <c r="D772" s="11"/>
      <c r="K772" s="3"/>
      <c r="L772" s="3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8"/>
      <c r="BK772" s="8"/>
      <c r="BL772" s="8"/>
      <c r="BM772" s="8"/>
      <c r="BN772" s="8"/>
    </row>
    <row r="773" spans="1:66" s="15" customFormat="1" x14ac:dyDescent="0.25">
      <c r="A773"/>
      <c r="B773"/>
      <c r="C773"/>
      <c r="D773" s="11"/>
      <c r="E773"/>
      <c r="F773"/>
      <c r="G773"/>
      <c r="H773"/>
      <c r="I773"/>
      <c r="J773"/>
      <c r="K773" s="3"/>
      <c r="L773" s="3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8"/>
      <c r="BK773" s="8"/>
      <c r="BL773" s="8"/>
      <c r="BM773" s="8"/>
      <c r="BN773" s="8"/>
    </row>
    <row r="774" spans="1:66" s="15" customFormat="1" x14ac:dyDescent="0.25">
      <c r="D774" s="23"/>
      <c r="K774" s="20"/>
      <c r="L774" s="20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  <c r="AF774" s="21"/>
      <c r="AG774" s="21"/>
      <c r="AH774" s="21"/>
      <c r="AI774" s="21"/>
      <c r="AJ774" s="21"/>
      <c r="AK774" s="21"/>
      <c r="AL774" s="21"/>
      <c r="AM774" s="21"/>
      <c r="AN774" s="21"/>
      <c r="AO774" s="21"/>
      <c r="AP774" s="21"/>
      <c r="AQ774" s="21"/>
      <c r="AR774" s="21"/>
      <c r="AS774" s="21"/>
      <c r="AT774" s="21"/>
      <c r="AU774" s="21"/>
      <c r="AV774" s="21"/>
      <c r="AW774" s="21"/>
      <c r="AX774" s="21"/>
      <c r="AY774" s="21"/>
      <c r="AZ774" s="21"/>
      <c r="BA774" s="21"/>
      <c r="BB774" s="21"/>
      <c r="BC774" s="21"/>
      <c r="BD774" s="21"/>
      <c r="BE774" s="21"/>
      <c r="BF774" s="21"/>
      <c r="BG774" s="21"/>
      <c r="BH774" s="21"/>
      <c r="BI774" s="21"/>
      <c r="BJ774" s="22"/>
      <c r="BK774" s="22"/>
      <c r="BL774" s="22"/>
      <c r="BM774" s="22"/>
      <c r="BN774" s="22"/>
    </row>
    <row r="775" spans="1:66" x14ac:dyDescent="0.25">
      <c r="D775" s="11"/>
      <c r="E775" s="10"/>
      <c r="F775" s="10"/>
      <c r="G775" s="10"/>
      <c r="H775" s="10"/>
      <c r="I775" s="10"/>
      <c r="J775" s="10"/>
      <c r="K775" s="12"/>
      <c r="L775" s="12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4"/>
      <c r="BK775" s="14"/>
      <c r="BL775" s="14"/>
      <c r="BM775" s="14"/>
      <c r="BN775" s="14"/>
    </row>
    <row r="776" spans="1:66" x14ac:dyDescent="0.25">
      <c r="D776" s="11"/>
      <c r="E776" s="10"/>
      <c r="F776" s="10"/>
      <c r="G776" s="10"/>
      <c r="H776" s="10"/>
      <c r="I776" s="10"/>
      <c r="J776" s="10"/>
      <c r="K776" s="12"/>
      <c r="L776" s="12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4"/>
      <c r="BK776" s="14"/>
      <c r="BL776" s="14"/>
      <c r="BM776" s="14"/>
      <c r="BN776" s="14"/>
    </row>
    <row r="777" spans="1:66" x14ac:dyDescent="0.25">
      <c r="D777" s="11"/>
      <c r="E777" s="10"/>
      <c r="F777" s="10"/>
      <c r="G777" s="10"/>
      <c r="H777" s="10"/>
      <c r="I777" s="10"/>
      <c r="J777" s="10"/>
      <c r="K777" s="12"/>
      <c r="L777" s="12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4"/>
      <c r="BK777" s="14"/>
      <c r="BL777" s="14"/>
      <c r="BM777" s="14"/>
      <c r="BN777" s="14"/>
    </row>
    <row r="778" spans="1:66" x14ac:dyDescent="0.25">
      <c r="D778" s="11"/>
      <c r="E778" s="10"/>
      <c r="F778" s="10"/>
      <c r="G778" s="10"/>
      <c r="H778" s="10"/>
      <c r="I778" s="10"/>
      <c r="J778" s="10"/>
      <c r="K778" s="12"/>
      <c r="L778" s="12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4"/>
      <c r="BK778" s="14"/>
      <c r="BL778" s="14"/>
      <c r="BM778" s="14"/>
      <c r="BN778" s="14"/>
    </row>
    <row r="779" spans="1:66" x14ac:dyDescent="0.25">
      <c r="D779" s="11"/>
      <c r="E779" s="10"/>
      <c r="F779" s="10"/>
      <c r="G779" s="10"/>
      <c r="H779" s="10"/>
      <c r="I779" s="10"/>
      <c r="J779" s="10"/>
      <c r="K779" s="12"/>
      <c r="L779" s="12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4"/>
      <c r="BK779" s="14"/>
      <c r="BL779" s="14"/>
      <c r="BM779" s="14"/>
      <c r="BN779" s="14"/>
    </row>
    <row r="780" spans="1:66" x14ac:dyDescent="0.25">
      <c r="D780" s="11"/>
      <c r="E780" s="10"/>
      <c r="F780" s="10"/>
      <c r="G780" s="10"/>
      <c r="H780" s="10"/>
      <c r="I780" s="10"/>
      <c r="J780" s="10"/>
      <c r="K780" s="12"/>
      <c r="L780" s="12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4"/>
      <c r="BK780" s="14"/>
      <c r="BL780" s="14"/>
      <c r="BM780" s="14"/>
      <c r="BN780" s="14"/>
    </row>
    <row r="781" spans="1:66" x14ac:dyDescent="0.25">
      <c r="D781" s="11"/>
      <c r="E781" s="10"/>
      <c r="F781" s="10"/>
      <c r="G781" s="10"/>
      <c r="H781" s="10"/>
      <c r="I781" s="10"/>
      <c r="J781" s="10"/>
      <c r="K781" s="12"/>
      <c r="L781" s="12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4"/>
      <c r="BK781" s="14"/>
      <c r="BL781" s="14"/>
      <c r="BM781" s="14"/>
      <c r="BN781" s="14"/>
    </row>
    <row r="782" spans="1:66" x14ac:dyDescent="0.25">
      <c r="D782" s="11"/>
      <c r="E782" s="10"/>
      <c r="F782" s="10"/>
      <c r="G782" s="10"/>
      <c r="H782" s="10"/>
      <c r="I782" s="10"/>
      <c r="J782" s="10"/>
      <c r="K782" s="12"/>
      <c r="L782" s="12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4"/>
      <c r="BK782" s="14"/>
      <c r="BL782" s="14"/>
      <c r="BM782" s="14"/>
      <c r="BN782" s="14"/>
    </row>
    <row r="783" spans="1:66" x14ac:dyDescent="0.25">
      <c r="D783" s="11"/>
      <c r="E783" s="10"/>
      <c r="F783" s="10"/>
      <c r="G783" s="10"/>
      <c r="H783" s="10"/>
      <c r="I783" s="10"/>
      <c r="J783" s="10"/>
      <c r="K783" s="12"/>
      <c r="L783" s="12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4"/>
      <c r="BK783" s="14"/>
      <c r="BL783" s="14"/>
      <c r="BM783" s="14"/>
      <c r="BN783" s="14"/>
    </row>
    <row r="784" spans="1:66" x14ac:dyDescent="0.25">
      <c r="D784" s="11"/>
      <c r="E784" s="10"/>
      <c r="F784" s="10"/>
      <c r="G784" s="10"/>
      <c r="H784" s="10"/>
      <c r="I784" s="10"/>
      <c r="J784" s="10"/>
      <c r="K784" s="12"/>
      <c r="L784" s="12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4"/>
      <c r="BK784" s="14"/>
      <c r="BL784" s="14"/>
      <c r="BM784" s="14"/>
      <c r="BN784" s="14"/>
    </row>
    <row r="785" spans="4:66" x14ac:dyDescent="0.25">
      <c r="D785" s="11"/>
      <c r="E785" s="10"/>
      <c r="F785" s="10"/>
      <c r="G785" s="10"/>
      <c r="H785" s="10"/>
      <c r="I785" s="10"/>
      <c r="J785" s="10"/>
      <c r="K785" s="12"/>
      <c r="L785" s="12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4"/>
      <c r="BK785" s="14"/>
      <c r="BL785" s="14"/>
      <c r="BM785" s="14"/>
      <c r="BN785" s="14"/>
    </row>
    <row r="786" spans="4:66" x14ac:dyDescent="0.25">
      <c r="D786" s="11"/>
      <c r="E786" s="10"/>
      <c r="F786" s="10"/>
      <c r="G786" s="10"/>
      <c r="H786" s="10"/>
      <c r="I786" s="10"/>
      <c r="J786" s="10"/>
      <c r="K786" s="12"/>
      <c r="L786" s="12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4"/>
      <c r="BK786" s="14"/>
      <c r="BL786" s="14"/>
      <c r="BM786" s="14"/>
      <c r="BN786" s="14"/>
    </row>
    <row r="787" spans="4:66" x14ac:dyDescent="0.25">
      <c r="D787" s="11"/>
      <c r="E787" s="10"/>
      <c r="F787" s="10"/>
      <c r="G787" s="10"/>
      <c r="H787" s="10"/>
      <c r="I787" s="10"/>
      <c r="J787" s="10"/>
      <c r="K787" s="12"/>
      <c r="L787" s="12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4"/>
      <c r="BK787" s="14"/>
      <c r="BL787" s="14"/>
      <c r="BM787" s="14"/>
      <c r="BN787" s="14"/>
    </row>
    <row r="788" spans="4:66" x14ac:dyDescent="0.25">
      <c r="D788" s="11"/>
      <c r="E788" s="10"/>
      <c r="F788" s="10"/>
      <c r="G788" s="10"/>
      <c r="H788" s="10"/>
      <c r="I788" s="10"/>
      <c r="J788" s="10"/>
      <c r="K788" s="12"/>
      <c r="L788" s="12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4"/>
      <c r="BK788" s="14"/>
      <c r="BL788" s="14"/>
      <c r="BM788" s="14"/>
      <c r="BN788" s="14"/>
    </row>
    <row r="789" spans="4:66" x14ac:dyDescent="0.25">
      <c r="D789" s="11"/>
      <c r="E789" s="10"/>
      <c r="F789" s="10"/>
      <c r="G789" s="10"/>
      <c r="H789" s="10"/>
      <c r="I789" s="10"/>
      <c r="J789" s="10"/>
      <c r="K789" s="12"/>
      <c r="L789" s="12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4"/>
      <c r="BK789" s="14"/>
      <c r="BL789" s="14"/>
      <c r="BM789" s="14"/>
      <c r="BN789" s="14"/>
    </row>
    <row r="790" spans="4:66" x14ac:dyDescent="0.25">
      <c r="D790" s="11"/>
      <c r="E790" s="10"/>
      <c r="F790" s="10"/>
      <c r="G790" s="10"/>
      <c r="H790" s="10"/>
      <c r="I790" s="10"/>
      <c r="J790" s="10"/>
      <c r="K790" s="12"/>
      <c r="L790" s="12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4"/>
      <c r="BK790" s="14"/>
      <c r="BL790" s="14"/>
      <c r="BM790" s="14"/>
      <c r="BN790" s="14"/>
    </row>
    <row r="791" spans="4:66" x14ac:dyDescent="0.25">
      <c r="D791" s="11"/>
      <c r="E791" s="10"/>
      <c r="F791" s="10"/>
      <c r="G791" s="10"/>
      <c r="H791" s="10"/>
      <c r="I791" s="10"/>
      <c r="J791" s="10"/>
      <c r="K791" s="12"/>
      <c r="L791" s="12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4"/>
      <c r="BK791" s="14"/>
      <c r="BL791" s="14"/>
      <c r="BM791" s="14"/>
      <c r="BN791" s="14"/>
    </row>
    <row r="792" spans="4:66" x14ac:dyDescent="0.25">
      <c r="D792" s="11"/>
      <c r="E792" s="10"/>
      <c r="F792" s="10"/>
      <c r="G792" s="10"/>
      <c r="H792" s="10"/>
      <c r="I792" s="10"/>
      <c r="J792" s="10"/>
      <c r="K792" s="12"/>
      <c r="L792" s="12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4"/>
      <c r="BK792" s="14"/>
      <c r="BL792" s="14"/>
      <c r="BM792" s="14"/>
      <c r="BN792" s="14"/>
    </row>
    <row r="793" spans="4:66" x14ac:dyDescent="0.25">
      <c r="D793" s="11"/>
      <c r="E793" s="10"/>
      <c r="F793" s="10"/>
      <c r="G793" s="10"/>
      <c r="H793" s="10"/>
      <c r="I793" s="10"/>
      <c r="J793" s="10"/>
      <c r="K793" s="12"/>
      <c r="L793" s="12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4"/>
      <c r="BK793" s="14"/>
      <c r="BL793" s="14"/>
      <c r="BM793" s="14"/>
      <c r="BN793" s="14"/>
    </row>
    <row r="794" spans="4:66" x14ac:dyDescent="0.25">
      <c r="D794" s="11"/>
      <c r="E794" s="10"/>
      <c r="F794" s="10"/>
      <c r="G794" s="10"/>
      <c r="H794" s="10"/>
      <c r="I794" s="10"/>
      <c r="J794" s="10"/>
      <c r="K794" s="12"/>
      <c r="L794" s="12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4"/>
      <c r="BK794" s="14"/>
      <c r="BL794" s="14"/>
      <c r="BM794" s="14"/>
      <c r="BN794" s="14"/>
    </row>
    <row r="795" spans="4:66" x14ac:dyDescent="0.25">
      <c r="D795" s="11"/>
      <c r="E795" s="10"/>
      <c r="F795" s="10"/>
      <c r="G795" s="10"/>
      <c r="H795" s="10"/>
      <c r="I795" s="10"/>
      <c r="J795" s="10"/>
      <c r="K795" s="12"/>
      <c r="L795" s="12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4"/>
      <c r="BK795" s="14"/>
      <c r="BL795" s="14"/>
      <c r="BM795" s="14"/>
      <c r="BN795" s="14"/>
    </row>
    <row r="796" spans="4:66" x14ac:dyDescent="0.25">
      <c r="D796" s="11"/>
      <c r="E796" s="10"/>
      <c r="F796" s="10"/>
      <c r="G796" s="10"/>
      <c r="H796" s="10"/>
      <c r="I796" s="10"/>
      <c r="J796" s="10"/>
      <c r="K796" s="12"/>
      <c r="L796" s="12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4"/>
      <c r="BK796" s="14"/>
      <c r="BL796" s="14"/>
      <c r="BM796" s="14"/>
      <c r="BN796" s="14"/>
    </row>
    <row r="797" spans="4:66" x14ac:dyDescent="0.25">
      <c r="D797" s="11"/>
      <c r="E797" s="10"/>
      <c r="F797" s="10"/>
      <c r="G797" s="10"/>
      <c r="H797" s="10"/>
      <c r="I797" s="10"/>
      <c r="J797" s="10"/>
      <c r="K797" s="12"/>
      <c r="L797" s="12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4"/>
      <c r="BK797" s="14"/>
      <c r="BL797" s="14"/>
      <c r="BM797" s="14"/>
      <c r="BN797" s="14"/>
    </row>
    <row r="798" spans="4:66" x14ac:dyDescent="0.25">
      <c r="D798" s="11"/>
      <c r="E798" s="10"/>
      <c r="F798" s="10"/>
      <c r="G798" s="10"/>
      <c r="H798" s="10"/>
      <c r="I798" s="10"/>
      <c r="J798" s="10"/>
      <c r="K798" s="12"/>
      <c r="L798" s="12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4"/>
      <c r="BK798" s="14"/>
      <c r="BL798" s="14"/>
      <c r="BM798" s="14"/>
      <c r="BN798" s="14"/>
    </row>
    <row r="799" spans="4:66" x14ac:dyDescent="0.25">
      <c r="D799" s="11"/>
      <c r="E799" s="10"/>
      <c r="F799" s="10"/>
      <c r="G799" s="10"/>
      <c r="H799" s="10"/>
      <c r="I799" s="10"/>
      <c r="J799" s="10"/>
      <c r="K799" s="12"/>
      <c r="L799" s="12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4"/>
      <c r="BK799" s="14"/>
      <c r="BL799" s="14"/>
      <c r="BM799" s="14"/>
      <c r="BN799" s="14"/>
    </row>
    <row r="800" spans="4:66" x14ac:dyDescent="0.25">
      <c r="D800" s="11"/>
      <c r="E800" s="10"/>
      <c r="F800" s="10"/>
      <c r="G800" s="10"/>
      <c r="H800" s="10"/>
      <c r="I800" s="10"/>
      <c r="J800" s="10"/>
      <c r="K800" s="12"/>
      <c r="L800" s="12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4"/>
      <c r="BK800" s="14"/>
      <c r="BL800" s="14"/>
      <c r="BM800" s="14"/>
      <c r="BN800" s="14"/>
    </row>
    <row r="801" spans="1:66" x14ac:dyDescent="0.25">
      <c r="D801" s="11"/>
      <c r="E801" s="10"/>
      <c r="F801" s="10"/>
      <c r="G801" s="10"/>
      <c r="H801" s="10"/>
      <c r="I801" s="10"/>
      <c r="J801" s="10"/>
      <c r="K801" s="12"/>
      <c r="L801" s="12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4"/>
      <c r="BK801" s="14"/>
      <c r="BL801" s="14"/>
      <c r="BM801" s="14"/>
      <c r="BN801" s="14"/>
    </row>
    <row r="802" spans="1:66" x14ac:dyDescent="0.25">
      <c r="D802" s="11"/>
      <c r="E802" s="10"/>
      <c r="F802" s="10"/>
      <c r="G802" s="10"/>
      <c r="H802" s="10"/>
      <c r="I802" s="10"/>
      <c r="J802" s="10"/>
      <c r="K802" s="12"/>
      <c r="L802" s="12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4"/>
      <c r="BK802" s="14"/>
      <c r="BL802" s="14"/>
      <c r="BM802" s="14"/>
      <c r="BN802" s="14"/>
    </row>
    <row r="803" spans="1:66" s="10" customFormat="1" x14ac:dyDescent="0.25">
      <c r="A803"/>
      <c r="B803"/>
      <c r="C803"/>
      <c r="D803" s="11"/>
      <c r="K803" s="12"/>
      <c r="L803" s="12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4"/>
      <c r="BK803" s="14"/>
      <c r="BL803" s="14"/>
      <c r="BM803" s="14"/>
      <c r="BN803" s="14"/>
    </row>
    <row r="804" spans="1:66" x14ac:dyDescent="0.25">
      <c r="D804" s="11"/>
      <c r="E804" s="10"/>
      <c r="F804" s="10"/>
      <c r="G804" s="10"/>
      <c r="H804" s="10"/>
      <c r="I804" s="10"/>
      <c r="J804" s="10"/>
      <c r="K804" s="12"/>
      <c r="L804" s="12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4"/>
      <c r="BK804" s="14"/>
      <c r="BL804" s="14"/>
      <c r="BM804" s="14"/>
      <c r="BN804" s="14"/>
    </row>
    <row r="805" spans="1:66" x14ac:dyDescent="0.25">
      <c r="D805" s="11"/>
      <c r="E805" s="10"/>
      <c r="F805" s="10"/>
      <c r="G805" s="10"/>
      <c r="H805" s="10"/>
      <c r="I805" s="10"/>
      <c r="J805" s="10"/>
      <c r="K805" s="12"/>
      <c r="L805" s="12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4"/>
      <c r="BK805" s="14"/>
      <c r="BL805" s="14"/>
      <c r="BM805" s="14"/>
      <c r="BN805" s="14"/>
    </row>
    <row r="806" spans="1:66" x14ac:dyDescent="0.25">
      <c r="D806" s="11"/>
      <c r="E806" s="10"/>
      <c r="F806" s="10"/>
      <c r="G806" s="10"/>
      <c r="H806" s="10"/>
      <c r="I806" s="10"/>
      <c r="J806" s="10"/>
      <c r="K806" s="12"/>
      <c r="L806" s="12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4"/>
      <c r="BK806" s="14"/>
      <c r="BL806" s="14"/>
      <c r="BM806" s="14"/>
      <c r="BN806" s="14"/>
    </row>
    <row r="807" spans="1:66" x14ac:dyDescent="0.25">
      <c r="D807" s="11"/>
      <c r="E807" s="10"/>
      <c r="F807" s="10"/>
      <c r="G807" s="10"/>
      <c r="H807" s="10"/>
      <c r="I807" s="10"/>
      <c r="J807" s="10"/>
      <c r="K807" s="12"/>
      <c r="L807" s="12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4"/>
      <c r="BK807" s="14"/>
      <c r="BL807" s="14"/>
      <c r="BM807" s="14"/>
      <c r="BN807" s="14"/>
    </row>
    <row r="808" spans="1:66" s="10" customFormat="1" x14ac:dyDescent="0.25">
      <c r="A808"/>
      <c r="B808"/>
      <c r="C808"/>
      <c r="D808" s="11"/>
      <c r="K808" s="12"/>
      <c r="L808" s="12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4"/>
      <c r="BK808" s="14"/>
      <c r="BL808" s="14"/>
      <c r="BM808" s="14"/>
      <c r="BN808" s="14"/>
    </row>
    <row r="809" spans="1:66" x14ac:dyDescent="0.25">
      <c r="D809" s="11"/>
      <c r="E809" s="10"/>
      <c r="F809" s="10"/>
      <c r="G809" s="10"/>
      <c r="H809" s="10"/>
      <c r="I809" s="10"/>
      <c r="J809" s="10"/>
      <c r="K809" s="12"/>
      <c r="L809" s="12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4"/>
      <c r="BK809" s="14"/>
      <c r="BL809" s="14"/>
      <c r="BM809" s="14"/>
      <c r="BN809" s="14"/>
    </row>
    <row r="810" spans="1:66" x14ac:dyDescent="0.25">
      <c r="D810" s="11"/>
      <c r="E810" s="10"/>
      <c r="F810" s="10"/>
      <c r="G810" s="10"/>
      <c r="H810" s="10"/>
      <c r="I810" s="10"/>
      <c r="J810" s="10"/>
      <c r="K810" s="12"/>
      <c r="L810" s="12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4"/>
      <c r="BK810" s="14"/>
      <c r="BL810" s="14"/>
      <c r="BM810" s="14"/>
      <c r="BN810" s="14"/>
    </row>
    <row r="811" spans="1:66" x14ac:dyDescent="0.25">
      <c r="D811" s="11"/>
      <c r="E811" s="10"/>
      <c r="F811" s="10"/>
      <c r="G811" s="10"/>
      <c r="H811" s="10"/>
      <c r="I811" s="10"/>
      <c r="J811" s="10"/>
      <c r="K811" s="12"/>
      <c r="L811" s="12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4"/>
      <c r="BK811" s="14"/>
      <c r="BL811" s="14"/>
      <c r="BM811" s="14"/>
      <c r="BN811" s="14"/>
    </row>
    <row r="812" spans="1:66" x14ac:dyDescent="0.25">
      <c r="D812" s="11"/>
      <c r="E812" s="10"/>
      <c r="F812" s="10"/>
      <c r="G812" s="10"/>
      <c r="H812" s="10"/>
      <c r="I812" s="10"/>
      <c r="J812" s="10"/>
      <c r="K812" s="12"/>
      <c r="L812" s="12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4"/>
      <c r="BK812" s="14"/>
      <c r="BL812" s="14"/>
      <c r="BM812" s="14"/>
      <c r="BN812" s="14"/>
    </row>
    <row r="813" spans="1:66" x14ac:dyDescent="0.25">
      <c r="D813" s="11"/>
      <c r="E813" s="10"/>
      <c r="F813" s="10"/>
      <c r="G813" s="10"/>
      <c r="H813" s="10"/>
      <c r="I813" s="10"/>
      <c r="J813" s="10"/>
      <c r="K813" s="12"/>
      <c r="L813" s="12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4"/>
      <c r="BK813" s="14"/>
      <c r="BL813" s="14"/>
      <c r="BM813" s="14"/>
      <c r="BN813" s="14"/>
    </row>
    <row r="814" spans="1:66" x14ac:dyDescent="0.25">
      <c r="D814" s="11"/>
      <c r="E814" s="10"/>
      <c r="F814" s="10"/>
      <c r="G814" s="10"/>
      <c r="H814" s="10"/>
      <c r="I814" s="10"/>
      <c r="J814" s="10"/>
      <c r="K814" s="12"/>
      <c r="L814" s="12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4"/>
      <c r="BK814" s="14"/>
      <c r="BL814" s="14"/>
      <c r="BM814" s="14"/>
      <c r="BN814" s="14"/>
    </row>
    <row r="815" spans="1:66" x14ac:dyDescent="0.25">
      <c r="D815" s="11"/>
      <c r="E815" s="10"/>
      <c r="F815" s="10"/>
      <c r="G815" s="10"/>
      <c r="H815" s="10"/>
      <c r="I815" s="10"/>
      <c r="J815" s="10"/>
      <c r="K815" s="12"/>
      <c r="L815" s="12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4"/>
      <c r="BK815" s="14"/>
      <c r="BL815" s="14"/>
      <c r="BM815" s="14"/>
      <c r="BN815" s="14"/>
    </row>
    <row r="816" spans="1:66" x14ac:dyDescent="0.25">
      <c r="D816" s="11"/>
      <c r="E816" s="10"/>
      <c r="F816" s="10"/>
      <c r="G816" s="10"/>
      <c r="H816" s="10"/>
      <c r="I816" s="10"/>
      <c r="J816" s="10"/>
      <c r="K816" s="12"/>
      <c r="L816" s="12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4"/>
      <c r="BK816" s="14"/>
      <c r="BL816" s="14"/>
      <c r="BM816" s="14"/>
      <c r="BN816" s="14"/>
    </row>
    <row r="817" spans="1:66" x14ac:dyDescent="0.25">
      <c r="D817" s="11"/>
      <c r="E817" s="10"/>
      <c r="F817" s="10"/>
      <c r="G817" s="10"/>
      <c r="H817" s="10"/>
      <c r="I817" s="10"/>
      <c r="J817" s="10"/>
      <c r="K817" s="12"/>
      <c r="L817" s="12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4"/>
      <c r="BK817" s="14"/>
      <c r="BL817" s="14"/>
      <c r="BM817" s="14"/>
      <c r="BN817" s="14"/>
    </row>
    <row r="818" spans="1:66" x14ac:dyDescent="0.25">
      <c r="D818" s="11"/>
      <c r="E818" s="10"/>
      <c r="F818" s="10"/>
      <c r="G818" s="10"/>
      <c r="H818" s="10"/>
      <c r="I818" s="10"/>
      <c r="J818" s="10"/>
      <c r="K818" s="12"/>
      <c r="L818" s="12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4"/>
      <c r="BK818" s="14"/>
      <c r="BL818" s="14"/>
      <c r="BM818" s="14"/>
      <c r="BN818" s="14"/>
    </row>
    <row r="819" spans="1:66" x14ac:dyDescent="0.25">
      <c r="D819" s="11"/>
      <c r="E819" s="10"/>
      <c r="F819" s="10"/>
      <c r="G819" s="10"/>
      <c r="H819" s="10"/>
      <c r="I819" s="10"/>
      <c r="J819" s="10"/>
      <c r="K819" s="12"/>
      <c r="L819" s="12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4"/>
      <c r="BK819" s="14"/>
      <c r="BL819" s="14"/>
      <c r="BM819" s="14"/>
      <c r="BN819" s="14"/>
    </row>
    <row r="820" spans="1:66" x14ac:dyDescent="0.25">
      <c r="D820" s="11"/>
      <c r="E820" s="10"/>
      <c r="F820" s="10"/>
      <c r="G820" s="10"/>
      <c r="H820" s="10"/>
      <c r="I820" s="10"/>
      <c r="J820" s="10"/>
      <c r="K820" s="12"/>
      <c r="L820" s="12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4"/>
      <c r="BK820" s="14"/>
      <c r="BL820" s="14"/>
      <c r="BM820" s="14"/>
      <c r="BN820" s="14"/>
    </row>
    <row r="821" spans="1:66" x14ac:dyDescent="0.25">
      <c r="D821" s="11"/>
      <c r="E821" s="10"/>
      <c r="F821" s="10"/>
      <c r="G821" s="10"/>
      <c r="H821" s="10"/>
      <c r="I821" s="10"/>
      <c r="J821" s="10"/>
      <c r="K821" s="12"/>
      <c r="L821" s="12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4"/>
      <c r="BK821" s="14"/>
      <c r="BL821" s="14"/>
      <c r="BM821" s="14"/>
      <c r="BN821" s="14"/>
    </row>
    <row r="822" spans="1:66" x14ac:dyDescent="0.25">
      <c r="D822" s="11"/>
      <c r="E822" s="10"/>
      <c r="F822" s="10"/>
      <c r="G822" s="10"/>
      <c r="H822" s="10"/>
      <c r="I822" s="10"/>
      <c r="J822" s="10"/>
      <c r="K822" s="12"/>
      <c r="L822" s="12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4"/>
      <c r="BK822" s="14"/>
      <c r="BL822" s="14"/>
      <c r="BM822" s="14"/>
      <c r="BN822" s="14"/>
    </row>
    <row r="823" spans="1:66" x14ac:dyDescent="0.25">
      <c r="D823" s="11"/>
      <c r="E823" s="10"/>
      <c r="F823" s="10"/>
      <c r="G823" s="10"/>
      <c r="H823" s="10"/>
      <c r="I823" s="10"/>
      <c r="J823" s="10"/>
      <c r="K823" s="12"/>
      <c r="L823" s="12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4"/>
      <c r="BK823" s="14"/>
      <c r="BL823" s="14"/>
      <c r="BM823" s="14"/>
      <c r="BN823" s="14"/>
    </row>
    <row r="824" spans="1:66" x14ac:dyDescent="0.25">
      <c r="D824" s="11"/>
      <c r="E824" s="10"/>
      <c r="F824" s="10"/>
      <c r="G824" s="10"/>
      <c r="H824" s="10"/>
      <c r="I824" s="10"/>
      <c r="J824" s="10"/>
      <c r="K824" s="12"/>
      <c r="L824" s="12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4"/>
      <c r="BK824" s="14"/>
      <c r="BL824" s="14"/>
      <c r="BM824" s="14"/>
      <c r="BN824" s="14"/>
    </row>
    <row r="825" spans="1:66" x14ac:dyDescent="0.25">
      <c r="D825" s="11"/>
      <c r="E825" s="10"/>
      <c r="F825" s="10"/>
      <c r="G825" s="10"/>
      <c r="H825" s="10"/>
      <c r="I825" s="10"/>
      <c r="J825" s="10"/>
      <c r="K825" s="12"/>
      <c r="L825" s="12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4"/>
      <c r="BK825" s="14"/>
      <c r="BL825" s="14"/>
      <c r="BM825" s="14"/>
      <c r="BN825" s="14"/>
    </row>
    <row r="826" spans="1:66" x14ac:dyDescent="0.25">
      <c r="D826" s="11"/>
      <c r="E826" s="10"/>
      <c r="F826" s="10"/>
      <c r="G826" s="10"/>
      <c r="H826" s="10"/>
      <c r="I826" s="10"/>
      <c r="J826" s="10"/>
      <c r="K826" s="12"/>
      <c r="L826" s="12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4"/>
      <c r="BK826" s="14"/>
      <c r="BL826" s="14"/>
      <c r="BM826" s="14"/>
      <c r="BN826" s="14"/>
    </row>
    <row r="827" spans="1:66" s="10" customFormat="1" x14ac:dyDescent="0.25">
      <c r="A827"/>
      <c r="B827"/>
      <c r="C827"/>
      <c r="D827" s="11"/>
      <c r="K827" s="12"/>
      <c r="L827" s="12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4"/>
      <c r="BK827" s="14"/>
      <c r="BL827" s="14"/>
      <c r="BM827" s="14"/>
      <c r="BN827" s="14"/>
    </row>
    <row r="828" spans="1:66" x14ac:dyDescent="0.25">
      <c r="D828" s="11"/>
      <c r="E828" s="10"/>
      <c r="F828" s="10"/>
      <c r="G828" s="10"/>
      <c r="H828" s="10"/>
      <c r="I828" s="10"/>
      <c r="J828" s="10"/>
      <c r="K828" s="12"/>
      <c r="L828" s="12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4"/>
      <c r="BK828" s="14"/>
      <c r="BL828" s="14"/>
      <c r="BM828" s="14"/>
      <c r="BN828" s="14"/>
    </row>
    <row r="829" spans="1:66" x14ac:dyDescent="0.25">
      <c r="D829" s="11"/>
      <c r="E829" s="10"/>
      <c r="F829" s="10"/>
      <c r="G829" s="10"/>
      <c r="H829" s="10"/>
      <c r="I829" s="10"/>
      <c r="J829" s="10"/>
      <c r="K829" s="12"/>
      <c r="L829" s="12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4"/>
      <c r="BK829" s="14"/>
      <c r="BL829" s="14"/>
      <c r="BM829" s="14"/>
      <c r="BN829" s="14"/>
    </row>
    <row r="830" spans="1:66" x14ac:dyDescent="0.25">
      <c r="D830" s="11"/>
      <c r="E830" s="10"/>
      <c r="F830" s="10"/>
      <c r="G830" s="10"/>
      <c r="H830" s="10"/>
      <c r="I830" s="10"/>
      <c r="J830" s="10"/>
      <c r="K830" s="12"/>
      <c r="L830" s="12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4"/>
      <c r="BK830" s="14"/>
      <c r="BL830" s="14"/>
      <c r="BM830" s="14"/>
      <c r="BN830" s="14"/>
    </row>
    <row r="831" spans="1:66" x14ac:dyDescent="0.25">
      <c r="D831" s="11"/>
      <c r="E831" s="10"/>
      <c r="F831" s="10"/>
      <c r="G831" s="10"/>
      <c r="H831" s="10"/>
      <c r="I831" s="10"/>
      <c r="J831" s="10"/>
      <c r="K831" s="12"/>
      <c r="L831" s="12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4"/>
      <c r="BK831" s="14"/>
      <c r="BL831" s="14"/>
      <c r="BM831" s="14"/>
      <c r="BN831" s="14"/>
    </row>
    <row r="832" spans="1:66" x14ac:dyDescent="0.25">
      <c r="D832" s="11"/>
      <c r="E832" s="10"/>
      <c r="F832" s="10"/>
      <c r="G832" s="10"/>
      <c r="H832" s="10"/>
      <c r="I832" s="10"/>
      <c r="J832" s="10"/>
      <c r="K832" s="12"/>
      <c r="L832" s="12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4"/>
      <c r="BK832" s="14"/>
      <c r="BL832" s="14"/>
      <c r="BM832" s="14"/>
      <c r="BN832" s="14"/>
    </row>
    <row r="833" spans="4:66" x14ac:dyDescent="0.25">
      <c r="D833" s="11"/>
      <c r="E833" s="10"/>
      <c r="F833" s="10"/>
      <c r="G833" s="10"/>
      <c r="H833" s="10"/>
      <c r="I833" s="10"/>
      <c r="J833" s="10"/>
      <c r="K833" s="12"/>
      <c r="L833" s="12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4"/>
      <c r="BK833" s="14"/>
      <c r="BL833" s="14"/>
      <c r="BM833" s="14"/>
      <c r="BN833" s="14"/>
    </row>
    <row r="834" spans="4:66" x14ac:dyDescent="0.25">
      <c r="D834" s="11"/>
      <c r="E834" s="10"/>
      <c r="F834" s="10"/>
      <c r="G834" s="10"/>
      <c r="H834" s="10"/>
      <c r="I834" s="10"/>
      <c r="J834" s="10"/>
      <c r="K834" s="12"/>
      <c r="L834" s="12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4"/>
      <c r="BK834" s="14"/>
      <c r="BL834" s="14"/>
      <c r="BM834" s="14"/>
      <c r="BN834" s="14"/>
    </row>
    <row r="835" spans="4:66" x14ac:dyDescent="0.25">
      <c r="D835" s="11"/>
      <c r="E835" s="10"/>
      <c r="F835" s="10"/>
      <c r="G835" s="10"/>
      <c r="H835" s="10"/>
      <c r="I835" s="10"/>
      <c r="J835" s="10"/>
      <c r="K835" s="12"/>
      <c r="L835" s="12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4"/>
      <c r="BK835" s="14"/>
      <c r="BL835" s="14"/>
      <c r="BM835" s="14"/>
      <c r="BN835" s="14"/>
    </row>
    <row r="836" spans="4:66" x14ac:dyDescent="0.25">
      <c r="D836" s="11"/>
      <c r="E836" s="10"/>
      <c r="F836" s="10"/>
      <c r="G836" s="10"/>
      <c r="H836" s="10"/>
      <c r="I836" s="10"/>
      <c r="J836" s="10"/>
      <c r="K836" s="12"/>
      <c r="L836" s="12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4"/>
      <c r="BK836" s="14"/>
      <c r="BL836" s="14"/>
      <c r="BM836" s="14"/>
      <c r="BN836" s="14"/>
    </row>
    <row r="837" spans="4:66" x14ac:dyDescent="0.25">
      <c r="D837" s="11"/>
      <c r="E837" s="10"/>
      <c r="F837" s="10"/>
      <c r="G837" s="10"/>
      <c r="H837" s="10"/>
      <c r="I837" s="10"/>
      <c r="J837" s="10"/>
      <c r="K837" s="12"/>
      <c r="L837" s="12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4"/>
      <c r="BK837" s="14"/>
      <c r="BL837" s="14"/>
      <c r="BM837" s="14"/>
      <c r="BN837" s="14"/>
    </row>
    <row r="838" spans="4:66" x14ac:dyDescent="0.25">
      <c r="D838" s="11"/>
      <c r="E838" s="10"/>
      <c r="F838" s="10"/>
      <c r="G838" s="10"/>
      <c r="H838" s="10"/>
      <c r="I838" s="10"/>
      <c r="J838" s="10"/>
      <c r="K838" s="12"/>
      <c r="L838" s="12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4"/>
      <c r="BK838" s="14"/>
      <c r="BL838" s="14"/>
      <c r="BM838" s="14"/>
      <c r="BN838" s="14"/>
    </row>
    <row r="839" spans="4:66" x14ac:dyDescent="0.25">
      <c r="D839" s="11"/>
      <c r="E839" s="10"/>
      <c r="F839" s="10"/>
      <c r="G839" s="10"/>
      <c r="H839" s="10"/>
      <c r="I839" s="10"/>
      <c r="J839" s="10"/>
      <c r="K839" s="12"/>
      <c r="L839" s="12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4"/>
      <c r="BK839" s="14"/>
      <c r="BL839" s="14"/>
      <c r="BM839" s="14"/>
      <c r="BN839" s="14"/>
    </row>
    <row r="840" spans="4:66" x14ac:dyDescent="0.25">
      <c r="D840" s="11"/>
      <c r="E840" s="10"/>
      <c r="F840" s="10"/>
      <c r="G840" s="10"/>
      <c r="H840" s="10"/>
      <c r="I840" s="10"/>
      <c r="J840" s="10"/>
      <c r="K840" s="12"/>
      <c r="L840" s="12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4"/>
      <c r="BK840" s="14"/>
      <c r="BL840" s="14"/>
      <c r="BM840" s="14"/>
      <c r="BN840" s="14"/>
    </row>
    <row r="841" spans="4:66" x14ac:dyDescent="0.25">
      <c r="D841" s="11"/>
      <c r="E841" s="10"/>
      <c r="F841" s="10"/>
      <c r="G841" s="10"/>
      <c r="H841" s="10"/>
      <c r="I841" s="10"/>
      <c r="J841" s="10"/>
      <c r="K841" s="12"/>
      <c r="L841" s="12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4"/>
      <c r="BK841" s="14"/>
      <c r="BL841" s="14"/>
      <c r="BM841" s="14"/>
      <c r="BN841" s="14"/>
    </row>
    <row r="842" spans="4:66" x14ac:dyDescent="0.25">
      <c r="D842" s="11"/>
      <c r="E842" s="10"/>
      <c r="F842" s="10"/>
      <c r="G842" s="10"/>
      <c r="H842" s="10"/>
      <c r="I842" s="10"/>
      <c r="J842" s="10"/>
      <c r="K842" s="12"/>
      <c r="L842" s="12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4"/>
      <c r="BK842" s="14"/>
      <c r="BL842" s="14"/>
      <c r="BM842" s="14"/>
      <c r="BN842" s="14"/>
    </row>
    <row r="843" spans="4:66" x14ac:dyDescent="0.25">
      <c r="D843" s="11"/>
      <c r="E843" s="10"/>
      <c r="F843" s="10"/>
      <c r="G843" s="10"/>
      <c r="H843" s="10"/>
      <c r="I843" s="10"/>
      <c r="J843" s="10"/>
      <c r="K843" s="12"/>
      <c r="L843" s="12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4"/>
      <c r="BK843" s="14"/>
      <c r="BL843" s="14"/>
      <c r="BM843" s="14"/>
      <c r="BN843" s="14"/>
    </row>
    <row r="844" spans="4:66" x14ac:dyDescent="0.25">
      <c r="D844" s="11"/>
      <c r="E844" s="10"/>
      <c r="F844" s="10"/>
      <c r="G844" s="10"/>
      <c r="H844" s="10"/>
      <c r="I844" s="10"/>
      <c r="J844" s="10"/>
      <c r="K844" s="12"/>
      <c r="L844" s="12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4"/>
      <c r="BK844" s="14"/>
      <c r="BL844" s="14"/>
      <c r="BM844" s="14"/>
      <c r="BN844" s="14"/>
    </row>
    <row r="845" spans="4:66" x14ac:dyDescent="0.25">
      <c r="D845" s="11"/>
      <c r="E845" s="10"/>
      <c r="F845" s="10"/>
      <c r="G845" s="10"/>
      <c r="H845" s="10"/>
      <c r="I845" s="10"/>
      <c r="J845" s="10"/>
      <c r="K845" s="12"/>
      <c r="L845" s="12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4"/>
      <c r="BK845" s="14"/>
      <c r="BL845" s="14"/>
      <c r="BM845" s="14"/>
      <c r="BN845" s="14"/>
    </row>
    <row r="846" spans="4:66" x14ac:dyDescent="0.25">
      <c r="D846" s="11"/>
      <c r="E846" s="10"/>
      <c r="F846" s="10"/>
      <c r="G846" s="10"/>
      <c r="H846" s="10"/>
      <c r="I846" s="10"/>
      <c r="J846" s="10"/>
      <c r="K846" s="12"/>
      <c r="L846" s="12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4"/>
      <c r="BK846" s="14"/>
      <c r="BL846" s="14"/>
      <c r="BM846" s="14"/>
      <c r="BN846" s="14"/>
    </row>
    <row r="847" spans="4:66" x14ac:dyDescent="0.25">
      <c r="D847" s="11"/>
      <c r="E847" s="10"/>
      <c r="F847" s="10"/>
      <c r="G847" s="10"/>
      <c r="H847" s="10"/>
      <c r="I847" s="10"/>
      <c r="J847" s="10"/>
      <c r="K847" s="12"/>
      <c r="L847" s="12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4"/>
      <c r="BK847" s="14"/>
      <c r="BL847" s="14"/>
      <c r="BM847" s="14"/>
      <c r="BN847" s="14"/>
    </row>
    <row r="848" spans="4:66" x14ac:dyDescent="0.25">
      <c r="D848" s="11"/>
      <c r="E848" s="10"/>
      <c r="F848" s="10"/>
      <c r="G848" s="10"/>
      <c r="H848" s="10"/>
      <c r="I848" s="10"/>
      <c r="J848" s="10"/>
      <c r="K848" s="12"/>
      <c r="L848" s="12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4"/>
      <c r="BK848" s="14"/>
      <c r="BL848" s="14"/>
      <c r="BM848" s="14"/>
      <c r="BN848" s="14"/>
    </row>
    <row r="849" spans="4:66" x14ac:dyDescent="0.25">
      <c r="D849" s="11"/>
      <c r="E849" s="10"/>
      <c r="F849" s="10"/>
      <c r="G849" s="10"/>
      <c r="H849" s="10"/>
      <c r="I849" s="10"/>
      <c r="J849" s="10"/>
      <c r="K849" s="12"/>
      <c r="L849" s="12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4"/>
      <c r="BK849" s="14"/>
      <c r="BL849" s="14"/>
      <c r="BM849" s="14"/>
      <c r="BN849" s="14"/>
    </row>
    <row r="850" spans="4:66" x14ac:dyDescent="0.25">
      <c r="D850" s="11"/>
      <c r="E850" s="10"/>
      <c r="F850" s="10"/>
      <c r="G850" s="10"/>
      <c r="H850" s="10"/>
      <c r="I850" s="10"/>
      <c r="J850" s="10"/>
      <c r="K850" s="12"/>
      <c r="L850" s="12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4"/>
      <c r="BK850" s="14"/>
      <c r="BL850" s="14"/>
      <c r="BM850" s="14"/>
      <c r="BN850" s="14"/>
    </row>
    <row r="851" spans="4:66" x14ac:dyDescent="0.25">
      <c r="D851" s="11"/>
      <c r="E851" s="10"/>
      <c r="F851" s="10"/>
      <c r="G851" s="10"/>
      <c r="H851" s="10"/>
      <c r="I851" s="10"/>
      <c r="J851" s="10"/>
      <c r="K851" s="12"/>
      <c r="L851" s="12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4"/>
      <c r="BK851" s="14"/>
      <c r="BL851" s="14"/>
      <c r="BM851" s="14"/>
      <c r="BN851" s="14"/>
    </row>
    <row r="852" spans="4:66" x14ac:dyDescent="0.25">
      <c r="D852" s="11"/>
      <c r="E852" s="10"/>
      <c r="F852" s="10"/>
      <c r="G852" s="10"/>
      <c r="H852" s="10"/>
      <c r="I852" s="10"/>
      <c r="J852" s="10"/>
      <c r="K852" s="12"/>
      <c r="L852" s="12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4"/>
      <c r="BK852" s="14"/>
      <c r="BL852" s="14"/>
      <c r="BM852" s="14"/>
      <c r="BN852" s="14"/>
    </row>
    <row r="853" spans="4:66" x14ac:dyDescent="0.25">
      <c r="D853" s="11"/>
      <c r="E853" s="10"/>
      <c r="F853" s="10"/>
      <c r="G853" s="10"/>
      <c r="H853" s="10"/>
      <c r="I853" s="10"/>
      <c r="J853" s="10"/>
      <c r="K853" s="12"/>
      <c r="L853" s="12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4"/>
      <c r="BK853" s="14"/>
      <c r="BL853" s="14"/>
      <c r="BM853" s="14"/>
      <c r="BN853" s="14"/>
    </row>
    <row r="854" spans="4:66" x14ac:dyDescent="0.25">
      <c r="D854" s="11"/>
      <c r="E854" s="10"/>
      <c r="F854" s="10"/>
      <c r="G854" s="10"/>
      <c r="H854" s="10"/>
      <c r="I854" s="10"/>
      <c r="J854" s="10"/>
      <c r="K854" s="12"/>
      <c r="L854" s="12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4"/>
      <c r="BK854" s="14"/>
      <c r="BL854" s="14"/>
      <c r="BM854" s="14"/>
      <c r="BN854" s="14"/>
    </row>
    <row r="855" spans="4:66" x14ac:dyDescent="0.25">
      <c r="D855" s="11"/>
      <c r="E855" s="10"/>
      <c r="F855" s="10"/>
      <c r="G855" s="10"/>
      <c r="H855" s="10"/>
      <c r="I855" s="10"/>
      <c r="J855" s="10"/>
      <c r="K855" s="12"/>
      <c r="L855" s="12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4"/>
      <c r="BK855" s="14"/>
      <c r="BL855" s="14"/>
      <c r="BM855" s="14"/>
      <c r="BN855" s="14"/>
    </row>
    <row r="856" spans="4:66" x14ac:dyDescent="0.25">
      <c r="D856" s="11"/>
      <c r="E856" s="10"/>
      <c r="F856" s="10"/>
      <c r="G856" s="10"/>
      <c r="H856" s="10"/>
      <c r="I856" s="10"/>
      <c r="J856" s="10"/>
      <c r="K856" s="12"/>
      <c r="L856" s="12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4"/>
      <c r="BK856" s="14"/>
      <c r="BL856" s="14"/>
      <c r="BM856" s="14"/>
      <c r="BN856" s="14"/>
    </row>
    <row r="857" spans="4:66" x14ac:dyDescent="0.25">
      <c r="D857" s="11"/>
      <c r="E857" s="10"/>
      <c r="F857" s="10"/>
      <c r="G857" s="10"/>
      <c r="H857" s="10"/>
      <c r="I857" s="10"/>
      <c r="J857" s="10"/>
      <c r="K857" s="12"/>
      <c r="L857" s="12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4"/>
      <c r="BK857" s="14"/>
      <c r="BL857" s="14"/>
      <c r="BM857" s="14"/>
      <c r="BN857" s="14"/>
    </row>
    <row r="858" spans="4:66" x14ac:dyDescent="0.25">
      <c r="D858" s="11"/>
      <c r="E858" s="10"/>
      <c r="F858" s="10"/>
      <c r="G858" s="10"/>
      <c r="H858" s="10"/>
      <c r="I858" s="10"/>
      <c r="J858" s="10"/>
      <c r="K858" s="12"/>
      <c r="L858" s="12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4"/>
      <c r="BK858" s="14"/>
      <c r="BL858" s="14"/>
      <c r="BM858" s="14"/>
      <c r="BN858" s="14"/>
    </row>
    <row r="859" spans="4:66" x14ac:dyDescent="0.25">
      <c r="D859" s="11"/>
      <c r="E859" s="10"/>
      <c r="F859" s="10"/>
      <c r="G859" s="10"/>
      <c r="H859" s="10"/>
      <c r="I859" s="10"/>
      <c r="J859" s="10"/>
      <c r="K859" s="12"/>
      <c r="L859" s="12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4"/>
      <c r="BK859" s="14"/>
      <c r="BL859" s="14"/>
      <c r="BM859" s="14"/>
      <c r="BN859" s="14"/>
    </row>
    <row r="860" spans="4:66" x14ac:dyDescent="0.25">
      <c r="D860" s="11"/>
      <c r="E860" s="10"/>
      <c r="F860" s="10"/>
      <c r="G860" s="10"/>
      <c r="H860" s="10"/>
      <c r="I860" s="10"/>
      <c r="J860" s="10"/>
      <c r="K860" s="12"/>
      <c r="L860" s="12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4"/>
      <c r="BK860" s="14"/>
      <c r="BL860" s="14"/>
      <c r="BM860" s="14"/>
      <c r="BN860" s="14"/>
    </row>
    <row r="861" spans="4:66" x14ac:dyDescent="0.25">
      <c r="D861" s="11"/>
      <c r="E861" s="10"/>
      <c r="F861" s="10"/>
      <c r="G861" s="10"/>
      <c r="H861" s="10"/>
      <c r="I861" s="10"/>
      <c r="J861" s="10"/>
      <c r="K861" s="12"/>
      <c r="L861" s="12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4"/>
      <c r="BK861" s="14"/>
      <c r="BL861" s="14"/>
      <c r="BM861" s="14"/>
      <c r="BN861" s="14"/>
    </row>
    <row r="862" spans="4:66" x14ac:dyDescent="0.25">
      <c r="D862" s="11"/>
      <c r="E862" s="10"/>
      <c r="F862" s="10"/>
      <c r="G862" s="10"/>
      <c r="H862" s="10"/>
      <c r="I862" s="10"/>
      <c r="J862" s="10"/>
      <c r="K862" s="12"/>
      <c r="L862" s="12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4"/>
      <c r="BK862" s="14"/>
      <c r="BL862" s="14"/>
      <c r="BM862" s="14"/>
      <c r="BN862" s="14"/>
    </row>
    <row r="863" spans="4:66" x14ac:dyDescent="0.25">
      <c r="D863" s="11"/>
      <c r="E863" s="10"/>
      <c r="F863" s="10"/>
      <c r="G863" s="10"/>
      <c r="H863" s="10"/>
      <c r="I863" s="10"/>
      <c r="J863" s="10"/>
      <c r="K863" s="12"/>
      <c r="L863" s="12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4"/>
      <c r="BK863" s="14"/>
      <c r="BL863" s="14"/>
      <c r="BM863" s="14"/>
      <c r="BN863" s="14"/>
    </row>
    <row r="864" spans="4:66" x14ac:dyDescent="0.25">
      <c r="D864" s="11"/>
      <c r="E864" s="10"/>
      <c r="F864" s="10"/>
      <c r="G864" s="10"/>
      <c r="H864" s="10"/>
      <c r="I864" s="10"/>
      <c r="J864" s="10"/>
      <c r="K864" s="12"/>
      <c r="L864" s="12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4"/>
      <c r="BK864" s="14"/>
      <c r="BL864" s="14"/>
      <c r="BM864" s="14"/>
      <c r="BN864" s="14"/>
    </row>
    <row r="865" spans="1:66" x14ac:dyDescent="0.25">
      <c r="D865" s="11"/>
      <c r="E865" s="10"/>
      <c r="F865" s="10"/>
      <c r="G865" s="10"/>
      <c r="H865" s="10"/>
      <c r="I865" s="10"/>
      <c r="J865" s="10"/>
      <c r="K865" s="12"/>
      <c r="L865" s="12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4"/>
      <c r="BK865" s="14"/>
      <c r="BL865" s="14"/>
      <c r="BM865" s="14"/>
      <c r="BN865" s="14"/>
    </row>
    <row r="866" spans="1:66" x14ac:dyDescent="0.25">
      <c r="D866" s="11"/>
      <c r="E866" s="10"/>
      <c r="F866" s="10"/>
      <c r="G866" s="10"/>
      <c r="H866" s="10"/>
      <c r="I866" s="10"/>
      <c r="J866" s="10"/>
      <c r="K866" s="12"/>
      <c r="L866" s="12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4"/>
      <c r="BK866" s="14"/>
      <c r="BL866" s="14"/>
      <c r="BM866" s="14"/>
      <c r="BN866" s="14"/>
    </row>
    <row r="867" spans="1:66" x14ac:dyDescent="0.25">
      <c r="D867" s="11"/>
      <c r="E867" s="10"/>
      <c r="F867" s="10"/>
      <c r="G867" s="10"/>
      <c r="H867" s="10"/>
      <c r="I867" s="10"/>
      <c r="J867" s="10"/>
      <c r="K867" s="12"/>
      <c r="L867" s="12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4"/>
      <c r="BK867" s="14"/>
      <c r="BL867" s="14"/>
      <c r="BM867" s="14"/>
      <c r="BN867" s="14"/>
    </row>
    <row r="868" spans="1:66" x14ac:dyDescent="0.25">
      <c r="D868" s="11"/>
      <c r="E868" s="10"/>
      <c r="F868" s="10"/>
      <c r="G868" s="10"/>
      <c r="H868" s="10"/>
      <c r="I868" s="10"/>
      <c r="J868" s="10"/>
      <c r="K868" s="12"/>
      <c r="L868" s="12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4"/>
      <c r="BK868" s="14"/>
      <c r="BL868" s="14"/>
      <c r="BM868" s="14"/>
      <c r="BN868" s="14"/>
    </row>
    <row r="869" spans="1:66" x14ac:dyDescent="0.25">
      <c r="D869" s="11"/>
      <c r="E869" s="10"/>
      <c r="F869" s="10"/>
      <c r="G869" s="10"/>
      <c r="H869" s="10"/>
      <c r="I869" s="10"/>
      <c r="J869" s="10"/>
      <c r="K869" s="12"/>
      <c r="L869" s="12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4"/>
      <c r="BK869" s="14"/>
      <c r="BL869" s="14"/>
      <c r="BM869" s="14"/>
      <c r="BN869" s="14"/>
    </row>
    <row r="870" spans="1:66" x14ac:dyDescent="0.25">
      <c r="D870" s="11"/>
      <c r="E870" s="10"/>
      <c r="F870" s="10"/>
      <c r="G870" s="10"/>
      <c r="H870" s="10"/>
      <c r="I870" s="10"/>
      <c r="J870" s="10"/>
      <c r="K870" s="12"/>
      <c r="L870" s="12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4"/>
      <c r="BK870" s="14"/>
      <c r="BL870" s="14"/>
      <c r="BM870" s="14"/>
      <c r="BN870" s="14"/>
    </row>
    <row r="871" spans="1:66" s="10" customFormat="1" x14ac:dyDescent="0.25">
      <c r="A871"/>
      <c r="B871"/>
      <c r="C871"/>
      <c r="D871" s="11"/>
      <c r="K871" s="12"/>
      <c r="L871" s="12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4"/>
      <c r="BK871" s="14"/>
      <c r="BL871" s="14"/>
      <c r="BM871" s="14"/>
      <c r="BN871" s="14"/>
    </row>
    <row r="872" spans="1:66" s="10" customFormat="1" x14ac:dyDescent="0.25">
      <c r="A872"/>
      <c r="B872"/>
      <c r="C872"/>
      <c r="D872" s="11"/>
      <c r="K872" s="12"/>
      <c r="L872" s="12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4"/>
      <c r="BK872" s="14"/>
      <c r="BL872" s="14"/>
      <c r="BM872" s="14"/>
      <c r="BN872" s="14"/>
    </row>
    <row r="873" spans="1:66" x14ac:dyDescent="0.25">
      <c r="D873" s="11"/>
      <c r="E873" s="10"/>
      <c r="F873" s="10"/>
      <c r="G873" s="10"/>
      <c r="H873" s="10"/>
      <c r="I873" s="10"/>
      <c r="J873" s="10"/>
      <c r="K873" s="12"/>
      <c r="L873" s="12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4"/>
      <c r="BK873" s="14"/>
      <c r="BL873" s="14"/>
      <c r="BM873" s="14"/>
      <c r="BN873" s="14"/>
    </row>
    <row r="874" spans="1:66" x14ac:dyDescent="0.25">
      <c r="D874" s="11"/>
      <c r="E874" s="10"/>
      <c r="F874" s="10"/>
      <c r="G874" s="10"/>
      <c r="H874" s="10"/>
      <c r="I874" s="10"/>
      <c r="J874" s="10"/>
      <c r="K874" s="12"/>
      <c r="L874" s="12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4"/>
      <c r="BK874" s="14"/>
      <c r="BL874" s="14"/>
      <c r="BM874" s="14"/>
      <c r="BN874" s="14"/>
    </row>
    <row r="875" spans="1:66" x14ac:dyDescent="0.25">
      <c r="D875" s="11"/>
      <c r="E875" s="10"/>
      <c r="F875" s="10"/>
      <c r="G875" s="10"/>
      <c r="H875" s="10"/>
      <c r="I875" s="10"/>
      <c r="J875" s="10"/>
      <c r="K875" s="12"/>
      <c r="L875" s="12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4"/>
      <c r="BK875" s="14"/>
      <c r="BL875" s="14"/>
      <c r="BM875" s="14"/>
      <c r="BN875" s="14"/>
    </row>
    <row r="876" spans="1:66" x14ac:dyDescent="0.25">
      <c r="D876" s="11"/>
      <c r="E876" s="10"/>
      <c r="F876" s="10"/>
      <c r="G876" s="10"/>
      <c r="H876" s="10"/>
      <c r="I876" s="10"/>
      <c r="J876" s="10"/>
      <c r="K876" s="12"/>
      <c r="L876" s="12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4"/>
      <c r="BK876" s="14"/>
      <c r="BL876" s="14"/>
      <c r="BM876" s="14"/>
      <c r="BN876" s="14"/>
    </row>
    <row r="877" spans="1:66" x14ac:dyDescent="0.25">
      <c r="D877" s="11"/>
      <c r="E877" s="10"/>
      <c r="F877" s="10"/>
      <c r="G877" s="10"/>
      <c r="H877" s="10"/>
      <c r="I877" s="10"/>
      <c r="J877" s="10"/>
      <c r="K877" s="12"/>
      <c r="L877" s="12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4"/>
      <c r="BK877" s="14"/>
      <c r="BL877" s="14"/>
      <c r="BM877" s="14"/>
      <c r="BN877" s="14"/>
    </row>
    <row r="878" spans="1:66" x14ac:dyDescent="0.25">
      <c r="D878" s="11"/>
      <c r="E878" s="10"/>
      <c r="F878" s="10"/>
      <c r="G878" s="10"/>
      <c r="H878" s="10"/>
      <c r="I878" s="10"/>
      <c r="J878" s="10"/>
      <c r="K878" s="12"/>
      <c r="L878" s="12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4"/>
      <c r="BK878" s="14"/>
      <c r="BL878" s="14"/>
      <c r="BM878" s="14"/>
      <c r="BN878" s="14"/>
    </row>
    <row r="879" spans="1:66" x14ac:dyDescent="0.25">
      <c r="D879" s="11"/>
      <c r="E879" s="10"/>
      <c r="F879" s="10"/>
      <c r="G879" s="10"/>
      <c r="H879" s="10"/>
      <c r="I879" s="10"/>
      <c r="J879" s="10"/>
      <c r="K879" s="12"/>
      <c r="L879" s="12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4"/>
      <c r="BK879" s="14"/>
      <c r="BL879" s="14"/>
      <c r="BM879" s="14"/>
      <c r="BN879" s="14"/>
    </row>
    <row r="880" spans="1:66" x14ac:dyDescent="0.25">
      <c r="D880" s="11"/>
      <c r="E880" s="10"/>
      <c r="F880" s="10"/>
      <c r="G880" s="10"/>
      <c r="H880" s="10"/>
      <c r="I880" s="10"/>
      <c r="J880" s="10"/>
      <c r="K880" s="12"/>
      <c r="L880" s="12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4"/>
      <c r="BK880" s="14"/>
      <c r="BL880" s="14"/>
      <c r="BM880" s="14"/>
      <c r="BN880" s="14"/>
    </row>
    <row r="881" spans="4:66" x14ac:dyDescent="0.25">
      <c r="D881" s="11"/>
      <c r="E881" s="10"/>
      <c r="F881" s="10"/>
      <c r="G881" s="10"/>
      <c r="H881" s="10"/>
      <c r="I881" s="10"/>
      <c r="J881" s="10"/>
      <c r="K881" s="12"/>
      <c r="L881" s="12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4"/>
      <c r="BK881" s="14"/>
      <c r="BL881" s="14"/>
      <c r="BM881" s="14"/>
      <c r="BN881" s="14"/>
    </row>
    <row r="882" spans="4:66" x14ac:dyDescent="0.25">
      <c r="D882" s="11"/>
      <c r="E882" s="10"/>
      <c r="F882" s="10"/>
      <c r="G882" s="10"/>
      <c r="H882" s="10"/>
      <c r="I882" s="10"/>
      <c r="J882" s="10"/>
      <c r="K882" s="12"/>
      <c r="L882" s="12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4"/>
      <c r="BK882" s="14"/>
      <c r="BL882" s="14"/>
      <c r="BM882" s="14"/>
      <c r="BN882" s="14"/>
    </row>
    <row r="883" spans="4:66" x14ac:dyDescent="0.25">
      <c r="D883" s="11"/>
      <c r="E883" s="10"/>
      <c r="F883" s="10"/>
      <c r="G883" s="10"/>
      <c r="H883" s="10"/>
      <c r="I883" s="10"/>
      <c r="J883" s="10"/>
      <c r="K883" s="12"/>
      <c r="L883" s="12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4"/>
      <c r="BK883" s="14"/>
      <c r="BL883" s="14"/>
      <c r="BM883" s="14"/>
      <c r="BN883" s="14"/>
    </row>
    <row r="884" spans="4:66" x14ac:dyDescent="0.25">
      <c r="D884" s="11"/>
      <c r="E884" s="10"/>
      <c r="F884" s="10"/>
      <c r="G884" s="10"/>
      <c r="H884" s="10"/>
      <c r="I884" s="10"/>
      <c r="J884" s="10"/>
      <c r="K884" s="12"/>
      <c r="L884" s="12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4"/>
      <c r="BK884" s="14"/>
      <c r="BL884" s="14"/>
      <c r="BM884" s="14"/>
      <c r="BN884" s="14"/>
    </row>
    <row r="885" spans="4:66" x14ac:dyDescent="0.25">
      <c r="D885" s="11"/>
      <c r="E885" s="10"/>
      <c r="F885" s="10"/>
      <c r="G885" s="10"/>
      <c r="H885" s="10"/>
      <c r="I885" s="10"/>
      <c r="J885" s="10"/>
      <c r="K885" s="12"/>
      <c r="L885" s="12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4"/>
      <c r="BK885" s="14"/>
      <c r="BL885" s="14"/>
      <c r="BM885" s="14"/>
      <c r="BN885" s="14"/>
    </row>
    <row r="886" spans="4:66" x14ac:dyDescent="0.25">
      <c r="D886" s="11"/>
      <c r="E886" s="10"/>
      <c r="F886" s="10"/>
      <c r="G886" s="10"/>
      <c r="H886" s="10"/>
      <c r="I886" s="10"/>
      <c r="J886" s="10"/>
      <c r="K886" s="12"/>
      <c r="L886" s="12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4"/>
      <c r="BK886" s="14"/>
      <c r="BL886" s="14"/>
      <c r="BM886" s="14"/>
      <c r="BN886" s="14"/>
    </row>
    <row r="887" spans="4:66" x14ac:dyDescent="0.25">
      <c r="D887" s="11"/>
      <c r="E887" s="10"/>
      <c r="F887" s="10"/>
      <c r="G887" s="10"/>
      <c r="H887" s="10"/>
      <c r="I887" s="10"/>
      <c r="J887" s="10"/>
      <c r="K887" s="12"/>
      <c r="L887" s="12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4"/>
      <c r="BK887" s="14"/>
      <c r="BL887" s="14"/>
      <c r="BM887" s="14"/>
      <c r="BN887" s="14"/>
    </row>
    <row r="888" spans="4:66" x14ac:dyDescent="0.25">
      <c r="D888" s="11"/>
      <c r="E888" s="10"/>
      <c r="F888" s="10"/>
      <c r="G888" s="10"/>
      <c r="H888" s="10"/>
      <c r="I888" s="10"/>
      <c r="J888" s="10"/>
      <c r="K888" s="12"/>
      <c r="L888" s="12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4"/>
      <c r="BK888" s="14"/>
      <c r="BL888" s="14"/>
      <c r="BM888" s="14"/>
      <c r="BN888" s="14"/>
    </row>
    <row r="889" spans="4:66" x14ac:dyDescent="0.25">
      <c r="D889" s="11"/>
      <c r="E889" s="10"/>
      <c r="F889" s="10"/>
      <c r="G889" s="10"/>
      <c r="H889" s="10"/>
      <c r="I889" s="10"/>
      <c r="J889" s="10"/>
      <c r="K889" s="12"/>
      <c r="L889" s="12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4"/>
      <c r="BK889" s="14"/>
      <c r="BL889" s="14"/>
      <c r="BM889" s="14"/>
      <c r="BN889" s="14"/>
    </row>
    <row r="890" spans="4:66" x14ac:dyDescent="0.25">
      <c r="D890" s="11"/>
      <c r="E890" s="10"/>
      <c r="F890" s="10"/>
      <c r="G890" s="10"/>
      <c r="H890" s="10"/>
      <c r="I890" s="10"/>
      <c r="J890" s="10"/>
      <c r="K890" s="12"/>
      <c r="L890" s="12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4"/>
      <c r="BK890" s="14"/>
      <c r="BL890" s="14"/>
      <c r="BM890" s="14"/>
      <c r="BN890" s="14"/>
    </row>
    <row r="891" spans="4:66" x14ac:dyDescent="0.25">
      <c r="D891" s="11"/>
      <c r="E891" s="10"/>
      <c r="F891" s="10"/>
      <c r="G891" s="10"/>
      <c r="H891" s="10"/>
      <c r="I891" s="10"/>
      <c r="J891" s="10"/>
      <c r="K891" s="12"/>
      <c r="L891" s="12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4"/>
      <c r="BK891" s="14"/>
      <c r="BL891" s="14"/>
      <c r="BM891" s="14"/>
      <c r="BN891" s="14"/>
    </row>
    <row r="892" spans="4:66" x14ac:dyDescent="0.25">
      <c r="D892" s="11"/>
      <c r="E892" s="10"/>
      <c r="F892" s="10"/>
      <c r="G892" s="10"/>
      <c r="H892" s="10"/>
      <c r="I892" s="10"/>
      <c r="J892" s="10"/>
      <c r="K892" s="12"/>
      <c r="L892" s="12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4"/>
      <c r="BK892" s="14"/>
      <c r="BL892" s="14"/>
      <c r="BM892" s="14"/>
      <c r="BN892" s="14"/>
    </row>
    <row r="893" spans="4:66" x14ac:dyDescent="0.25">
      <c r="D893" s="11"/>
      <c r="E893" s="10"/>
      <c r="F893" s="10"/>
      <c r="G893" s="10"/>
      <c r="H893" s="10"/>
      <c r="I893" s="10"/>
      <c r="J893" s="10"/>
      <c r="K893" s="12"/>
      <c r="L893" s="12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4"/>
      <c r="BK893" s="14"/>
      <c r="BL893" s="14"/>
      <c r="BM893" s="14"/>
      <c r="BN893" s="14"/>
    </row>
    <row r="894" spans="4:66" x14ac:dyDescent="0.25">
      <c r="D894" s="11"/>
      <c r="E894" s="10"/>
      <c r="F894" s="10"/>
      <c r="G894" s="10"/>
      <c r="H894" s="10"/>
      <c r="I894" s="10"/>
      <c r="J894" s="10"/>
      <c r="K894" s="12"/>
      <c r="L894" s="12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4"/>
      <c r="BK894" s="14"/>
      <c r="BL894" s="14"/>
      <c r="BM894" s="14"/>
      <c r="BN894" s="14"/>
    </row>
    <row r="895" spans="4:66" x14ac:dyDescent="0.25">
      <c r="D895" s="11"/>
      <c r="E895" s="10"/>
      <c r="F895" s="10"/>
      <c r="G895" s="10"/>
      <c r="H895" s="10"/>
      <c r="I895" s="10"/>
      <c r="J895" s="10"/>
      <c r="K895" s="12"/>
      <c r="L895" s="12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4"/>
      <c r="BK895" s="14"/>
      <c r="BL895" s="14"/>
      <c r="BM895" s="14"/>
      <c r="BN895" s="14"/>
    </row>
    <row r="896" spans="4:66" x14ac:dyDescent="0.25">
      <c r="D896" s="11"/>
      <c r="E896" s="10"/>
      <c r="F896" s="10"/>
      <c r="G896" s="10"/>
      <c r="H896" s="10"/>
      <c r="I896" s="10"/>
      <c r="J896" s="10"/>
      <c r="K896" s="12"/>
      <c r="L896" s="12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4"/>
      <c r="BK896" s="14"/>
      <c r="BL896" s="14"/>
      <c r="BM896" s="14"/>
      <c r="BN896" s="14"/>
    </row>
    <row r="897" spans="4:66" x14ac:dyDescent="0.25">
      <c r="D897" s="11"/>
      <c r="E897" s="10"/>
      <c r="F897" s="10"/>
      <c r="G897" s="10"/>
      <c r="H897" s="10"/>
      <c r="I897" s="10"/>
      <c r="J897" s="10"/>
      <c r="K897" s="12"/>
      <c r="L897" s="12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4"/>
      <c r="BK897" s="14"/>
      <c r="BL897" s="14"/>
      <c r="BM897" s="14"/>
      <c r="BN897" s="14"/>
    </row>
    <row r="898" spans="4:66" x14ac:dyDescent="0.25">
      <c r="D898" s="11"/>
      <c r="E898" s="10"/>
      <c r="F898" s="10"/>
      <c r="G898" s="10"/>
      <c r="H898" s="10"/>
      <c r="I898" s="10"/>
      <c r="J898" s="10"/>
      <c r="K898" s="12"/>
      <c r="L898" s="12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4"/>
      <c r="BK898" s="14"/>
      <c r="BL898" s="14"/>
      <c r="BM898" s="14"/>
      <c r="BN898" s="14"/>
    </row>
    <row r="899" spans="4:66" x14ac:dyDescent="0.25">
      <c r="D899" s="11"/>
      <c r="E899" s="10"/>
      <c r="F899" s="10"/>
      <c r="G899" s="10"/>
      <c r="H899" s="10"/>
      <c r="I899" s="10"/>
      <c r="J899" s="10"/>
      <c r="K899" s="12"/>
      <c r="L899" s="12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4"/>
      <c r="BK899" s="14"/>
      <c r="BL899" s="14"/>
      <c r="BM899" s="14"/>
      <c r="BN899" s="14"/>
    </row>
    <row r="900" spans="4:66" x14ac:dyDescent="0.25">
      <c r="D900" s="11"/>
      <c r="E900" s="10"/>
      <c r="F900" s="10"/>
      <c r="G900" s="10"/>
      <c r="H900" s="10"/>
      <c r="I900" s="10"/>
      <c r="J900" s="10"/>
      <c r="K900" s="12"/>
      <c r="L900" s="12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4"/>
      <c r="BK900" s="14"/>
      <c r="BL900" s="14"/>
      <c r="BM900" s="14"/>
      <c r="BN900" s="14"/>
    </row>
    <row r="901" spans="4:66" x14ac:dyDescent="0.25">
      <c r="D901" s="11"/>
      <c r="E901" s="10"/>
      <c r="F901" s="10"/>
      <c r="G901" s="10"/>
      <c r="H901" s="10"/>
      <c r="I901" s="10"/>
      <c r="J901" s="10"/>
      <c r="K901" s="12"/>
      <c r="L901" s="12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4"/>
      <c r="BK901" s="14"/>
      <c r="BL901" s="14"/>
      <c r="BM901" s="14"/>
      <c r="BN901" s="14"/>
    </row>
    <row r="902" spans="4:66" x14ac:dyDescent="0.25">
      <c r="D902" s="11"/>
      <c r="E902" s="10"/>
      <c r="F902" s="10"/>
      <c r="G902" s="10"/>
      <c r="H902" s="10"/>
      <c r="I902" s="10"/>
      <c r="J902" s="10"/>
      <c r="K902" s="12"/>
      <c r="L902" s="12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4"/>
      <c r="BK902" s="14"/>
      <c r="BL902" s="14"/>
      <c r="BM902" s="14"/>
      <c r="BN902" s="14"/>
    </row>
    <row r="903" spans="4:66" x14ac:dyDescent="0.25">
      <c r="D903" s="11"/>
      <c r="E903" s="10"/>
      <c r="F903" s="10"/>
      <c r="G903" s="10"/>
      <c r="H903" s="10"/>
      <c r="I903" s="10"/>
      <c r="J903" s="10"/>
      <c r="K903" s="12"/>
      <c r="L903" s="12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4"/>
      <c r="BK903" s="14"/>
      <c r="BL903" s="14"/>
      <c r="BM903" s="14"/>
      <c r="BN903" s="14"/>
    </row>
    <row r="904" spans="4:66" x14ac:dyDescent="0.25">
      <c r="D904" s="11"/>
      <c r="E904" s="10"/>
      <c r="F904" s="10"/>
      <c r="G904" s="10"/>
      <c r="H904" s="10"/>
      <c r="I904" s="10"/>
      <c r="J904" s="10"/>
      <c r="K904" s="12"/>
      <c r="L904" s="12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4"/>
      <c r="BK904" s="14"/>
      <c r="BL904" s="14"/>
      <c r="BM904" s="14"/>
      <c r="BN904" s="14"/>
    </row>
    <row r="905" spans="4:66" x14ac:dyDescent="0.25">
      <c r="D905" s="11"/>
      <c r="E905" s="10"/>
      <c r="F905" s="10"/>
      <c r="G905" s="10"/>
      <c r="H905" s="10"/>
      <c r="I905" s="10"/>
      <c r="J905" s="10"/>
      <c r="K905" s="12"/>
      <c r="L905" s="12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4"/>
      <c r="BK905" s="14"/>
      <c r="BL905" s="14"/>
      <c r="BM905" s="14"/>
      <c r="BN905" s="14"/>
    </row>
    <row r="906" spans="4:66" x14ac:dyDescent="0.25">
      <c r="D906" s="11"/>
      <c r="E906" s="10"/>
      <c r="F906" s="10"/>
      <c r="G906" s="10"/>
      <c r="H906" s="10"/>
      <c r="I906" s="10"/>
      <c r="J906" s="10"/>
      <c r="K906" s="12"/>
      <c r="L906" s="12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4"/>
      <c r="BK906" s="14"/>
      <c r="BL906" s="14"/>
      <c r="BM906" s="14"/>
      <c r="BN906" s="14"/>
    </row>
    <row r="907" spans="4:66" x14ac:dyDescent="0.25">
      <c r="D907" s="11"/>
      <c r="E907" s="10"/>
      <c r="F907" s="10"/>
      <c r="G907" s="10"/>
      <c r="H907" s="10"/>
      <c r="I907" s="10"/>
      <c r="J907" s="10"/>
      <c r="K907" s="12"/>
      <c r="L907" s="12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4"/>
      <c r="BK907" s="14"/>
      <c r="BL907" s="14"/>
      <c r="BM907" s="14"/>
      <c r="BN907" s="14"/>
    </row>
    <row r="908" spans="4:66" x14ac:dyDescent="0.25">
      <c r="D908" s="11"/>
      <c r="E908" s="10"/>
      <c r="F908" s="10"/>
      <c r="G908" s="10"/>
      <c r="H908" s="10"/>
      <c r="I908" s="10"/>
      <c r="J908" s="10"/>
      <c r="K908" s="12"/>
      <c r="L908" s="12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4"/>
      <c r="BK908" s="14"/>
      <c r="BL908" s="14"/>
      <c r="BM908" s="14"/>
      <c r="BN908" s="14"/>
    </row>
    <row r="909" spans="4:66" x14ac:dyDescent="0.25">
      <c r="D909" s="11"/>
      <c r="E909" s="10"/>
      <c r="F909" s="10"/>
      <c r="G909" s="10"/>
      <c r="H909" s="10"/>
      <c r="I909" s="10"/>
      <c r="J909" s="10"/>
      <c r="K909" s="12"/>
      <c r="L909" s="12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4"/>
      <c r="BK909" s="14"/>
      <c r="BL909" s="14"/>
      <c r="BM909" s="14"/>
      <c r="BN909" s="14"/>
    </row>
    <row r="910" spans="4:66" x14ac:dyDescent="0.25">
      <c r="D910" s="11"/>
      <c r="E910" s="10"/>
      <c r="F910" s="10"/>
      <c r="G910" s="10"/>
      <c r="H910" s="10"/>
      <c r="I910" s="10"/>
      <c r="J910" s="10"/>
      <c r="K910" s="12"/>
      <c r="L910" s="12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4"/>
      <c r="BK910" s="14"/>
      <c r="BL910" s="14"/>
      <c r="BM910" s="14"/>
      <c r="BN910" s="14"/>
    </row>
    <row r="911" spans="4:66" x14ac:dyDescent="0.25">
      <c r="D911" s="11"/>
      <c r="E911" s="10"/>
      <c r="F911" s="10"/>
      <c r="G911" s="10"/>
      <c r="H911" s="10"/>
      <c r="I911" s="10"/>
      <c r="J911" s="10"/>
      <c r="K911" s="12"/>
      <c r="L911" s="12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4"/>
      <c r="BK911" s="14"/>
      <c r="BL911" s="14"/>
      <c r="BM911" s="14"/>
      <c r="BN911" s="14"/>
    </row>
    <row r="912" spans="4:66" x14ac:dyDescent="0.25">
      <c r="D912" s="11"/>
      <c r="E912" s="10"/>
      <c r="F912" s="10"/>
      <c r="G912" s="10"/>
      <c r="H912" s="10"/>
      <c r="I912" s="10"/>
      <c r="J912" s="10"/>
      <c r="K912" s="12"/>
      <c r="L912" s="12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4"/>
      <c r="BK912" s="14"/>
      <c r="BL912" s="14"/>
      <c r="BM912" s="14"/>
      <c r="BN912" s="14"/>
    </row>
    <row r="913" spans="1:66" x14ac:dyDescent="0.25">
      <c r="D913" s="11"/>
      <c r="E913" s="10"/>
      <c r="F913" s="10"/>
      <c r="G913" s="10"/>
      <c r="H913" s="10"/>
      <c r="I913" s="10"/>
      <c r="J913" s="10"/>
      <c r="K913" s="12"/>
      <c r="L913" s="12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4"/>
      <c r="BK913" s="14"/>
      <c r="BL913" s="14"/>
      <c r="BM913" s="14"/>
      <c r="BN913" s="14"/>
    </row>
    <row r="914" spans="1:66" x14ac:dyDescent="0.25">
      <c r="D914" s="11"/>
      <c r="E914" s="10"/>
      <c r="F914" s="10"/>
      <c r="G914" s="10"/>
      <c r="H914" s="10"/>
      <c r="I914" s="10"/>
      <c r="J914" s="10"/>
      <c r="K914" s="12"/>
      <c r="L914" s="12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4"/>
      <c r="BK914" s="14"/>
      <c r="BL914" s="14"/>
      <c r="BM914" s="14"/>
      <c r="BN914" s="14"/>
    </row>
    <row r="915" spans="1:66" x14ac:dyDescent="0.25">
      <c r="D915" s="11"/>
      <c r="E915" s="10"/>
      <c r="F915" s="10"/>
      <c r="G915" s="10"/>
      <c r="H915" s="10"/>
      <c r="I915" s="10"/>
      <c r="J915" s="10"/>
      <c r="K915" s="12"/>
      <c r="L915" s="12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4"/>
      <c r="BK915" s="14"/>
      <c r="BL915" s="14"/>
      <c r="BM915" s="14"/>
      <c r="BN915" s="14"/>
    </row>
    <row r="916" spans="1:66" x14ac:dyDescent="0.25">
      <c r="D916" s="11"/>
      <c r="E916" s="10"/>
      <c r="F916" s="10"/>
      <c r="G916" s="10"/>
      <c r="H916" s="10"/>
      <c r="I916" s="10"/>
      <c r="J916" s="10"/>
      <c r="K916" s="12"/>
      <c r="L916" s="12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4"/>
      <c r="BK916" s="14"/>
      <c r="BL916" s="14"/>
      <c r="BM916" s="14"/>
      <c r="BN916" s="14"/>
    </row>
    <row r="917" spans="1:66" x14ac:dyDescent="0.25">
      <c r="D917" s="11"/>
      <c r="E917" s="10"/>
      <c r="F917" s="10"/>
      <c r="G917" s="10"/>
      <c r="H917" s="10"/>
      <c r="I917" s="10"/>
      <c r="J917" s="10"/>
      <c r="K917" s="12"/>
      <c r="L917" s="12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4"/>
      <c r="BK917" s="14"/>
      <c r="BL917" s="14"/>
      <c r="BM917" s="14"/>
      <c r="BN917" s="14"/>
    </row>
    <row r="918" spans="1:66" x14ac:dyDescent="0.25">
      <c r="D918" s="11"/>
      <c r="E918" s="10"/>
      <c r="F918" s="10"/>
      <c r="G918" s="10"/>
      <c r="H918" s="10"/>
      <c r="I918" s="10"/>
      <c r="J918" s="10"/>
      <c r="K918" s="12"/>
      <c r="L918" s="12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4"/>
      <c r="BK918" s="14"/>
      <c r="BL918" s="14"/>
      <c r="BM918" s="14"/>
      <c r="BN918" s="14"/>
    </row>
    <row r="919" spans="1:66" x14ac:dyDescent="0.25">
      <c r="D919" s="11"/>
      <c r="E919" s="10"/>
      <c r="F919" s="10"/>
      <c r="G919" s="10"/>
      <c r="H919" s="10"/>
      <c r="I919" s="10"/>
      <c r="J919" s="10"/>
      <c r="K919" s="12"/>
      <c r="L919" s="12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4"/>
      <c r="BK919" s="14"/>
      <c r="BL919" s="14"/>
      <c r="BM919" s="14"/>
      <c r="BN919" s="14"/>
    </row>
    <row r="920" spans="1:66" x14ac:dyDescent="0.25">
      <c r="D920" s="11"/>
      <c r="E920" s="10"/>
      <c r="F920" s="10"/>
      <c r="G920" s="10"/>
      <c r="H920" s="10"/>
      <c r="I920" s="10"/>
      <c r="J920" s="10"/>
      <c r="K920" s="12"/>
      <c r="L920" s="12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4"/>
      <c r="BK920" s="14"/>
      <c r="BL920" s="14"/>
      <c r="BM920" s="14"/>
      <c r="BN920" s="14"/>
    </row>
    <row r="921" spans="1:66" x14ac:dyDescent="0.25">
      <c r="D921" s="11"/>
      <c r="E921" s="10"/>
      <c r="F921" s="10"/>
      <c r="G921" s="10"/>
      <c r="H921" s="10"/>
      <c r="I921" s="10"/>
      <c r="J921" s="10"/>
      <c r="K921" s="12"/>
      <c r="L921" s="12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4"/>
      <c r="BK921" s="14"/>
      <c r="BL921" s="14"/>
      <c r="BM921" s="14"/>
      <c r="BN921" s="14"/>
    </row>
    <row r="922" spans="1:66" x14ac:dyDescent="0.25">
      <c r="D922" s="11"/>
      <c r="E922" s="10"/>
      <c r="F922" s="10"/>
      <c r="G922" s="10"/>
      <c r="H922" s="10"/>
      <c r="I922" s="10"/>
      <c r="J922" s="10"/>
      <c r="K922" s="12"/>
      <c r="L922" s="12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4"/>
      <c r="BK922" s="14"/>
      <c r="BL922" s="14"/>
      <c r="BM922" s="14"/>
      <c r="BN922" s="14"/>
    </row>
    <row r="923" spans="1:66" x14ac:dyDescent="0.25">
      <c r="D923" s="11"/>
      <c r="E923" s="10"/>
      <c r="F923" s="10"/>
      <c r="G923" s="10"/>
      <c r="H923" s="10"/>
      <c r="I923" s="10"/>
      <c r="J923" s="10"/>
      <c r="K923" s="12"/>
      <c r="L923" s="12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4"/>
      <c r="BK923" s="14"/>
      <c r="BL923" s="14"/>
      <c r="BM923" s="14"/>
      <c r="BN923" s="14"/>
    </row>
    <row r="924" spans="1:66" x14ac:dyDescent="0.25">
      <c r="D924" s="11"/>
      <c r="E924" s="10"/>
      <c r="F924" s="10"/>
      <c r="G924" s="10"/>
      <c r="H924" s="10"/>
      <c r="I924" s="10"/>
      <c r="J924" s="10"/>
      <c r="K924" s="12"/>
      <c r="L924" s="12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4"/>
      <c r="BK924" s="14"/>
      <c r="BL924" s="14"/>
      <c r="BM924" s="14"/>
      <c r="BN924" s="14"/>
    </row>
    <row r="925" spans="1:66" x14ac:dyDescent="0.25">
      <c r="D925" s="11"/>
      <c r="E925" s="10"/>
      <c r="F925" s="10"/>
      <c r="G925" s="10"/>
      <c r="H925" s="10"/>
      <c r="I925" s="10"/>
      <c r="J925" s="10"/>
      <c r="K925" s="12"/>
      <c r="L925" s="12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4"/>
      <c r="BK925" s="14"/>
      <c r="BL925" s="14"/>
      <c r="BM925" s="14"/>
      <c r="BN925" s="14"/>
    </row>
    <row r="926" spans="1:66" x14ac:dyDescent="0.25">
      <c r="D926" s="11"/>
      <c r="E926" s="10"/>
      <c r="F926" s="10"/>
      <c r="G926" s="10"/>
      <c r="H926" s="10"/>
      <c r="I926" s="10"/>
      <c r="J926" s="10"/>
      <c r="K926" s="12"/>
      <c r="L926" s="12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4"/>
      <c r="BK926" s="14"/>
      <c r="BL926" s="14"/>
      <c r="BM926" s="14"/>
      <c r="BN926" s="14"/>
    </row>
    <row r="927" spans="1:66" x14ac:dyDescent="0.25">
      <c r="D927" s="11"/>
      <c r="E927" s="10"/>
      <c r="F927" s="10"/>
      <c r="G927" s="10"/>
      <c r="H927" s="10"/>
      <c r="I927" s="10"/>
      <c r="J927" s="10"/>
      <c r="K927" s="12"/>
      <c r="L927" s="12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4"/>
      <c r="BK927" s="14"/>
      <c r="BL927" s="14"/>
      <c r="BM927" s="14"/>
      <c r="BN927" s="14"/>
    </row>
    <row r="928" spans="1:66" s="10" customFormat="1" x14ac:dyDescent="0.25">
      <c r="A928"/>
      <c r="B928"/>
      <c r="C928"/>
      <c r="D928" s="11"/>
      <c r="K928" s="12"/>
      <c r="L928" s="12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4"/>
      <c r="BK928" s="14"/>
      <c r="BL928" s="14"/>
      <c r="BM928" s="14"/>
      <c r="BN928" s="14"/>
    </row>
    <row r="929" spans="4:66" x14ac:dyDescent="0.25">
      <c r="D929" s="11"/>
      <c r="E929" s="10"/>
      <c r="F929" s="10"/>
      <c r="G929" s="10"/>
      <c r="H929" s="10"/>
      <c r="I929" s="10"/>
      <c r="J929" s="10"/>
      <c r="K929" s="12"/>
      <c r="L929" s="12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4"/>
      <c r="BK929" s="14"/>
      <c r="BL929" s="14"/>
      <c r="BM929" s="14"/>
      <c r="BN929" s="14"/>
    </row>
    <row r="930" spans="4:66" x14ac:dyDescent="0.25">
      <c r="D930" s="11"/>
      <c r="E930" s="10"/>
      <c r="F930" s="10"/>
      <c r="G930" s="10"/>
      <c r="H930" s="10"/>
      <c r="I930" s="10"/>
      <c r="J930" s="10"/>
      <c r="K930" s="12"/>
      <c r="L930" s="12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4"/>
      <c r="BK930" s="14"/>
      <c r="BL930" s="14"/>
      <c r="BM930" s="14"/>
      <c r="BN930" s="14"/>
    </row>
    <row r="931" spans="4:66" x14ac:dyDescent="0.25">
      <c r="D931" s="11"/>
      <c r="E931" s="10"/>
      <c r="F931" s="10"/>
      <c r="G931" s="10"/>
      <c r="H931" s="10"/>
      <c r="I931" s="10"/>
      <c r="J931" s="10"/>
      <c r="K931" s="12"/>
      <c r="L931" s="12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4"/>
      <c r="BK931" s="14"/>
      <c r="BL931" s="14"/>
      <c r="BM931" s="14"/>
      <c r="BN931" s="14"/>
    </row>
    <row r="932" spans="4:66" x14ac:dyDescent="0.25">
      <c r="D932" s="11"/>
      <c r="E932" s="10"/>
      <c r="F932" s="10"/>
      <c r="G932" s="10"/>
      <c r="H932" s="10"/>
      <c r="I932" s="10"/>
      <c r="J932" s="10"/>
      <c r="K932" s="12"/>
      <c r="L932" s="12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4"/>
      <c r="BK932" s="14"/>
      <c r="BL932" s="14"/>
      <c r="BM932" s="14"/>
      <c r="BN932" s="14"/>
    </row>
    <row r="933" spans="4:66" x14ac:dyDescent="0.25">
      <c r="D933" s="11"/>
      <c r="E933" s="10"/>
      <c r="F933" s="10"/>
      <c r="G933" s="10"/>
      <c r="H933" s="10"/>
      <c r="I933" s="10"/>
      <c r="J933" s="10"/>
      <c r="K933" s="12"/>
      <c r="L933" s="12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4"/>
      <c r="BK933" s="14"/>
      <c r="BL933" s="14"/>
      <c r="BM933" s="14"/>
      <c r="BN933" s="14"/>
    </row>
    <row r="934" spans="4:66" x14ac:dyDescent="0.25">
      <c r="D934" s="11"/>
      <c r="E934" s="10"/>
      <c r="F934" s="10"/>
      <c r="G934" s="10"/>
      <c r="H934" s="10"/>
      <c r="I934" s="10"/>
      <c r="J934" s="10"/>
      <c r="K934" s="12"/>
      <c r="L934" s="12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4"/>
      <c r="BK934" s="14"/>
      <c r="BL934" s="14"/>
      <c r="BM934" s="14"/>
      <c r="BN934" s="14"/>
    </row>
    <row r="935" spans="4:66" x14ac:dyDescent="0.25">
      <c r="D935" s="11"/>
      <c r="E935" s="10"/>
      <c r="F935" s="10"/>
      <c r="G935" s="10"/>
      <c r="H935" s="10"/>
      <c r="I935" s="10"/>
      <c r="J935" s="10"/>
      <c r="K935" s="12"/>
      <c r="L935" s="12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4"/>
      <c r="BK935" s="14"/>
      <c r="BL935" s="14"/>
      <c r="BM935" s="14"/>
      <c r="BN935" s="14"/>
    </row>
    <row r="936" spans="4:66" x14ac:dyDescent="0.25">
      <c r="D936" s="11"/>
      <c r="E936" s="10"/>
      <c r="F936" s="10"/>
      <c r="G936" s="10"/>
      <c r="H936" s="10"/>
      <c r="I936" s="10"/>
      <c r="J936" s="10"/>
      <c r="K936" s="12"/>
      <c r="L936" s="12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4"/>
      <c r="BK936" s="14"/>
      <c r="BL936" s="14"/>
      <c r="BM936" s="14"/>
      <c r="BN936" s="14"/>
    </row>
    <row r="937" spans="4:66" x14ac:dyDescent="0.25">
      <c r="D937" s="11"/>
      <c r="E937" s="10"/>
      <c r="F937" s="10"/>
      <c r="G937" s="10"/>
      <c r="H937" s="10"/>
      <c r="I937" s="10"/>
      <c r="J937" s="10"/>
      <c r="K937" s="12"/>
      <c r="L937" s="12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4"/>
      <c r="BK937" s="14"/>
      <c r="BL937" s="14"/>
      <c r="BM937" s="14"/>
      <c r="BN937" s="14"/>
    </row>
    <row r="938" spans="4:66" x14ac:dyDescent="0.25">
      <c r="D938" s="11"/>
      <c r="E938" s="10"/>
      <c r="F938" s="10"/>
      <c r="G938" s="10"/>
      <c r="H938" s="10"/>
      <c r="I938" s="10"/>
      <c r="J938" s="10"/>
      <c r="K938" s="12"/>
      <c r="L938" s="12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4"/>
      <c r="BK938" s="14"/>
      <c r="BL938" s="14"/>
      <c r="BM938" s="14"/>
      <c r="BN938" s="14"/>
    </row>
    <row r="939" spans="4:66" x14ac:dyDescent="0.25">
      <c r="D939" s="11"/>
      <c r="E939" s="10"/>
      <c r="F939" s="10"/>
      <c r="G939" s="10"/>
      <c r="H939" s="10"/>
      <c r="I939" s="10"/>
      <c r="J939" s="10"/>
      <c r="K939" s="12"/>
      <c r="L939" s="12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4"/>
      <c r="BK939" s="14"/>
      <c r="BL939" s="14"/>
      <c r="BM939" s="14"/>
      <c r="BN939" s="14"/>
    </row>
    <row r="940" spans="4:66" x14ac:dyDescent="0.25">
      <c r="D940" s="11"/>
      <c r="E940" s="10"/>
      <c r="F940" s="10"/>
      <c r="G940" s="10"/>
      <c r="H940" s="10"/>
      <c r="I940" s="10"/>
      <c r="J940" s="10"/>
      <c r="K940" s="12"/>
      <c r="L940" s="12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4"/>
      <c r="BK940" s="14"/>
      <c r="BL940" s="14"/>
      <c r="BM940" s="14"/>
      <c r="BN940" s="14"/>
    </row>
    <row r="941" spans="4:66" x14ac:dyDescent="0.25">
      <c r="D941" s="11"/>
      <c r="E941" s="10"/>
      <c r="F941" s="10"/>
      <c r="G941" s="10"/>
      <c r="H941" s="10"/>
      <c r="I941" s="10"/>
      <c r="J941" s="10"/>
      <c r="K941" s="12"/>
      <c r="L941" s="12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4"/>
      <c r="BK941" s="14"/>
      <c r="BL941" s="14"/>
      <c r="BM941" s="14"/>
      <c r="BN941" s="14"/>
    </row>
    <row r="942" spans="4:66" x14ac:dyDescent="0.25">
      <c r="D942" s="11"/>
      <c r="E942" s="10"/>
      <c r="F942" s="10"/>
      <c r="G942" s="10"/>
      <c r="H942" s="10"/>
      <c r="I942" s="10"/>
      <c r="J942" s="10"/>
      <c r="K942" s="12"/>
      <c r="L942" s="12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4"/>
      <c r="BK942" s="14"/>
      <c r="BL942" s="14"/>
      <c r="BM942" s="14"/>
      <c r="BN942" s="14"/>
    </row>
    <row r="943" spans="4:66" x14ac:dyDescent="0.25">
      <c r="D943" s="11"/>
      <c r="E943" s="10"/>
      <c r="F943" s="10"/>
      <c r="G943" s="10"/>
      <c r="H943" s="10"/>
      <c r="I943" s="10"/>
      <c r="J943" s="10"/>
      <c r="K943" s="12"/>
      <c r="L943" s="12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4"/>
      <c r="BK943" s="14"/>
      <c r="BL943" s="14"/>
      <c r="BM943" s="14"/>
      <c r="BN943" s="14"/>
    </row>
    <row r="944" spans="4:66" x14ac:dyDescent="0.25">
      <c r="D944" s="11"/>
      <c r="E944" s="10"/>
      <c r="F944" s="10"/>
      <c r="G944" s="10"/>
      <c r="H944" s="10"/>
      <c r="I944" s="10"/>
      <c r="J944" s="10"/>
      <c r="K944" s="12"/>
      <c r="L944" s="12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4"/>
      <c r="BK944" s="14"/>
      <c r="BL944" s="14"/>
      <c r="BM944" s="14"/>
      <c r="BN944" s="14"/>
    </row>
    <row r="945" spans="4:66" x14ac:dyDescent="0.25">
      <c r="D945" s="11"/>
      <c r="E945" s="10"/>
      <c r="F945" s="10"/>
      <c r="G945" s="10"/>
      <c r="H945" s="10"/>
      <c r="I945" s="10"/>
      <c r="J945" s="10"/>
      <c r="K945" s="12"/>
      <c r="L945" s="12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4"/>
      <c r="BK945" s="14"/>
      <c r="BL945" s="14"/>
      <c r="BM945" s="14"/>
      <c r="BN945" s="14"/>
    </row>
    <row r="946" spans="4:66" x14ac:dyDescent="0.25">
      <c r="D946" s="11"/>
      <c r="E946" s="10"/>
      <c r="F946" s="10"/>
      <c r="G946" s="10"/>
      <c r="H946" s="10"/>
      <c r="I946" s="10"/>
      <c r="J946" s="10"/>
      <c r="K946" s="12"/>
      <c r="L946" s="12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4"/>
      <c r="BK946" s="14"/>
      <c r="BL946" s="14"/>
      <c r="BM946" s="14"/>
      <c r="BN946" s="14"/>
    </row>
    <row r="947" spans="4:66" x14ac:dyDescent="0.25">
      <c r="D947" s="11"/>
      <c r="E947" s="10"/>
      <c r="F947" s="10"/>
      <c r="G947" s="10"/>
      <c r="H947" s="10"/>
      <c r="I947" s="10"/>
      <c r="J947" s="10"/>
      <c r="K947" s="12"/>
      <c r="L947" s="12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4"/>
      <c r="BK947" s="14"/>
      <c r="BL947" s="14"/>
      <c r="BM947" s="14"/>
      <c r="BN947" s="14"/>
    </row>
    <row r="948" spans="4:66" x14ac:dyDescent="0.25">
      <c r="D948" s="11"/>
      <c r="E948" s="10"/>
      <c r="F948" s="10"/>
      <c r="G948" s="10"/>
      <c r="H948" s="10"/>
      <c r="I948" s="10"/>
      <c r="J948" s="10"/>
      <c r="K948" s="12"/>
      <c r="L948" s="12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4"/>
      <c r="BK948" s="14"/>
      <c r="BL948" s="14"/>
      <c r="BM948" s="14"/>
      <c r="BN948" s="14"/>
    </row>
    <row r="949" spans="4:66" x14ac:dyDescent="0.25">
      <c r="D949" s="11"/>
      <c r="E949" s="10"/>
      <c r="F949" s="10"/>
      <c r="G949" s="10"/>
      <c r="H949" s="10"/>
      <c r="I949" s="10"/>
      <c r="J949" s="10"/>
      <c r="K949" s="12"/>
      <c r="L949" s="12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4"/>
      <c r="BK949" s="14"/>
      <c r="BL949" s="14"/>
      <c r="BM949" s="14"/>
      <c r="BN949" s="14"/>
    </row>
    <row r="950" spans="4:66" x14ac:dyDescent="0.25">
      <c r="D950" s="11"/>
      <c r="E950" s="10"/>
      <c r="F950" s="10"/>
      <c r="G950" s="10"/>
      <c r="H950" s="10"/>
      <c r="I950" s="10"/>
      <c r="J950" s="10"/>
      <c r="K950" s="12"/>
      <c r="L950" s="12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4"/>
      <c r="BK950" s="14"/>
      <c r="BL950" s="14"/>
      <c r="BM950" s="14"/>
      <c r="BN950" s="14"/>
    </row>
    <row r="951" spans="4:66" x14ac:dyDescent="0.25">
      <c r="D951" s="11"/>
      <c r="E951" s="10"/>
      <c r="F951" s="10"/>
      <c r="G951" s="10"/>
      <c r="H951" s="10"/>
      <c r="I951" s="10"/>
      <c r="J951" s="10"/>
      <c r="K951" s="12"/>
      <c r="L951" s="12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4"/>
      <c r="BK951" s="14"/>
      <c r="BL951" s="14"/>
      <c r="BM951" s="14"/>
      <c r="BN951" s="14"/>
    </row>
    <row r="952" spans="4:66" x14ac:dyDescent="0.25">
      <c r="D952" s="11"/>
      <c r="E952" s="10"/>
      <c r="F952" s="10"/>
      <c r="G952" s="10"/>
      <c r="H952" s="10"/>
      <c r="I952" s="10"/>
      <c r="J952" s="10"/>
      <c r="K952" s="12"/>
      <c r="L952" s="12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4"/>
      <c r="BK952" s="14"/>
      <c r="BL952" s="14"/>
      <c r="BM952" s="14"/>
      <c r="BN952" s="14"/>
    </row>
    <row r="953" spans="4:66" x14ac:dyDescent="0.25">
      <c r="D953" s="11"/>
      <c r="E953" s="10"/>
      <c r="F953" s="10"/>
      <c r="G953" s="10"/>
      <c r="H953" s="10"/>
      <c r="I953" s="10"/>
      <c r="J953" s="10"/>
      <c r="K953" s="12"/>
      <c r="L953" s="12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4"/>
      <c r="BK953" s="14"/>
      <c r="BL953" s="14"/>
      <c r="BM953" s="14"/>
      <c r="BN953" s="14"/>
    </row>
    <row r="954" spans="4:66" x14ac:dyDescent="0.25">
      <c r="D954" s="11"/>
      <c r="E954" s="10"/>
      <c r="F954" s="10"/>
      <c r="G954" s="10"/>
      <c r="H954" s="10"/>
      <c r="I954" s="10"/>
      <c r="J954" s="10"/>
      <c r="K954" s="12"/>
      <c r="L954" s="12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4"/>
      <c r="BK954" s="14"/>
      <c r="BL954" s="14"/>
      <c r="BM954" s="14"/>
      <c r="BN954" s="14"/>
    </row>
    <row r="955" spans="4:66" x14ac:dyDescent="0.25">
      <c r="D955" s="11"/>
      <c r="E955" s="10"/>
      <c r="F955" s="10"/>
      <c r="G955" s="10"/>
      <c r="H955" s="10"/>
      <c r="I955" s="10"/>
      <c r="J955" s="10"/>
      <c r="K955" s="12"/>
      <c r="L955" s="12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4"/>
      <c r="BK955" s="14"/>
      <c r="BL955" s="14"/>
      <c r="BM955" s="14"/>
      <c r="BN955" s="14"/>
    </row>
    <row r="956" spans="4:66" x14ac:dyDescent="0.25">
      <c r="D956" s="11"/>
      <c r="E956" s="10"/>
      <c r="F956" s="10"/>
      <c r="G956" s="10"/>
      <c r="H956" s="10"/>
      <c r="I956" s="10"/>
      <c r="J956" s="10"/>
      <c r="K956" s="12"/>
      <c r="L956" s="12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4"/>
      <c r="BK956" s="14"/>
      <c r="BL956" s="14"/>
      <c r="BM956" s="14"/>
      <c r="BN956" s="14"/>
    </row>
    <row r="957" spans="4:66" x14ac:dyDescent="0.25">
      <c r="D957" s="11"/>
      <c r="E957" s="10"/>
      <c r="F957" s="10"/>
      <c r="G957" s="10"/>
      <c r="H957" s="10"/>
      <c r="I957" s="10"/>
      <c r="J957" s="10"/>
      <c r="K957" s="12"/>
      <c r="L957" s="12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4"/>
      <c r="BK957" s="14"/>
      <c r="BL957" s="14"/>
      <c r="BM957" s="14"/>
      <c r="BN957" s="14"/>
    </row>
    <row r="958" spans="4:66" x14ac:dyDescent="0.25">
      <c r="D958" s="11"/>
      <c r="E958" s="10"/>
      <c r="F958" s="10"/>
      <c r="G958" s="10"/>
      <c r="H958" s="10"/>
      <c r="I958" s="10"/>
      <c r="J958" s="10"/>
      <c r="K958" s="12"/>
      <c r="L958" s="12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4"/>
      <c r="BK958" s="14"/>
      <c r="BL958" s="14"/>
      <c r="BM958" s="14"/>
      <c r="BN958" s="14"/>
    </row>
    <row r="959" spans="4:66" x14ac:dyDescent="0.25">
      <c r="D959" s="11"/>
      <c r="E959" s="10"/>
      <c r="F959" s="10"/>
      <c r="G959" s="10"/>
      <c r="H959" s="10"/>
      <c r="I959" s="10"/>
      <c r="J959" s="10"/>
      <c r="K959" s="12"/>
      <c r="L959" s="12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4"/>
      <c r="BK959" s="14"/>
      <c r="BL959" s="14"/>
      <c r="BM959" s="14"/>
      <c r="BN959" s="14"/>
    </row>
    <row r="960" spans="4:66" x14ac:dyDescent="0.25">
      <c r="D960" s="11"/>
      <c r="E960" s="10"/>
      <c r="F960" s="10"/>
      <c r="G960" s="10"/>
      <c r="H960" s="10"/>
      <c r="I960" s="10"/>
      <c r="J960" s="10"/>
      <c r="K960" s="12"/>
      <c r="L960" s="12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4"/>
      <c r="BK960" s="14"/>
      <c r="BL960" s="14"/>
      <c r="BM960" s="14"/>
      <c r="BN960" s="14"/>
    </row>
    <row r="961" spans="4:66" x14ac:dyDescent="0.25">
      <c r="D961" s="11"/>
      <c r="E961" s="10"/>
      <c r="F961" s="10"/>
      <c r="G961" s="10"/>
      <c r="H961" s="10"/>
      <c r="I961" s="10"/>
      <c r="J961" s="10"/>
      <c r="K961" s="12"/>
      <c r="L961" s="12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4"/>
      <c r="BK961" s="14"/>
      <c r="BL961" s="14"/>
      <c r="BM961" s="14"/>
      <c r="BN961" s="14"/>
    </row>
    <row r="962" spans="4:66" x14ac:dyDescent="0.25">
      <c r="D962" s="11"/>
      <c r="E962" s="10"/>
      <c r="F962" s="10"/>
      <c r="G962" s="10"/>
      <c r="H962" s="10"/>
      <c r="I962" s="10"/>
      <c r="J962" s="10"/>
      <c r="K962" s="12"/>
      <c r="L962" s="12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4"/>
      <c r="BK962" s="14"/>
      <c r="BL962" s="14"/>
      <c r="BM962" s="14"/>
      <c r="BN962" s="14"/>
    </row>
    <row r="963" spans="4:66" x14ac:dyDescent="0.25">
      <c r="D963" s="11"/>
      <c r="E963" s="10"/>
      <c r="F963" s="10"/>
      <c r="G963" s="10"/>
      <c r="H963" s="10"/>
      <c r="I963" s="10"/>
      <c r="J963" s="10"/>
      <c r="K963" s="12"/>
      <c r="L963" s="12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4"/>
      <c r="BK963" s="14"/>
      <c r="BL963" s="14"/>
      <c r="BM963" s="14"/>
      <c r="BN963" s="14"/>
    </row>
    <row r="964" spans="4:66" x14ac:dyDescent="0.25">
      <c r="D964" s="11"/>
      <c r="E964" s="10"/>
      <c r="F964" s="10"/>
      <c r="G964" s="10"/>
      <c r="H964" s="10"/>
      <c r="I964" s="10"/>
      <c r="J964" s="10"/>
      <c r="K964" s="12"/>
      <c r="L964" s="12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4"/>
      <c r="BK964" s="14"/>
      <c r="BL964" s="14"/>
      <c r="BM964" s="14"/>
      <c r="BN964" s="14"/>
    </row>
    <row r="965" spans="4:66" x14ac:dyDescent="0.25">
      <c r="D965" s="11"/>
      <c r="E965" s="10"/>
      <c r="F965" s="10"/>
      <c r="G965" s="10"/>
      <c r="H965" s="10"/>
      <c r="I965" s="10"/>
      <c r="J965" s="10"/>
      <c r="K965" s="12"/>
      <c r="L965" s="12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4"/>
      <c r="BK965" s="14"/>
      <c r="BL965" s="14"/>
      <c r="BM965" s="14"/>
      <c r="BN965" s="14"/>
    </row>
    <row r="966" spans="4:66" x14ac:dyDescent="0.25">
      <c r="D966" s="11"/>
      <c r="E966" s="10"/>
      <c r="F966" s="10"/>
      <c r="G966" s="10"/>
      <c r="H966" s="10"/>
      <c r="I966" s="10"/>
      <c r="J966" s="10"/>
      <c r="K966" s="12"/>
      <c r="L966" s="12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4"/>
      <c r="BK966" s="14"/>
      <c r="BL966" s="14"/>
      <c r="BM966" s="14"/>
      <c r="BN966" s="14"/>
    </row>
    <row r="967" spans="4:66" x14ac:dyDescent="0.25">
      <c r="D967" s="11"/>
      <c r="E967" s="10"/>
      <c r="F967" s="10"/>
      <c r="G967" s="10"/>
      <c r="H967" s="10"/>
      <c r="I967" s="10"/>
      <c r="J967" s="10"/>
      <c r="K967" s="12"/>
      <c r="L967" s="12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4"/>
      <c r="BK967" s="14"/>
      <c r="BL967" s="14"/>
      <c r="BM967" s="14"/>
      <c r="BN967" s="14"/>
    </row>
    <row r="968" spans="4:66" x14ac:dyDescent="0.25">
      <c r="D968" s="11"/>
      <c r="E968" s="10"/>
      <c r="F968" s="10"/>
      <c r="G968" s="10"/>
      <c r="H968" s="10"/>
      <c r="I968" s="10"/>
      <c r="J968" s="10"/>
      <c r="K968" s="12"/>
      <c r="L968" s="12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4"/>
      <c r="BK968" s="14"/>
      <c r="BL968" s="14"/>
      <c r="BM968" s="14"/>
      <c r="BN968" s="14"/>
    </row>
    <row r="969" spans="4:66" x14ac:dyDescent="0.25">
      <c r="D969" s="11"/>
      <c r="E969" s="10"/>
      <c r="F969" s="10"/>
      <c r="G969" s="10"/>
      <c r="H969" s="10"/>
      <c r="I969" s="10"/>
      <c r="J969" s="10"/>
      <c r="K969" s="12"/>
      <c r="L969" s="12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4"/>
      <c r="BK969" s="14"/>
      <c r="BL969" s="14"/>
      <c r="BM969" s="14"/>
      <c r="BN969" s="14"/>
    </row>
    <row r="970" spans="4:66" x14ac:dyDescent="0.25">
      <c r="D970" s="11"/>
      <c r="E970" s="10"/>
      <c r="F970" s="10"/>
      <c r="G970" s="10"/>
      <c r="H970" s="10"/>
      <c r="I970" s="10"/>
      <c r="J970" s="10"/>
      <c r="K970" s="12"/>
      <c r="L970" s="12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4"/>
      <c r="BK970" s="14"/>
      <c r="BL970" s="14"/>
      <c r="BM970" s="14"/>
      <c r="BN970" s="14"/>
    </row>
    <row r="971" spans="4:66" x14ac:dyDescent="0.25">
      <c r="D971" s="11"/>
      <c r="E971" s="10"/>
      <c r="F971" s="10"/>
      <c r="G971" s="10"/>
      <c r="H971" s="10"/>
      <c r="I971" s="10"/>
      <c r="J971" s="10"/>
      <c r="K971" s="12"/>
      <c r="L971" s="12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4"/>
      <c r="BK971" s="14"/>
      <c r="BL971" s="14"/>
      <c r="BM971" s="14"/>
      <c r="BN971" s="14"/>
    </row>
    <row r="972" spans="4:66" x14ac:dyDescent="0.25">
      <c r="D972" s="11"/>
      <c r="E972" s="10"/>
      <c r="F972" s="10"/>
      <c r="G972" s="10"/>
      <c r="H972" s="10"/>
      <c r="I972" s="10"/>
      <c r="J972" s="10"/>
      <c r="K972" s="12"/>
      <c r="L972" s="12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4"/>
      <c r="BK972" s="14"/>
      <c r="BL972" s="14"/>
      <c r="BM972" s="14"/>
      <c r="BN972" s="14"/>
    </row>
    <row r="973" spans="4:66" x14ac:dyDescent="0.25">
      <c r="D973" s="11"/>
      <c r="K973" s="3"/>
      <c r="L973" s="3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8"/>
      <c r="BK973" s="8"/>
      <c r="BL973" s="8"/>
      <c r="BM973" s="8"/>
      <c r="BN973" s="8"/>
    </row>
    <row r="974" spans="4:66" x14ac:dyDescent="0.25">
      <c r="D974" s="11"/>
      <c r="K974" s="3"/>
      <c r="L974" s="3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8"/>
      <c r="BK974" s="8"/>
      <c r="BL974" s="8"/>
      <c r="BM974" s="8"/>
      <c r="BN974" s="8"/>
    </row>
    <row r="975" spans="4:66" x14ac:dyDescent="0.25">
      <c r="D975" s="11"/>
      <c r="K975" s="3"/>
      <c r="L975" s="3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8"/>
      <c r="BK975" s="8"/>
      <c r="BL975" s="8"/>
      <c r="BM975" s="8"/>
      <c r="BN975" s="8"/>
    </row>
    <row r="976" spans="4:66" x14ac:dyDescent="0.25">
      <c r="D976" s="11"/>
      <c r="K976" s="3"/>
      <c r="L976" s="3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8"/>
      <c r="BK976" s="8"/>
      <c r="BL976" s="8"/>
      <c r="BM976" s="8"/>
      <c r="BN976" s="8"/>
    </row>
    <row r="977" spans="4:66" x14ac:dyDescent="0.25">
      <c r="D977" s="11"/>
      <c r="K977" s="3"/>
      <c r="L977" s="3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8"/>
      <c r="BK977" s="8"/>
      <c r="BL977" s="8"/>
      <c r="BM977" s="8"/>
      <c r="BN977" s="8"/>
    </row>
    <row r="978" spans="4:66" x14ac:dyDescent="0.25">
      <c r="D978" s="11"/>
      <c r="K978" s="3"/>
      <c r="L978" s="3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8"/>
      <c r="BK978" s="8"/>
      <c r="BL978" s="8"/>
      <c r="BM978" s="8"/>
      <c r="BN978" s="8"/>
    </row>
    <row r="979" spans="4:66" x14ac:dyDescent="0.25">
      <c r="D979" s="11"/>
      <c r="K979" s="3"/>
      <c r="L979" s="3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8"/>
      <c r="BK979" s="8"/>
      <c r="BL979" s="8"/>
      <c r="BM979" s="8"/>
      <c r="BN979" s="8"/>
    </row>
    <row r="980" spans="4:66" x14ac:dyDescent="0.25">
      <c r="D980" s="11"/>
      <c r="K980" s="3"/>
      <c r="L980" s="3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8"/>
      <c r="BK980" s="8"/>
      <c r="BL980" s="8"/>
      <c r="BM980" s="8"/>
      <c r="BN980" s="8"/>
    </row>
    <row r="981" spans="4:66" x14ac:dyDescent="0.25">
      <c r="D981" s="11"/>
      <c r="K981" s="3"/>
      <c r="L981" s="3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8"/>
      <c r="BK981" s="8"/>
      <c r="BL981" s="8"/>
      <c r="BM981" s="8"/>
      <c r="BN981" s="8"/>
    </row>
    <row r="982" spans="4:66" x14ac:dyDescent="0.25">
      <c r="D982" s="11"/>
      <c r="K982" s="3"/>
      <c r="L982" s="3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8"/>
      <c r="BK982" s="8"/>
      <c r="BL982" s="8"/>
      <c r="BM982" s="8"/>
      <c r="BN982" s="8"/>
    </row>
    <row r="983" spans="4:66" x14ac:dyDescent="0.25">
      <c r="D983" s="11"/>
      <c r="K983" s="3"/>
      <c r="L983" s="3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8"/>
      <c r="BK983" s="8"/>
      <c r="BL983" s="8"/>
      <c r="BM983" s="8"/>
      <c r="BN983" s="8"/>
    </row>
    <row r="984" spans="4:66" x14ac:dyDescent="0.25">
      <c r="D984" s="11"/>
      <c r="K984" s="3"/>
      <c r="L984" s="3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8"/>
      <c r="BK984" s="8"/>
      <c r="BL984" s="8"/>
      <c r="BM984" s="8"/>
      <c r="BN984" s="8"/>
    </row>
    <row r="985" spans="4:66" x14ac:dyDescent="0.25">
      <c r="D985" s="11"/>
      <c r="K985" s="3"/>
      <c r="L985" s="3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8"/>
      <c r="BK985" s="8"/>
      <c r="BL985" s="8"/>
      <c r="BM985" s="8"/>
      <c r="BN985" s="8"/>
    </row>
    <row r="986" spans="4:66" x14ac:dyDescent="0.25">
      <c r="D986" s="11"/>
      <c r="K986" s="3"/>
      <c r="L986" s="3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8"/>
      <c r="BK986" s="8"/>
      <c r="BL986" s="8"/>
      <c r="BM986" s="8"/>
      <c r="BN986" s="8"/>
    </row>
    <row r="987" spans="4:66" x14ac:dyDescent="0.25">
      <c r="D987" s="11"/>
      <c r="K987" s="3"/>
      <c r="L987" s="3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8"/>
      <c r="BK987" s="8"/>
      <c r="BL987" s="8"/>
      <c r="BM987" s="8"/>
      <c r="BN987" s="8"/>
    </row>
    <row r="988" spans="4:66" x14ac:dyDescent="0.25">
      <c r="D988" s="11"/>
      <c r="K988" s="3"/>
      <c r="L988" s="3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8"/>
      <c r="BK988" s="8"/>
      <c r="BL988" s="8"/>
      <c r="BM988" s="8"/>
      <c r="BN988" s="8"/>
    </row>
    <row r="989" spans="4:66" x14ac:dyDescent="0.25">
      <c r="D989" s="11"/>
      <c r="K989" s="3"/>
      <c r="L989" s="3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8"/>
      <c r="BK989" s="8"/>
      <c r="BL989" s="8"/>
      <c r="BM989" s="8"/>
      <c r="BN989" s="8"/>
    </row>
    <row r="990" spans="4:66" x14ac:dyDescent="0.25">
      <c r="D990" s="11"/>
      <c r="K990" s="3"/>
      <c r="L990" s="3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8"/>
      <c r="BK990" s="8"/>
      <c r="BL990" s="8"/>
      <c r="BM990" s="8"/>
      <c r="BN990" s="8"/>
    </row>
    <row r="991" spans="4:66" x14ac:dyDescent="0.25">
      <c r="D991" s="11"/>
      <c r="K991" s="3"/>
      <c r="L991" s="3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8"/>
      <c r="BK991" s="8"/>
      <c r="BL991" s="8"/>
      <c r="BM991" s="8"/>
      <c r="BN991" s="8"/>
    </row>
    <row r="992" spans="4:66" s="10" customFormat="1" x14ac:dyDescent="0.25">
      <c r="D992" s="16"/>
      <c r="K992" s="12"/>
      <c r="L992" s="12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4"/>
      <c r="BK992" s="14"/>
      <c r="BL992" s="14"/>
      <c r="BM992" s="14"/>
      <c r="BN992" s="14"/>
    </row>
    <row r="993" spans="4:66" x14ac:dyDescent="0.25">
      <c r="D993" s="11"/>
      <c r="K993" s="3"/>
      <c r="L993" s="3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8"/>
      <c r="BK993" s="8"/>
      <c r="BL993" s="8"/>
      <c r="BM993" s="8"/>
      <c r="BN993" s="8"/>
    </row>
    <row r="994" spans="4:66" x14ac:dyDescent="0.25">
      <c r="D994" s="11"/>
      <c r="K994" s="3"/>
      <c r="L994" s="3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8"/>
      <c r="BK994" s="8"/>
      <c r="BL994" s="8"/>
      <c r="BM994" s="8"/>
      <c r="BN994" s="8"/>
    </row>
    <row r="995" spans="4:66" x14ac:dyDescent="0.25">
      <c r="D995" s="11"/>
      <c r="K995" s="3"/>
      <c r="L995" s="3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8"/>
      <c r="BK995" s="8"/>
      <c r="BL995" s="8"/>
      <c r="BM995" s="8"/>
      <c r="BN995" s="8"/>
    </row>
    <row r="996" spans="4:66" x14ac:dyDescent="0.25">
      <c r="D996" s="11"/>
      <c r="K996" s="3"/>
      <c r="L996" s="3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8"/>
      <c r="BK996" s="8"/>
      <c r="BL996" s="8"/>
      <c r="BM996" s="8"/>
      <c r="BN996" s="8"/>
    </row>
    <row r="997" spans="4:66" x14ac:dyDescent="0.25">
      <c r="D997" s="11"/>
      <c r="K997" s="3"/>
      <c r="L997" s="3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8"/>
      <c r="BK997" s="8"/>
      <c r="BL997" s="8"/>
      <c r="BM997" s="8"/>
      <c r="BN997" s="8"/>
    </row>
    <row r="998" spans="4:66" x14ac:dyDescent="0.25">
      <c r="D998" s="11"/>
      <c r="K998" s="3"/>
      <c r="L998" s="3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8"/>
      <c r="BK998" s="8"/>
      <c r="BL998" s="8"/>
      <c r="BM998" s="8"/>
      <c r="BN998" s="8"/>
    </row>
    <row r="999" spans="4:66" x14ac:dyDescent="0.25">
      <c r="D999" s="11"/>
      <c r="K999" s="3"/>
      <c r="L999" s="3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8"/>
      <c r="BK999" s="8"/>
      <c r="BL999" s="8"/>
      <c r="BM999" s="8"/>
      <c r="BN999" s="8"/>
    </row>
    <row r="1000" spans="4:66" x14ac:dyDescent="0.25">
      <c r="D1000" s="11"/>
      <c r="K1000" s="3"/>
      <c r="L1000" s="3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8"/>
      <c r="BK1000" s="8"/>
      <c r="BL1000" s="8"/>
      <c r="BM1000" s="8"/>
      <c r="BN1000" s="8"/>
    </row>
    <row r="1001" spans="4:66" x14ac:dyDescent="0.25">
      <c r="D1001" s="11"/>
      <c r="K1001" s="3"/>
      <c r="L1001" s="3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8"/>
      <c r="BK1001" s="8"/>
      <c r="BL1001" s="8"/>
      <c r="BM1001" s="8"/>
      <c r="BN1001" s="8"/>
    </row>
    <row r="1002" spans="4:66" x14ac:dyDescent="0.25">
      <c r="D1002" s="11"/>
      <c r="K1002" s="3"/>
      <c r="L1002" s="3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8"/>
      <c r="BK1002" s="8"/>
      <c r="BL1002" s="8"/>
      <c r="BM1002" s="8"/>
      <c r="BN1002" s="8"/>
    </row>
    <row r="1003" spans="4:66" x14ac:dyDescent="0.25">
      <c r="D1003" s="11"/>
      <c r="K1003" s="3"/>
      <c r="L1003" s="3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8"/>
      <c r="BK1003" s="8"/>
      <c r="BL1003" s="8"/>
      <c r="BM1003" s="8"/>
      <c r="BN1003" s="8"/>
    </row>
    <row r="1004" spans="4:66" x14ac:dyDescent="0.25">
      <c r="D1004" s="11"/>
      <c r="K1004" s="3"/>
      <c r="L1004" s="3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8"/>
      <c r="BK1004" s="8"/>
      <c r="BL1004" s="8"/>
      <c r="BM1004" s="8"/>
      <c r="BN1004" s="8"/>
    </row>
    <row r="1005" spans="4:66" x14ac:dyDescent="0.25">
      <c r="D1005" s="11"/>
      <c r="K1005" s="3"/>
      <c r="L1005" s="3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8"/>
      <c r="BK1005" s="8"/>
      <c r="BL1005" s="8"/>
      <c r="BM1005" s="8"/>
      <c r="BN1005" s="8"/>
    </row>
    <row r="1006" spans="4:66" x14ac:dyDescent="0.25">
      <c r="D1006" s="11"/>
      <c r="K1006" s="3"/>
      <c r="L1006" s="3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8"/>
      <c r="BK1006" s="8"/>
      <c r="BL1006" s="8"/>
      <c r="BM1006" s="8"/>
      <c r="BN1006" s="8"/>
    </row>
    <row r="1007" spans="4:66" x14ac:dyDescent="0.25">
      <c r="D1007" s="11"/>
      <c r="K1007" s="3"/>
      <c r="L1007" s="3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8"/>
      <c r="BK1007" s="8"/>
      <c r="BL1007" s="8"/>
      <c r="BM1007" s="8"/>
      <c r="BN1007" s="8"/>
    </row>
    <row r="1008" spans="4:66" x14ac:dyDescent="0.25">
      <c r="D1008" s="11"/>
      <c r="K1008" s="3"/>
      <c r="L1008" s="3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8"/>
      <c r="BK1008" s="8"/>
      <c r="BL1008" s="8"/>
      <c r="BM1008" s="8"/>
      <c r="BN1008" s="8"/>
    </row>
    <row r="1009" spans="4:66" x14ac:dyDescent="0.25">
      <c r="D1009" s="11"/>
      <c r="K1009" s="3"/>
      <c r="L1009" s="3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8"/>
      <c r="BK1009" s="8"/>
      <c r="BL1009" s="8"/>
      <c r="BM1009" s="8"/>
      <c r="BN1009" s="8"/>
    </row>
    <row r="1010" spans="4:66" x14ac:dyDescent="0.25">
      <c r="D1010" s="11"/>
      <c r="K1010" s="3"/>
      <c r="L1010" s="3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8"/>
      <c r="BK1010" s="8"/>
      <c r="BL1010" s="8"/>
      <c r="BM1010" s="8"/>
      <c r="BN1010" s="8"/>
    </row>
    <row r="1011" spans="4:66" x14ac:dyDescent="0.25">
      <c r="D1011" s="11"/>
      <c r="K1011" s="3"/>
      <c r="L1011" s="3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8"/>
      <c r="BK1011" s="8"/>
      <c r="BL1011" s="8"/>
      <c r="BM1011" s="8"/>
      <c r="BN1011" s="8"/>
    </row>
    <row r="1012" spans="4:66" x14ac:dyDescent="0.25">
      <c r="D1012" s="11"/>
      <c r="K1012" s="3"/>
      <c r="L1012" s="3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8"/>
      <c r="BK1012" s="8"/>
      <c r="BL1012" s="8"/>
      <c r="BM1012" s="8"/>
      <c r="BN1012" s="8"/>
    </row>
    <row r="1013" spans="4:66" x14ac:dyDescent="0.25">
      <c r="D1013" s="11"/>
      <c r="K1013" s="3"/>
      <c r="L1013" s="3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8"/>
      <c r="BK1013" s="8"/>
      <c r="BL1013" s="8"/>
      <c r="BM1013" s="8"/>
      <c r="BN1013" s="8"/>
    </row>
    <row r="1014" spans="4:66" x14ac:dyDescent="0.25">
      <c r="D1014" s="11"/>
      <c r="K1014" s="3"/>
      <c r="L1014" s="3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8"/>
      <c r="BK1014" s="8"/>
      <c r="BL1014" s="8"/>
      <c r="BM1014" s="8"/>
      <c r="BN1014" s="8"/>
    </row>
    <row r="1015" spans="4:66" x14ac:dyDescent="0.25">
      <c r="D1015" s="11"/>
      <c r="K1015" s="3"/>
      <c r="L1015" s="3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8"/>
      <c r="BK1015" s="8"/>
      <c r="BL1015" s="8"/>
      <c r="BM1015" s="8"/>
      <c r="BN1015" s="8"/>
    </row>
    <row r="1016" spans="4:66" x14ac:dyDescent="0.25">
      <c r="D1016" s="11"/>
      <c r="K1016" s="3"/>
      <c r="L1016" s="3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8"/>
      <c r="BK1016" s="8"/>
      <c r="BL1016" s="8"/>
      <c r="BM1016" s="8"/>
      <c r="BN1016" s="8"/>
    </row>
    <row r="1017" spans="4:66" x14ac:dyDescent="0.25">
      <c r="D1017" s="11"/>
      <c r="K1017" s="3"/>
      <c r="L1017" s="3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8"/>
      <c r="BK1017" s="8"/>
      <c r="BL1017" s="8"/>
      <c r="BM1017" s="8"/>
      <c r="BN1017" s="8"/>
    </row>
    <row r="1018" spans="4:66" x14ac:dyDescent="0.25">
      <c r="D1018" s="11"/>
      <c r="K1018" s="3"/>
      <c r="L1018" s="3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8"/>
      <c r="BK1018" s="8"/>
      <c r="BL1018" s="8"/>
      <c r="BM1018" s="8"/>
      <c r="BN1018" s="8"/>
    </row>
    <row r="1019" spans="4:66" x14ac:dyDescent="0.25">
      <c r="D1019" s="11"/>
      <c r="K1019" s="3"/>
      <c r="L1019" s="3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8"/>
      <c r="BK1019" s="8"/>
      <c r="BL1019" s="8"/>
      <c r="BM1019" s="8"/>
      <c r="BN1019" s="8"/>
    </row>
    <row r="1020" spans="4:66" x14ac:dyDescent="0.25">
      <c r="D1020" s="11"/>
      <c r="K1020" s="3"/>
      <c r="L1020" s="3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8"/>
      <c r="BK1020" s="8"/>
      <c r="BL1020" s="8"/>
      <c r="BM1020" s="8"/>
      <c r="BN1020" s="8"/>
    </row>
    <row r="1021" spans="4:66" x14ac:dyDescent="0.25">
      <c r="D1021" s="11"/>
      <c r="K1021" s="3"/>
      <c r="L1021" s="3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8"/>
      <c r="BK1021" s="8"/>
      <c r="BL1021" s="8"/>
      <c r="BM1021" s="8"/>
      <c r="BN1021" s="8"/>
    </row>
    <row r="1022" spans="4:66" x14ac:dyDescent="0.25">
      <c r="D1022" s="11"/>
      <c r="K1022" s="3"/>
      <c r="L1022" s="3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8"/>
      <c r="BK1022" s="8"/>
      <c r="BL1022" s="8"/>
      <c r="BM1022" s="8"/>
      <c r="BN1022" s="8"/>
    </row>
    <row r="1023" spans="4:66" x14ac:dyDescent="0.25">
      <c r="D1023" s="11"/>
      <c r="K1023" s="3"/>
      <c r="L1023" s="3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8"/>
      <c r="BK1023" s="8"/>
      <c r="BL1023" s="8"/>
      <c r="BM1023" s="8"/>
      <c r="BN1023" s="8"/>
    </row>
    <row r="1024" spans="4:66" x14ac:dyDescent="0.25">
      <c r="D1024" s="11"/>
      <c r="K1024" s="3"/>
      <c r="L1024" s="3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8"/>
      <c r="BK1024" s="8"/>
      <c r="BL1024" s="8"/>
      <c r="BM1024" s="8"/>
      <c r="BN1024" s="8"/>
    </row>
    <row r="1025" spans="4:66" x14ac:dyDescent="0.25">
      <c r="D1025" s="11"/>
      <c r="K1025" s="3"/>
      <c r="L1025" s="3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8"/>
      <c r="BK1025" s="8"/>
      <c r="BL1025" s="8"/>
      <c r="BM1025" s="8"/>
      <c r="BN1025" s="8"/>
    </row>
    <row r="1026" spans="4:66" x14ac:dyDescent="0.25">
      <c r="D1026" s="11"/>
      <c r="K1026" s="3"/>
      <c r="L1026" s="3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8"/>
      <c r="BK1026" s="8"/>
      <c r="BL1026" s="8"/>
      <c r="BM1026" s="8"/>
      <c r="BN1026" s="8"/>
    </row>
    <row r="1027" spans="4:66" x14ac:dyDescent="0.25">
      <c r="D1027" s="11"/>
      <c r="K1027" s="3"/>
      <c r="L1027" s="3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8"/>
      <c r="BK1027" s="8"/>
      <c r="BL1027" s="8"/>
      <c r="BM1027" s="8"/>
      <c r="BN1027" s="8"/>
    </row>
    <row r="1028" spans="4:66" x14ac:dyDescent="0.25">
      <c r="D1028" s="11"/>
      <c r="K1028" s="3"/>
      <c r="L1028" s="3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8"/>
      <c r="BK1028" s="8"/>
      <c r="BL1028" s="8"/>
      <c r="BM1028" s="8"/>
      <c r="BN1028" s="8"/>
    </row>
    <row r="1029" spans="4:66" x14ac:dyDescent="0.25">
      <c r="D1029" s="11"/>
      <c r="K1029" s="3"/>
      <c r="L1029" s="3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8"/>
      <c r="BK1029" s="8"/>
      <c r="BL1029" s="8"/>
      <c r="BM1029" s="8"/>
      <c r="BN1029" s="8"/>
    </row>
    <row r="1030" spans="4:66" x14ac:dyDescent="0.25">
      <c r="D1030" s="11"/>
      <c r="K1030" s="3"/>
      <c r="L1030" s="3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8"/>
      <c r="BK1030" s="8"/>
      <c r="BL1030" s="8"/>
      <c r="BM1030" s="8"/>
      <c r="BN1030" s="8"/>
    </row>
    <row r="1031" spans="4:66" x14ac:dyDescent="0.25">
      <c r="D1031" s="11"/>
      <c r="K1031" s="3"/>
      <c r="L1031" s="3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8"/>
      <c r="BK1031" s="8"/>
      <c r="BL1031" s="8"/>
      <c r="BM1031" s="8"/>
      <c r="BN1031" s="8"/>
    </row>
    <row r="1032" spans="4:66" x14ac:dyDescent="0.25">
      <c r="D1032" s="11"/>
      <c r="K1032" s="3"/>
      <c r="L1032" s="3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8"/>
      <c r="BK1032" s="8"/>
      <c r="BL1032" s="8"/>
      <c r="BM1032" s="8"/>
      <c r="BN1032" s="8"/>
    </row>
    <row r="1033" spans="4:66" x14ac:dyDescent="0.25">
      <c r="D1033" s="11"/>
      <c r="K1033" s="3"/>
      <c r="L1033" s="3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8"/>
      <c r="BK1033" s="8"/>
      <c r="BL1033" s="8"/>
      <c r="BM1033" s="8"/>
      <c r="BN1033" s="8"/>
    </row>
    <row r="1034" spans="4:66" x14ac:dyDescent="0.25">
      <c r="D1034" s="11"/>
      <c r="K1034" s="3"/>
      <c r="L1034" s="3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8"/>
      <c r="BK1034" s="8"/>
      <c r="BL1034" s="8"/>
      <c r="BM1034" s="8"/>
      <c r="BN1034" s="8"/>
    </row>
    <row r="1035" spans="4:66" x14ac:dyDescent="0.25">
      <c r="D1035" s="11"/>
      <c r="K1035" s="3"/>
      <c r="L1035" s="3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8"/>
      <c r="BK1035" s="8"/>
      <c r="BL1035" s="8"/>
      <c r="BM1035" s="8"/>
      <c r="BN1035" s="8"/>
    </row>
    <row r="1036" spans="4:66" x14ac:dyDescent="0.25">
      <c r="D1036" s="11"/>
      <c r="K1036" s="3"/>
      <c r="L1036" s="3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8"/>
      <c r="BK1036" s="8"/>
      <c r="BL1036" s="8"/>
      <c r="BM1036" s="8"/>
      <c r="BN1036" s="8"/>
    </row>
    <row r="1037" spans="4:66" x14ac:dyDescent="0.25">
      <c r="D1037" s="11"/>
      <c r="K1037" s="3"/>
      <c r="L1037" s="3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8"/>
      <c r="BK1037" s="8"/>
      <c r="BL1037" s="8"/>
      <c r="BM1037" s="8"/>
      <c r="BN1037" s="8"/>
    </row>
    <row r="1038" spans="4:66" x14ac:dyDescent="0.25">
      <c r="D1038" s="11"/>
      <c r="K1038" s="3"/>
      <c r="L1038" s="3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8"/>
      <c r="BK1038" s="8"/>
      <c r="BL1038" s="8"/>
      <c r="BM1038" s="8"/>
      <c r="BN1038" s="8"/>
    </row>
    <row r="1039" spans="4:66" x14ac:dyDescent="0.25">
      <c r="D1039" s="11"/>
      <c r="K1039" s="3"/>
      <c r="L1039" s="3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8"/>
      <c r="BK1039" s="8"/>
      <c r="BL1039" s="8"/>
      <c r="BM1039" s="8"/>
      <c r="BN1039" s="8"/>
    </row>
    <row r="1040" spans="4:66" x14ac:dyDescent="0.25">
      <c r="D1040" s="11"/>
      <c r="K1040" s="3"/>
      <c r="L1040" s="3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8"/>
      <c r="BK1040" s="8"/>
      <c r="BL1040" s="8"/>
      <c r="BM1040" s="8"/>
      <c r="BN1040" s="8"/>
    </row>
    <row r="1041" spans="4:66" x14ac:dyDescent="0.25">
      <c r="D1041" s="11"/>
      <c r="K1041" s="3"/>
      <c r="L1041" s="3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8"/>
      <c r="BK1041" s="8"/>
      <c r="BL1041" s="8"/>
      <c r="BM1041" s="8"/>
      <c r="BN1041" s="8"/>
    </row>
    <row r="1042" spans="4:66" x14ac:dyDescent="0.25">
      <c r="D1042" s="11"/>
      <c r="K1042" s="3"/>
      <c r="L1042" s="3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8"/>
      <c r="BK1042" s="8"/>
      <c r="BL1042" s="8"/>
      <c r="BM1042" s="8"/>
      <c r="BN1042" s="8"/>
    </row>
    <row r="1043" spans="4:66" x14ac:dyDescent="0.25">
      <c r="D1043" s="11"/>
      <c r="K1043" s="3"/>
      <c r="L1043" s="3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8"/>
      <c r="BK1043" s="8"/>
      <c r="BL1043" s="8"/>
      <c r="BM1043" s="8"/>
      <c r="BN1043" s="8"/>
    </row>
    <row r="1044" spans="4:66" x14ac:dyDescent="0.25">
      <c r="D1044" s="11"/>
      <c r="K1044" s="3"/>
      <c r="L1044" s="3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8"/>
      <c r="BK1044" s="8"/>
      <c r="BL1044" s="8"/>
      <c r="BM1044" s="8"/>
      <c r="BN1044" s="8"/>
    </row>
    <row r="1045" spans="4:66" x14ac:dyDescent="0.25">
      <c r="D1045" s="11"/>
      <c r="K1045" s="3"/>
      <c r="L1045" s="3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8"/>
      <c r="BK1045" s="8"/>
      <c r="BL1045" s="8"/>
      <c r="BM1045" s="8"/>
      <c r="BN1045" s="8"/>
    </row>
    <row r="1046" spans="4:66" x14ac:dyDescent="0.25">
      <c r="D1046" s="11"/>
      <c r="K1046" s="3"/>
      <c r="L1046" s="3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8"/>
      <c r="BK1046" s="8"/>
      <c r="BL1046" s="8"/>
      <c r="BM1046" s="8"/>
      <c r="BN1046" s="8"/>
    </row>
    <row r="1047" spans="4:66" x14ac:dyDescent="0.25">
      <c r="D1047" s="11"/>
      <c r="K1047" s="3"/>
      <c r="L1047" s="3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8"/>
      <c r="BK1047" s="8"/>
      <c r="BL1047" s="8"/>
      <c r="BM1047" s="8"/>
      <c r="BN1047" s="8"/>
    </row>
    <row r="1048" spans="4:66" x14ac:dyDescent="0.25">
      <c r="D1048" s="11"/>
      <c r="K1048" s="3"/>
      <c r="L1048" s="3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8"/>
      <c r="BK1048" s="8"/>
      <c r="BL1048" s="8"/>
      <c r="BM1048" s="8"/>
      <c r="BN1048" s="8"/>
    </row>
    <row r="1049" spans="4:66" x14ac:dyDescent="0.25">
      <c r="D1049" s="11"/>
      <c r="K1049" s="3"/>
      <c r="L1049" s="3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8"/>
      <c r="BK1049" s="8"/>
      <c r="BL1049" s="8"/>
      <c r="BM1049" s="8"/>
      <c r="BN1049" s="8"/>
    </row>
    <row r="1050" spans="4:66" x14ac:dyDescent="0.25">
      <c r="D1050" s="11"/>
      <c r="K1050" s="3"/>
      <c r="L1050" s="3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8"/>
      <c r="BK1050" s="8"/>
      <c r="BL1050" s="8"/>
      <c r="BM1050" s="8"/>
      <c r="BN1050" s="8"/>
    </row>
    <row r="1051" spans="4:66" x14ac:dyDescent="0.25">
      <c r="D1051" s="11"/>
      <c r="K1051" s="3"/>
      <c r="L1051" s="3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8"/>
      <c r="BK1051" s="8"/>
      <c r="BL1051" s="8"/>
      <c r="BM1051" s="8"/>
      <c r="BN1051" s="8"/>
    </row>
    <row r="1052" spans="4:66" x14ac:dyDescent="0.25">
      <c r="D1052" s="11"/>
      <c r="K1052" s="3"/>
      <c r="L1052" s="3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8"/>
      <c r="BK1052" s="8"/>
      <c r="BL1052" s="8"/>
      <c r="BM1052" s="8"/>
      <c r="BN1052" s="8"/>
    </row>
    <row r="1053" spans="4:66" x14ac:dyDescent="0.25">
      <c r="D1053" s="11"/>
      <c r="K1053" s="3"/>
      <c r="L1053" s="3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8"/>
      <c r="BK1053" s="8"/>
      <c r="BL1053" s="8"/>
      <c r="BM1053" s="8"/>
      <c r="BN1053" s="8"/>
    </row>
    <row r="1054" spans="4:66" x14ac:dyDescent="0.25">
      <c r="D1054" s="11"/>
      <c r="K1054" s="3"/>
      <c r="L1054" s="3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8"/>
      <c r="BK1054" s="8"/>
      <c r="BL1054" s="8"/>
      <c r="BM1054" s="8"/>
      <c r="BN1054" s="8"/>
    </row>
    <row r="1055" spans="4:66" x14ac:dyDescent="0.25">
      <c r="D1055" s="11"/>
      <c r="K1055" s="3"/>
      <c r="L1055" s="3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8"/>
      <c r="BK1055" s="8"/>
      <c r="BL1055" s="8"/>
      <c r="BM1055" s="8"/>
      <c r="BN1055" s="8"/>
    </row>
    <row r="1056" spans="4:66" x14ac:dyDescent="0.25">
      <c r="D1056" s="11"/>
      <c r="K1056" s="3"/>
      <c r="L1056" s="3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8"/>
      <c r="BK1056" s="8"/>
      <c r="BL1056" s="8"/>
      <c r="BM1056" s="8"/>
      <c r="BN1056" s="8"/>
    </row>
    <row r="1057" spans="4:66" x14ac:dyDescent="0.25">
      <c r="D1057" s="11"/>
      <c r="K1057" s="3"/>
      <c r="L1057" s="3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8"/>
      <c r="BK1057" s="8"/>
      <c r="BL1057" s="8"/>
      <c r="BM1057" s="8"/>
      <c r="BN1057" s="8"/>
    </row>
    <row r="1058" spans="4:66" x14ac:dyDescent="0.25">
      <c r="D1058" s="11"/>
      <c r="K1058" s="3"/>
      <c r="L1058" s="3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8"/>
      <c r="BK1058" s="8"/>
      <c r="BL1058" s="8"/>
      <c r="BM1058" s="8"/>
      <c r="BN1058" s="8"/>
    </row>
    <row r="1059" spans="4:66" x14ac:dyDescent="0.25">
      <c r="D1059" s="11"/>
      <c r="K1059" s="3"/>
      <c r="L1059" s="3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8"/>
      <c r="BK1059" s="8"/>
      <c r="BL1059" s="8"/>
      <c r="BM1059" s="8"/>
      <c r="BN1059" s="8"/>
    </row>
    <row r="1060" spans="4:66" s="10" customFormat="1" x14ac:dyDescent="0.25">
      <c r="D1060" s="16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  <c r="BI1060" s="13"/>
      <c r="BJ1060" s="14"/>
      <c r="BK1060" s="14"/>
      <c r="BL1060" s="14"/>
      <c r="BM1060" s="14"/>
      <c r="BN1060" s="14"/>
    </row>
    <row r="1061" spans="4:66" x14ac:dyDescent="0.25">
      <c r="D1061" s="11"/>
      <c r="K1061" s="3"/>
      <c r="L1061" s="3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8"/>
      <c r="BK1061" s="8"/>
      <c r="BL1061" s="8"/>
      <c r="BM1061" s="8"/>
      <c r="BN1061" s="8"/>
    </row>
    <row r="1062" spans="4:66" x14ac:dyDescent="0.25">
      <c r="D1062" s="11"/>
      <c r="K1062" s="3"/>
      <c r="L1062" s="3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8"/>
      <c r="BK1062" s="8"/>
      <c r="BL1062" s="8"/>
      <c r="BM1062" s="8"/>
      <c r="BN1062" s="8"/>
    </row>
    <row r="1063" spans="4:66" x14ac:dyDescent="0.25">
      <c r="D1063" s="11"/>
      <c r="K1063" s="3"/>
      <c r="L1063" s="3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8"/>
      <c r="BK1063" s="8"/>
      <c r="BL1063" s="8"/>
      <c r="BM1063" s="8"/>
      <c r="BN1063" s="8"/>
    </row>
    <row r="1064" spans="4:66" x14ac:dyDescent="0.25">
      <c r="D1064" s="11"/>
      <c r="K1064" s="3"/>
      <c r="L1064" s="3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8"/>
      <c r="BK1064" s="8"/>
      <c r="BL1064" s="8"/>
      <c r="BM1064" s="8"/>
      <c r="BN1064" s="8"/>
    </row>
    <row r="1065" spans="4:66" x14ac:dyDescent="0.25">
      <c r="D1065" s="11"/>
      <c r="K1065" s="3"/>
      <c r="L1065" s="3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8"/>
      <c r="BK1065" s="8"/>
      <c r="BL1065" s="8"/>
      <c r="BM1065" s="8"/>
      <c r="BN1065" s="8"/>
    </row>
    <row r="1066" spans="4:66" x14ac:dyDescent="0.25">
      <c r="D1066" s="11"/>
      <c r="K1066" s="3"/>
      <c r="L1066" s="3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8"/>
      <c r="BK1066" s="8"/>
      <c r="BL1066" s="8"/>
      <c r="BM1066" s="8"/>
      <c r="BN1066" s="8"/>
    </row>
    <row r="1067" spans="4:66" x14ac:dyDescent="0.25">
      <c r="D1067" s="11"/>
      <c r="K1067" s="3"/>
      <c r="L1067" s="3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8"/>
      <c r="BK1067" s="8"/>
      <c r="BL1067" s="8"/>
      <c r="BM1067" s="8"/>
      <c r="BN1067" s="8"/>
    </row>
    <row r="1068" spans="4:66" x14ac:dyDescent="0.25">
      <c r="D1068" s="11"/>
      <c r="K1068" s="3"/>
      <c r="L1068" s="3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8"/>
      <c r="BK1068" s="8"/>
      <c r="BL1068" s="8"/>
      <c r="BM1068" s="8"/>
      <c r="BN1068" s="8"/>
    </row>
    <row r="1069" spans="4:66" x14ac:dyDescent="0.25">
      <c r="D1069" s="11"/>
      <c r="K1069" s="3"/>
      <c r="L1069" s="3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8"/>
      <c r="BK1069" s="8"/>
      <c r="BL1069" s="8"/>
      <c r="BM1069" s="8"/>
      <c r="BN1069" s="8"/>
    </row>
    <row r="1070" spans="4:66" x14ac:dyDescent="0.25">
      <c r="D1070" s="11"/>
      <c r="K1070" s="3"/>
      <c r="L1070" s="3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8"/>
      <c r="BK1070" s="8"/>
      <c r="BL1070" s="8"/>
      <c r="BM1070" s="8"/>
      <c r="BN1070" s="8"/>
    </row>
    <row r="1071" spans="4:66" x14ac:dyDescent="0.25">
      <c r="D1071" s="11"/>
      <c r="K1071" s="3"/>
      <c r="L1071" s="3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8"/>
      <c r="BK1071" s="8"/>
      <c r="BL1071" s="8"/>
      <c r="BM1071" s="8"/>
      <c r="BN1071" s="8"/>
    </row>
    <row r="1072" spans="4:66" x14ac:dyDescent="0.25">
      <c r="D1072" s="11"/>
      <c r="K1072" s="3"/>
      <c r="L1072" s="3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8"/>
      <c r="BK1072" s="8"/>
      <c r="BL1072" s="8"/>
      <c r="BM1072" s="8"/>
      <c r="BN1072" s="8"/>
    </row>
    <row r="1073" spans="4:66" x14ac:dyDescent="0.25">
      <c r="D1073" s="11"/>
      <c r="K1073" s="3"/>
      <c r="L1073" s="3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8"/>
      <c r="BK1073" s="8"/>
      <c r="BL1073" s="8"/>
      <c r="BM1073" s="8"/>
      <c r="BN1073" s="8"/>
    </row>
    <row r="1074" spans="4:66" x14ac:dyDescent="0.25">
      <c r="D1074" s="11"/>
      <c r="K1074" s="3"/>
      <c r="L1074" s="3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8"/>
      <c r="BK1074" s="8"/>
      <c r="BL1074" s="8"/>
      <c r="BM1074" s="8"/>
      <c r="BN1074" s="8"/>
    </row>
    <row r="1075" spans="4:66" x14ac:dyDescent="0.25">
      <c r="D1075" s="11"/>
      <c r="K1075" s="3"/>
      <c r="L1075" s="3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8"/>
      <c r="BK1075" s="8"/>
      <c r="BL1075" s="8"/>
      <c r="BM1075" s="8"/>
      <c r="BN1075" s="8"/>
    </row>
    <row r="1076" spans="4:66" x14ac:dyDescent="0.25">
      <c r="D1076" s="11"/>
      <c r="K1076" s="3"/>
      <c r="L1076" s="3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8"/>
      <c r="BK1076" s="8"/>
      <c r="BL1076" s="8"/>
      <c r="BM1076" s="8"/>
      <c r="BN1076" s="8"/>
    </row>
    <row r="1077" spans="4:66" x14ac:dyDescent="0.25">
      <c r="D1077" s="11"/>
      <c r="K1077" s="3"/>
      <c r="L1077" s="3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8"/>
      <c r="BK1077" s="8"/>
      <c r="BL1077" s="8"/>
      <c r="BM1077" s="8"/>
      <c r="BN1077" s="8"/>
    </row>
    <row r="1078" spans="4:66" x14ac:dyDescent="0.25">
      <c r="D1078" s="11"/>
      <c r="K1078" s="3"/>
      <c r="L1078" s="3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8"/>
      <c r="BK1078" s="8"/>
      <c r="BL1078" s="8"/>
      <c r="BM1078" s="8"/>
      <c r="BN1078" s="8"/>
    </row>
    <row r="1079" spans="4:66" x14ac:dyDescent="0.25">
      <c r="D1079" s="11"/>
      <c r="K1079" s="3"/>
      <c r="L1079" s="3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8"/>
      <c r="BK1079" s="8"/>
      <c r="BL1079" s="8"/>
      <c r="BM1079" s="8"/>
      <c r="BN1079" s="8"/>
    </row>
    <row r="1080" spans="4:66" x14ac:dyDescent="0.25">
      <c r="D1080" s="11"/>
      <c r="K1080" s="3"/>
      <c r="L1080" s="3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8"/>
      <c r="BK1080" s="8"/>
      <c r="BL1080" s="8"/>
      <c r="BM1080" s="8"/>
      <c r="BN1080" s="8"/>
    </row>
    <row r="1081" spans="4:66" x14ac:dyDescent="0.25">
      <c r="D1081" s="11"/>
      <c r="K1081" s="3"/>
      <c r="L1081" s="3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8"/>
      <c r="BK1081" s="8"/>
      <c r="BL1081" s="8"/>
      <c r="BM1081" s="8"/>
      <c r="BN1081" s="8"/>
    </row>
    <row r="1082" spans="4:66" x14ac:dyDescent="0.25">
      <c r="D1082" s="11"/>
      <c r="K1082" s="3"/>
      <c r="L1082" s="3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8"/>
      <c r="BK1082" s="8"/>
      <c r="BL1082" s="8"/>
      <c r="BM1082" s="8"/>
      <c r="BN1082" s="8"/>
    </row>
    <row r="1083" spans="4:66" x14ac:dyDescent="0.25">
      <c r="D1083" s="11"/>
      <c r="K1083" s="3"/>
      <c r="L1083" s="3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8"/>
      <c r="BK1083" s="8"/>
      <c r="BL1083" s="8"/>
      <c r="BM1083" s="8"/>
      <c r="BN1083" s="8"/>
    </row>
    <row r="1084" spans="4:66" x14ac:dyDescent="0.25">
      <c r="D1084" s="11"/>
      <c r="K1084" s="3"/>
      <c r="L1084" s="3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8"/>
      <c r="BK1084" s="8"/>
      <c r="BL1084" s="8"/>
      <c r="BM1084" s="8"/>
      <c r="BN1084" s="8"/>
    </row>
    <row r="1085" spans="4:66" x14ac:dyDescent="0.25">
      <c r="D1085" s="11"/>
      <c r="K1085" s="3"/>
      <c r="L1085" s="3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8"/>
      <c r="BK1085" s="8"/>
      <c r="BL1085" s="8"/>
      <c r="BM1085" s="8"/>
      <c r="BN1085" s="8"/>
    </row>
    <row r="1086" spans="4:66" x14ac:dyDescent="0.25">
      <c r="D1086" s="11"/>
      <c r="K1086" s="3"/>
      <c r="L1086" s="3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8"/>
      <c r="BK1086" s="8"/>
      <c r="BL1086" s="8"/>
      <c r="BM1086" s="8"/>
      <c r="BN1086" s="8"/>
    </row>
    <row r="1087" spans="4:66" x14ac:dyDescent="0.25">
      <c r="D1087" s="11"/>
      <c r="K1087" s="3"/>
      <c r="L1087" s="3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8"/>
      <c r="BK1087" s="8"/>
      <c r="BL1087" s="8"/>
      <c r="BM1087" s="8"/>
      <c r="BN1087" s="8"/>
    </row>
    <row r="1088" spans="4:66" x14ac:dyDescent="0.25">
      <c r="D1088" s="11"/>
      <c r="K1088" s="3"/>
      <c r="L1088" s="3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8"/>
      <c r="BK1088" s="8"/>
      <c r="BL1088" s="8"/>
      <c r="BM1088" s="8"/>
      <c r="BN1088" s="8"/>
    </row>
    <row r="1089" spans="4:66" x14ac:dyDescent="0.25">
      <c r="D1089" s="11"/>
      <c r="K1089" s="3"/>
      <c r="L1089" s="3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8"/>
      <c r="BK1089" s="8"/>
      <c r="BL1089" s="8"/>
      <c r="BM1089" s="8"/>
      <c r="BN1089" s="8"/>
    </row>
    <row r="1090" spans="4:66" x14ac:dyDescent="0.25">
      <c r="D1090" s="11"/>
      <c r="K1090" s="3"/>
      <c r="L1090" s="3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8"/>
      <c r="BK1090" s="8"/>
      <c r="BL1090" s="8"/>
      <c r="BM1090" s="8"/>
      <c r="BN1090" s="8"/>
    </row>
    <row r="1091" spans="4:66" x14ac:dyDescent="0.25">
      <c r="D1091" s="11"/>
      <c r="K1091" s="3"/>
      <c r="L1091" s="3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8"/>
      <c r="BK1091" s="8"/>
      <c r="BL1091" s="8"/>
      <c r="BM1091" s="8"/>
      <c r="BN1091" s="8"/>
    </row>
    <row r="1092" spans="4:66" x14ac:dyDescent="0.25">
      <c r="D1092" s="11"/>
      <c r="K1092" s="3"/>
      <c r="L1092" s="3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8"/>
      <c r="BK1092" s="8"/>
      <c r="BL1092" s="8"/>
      <c r="BM1092" s="8"/>
      <c r="BN1092" s="8"/>
    </row>
    <row r="1093" spans="4:66" x14ac:dyDescent="0.25">
      <c r="D1093"/>
      <c r="E1093" s="10"/>
      <c r="F1093" s="10"/>
      <c r="G1093" s="10"/>
      <c r="H1093" s="10"/>
      <c r="I1093" s="10"/>
      <c r="J1093" s="10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  <c r="AU1093" s="13"/>
      <c r="AV1093" s="13"/>
      <c r="AW1093" s="13"/>
      <c r="AX1093" s="13"/>
      <c r="AY1093" s="13"/>
      <c r="AZ1093" s="13"/>
      <c r="BA1093" s="13"/>
      <c r="BB1093" s="13"/>
      <c r="BC1093" s="13"/>
      <c r="BD1093" s="13"/>
      <c r="BE1093" s="13"/>
      <c r="BF1093" s="13"/>
      <c r="BG1093" s="13"/>
      <c r="BH1093" s="13"/>
      <c r="BI1093" s="13"/>
      <c r="BJ1093" s="14"/>
      <c r="BK1093" s="14"/>
      <c r="BL1093" s="14"/>
      <c r="BM1093" s="14"/>
      <c r="BN1093" s="14"/>
    </row>
    <row r="1094" spans="4:66" x14ac:dyDescent="0.25">
      <c r="D1094"/>
      <c r="E1094" s="10"/>
      <c r="F1094" s="10"/>
      <c r="G1094" s="10"/>
      <c r="H1094" s="10"/>
      <c r="I1094" s="10"/>
      <c r="J1094" s="10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13"/>
      <c r="AZ1094" s="13"/>
      <c r="BA1094" s="13"/>
      <c r="BB1094" s="13"/>
      <c r="BC1094" s="13"/>
      <c r="BD1094" s="13"/>
      <c r="BE1094" s="13"/>
      <c r="BF1094" s="13"/>
      <c r="BG1094" s="13"/>
      <c r="BH1094" s="13"/>
      <c r="BI1094" s="13"/>
      <c r="BJ1094" s="14"/>
      <c r="BK1094" s="14"/>
      <c r="BL1094" s="14"/>
      <c r="BM1094" s="14"/>
      <c r="BN1094" s="14"/>
    </row>
    <row r="1095" spans="4:66" x14ac:dyDescent="0.25">
      <c r="D1095"/>
      <c r="E1095" s="10"/>
      <c r="F1095" s="10"/>
      <c r="G1095" s="10"/>
      <c r="H1095" s="10"/>
      <c r="I1095" s="10"/>
      <c r="J1095" s="10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  <c r="AU1095" s="13"/>
      <c r="AV1095" s="13"/>
      <c r="AW1095" s="13"/>
      <c r="AX1095" s="13"/>
      <c r="AY1095" s="13"/>
      <c r="AZ1095" s="13"/>
      <c r="BA1095" s="13"/>
      <c r="BB1095" s="13"/>
      <c r="BC1095" s="13"/>
      <c r="BD1095" s="13"/>
      <c r="BE1095" s="13"/>
      <c r="BF1095" s="13"/>
      <c r="BG1095" s="13"/>
      <c r="BH1095" s="13"/>
      <c r="BI1095" s="13"/>
      <c r="BJ1095" s="14"/>
      <c r="BK1095" s="14"/>
      <c r="BL1095" s="14"/>
      <c r="BM1095" s="14"/>
      <c r="BN1095" s="14"/>
    </row>
    <row r="1096" spans="4:66" x14ac:dyDescent="0.25">
      <c r="D1096"/>
      <c r="E1096" s="10"/>
      <c r="F1096" s="10"/>
      <c r="G1096" s="10"/>
      <c r="H1096" s="10"/>
      <c r="I1096" s="10"/>
      <c r="J1096" s="10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  <c r="AU1096" s="13"/>
      <c r="AV1096" s="13"/>
      <c r="AW1096" s="13"/>
      <c r="AX1096" s="13"/>
      <c r="AY1096" s="13"/>
      <c r="AZ1096" s="13"/>
      <c r="BA1096" s="13"/>
      <c r="BB1096" s="13"/>
      <c r="BC1096" s="13"/>
      <c r="BD1096" s="13"/>
      <c r="BE1096" s="13"/>
      <c r="BF1096" s="13"/>
      <c r="BG1096" s="13"/>
      <c r="BH1096" s="13"/>
      <c r="BI1096" s="13"/>
      <c r="BJ1096" s="14"/>
      <c r="BK1096" s="14"/>
      <c r="BL1096" s="14"/>
      <c r="BM1096" s="14"/>
      <c r="BN1096" s="14"/>
    </row>
    <row r="1097" spans="4:66" x14ac:dyDescent="0.25">
      <c r="D1097"/>
      <c r="E1097" s="10"/>
      <c r="F1097" s="10"/>
      <c r="G1097" s="10"/>
      <c r="H1097" s="10"/>
      <c r="I1097" s="10"/>
      <c r="J1097" s="10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  <c r="AU1097" s="13"/>
      <c r="AV1097" s="13"/>
      <c r="AW1097" s="13"/>
      <c r="AX1097" s="13"/>
      <c r="AY1097" s="13"/>
      <c r="AZ1097" s="13"/>
      <c r="BA1097" s="13"/>
      <c r="BB1097" s="13"/>
      <c r="BC1097" s="13"/>
      <c r="BD1097" s="13"/>
      <c r="BE1097" s="13"/>
      <c r="BF1097" s="13"/>
      <c r="BG1097" s="13"/>
      <c r="BH1097" s="13"/>
      <c r="BI1097" s="13"/>
      <c r="BJ1097" s="14"/>
      <c r="BK1097" s="14"/>
      <c r="BL1097" s="14"/>
      <c r="BM1097" s="14"/>
      <c r="BN1097" s="14"/>
    </row>
    <row r="1098" spans="4:66" x14ac:dyDescent="0.25">
      <c r="D1098"/>
      <c r="E1098" s="10"/>
      <c r="F1098" s="10"/>
      <c r="G1098" s="10"/>
      <c r="H1098" s="10"/>
      <c r="I1098" s="10"/>
      <c r="J1098" s="10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  <c r="AT1098" s="13"/>
      <c r="AU1098" s="13"/>
      <c r="AV1098" s="13"/>
      <c r="AW1098" s="13"/>
      <c r="AX1098" s="13"/>
      <c r="AY1098" s="13"/>
      <c r="AZ1098" s="13"/>
      <c r="BA1098" s="13"/>
      <c r="BB1098" s="13"/>
      <c r="BC1098" s="13"/>
      <c r="BD1098" s="13"/>
      <c r="BE1098" s="13"/>
      <c r="BF1098" s="13"/>
      <c r="BG1098" s="13"/>
      <c r="BH1098" s="13"/>
      <c r="BI1098" s="13"/>
      <c r="BJ1098" s="14"/>
      <c r="BK1098" s="14"/>
      <c r="BL1098" s="14"/>
      <c r="BM1098" s="14"/>
      <c r="BN1098" s="14"/>
    </row>
    <row r="1099" spans="4:66" x14ac:dyDescent="0.25">
      <c r="D1099"/>
      <c r="E1099" s="10"/>
      <c r="F1099" s="10"/>
      <c r="G1099" s="10"/>
      <c r="H1099" s="10"/>
      <c r="I1099" s="10"/>
      <c r="J1099" s="10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  <c r="AT1099" s="13"/>
      <c r="AU1099" s="13"/>
      <c r="AV1099" s="13"/>
      <c r="AW1099" s="13"/>
      <c r="AX1099" s="13"/>
      <c r="AY1099" s="13"/>
      <c r="AZ1099" s="13"/>
      <c r="BA1099" s="13"/>
      <c r="BB1099" s="13"/>
      <c r="BC1099" s="13"/>
      <c r="BD1099" s="13"/>
      <c r="BE1099" s="13"/>
      <c r="BF1099" s="13"/>
      <c r="BG1099" s="13"/>
      <c r="BH1099" s="13"/>
      <c r="BI1099" s="13"/>
      <c r="BJ1099" s="14"/>
      <c r="BK1099" s="14"/>
      <c r="BL1099" s="14"/>
      <c r="BM1099" s="14"/>
      <c r="BN1099" s="14"/>
    </row>
    <row r="1100" spans="4:66" x14ac:dyDescent="0.25">
      <c r="D1100"/>
      <c r="E1100" s="10"/>
      <c r="F1100" s="10"/>
      <c r="G1100" s="10"/>
      <c r="H1100" s="10"/>
      <c r="I1100" s="10"/>
      <c r="J1100" s="10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  <c r="AT1100" s="13"/>
      <c r="AU1100" s="13"/>
      <c r="AV1100" s="13"/>
      <c r="AW1100" s="13"/>
      <c r="AX1100" s="13"/>
      <c r="AY1100" s="13"/>
      <c r="AZ1100" s="13"/>
      <c r="BA1100" s="13"/>
      <c r="BB1100" s="13"/>
      <c r="BC1100" s="13"/>
      <c r="BD1100" s="13"/>
      <c r="BE1100" s="13"/>
      <c r="BF1100" s="13"/>
      <c r="BG1100" s="13"/>
      <c r="BH1100" s="13"/>
      <c r="BI1100" s="13"/>
      <c r="BJ1100" s="14"/>
      <c r="BK1100" s="14"/>
      <c r="BL1100" s="14"/>
      <c r="BM1100" s="14"/>
      <c r="BN1100" s="14"/>
    </row>
    <row r="1101" spans="4:66" x14ac:dyDescent="0.25">
      <c r="D1101"/>
      <c r="E1101" s="10"/>
      <c r="F1101" s="10"/>
      <c r="G1101" s="10"/>
      <c r="H1101" s="10"/>
      <c r="I1101" s="10"/>
      <c r="J1101" s="10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  <c r="AT1101" s="13"/>
      <c r="AU1101" s="13"/>
      <c r="AV1101" s="13"/>
      <c r="AW1101" s="13"/>
      <c r="AX1101" s="13"/>
      <c r="AY1101" s="13"/>
      <c r="AZ1101" s="13"/>
      <c r="BA1101" s="13"/>
      <c r="BB1101" s="13"/>
      <c r="BC1101" s="13"/>
      <c r="BD1101" s="13"/>
      <c r="BE1101" s="13"/>
      <c r="BF1101" s="13"/>
      <c r="BG1101" s="13"/>
      <c r="BH1101" s="13"/>
      <c r="BI1101" s="13"/>
      <c r="BJ1101" s="14"/>
      <c r="BK1101" s="14"/>
      <c r="BL1101" s="14"/>
      <c r="BM1101" s="14"/>
      <c r="BN1101" s="14"/>
    </row>
    <row r="1102" spans="4:66" x14ac:dyDescent="0.25">
      <c r="D1102"/>
      <c r="E1102" s="10"/>
      <c r="F1102" s="10"/>
      <c r="G1102" s="10"/>
      <c r="H1102" s="10"/>
      <c r="I1102" s="10"/>
      <c r="J1102" s="10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  <c r="AT1102" s="13"/>
      <c r="AU1102" s="13"/>
      <c r="AV1102" s="13"/>
      <c r="AW1102" s="13"/>
      <c r="AX1102" s="13"/>
      <c r="AY1102" s="13"/>
      <c r="AZ1102" s="13"/>
      <c r="BA1102" s="13"/>
      <c r="BB1102" s="13"/>
      <c r="BC1102" s="13"/>
      <c r="BD1102" s="13"/>
      <c r="BE1102" s="13"/>
      <c r="BF1102" s="13"/>
      <c r="BG1102" s="13"/>
      <c r="BH1102" s="13"/>
      <c r="BI1102" s="13"/>
      <c r="BJ1102" s="14"/>
      <c r="BK1102" s="14"/>
      <c r="BL1102" s="14"/>
      <c r="BM1102" s="14"/>
      <c r="BN1102" s="14"/>
    </row>
    <row r="1103" spans="4:66" x14ac:dyDescent="0.25">
      <c r="D1103"/>
      <c r="E1103" s="10"/>
      <c r="F1103" s="10"/>
      <c r="G1103" s="10"/>
      <c r="H1103" s="10"/>
      <c r="I1103" s="10"/>
      <c r="J1103" s="10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  <c r="AT1103" s="13"/>
      <c r="AU1103" s="13"/>
      <c r="AV1103" s="13"/>
      <c r="AW1103" s="13"/>
      <c r="AX1103" s="13"/>
      <c r="AY1103" s="13"/>
      <c r="AZ1103" s="13"/>
      <c r="BA1103" s="13"/>
      <c r="BB1103" s="13"/>
      <c r="BC1103" s="13"/>
      <c r="BD1103" s="13"/>
      <c r="BE1103" s="13"/>
      <c r="BF1103" s="13"/>
      <c r="BG1103" s="13"/>
      <c r="BH1103" s="13"/>
      <c r="BI1103" s="13"/>
      <c r="BJ1103" s="14"/>
      <c r="BK1103" s="14"/>
      <c r="BL1103" s="14"/>
      <c r="BM1103" s="14"/>
      <c r="BN1103" s="14"/>
    </row>
    <row r="1104" spans="4:66" x14ac:dyDescent="0.25">
      <c r="D1104"/>
      <c r="E1104" s="10"/>
      <c r="F1104" s="10"/>
      <c r="G1104" s="10"/>
      <c r="H1104" s="10"/>
      <c r="I1104" s="10"/>
      <c r="J1104" s="10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  <c r="AS1104" s="13"/>
      <c r="AT1104" s="13"/>
      <c r="AU1104" s="13"/>
      <c r="AV1104" s="13"/>
      <c r="AW1104" s="13"/>
      <c r="AX1104" s="13"/>
      <c r="AY1104" s="13"/>
      <c r="AZ1104" s="13"/>
      <c r="BA1104" s="13"/>
      <c r="BB1104" s="13"/>
      <c r="BC1104" s="13"/>
      <c r="BD1104" s="13"/>
      <c r="BE1104" s="13"/>
      <c r="BF1104" s="13"/>
      <c r="BG1104" s="13"/>
      <c r="BH1104" s="13"/>
      <c r="BI1104" s="13"/>
      <c r="BJ1104" s="14"/>
      <c r="BK1104" s="14"/>
      <c r="BL1104" s="14"/>
      <c r="BM1104" s="14"/>
      <c r="BN1104" s="14"/>
    </row>
    <row r="1105" spans="4:66" x14ac:dyDescent="0.25">
      <c r="D1105"/>
      <c r="E1105" s="10"/>
      <c r="F1105" s="10"/>
      <c r="G1105" s="10"/>
      <c r="H1105" s="10"/>
      <c r="I1105" s="10"/>
      <c r="J1105" s="10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  <c r="AS1105" s="13"/>
      <c r="AT1105" s="13"/>
      <c r="AU1105" s="13"/>
      <c r="AV1105" s="13"/>
      <c r="AW1105" s="13"/>
      <c r="AX1105" s="13"/>
      <c r="AY1105" s="13"/>
      <c r="AZ1105" s="13"/>
      <c r="BA1105" s="13"/>
      <c r="BB1105" s="13"/>
      <c r="BC1105" s="13"/>
      <c r="BD1105" s="13"/>
      <c r="BE1105" s="13"/>
      <c r="BF1105" s="13"/>
      <c r="BG1105" s="13"/>
      <c r="BH1105" s="13"/>
      <c r="BI1105" s="13"/>
      <c r="BJ1105" s="14"/>
      <c r="BK1105" s="14"/>
      <c r="BL1105" s="14"/>
      <c r="BM1105" s="14"/>
      <c r="BN1105" s="14"/>
    </row>
    <row r="1106" spans="4:66" x14ac:dyDescent="0.25">
      <c r="D1106"/>
      <c r="E1106" s="10"/>
      <c r="F1106" s="10"/>
      <c r="G1106" s="10"/>
      <c r="H1106" s="10"/>
      <c r="I1106" s="10"/>
      <c r="J1106" s="10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  <c r="AS1106" s="13"/>
      <c r="AT1106" s="13"/>
      <c r="AU1106" s="13"/>
      <c r="AV1106" s="13"/>
      <c r="AW1106" s="13"/>
      <c r="AX1106" s="13"/>
      <c r="AY1106" s="13"/>
      <c r="AZ1106" s="13"/>
      <c r="BA1106" s="13"/>
      <c r="BB1106" s="13"/>
      <c r="BC1106" s="13"/>
      <c r="BD1106" s="13"/>
      <c r="BE1106" s="13"/>
      <c r="BF1106" s="13"/>
      <c r="BG1106" s="13"/>
      <c r="BH1106" s="13"/>
      <c r="BI1106" s="13"/>
      <c r="BJ1106" s="14"/>
      <c r="BK1106" s="14"/>
      <c r="BL1106" s="14"/>
      <c r="BM1106" s="14"/>
      <c r="BN1106" s="14"/>
    </row>
    <row r="1107" spans="4:66" x14ac:dyDescent="0.25">
      <c r="D1107"/>
      <c r="E1107" s="10"/>
      <c r="F1107" s="10"/>
      <c r="G1107" s="10"/>
      <c r="H1107" s="10"/>
      <c r="I1107" s="10"/>
      <c r="J1107" s="10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  <c r="AS1107" s="13"/>
      <c r="AT1107" s="13"/>
      <c r="AU1107" s="13"/>
      <c r="AV1107" s="13"/>
      <c r="AW1107" s="13"/>
      <c r="AX1107" s="13"/>
      <c r="AY1107" s="13"/>
      <c r="AZ1107" s="13"/>
      <c r="BA1107" s="13"/>
      <c r="BB1107" s="13"/>
      <c r="BC1107" s="13"/>
      <c r="BD1107" s="13"/>
      <c r="BE1107" s="13"/>
      <c r="BF1107" s="13"/>
      <c r="BG1107" s="13"/>
      <c r="BH1107" s="13"/>
      <c r="BI1107" s="13"/>
      <c r="BJ1107" s="14"/>
      <c r="BK1107" s="14"/>
      <c r="BL1107" s="14"/>
      <c r="BM1107" s="14"/>
      <c r="BN1107" s="14"/>
    </row>
    <row r="1108" spans="4:66" x14ac:dyDescent="0.25">
      <c r="D1108"/>
      <c r="E1108" s="10"/>
      <c r="F1108" s="10"/>
      <c r="G1108" s="10"/>
      <c r="H1108" s="10"/>
      <c r="I1108" s="10"/>
      <c r="J1108" s="10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3"/>
      <c r="AQ1108" s="13"/>
      <c r="AR1108" s="13"/>
      <c r="AS1108" s="13"/>
      <c r="AT1108" s="13"/>
      <c r="AU1108" s="13"/>
      <c r="AV1108" s="13"/>
      <c r="AW1108" s="13"/>
      <c r="AX1108" s="13"/>
      <c r="AY1108" s="13"/>
      <c r="AZ1108" s="13"/>
      <c r="BA1108" s="13"/>
      <c r="BB1108" s="13"/>
      <c r="BC1108" s="13"/>
      <c r="BD1108" s="13"/>
      <c r="BE1108" s="13"/>
      <c r="BF1108" s="13"/>
      <c r="BG1108" s="13"/>
      <c r="BH1108" s="13"/>
      <c r="BI1108" s="13"/>
      <c r="BJ1108" s="14"/>
      <c r="BK1108" s="14"/>
      <c r="BL1108" s="14"/>
      <c r="BM1108" s="14"/>
      <c r="BN1108" s="14"/>
    </row>
    <row r="1109" spans="4:66" x14ac:dyDescent="0.25">
      <c r="D1109"/>
      <c r="E1109" s="10"/>
      <c r="F1109" s="10"/>
      <c r="G1109" s="10"/>
      <c r="H1109" s="10"/>
      <c r="I1109" s="10"/>
      <c r="J1109" s="10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3"/>
      <c r="AQ1109" s="13"/>
      <c r="AR1109" s="13"/>
      <c r="AS1109" s="13"/>
      <c r="AT1109" s="13"/>
      <c r="AU1109" s="13"/>
      <c r="AV1109" s="13"/>
      <c r="AW1109" s="13"/>
      <c r="AX1109" s="13"/>
      <c r="AY1109" s="13"/>
      <c r="AZ1109" s="13"/>
      <c r="BA1109" s="13"/>
      <c r="BB1109" s="13"/>
      <c r="BC1109" s="13"/>
      <c r="BD1109" s="13"/>
      <c r="BE1109" s="13"/>
      <c r="BF1109" s="13"/>
      <c r="BG1109" s="13"/>
      <c r="BH1109" s="13"/>
      <c r="BI1109" s="13"/>
      <c r="BJ1109" s="14"/>
      <c r="BK1109" s="14"/>
      <c r="BL1109" s="14"/>
      <c r="BM1109" s="14"/>
      <c r="BN1109" s="14"/>
    </row>
    <row r="1110" spans="4:66" x14ac:dyDescent="0.25">
      <c r="D1110"/>
      <c r="E1110" s="10"/>
      <c r="F1110" s="10"/>
      <c r="G1110" s="10"/>
      <c r="H1110" s="10"/>
      <c r="I1110" s="10"/>
      <c r="J1110" s="10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3"/>
      <c r="AQ1110" s="13"/>
      <c r="AR1110" s="13"/>
      <c r="AS1110" s="13"/>
      <c r="AT1110" s="13"/>
      <c r="AU1110" s="13"/>
      <c r="AV1110" s="13"/>
      <c r="AW1110" s="13"/>
      <c r="AX1110" s="13"/>
      <c r="AY1110" s="13"/>
      <c r="AZ1110" s="13"/>
      <c r="BA1110" s="13"/>
      <c r="BB1110" s="13"/>
      <c r="BC1110" s="13"/>
      <c r="BD1110" s="13"/>
      <c r="BE1110" s="13"/>
      <c r="BF1110" s="13"/>
      <c r="BG1110" s="13"/>
      <c r="BH1110" s="13"/>
      <c r="BI1110" s="13"/>
      <c r="BJ1110" s="14"/>
      <c r="BK1110" s="14"/>
      <c r="BL1110" s="14"/>
      <c r="BM1110" s="14"/>
      <c r="BN1110" s="14"/>
    </row>
    <row r="1111" spans="4:66" x14ac:dyDescent="0.25">
      <c r="D1111"/>
      <c r="E1111" s="10"/>
      <c r="F1111" s="10"/>
      <c r="G1111" s="10"/>
      <c r="H1111" s="10"/>
      <c r="I1111" s="10"/>
      <c r="J1111" s="10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/>
      <c r="AJ1111" s="13"/>
      <c r="AK1111" s="13"/>
      <c r="AL1111" s="13"/>
      <c r="AM1111" s="13"/>
      <c r="AN1111" s="13"/>
      <c r="AO1111" s="13"/>
      <c r="AP1111" s="13"/>
      <c r="AQ1111" s="13"/>
      <c r="AR1111" s="13"/>
      <c r="AS1111" s="13"/>
      <c r="AT1111" s="13"/>
      <c r="AU1111" s="13"/>
      <c r="AV1111" s="13"/>
      <c r="AW1111" s="13"/>
      <c r="AX1111" s="13"/>
      <c r="AY1111" s="13"/>
      <c r="AZ1111" s="13"/>
      <c r="BA1111" s="13"/>
      <c r="BB1111" s="13"/>
      <c r="BC1111" s="13"/>
      <c r="BD1111" s="13"/>
      <c r="BE1111" s="13"/>
      <c r="BF1111" s="13"/>
      <c r="BG1111" s="13"/>
      <c r="BH1111" s="13"/>
      <c r="BI1111" s="13"/>
      <c r="BJ1111" s="14"/>
      <c r="BK1111" s="14"/>
      <c r="BL1111" s="14"/>
      <c r="BM1111" s="14"/>
      <c r="BN1111" s="14"/>
    </row>
    <row r="1112" spans="4:66" x14ac:dyDescent="0.25">
      <c r="D1112"/>
      <c r="E1112" s="10"/>
      <c r="F1112" s="10"/>
      <c r="G1112" s="10"/>
      <c r="H1112" s="10"/>
      <c r="I1112" s="10"/>
      <c r="J1112" s="10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  <c r="AS1112" s="13"/>
      <c r="AT1112" s="13"/>
      <c r="AU1112" s="13"/>
      <c r="AV1112" s="13"/>
      <c r="AW1112" s="13"/>
      <c r="AX1112" s="13"/>
      <c r="AY1112" s="13"/>
      <c r="AZ1112" s="13"/>
      <c r="BA1112" s="13"/>
      <c r="BB1112" s="13"/>
      <c r="BC1112" s="13"/>
      <c r="BD1112" s="13"/>
      <c r="BE1112" s="13"/>
      <c r="BF1112" s="13"/>
      <c r="BG1112" s="13"/>
      <c r="BH1112" s="13"/>
      <c r="BI1112" s="13"/>
      <c r="BJ1112" s="14"/>
      <c r="BK1112" s="14"/>
      <c r="BL1112" s="14"/>
      <c r="BM1112" s="14"/>
      <c r="BN1112" s="14"/>
    </row>
  </sheetData>
  <conditionalFormatting sqref="BJ2:BL11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2021-01-19T16:29:10Z</dcterms:created>
  <dcterms:modified xsi:type="dcterms:W3CDTF">2021-09-15T15:35:01Z</dcterms:modified>
</cp:coreProperties>
</file>