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810" yWindow="0" windowWidth="10920" windowHeight="5415"/>
  </bookViews>
  <sheets>
    <sheet name="Invoice" sheetId="1" r:id="rId1"/>
    <sheet name="Catalogue" sheetId="2" r:id="rId2"/>
    <sheet name="Customers" sheetId="3" r:id="rId3"/>
  </sheets>
  <definedNames>
    <definedName name="_xlnm._FilterDatabase" localSheetId="1" hidden="1">Catalogue!$A$1:$F$51</definedName>
    <definedName name="_xlnm._FilterDatabase" localSheetId="2" hidden="1">Customers!$A$1:$H$5</definedName>
    <definedName name="_xlnm.Print_Area" localSheetId="0">Invoice!$A$1:$F$27</definedName>
  </definedNames>
  <calcPr calcId="162913"/>
</workbook>
</file>

<file path=xl/calcChain.xml><?xml version="1.0" encoding="utf-8"?>
<calcChain xmlns="http://schemas.openxmlformats.org/spreadsheetml/2006/main">
  <c r="D21" i="1" l="1"/>
  <c r="D22" i="1"/>
  <c r="F24" i="1"/>
  <c r="E22" i="1" l="1"/>
  <c r="G22" i="1" s="1"/>
  <c r="C22" i="1"/>
  <c r="E21" i="1"/>
  <c r="G21" i="1" s="1"/>
  <c r="G24" i="1" s="1"/>
  <c r="C2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17" i="1" l="1"/>
  <c r="C11" i="1"/>
  <c r="E18" i="1" l="1"/>
  <c r="D8" i="1" l="1"/>
  <c r="D7" i="1"/>
  <c r="D6" i="1"/>
  <c r="D5" i="1"/>
</calcChain>
</file>

<file path=xl/sharedStrings.xml><?xml version="1.0" encoding="utf-8"?>
<sst xmlns="http://schemas.openxmlformats.org/spreadsheetml/2006/main" count="204" uniqueCount="169">
  <si>
    <t>Order Date:</t>
  </si>
  <si>
    <t>Order Number:</t>
  </si>
  <si>
    <t>Description</t>
  </si>
  <si>
    <t>Purchase Order:</t>
  </si>
  <si>
    <t>Thank you for your business!</t>
  </si>
  <si>
    <t>Address:</t>
  </si>
  <si>
    <t>Contact:</t>
  </si>
  <si>
    <t>Account No.:</t>
  </si>
  <si>
    <t xml:space="preserve">Terms: </t>
  </si>
  <si>
    <t>Invoice</t>
  </si>
  <si>
    <t>West Beach Bathrooms</t>
  </si>
  <si>
    <t>499 Ocean Blvd</t>
  </si>
  <si>
    <t>Zak Stephens</t>
  </si>
  <si>
    <t>West Beach</t>
  </si>
  <si>
    <t>Purchasing</t>
  </si>
  <si>
    <t>Product Code</t>
  </si>
  <si>
    <t>Quantity/Size</t>
  </si>
  <si>
    <t>List Price</t>
  </si>
  <si>
    <t>Discount %</t>
  </si>
  <si>
    <t>Net Price</t>
  </si>
  <si>
    <t>BRI200001</t>
  </si>
  <si>
    <t>Chrome (Alu) Flat Listello 20mm</t>
  </si>
  <si>
    <t>20x2.5m</t>
  </si>
  <si>
    <t>BRI6001</t>
  </si>
  <si>
    <t>Diamond Hole Cutter 6mm bore for porcelain</t>
  </si>
  <si>
    <t>BRI9001</t>
  </si>
  <si>
    <t>Standard Trim (PVC Trade) White 9mm</t>
  </si>
  <si>
    <t>2.50 m</t>
  </si>
  <si>
    <t>CAS200200002</t>
  </si>
  <si>
    <t>Cocco White</t>
  </si>
  <si>
    <t>200x200</t>
  </si>
  <si>
    <t>CAS200200003</t>
  </si>
  <si>
    <t>Liquirizia Black</t>
  </si>
  <si>
    <t>CAS300600001</t>
  </si>
  <si>
    <t>Botticino Matt Rectangular</t>
  </si>
  <si>
    <t>300x600x9.5</t>
  </si>
  <si>
    <t>CAS300600021</t>
  </si>
  <si>
    <t>Grigio Egeo Matt Rectangular</t>
  </si>
  <si>
    <t>CAS300600030</t>
  </si>
  <si>
    <t>Bianco Assoluto Bright Rectangular</t>
  </si>
  <si>
    <t>300x600</t>
  </si>
  <si>
    <t>CAS300600043</t>
  </si>
  <si>
    <t>Lavagna Bianca 300x600</t>
  </si>
  <si>
    <t>CAS300600045</t>
  </si>
  <si>
    <t>Meteor Perla Naturale Rectangular</t>
  </si>
  <si>
    <t>300x600x9.5mm</t>
  </si>
  <si>
    <t>CAS300600048</t>
  </si>
  <si>
    <t>Ramora Brown Matt Rectangular</t>
  </si>
  <si>
    <t>CAS300600091</t>
  </si>
  <si>
    <t>Metalwood Piombo Rectangular</t>
  </si>
  <si>
    <t>CAS300600093</t>
  </si>
  <si>
    <t>Metalwood Bronzo Rectangular</t>
  </si>
  <si>
    <t>CAS300600172</t>
  </si>
  <si>
    <t>Lavagna Grigia 300x600</t>
  </si>
  <si>
    <t>CAS600600005</t>
  </si>
  <si>
    <t>Botticino Matt</t>
  </si>
  <si>
    <t>600x600x10.5mm</t>
  </si>
  <si>
    <t>CAS600600008</t>
  </si>
  <si>
    <t>Bianco Assoluto Matt (Original)</t>
  </si>
  <si>
    <t>CAS600600011</t>
  </si>
  <si>
    <t>Grigio Egeo Matt</t>
  </si>
  <si>
    <t>CAS600600022</t>
  </si>
  <si>
    <t>Ramora Brown Matt</t>
  </si>
  <si>
    <t>CAS600600034</t>
  </si>
  <si>
    <t>Meteor Verde Naturale</t>
  </si>
  <si>
    <t>CAS600600062</t>
  </si>
  <si>
    <t>Bianco Assoluto Bright (Satin)</t>
  </si>
  <si>
    <t>ELI100300009</t>
  </si>
  <si>
    <t>100x300</t>
  </si>
  <si>
    <t>LBC300600003</t>
  </si>
  <si>
    <t>Styling Beige Rectangular (Beje)</t>
  </si>
  <si>
    <t>300x600x10.5mm</t>
  </si>
  <si>
    <t>LBC300600005</t>
  </si>
  <si>
    <t>Styling Anthracite Rectangular (Anthracite)</t>
  </si>
  <si>
    <t>LBC300600011</t>
  </si>
  <si>
    <t>Slice Anthracite Scored Decor</t>
  </si>
  <si>
    <t>LBC300600028</t>
  </si>
  <si>
    <t>Granity Frost Stone Structured Rectangular</t>
  </si>
  <si>
    <t>LBC600600001</t>
  </si>
  <si>
    <t>Styling Ivory (Perola)</t>
  </si>
  <si>
    <t>LBC600600003</t>
  </si>
  <si>
    <t>Styling Anthracite (Anthracite)</t>
  </si>
  <si>
    <t>LIT05002</t>
  </si>
  <si>
    <t>KF Grout Protector</t>
  </si>
  <si>
    <t>½ litre</t>
  </si>
  <si>
    <t>MAP15001</t>
  </si>
  <si>
    <t>D2 Mapegrip AA-Class Wall Adhesive</t>
  </si>
  <si>
    <t>15kg [10 l]</t>
  </si>
  <si>
    <t>MAP20030</t>
  </si>
  <si>
    <t>Keraflex Maxi Grey 20kg</t>
  </si>
  <si>
    <t>20 kg</t>
  </si>
  <si>
    <t>MAP20031</t>
  </si>
  <si>
    <t>Keraflex Maxi White 20kg</t>
  </si>
  <si>
    <t>MAP20034</t>
  </si>
  <si>
    <t>Keraquick Grey 20kg</t>
  </si>
  <si>
    <t>MAP2031</t>
  </si>
  <si>
    <t>Ultracolor 100 White Plus 2kg Alu-Pak</t>
  </si>
  <si>
    <t>2 kg Alu-pak</t>
  </si>
  <si>
    <t>MAP2034</t>
  </si>
  <si>
    <t>Ultracolor 114 Anthracite Plus 2kg Alu-Pak</t>
  </si>
  <si>
    <t>MAP2036</t>
  </si>
  <si>
    <t>Ultracolor 120 Black Plus 2kg Alu-Pak</t>
  </si>
  <si>
    <t>MAP2039</t>
  </si>
  <si>
    <t>Ultracolor 111 Silver Grey Plus 2kg Alu-Pak</t>
  </si>
  <si>
    <t>MAP2040</t>
  </si>
  <si>
    <t>Ultracolor 112 Medium Grey Plus 2kg Alu-Pak</t>
  </si>
  <si>
    <t>MAP25041</t>
  </si>
  <si>
    <t>{Elastorapid White Powder LARGE BAG</t>
  </si>
  <si>
    <t>25 kg</t>
  </si>
  <si>
    <t>MAP310007</t>
  </si>
  <si>
    <t>Mapesil AC 111 Silver Grey</t>
  </si>
  <si>
    <t>310 ml</t>
  </si>
  <si>
    <t>MAP310008</t>
  </si>
  <si>
    <t>Mapesil AC 112 Grigio Medeo</t>
  </si>
  <si>
    <t>MAP5016</t>
  </si>
  <si>
    <t>Ultracolor 114 Anthracite Plus</t>
  </si>
  <si>
    <t>5 kg Alu-Pak</t>
  </si>
  <si>
    <t>MAP5018</t>
  </si>
  <si>
    <t>Ultracolor 120 Black Plus</t>
  </si>
  <si>
    <t>5 kg Alu Pak</t>
  </si>
  <si>
    <t>MAP5019</t>
  </si>
  <si>
    <t>Ultracolor 142 Brown Plus</t>
  </si>
  <si>
    <t>MAP5021</t>
  </si>
  <si>
    <t>Ultracolor 113 Cement Grey Plus</t>
  </si>
  <si>
    <t>MAP5026</t>
  </si>
  <si>
    <t>Ultracolor 130 Jasmine Plus</t>
  </si>
  <si>
    <t>MAP5028</t>
  </si>
  <si>
    <t>Ultracolor 110 Manhattan Plus</t>
  </si>
  <si>
    <t>MAP5030</t>
  </si>
  <si>
    <t>Ultracolor 112 Medium Grey Plus</t>
  </si>
  <si>
    <t>5 kg Alu-pak</t>
  </si>
  <si>
    <t>MAP5032</t>
  </si>
  <si>
    <t>Ultracolor 111 Silver Grey Plus</t>
  </si>
  <si>
    <t>MAP5040</t>
  </si>
  <si>
    <t>Ultracolor 100 White Plus</t>
  </si>
  <si>
    <t>MAP6007</t>
  </si>
  <si>
    <t>Keraquick Latex Plus</t>
  </si>
  <si>
    <t>6 kg</t>
  </si>
  <si>
    <t>Account No.</t>
  </si>
  <si>
    <t>Name</t>
  </si>
  <si>
    <t>Contact</t>
  </si>
  <si>
    <t>Address 1</t>
  </si>
  <si>
    <t>Address 2</t>
  </si>
  <si>
    <t>Discount</t>
  </si>
  <si>
    <t>Yes</t>
  </si>
  <si>
    <t>No</t>
  </si>
  <si>
    <t>La Mesa</t>
  </si>
  <si>
    <t>2122 Sheldon Drive</t>
  </si>
  <si>
    <t>Frequent Showers</t>
  </si>
  <si>
    <t>Bathtime</t>
  </si>
  <si>
    <t>Sinking Feeling</t>
  </si>
  <si>
    <t>Pam Donaldson</t>
  </si>
  <si>
    <t>Amit Nehraj</t>
  </si>
  <si>
    <t>Dorothy Walinski</t>
  </si>
  <si>
    <t>9122 The Strand</t>
  </si>
  <si>
    <t>Hermosa Beach</t>
  </si>
  <si>
    <t>21998 Pacific Coast Highway</t>
  </si>
  <si>
    <t>Malibu</t>
  </si>
  <si>
    <t>Terms</t>
  </si>
  <si>
    <r>
      <t>Please contact the Customer Service department at</t>
    </r>
    <r>
      <rPr>
        <b/>
        <sz val="8"/>
        <color indexed="23"/>
        <rFont val="Verdana"/>
        <family val="2"/>
      </rPr>
      <t xml:space="preserve"> 555-0100</t>
    </r>
    <r>
      <rPr>
        <sz val="8"/>
        <color indexed="23"/>
        <rFont val="Verdana"/>
        <family val="2"/>
      </rPr>
      <t xml:space="preserve"> with any questions or concerns.</t>
    </r>
  </si>
  <si>
    <t>Shower Power</t>
  </si>
  <si>
    <t>Due Date:</t>
  </si>
  <si>
    <t>Product</t>
  </si>
  <si>
    <t>Unit Type</t>
  </si>
  <si>
    <t>Unit Cost</t>
  </si>
  <si>
    <t>Order Quantity</t>
  </si>
  <si>
    <t>Cost</t>
  </si>
  <si>
    <t>Last Order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</si>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</sst>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[$$-409]#,##0.00"/>
    <numFmt numFmtId="166" formatCode="&quot;$&quot;#,##0.00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sz val="10"/>
      <color indexed="56"/>
      <name val="Verdana"/>
      <family val="2"/>
    </font>
    <font>
      <sz val="9"/>
      <name val="Verdana"/>
      <family val="2"/>
    </font>
    <font>
      <sz val="9"/>
      <color indexed="56"/>
      <name val="Verdana"/>
      <family val="2"/>
    </font>
    <font>
      <sz val="9"/>
      <color indexed="23"/>
      <name val="Verdana"/>
      <family val="2"/>
    </font>
    <font>
      <b/>
      <sz val="20"/>
      <color indexed="19"/>
      <name val="Verdana"/>
      <family val="2"/>
    </font>
    <font>
      <b/>
      <sz val="8"/>
      <color indexed="23"/>
      <name val="Verdana"/>
      <family val="2"/>
    </font>
    <font>
      <sz val="8"/>
      <color indexed="23"/>
      <name val="Verdana"/>
      <family val="2"/>
    </font>
    <font>
      <b/>
      <sz val="10"/>
      <color indexed="19"/>
      <name val="Verdana"/>
      <family val="2"/>
    </font>
    <font>
      <sz val="9"/>
      <color indexed="23"/>
      <name val="Arial"/>
      <family val="2"/>
    </font>
    <font>
      <b/>
      <sz val="25"/>
      <color indexed="55"/>
      <name val="Verdana"/>
      <family val="2"/>
    </font>
    <font>
      <b/>
      <i/>
      <sz val="12"/>
      <color indexed="19"/>
      <name val="Verdana"/>
      <family val="2"/>
    </font>
    <font>
      <b/>
      <sz val="9"/>
      <color indexed="23"/>
      <name val="Arial"/>
      <family val="2"/>
    </font>
    <font>
      <b/>
      <sz val="15"/>
      <color theme="3"/>
      <name val="Calibri Light"/>
      <family val="2"/>
      <scheme val="minor"/>
    </font>
    <font>
      <sz val="10"/>
      <name val="Arial"/>
      <family val="2"/>
    </font>
    <font>
      <sz val="10"/>
      <color rgb="FF1E395B"/>
      <name val="Calibri Light"/>
      <family val="2"/>
      <scheme val="minor"/>
    </font>
    <font>
      <sz val="11"/>
      <color rgb="FF000000"/>
      <name val="Calibri Light"/>
      <family val="2"/>
      <scheme val="minor"/>
    </font>
    <font>
      <b/>
      <sz val="13"/>
      <color theme="3"/>
      <name val="Calibri Ligh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5" fillId="0" borderId="1" applyNumberFormat="0" applyFill="0" applyAlignment="0" applyProtection="0"/>
    <xf numFmtId="0" fontId="19" fillId="0" borderId="3" applyNumberFormat="0" applyFill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8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13" fillId="2" borderId="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7" fillId="3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6" fillId="0" borderId="0" xfId="0" applyFont="1"/>
    <xf numFmtId="0" fontId="15" fillId="0" borderId="1" xfId="1"/>
    <xf numFmtId="0" fontId="15" fillId="0" borderId="1" xfId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5" fontId="17" fillId="3" borderId="2" xfId="0" applyNumberFormat="1" applyFont="1" applyFill="1" applyBorder="1" applyAlignment="1">
      <alignment vertical="center" wrapText="1"/>
    </xf>
    <xf numFmtId="165" fontId="18" fillId="4" borderId="2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166" fontId="18" fillId="4" borderId="2" xfId="0" applyNumberFormat="1" applyFont="1" applyFill="1" applyBorder="1" applyAlignment="1">
      <alignment vertical="center" wrapText="1"/>
    </xf>
    <xf numFmtId="0" fontId="19" fillId="0" borderId="3" xfId="2"/>
    <xf numFmtId="0" fontId="19" fillId="0" borderId="3" xfId="2" applyAlignment="1">
      <alignment vertical="center"/>
    </xf>
    <xf numFmtId="166" fontId="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/>
    <xf numFmtId="14" fontId="0" fillId="0" borderId="0" xfId="0" applyNumberFormat="1"/>
    <xf numFmtId="0" fontId="12" fillId="0" borderId="0" xfId="0" applyFont="1" applyBorder="1" applyAlignment="1">
      <alignment horizontal="center" vertical="center"/>
    </xf>
    <xf numFmtId="164" fontId="14" fillId="2" borderId="0" xfId="0" applyNumberFormat="1" applyFont="1" applyFill="1" applyAlignment="1">
      <alignment horizontal="right" vertical="center" indent="1"/>
    </xf>
    <xf numFmtId="0" fontId="7" fillId="2" borderId="0" xfId="0" applyFont="1" applyFill="1" applyBorder="1" applyAlignment="1"/>
    <xf numFmtId="0" fontId="0" fillId="0" borderId="0" xfId="0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  <xf numFmtId="166" fontId="0" fillId="0" borderId="0" xfId="0" applyNumberFormat="1"/>
  </cellXfs>
  <cellStyles count="3">
    <cellStyle name="Heading 1" xfId="1" builtinId="16"/>
    <cellStyle name="Heading 2" xfId="2" builtinId="17"/>
    <cellStyle name="Normal" xfId="0" builtinId="0"/>
  </cellStyles>
  <dxfs count="2">
    <dxf>
      <numFmt numFmtId="166" formatCode="&quot;$&quot;#,##0.00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D1E1EB"/>
      <rgbColor rgb="0037525F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FBF8EF"/>
      <rgbColor rgb="00C0C0C0"/>
      <rgbColor rgb="007BA0B3"/>
      <rgbColor rgb="00339966"/>
      <rgbColor rgb="00739ED3"/>
      <rgbColor rgb="00ECF5D7"/>
      <rgbColor rgb="00993300"/>
      <rgbColor rgb="00993366"/>
      <rgbColor rgb="00CAE3E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OrderItemTable" displayName="OrderItemTable" ref="B20:G24" totalsRowCount="1" headerRowBorderDxfId="1" headerRowCellStyle="Heading 2">
  <autoFilter ref="B20:G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" totalsRowLabel="Total"/>
    <tableColumn id="2" name="Description"/>
    <tableColumn id="3" name="Unit Type"/>
    <tableColumn id="4" name="Unit Cost"/>
    <tableColumn id="5" name="Order Quantity" totalsRowFunction="sum"/>
    <tableColumn id="6" name="Cost" totalsRowFunction="sum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es.co.uk/products/088a.asp" TargetMode="External"/><Relationship Id="rId1" Type="http://schemas.openxmlformats.org/officeDocument/2006/relationships/hyperlink" Target="http://www.bes.co.uk/products/088a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G31"/>
  <sheetViews>
    <sheetView tabSelected="1" zoomScale="88" zoomScaleNormal="88" workbookViewId="0">
      <selection activeCell="G24" sqref="G24"/>
    </sheetView>
  </sheetViews>
  <sheetFormatPr defaultRowHeight="12.75" x14ac:dyDescent="0.2"/>
  <cols>
    <col min="1" max="1" width="1" style="1" customWidth="1"/>
    <col min="2" max="2" width="19.7109375" style="2" customWidth="1"/>
    <col min="3" max="3" width="41.5703125" style="2" customWidth="1"/>
    <col min="4" max="4" width="19.85546875" style="2" customWidth="1"/>
    <col min="5" max="5" width="16.7109375" style="2" customWidth="1"/>
    <col min="6" max="6" width="20.28515625" style="2" customWidth="1"/>
    <col min="7" max="16384" width="9.140625" style="1"/>
  </cols>
  <sheetData>
    <row r="1" spans="2:6" ht="32.25" customHeight="1" x14ac:dyDescent="0.2">
      <c r="E1" s="44" t="s">
        <v>9</v>
      </c>
      <c r="F1" s="44"/>
    </row>
    <row r="2" spans="2:6" ht="21.75" customHeight="1" x14ac:dyDescent="0.3">
      <c r="B2" s="46" t="s">
        <v>160</v>
      </c>
      <c r="C2" s="47"/>
      <c r="D2" s="16"/>
      <c r="E2" s="45"/>
      <c r="F2" s="45"/>
    </row>
    <row r="3" spans="2:6" ht="18.75" customHeight="1" x14ac:dyDescent="0.2">
      <c r="B3" s="18"/>
      <c r="C3" s="17"/>
      <c r="D3" s="17"/>
    </row>
    <row r="4" spans="2:6" s="7" customFormat="1" ht="28.5" customHeight="1" x14ac:dyDescent="0.15">
      <c r="F4" s="8"/>
    </row>
    <row r="5" spans="2:6" s="7" customFormat="1" ht="15" customHeight="1" x14ac:dyDescent="0.2">
      <c r="B5" s="22" t="s">
        <v>5</v>
      </c>
      <c r="C5" s="13"/>
      <c r="D5" s="13" t="str">
        <f>VLOOKUP($C$17,Customers!$A$2:$G$5,3,FALSE)</f>
        <v>Pam Donaldson</v>
      </c>
    </row>
    <row r="6" spans="2:6" s="7" customFormat="1" ht="15" customHeight="1" x14ac:dyDescent="0.2">
      <c r="B6" s="22"/>
      <c r="C6" s="14"/>
      <c r="D6" s="13" t="str">
        <f>VLOOKUP($C$17,Customers!$A$2:$G$5,2,FALSE)</f>
        <v>Sinking Feeling</v>
      </c>
    </row>
    <row r="7" spans="2:6" s="7" customFormat="1" ht="15" customHeight="1" x14ac:dyDescent="0.2">
      <c r="C7" s="14"/>
      <c r="D7" s="13" t="str">
        <f>VLOOKUP($C$17,Customers!$A$2:$G$5,6,FALSE)</f>
        <v>21998 Pacific Coast Highway</v>
      </c>
    </row>
    <row r="8" spans="2:6" s="7" customFormat="1" ht="15" customHeight="1" x14ac:dyDescent="0.2">
      <c r="B8" s="20"/>
      <c r="C8" s="15"/>
      <c r="D8" s="13" t="str">
        <f>VLOOKUP($C$17,Customers!$A$2:$G$5,7,FALSE)</f>
        <v>Malibu</v>
      </c>
    </row>
    <row r="9" spans="2:6" s="7" customFormat="1" ht="15" customHeight="1" x14ac:dyDescent="0.2">
      <c r="B9" s="11"/>
      <c r="D9" s="13"/>
    </row>
    <row r="10" spans="2:6" s="7" customFormat="1" ht="15" customHeight="1" x14ac:dyDescent="0.2">
      <c r="B10" s="19"/>
      <c r="D10" s="13"/>
    </row>
    <row r="11" spans="2:6" s="7" customFormat="1" ht="15" customHeight="1" x14ac:dyDescent="0.2">
      <c r="B11" s="22" t="s">
        <v>0</v>
      </c>
      <c r="C11" s="12">
        <f ca="1">TODAY()</f>
        <v>42335</v>
      </c>
      <c r="D11" s="15"/>
      <c r="E11" s="13"/>
    </row>
    <row r="12" spans="2:6" s="7" customFormat="1" ht="15" customHeight="1" x14ac:dyDescent="0.2">
      <c r="B12" s="22" t="s">
        <v>1</v>
      </c>
      <c r="C12" s="15"/>
      <c r="D12" s="13"/>
    </row>
    <row r="13" spans="2:6" s="7" customFormat="1" ht="15" customHeight="1" x14ac:dyDescent="0.2">
      <c r="B13" s="22" t="s">
        <v>3</v>
      </c>
      <c r="C13" s="13"/>
      <c r="D13" s="13"/>
    </row>
    <row r="14" spans="2:6" s="7" customFormat="1" ht="15" customHeight="1" x14ac:dyDescent="0.2">
      <c r="D14" s="13"/>
    </row>
    <row r="15" spans="2:6" s="7" customFormat="1" ht="15" customHeight="1" x14ac:dyDescent="0.2">
      <c r="D15" s="13"/>
    </row>
    <row r="16" spans="2:6" s="7" customFormat="1" ht="15" customHeight="1" x14ac:dyDescent="0.2">
      <c r="B16" s="22" t="s">
        <v>6</v>
      </c>
      <c r="C16" s="14" t="s">
        <v>14</v>
      </c>
      <c r="D16" s="13"/>
    </row>
    <row r="17" spans="1:7" s="7" customFormat="1" ht="15" customHeight="1" x14ac:dyDescent="0.2">
      <c r="B17" s="22" t="s">
        <v>7</v>
      </c>
      <c r="C17" s="15">
        <v>2636</v>
      </c>
      <c r="D17" s="22" t="s">
        <v>161</v>
      </c>
      <c r="E17" s="12">
        <f ca="1">TODAY() + VLOOKUP($C$17,Customers!$A$2:$G$5,4,FALSE)</f>
        <v>42395</v>
      </c>
    </row>
    <row r="18" spans="1:7" s="7" customFormat="1" ht="15" customHeight="1" x14ac:dyDescent="0.2">
      <c r="B18" s="22"/>
      <c r="C18" s="15"/>
      <c r="D18" s="21" t="s">
        <v>8</v>
      </c>
      <c r="E18" s="13" t="str">
        <f>CONCATENATE(VLOOKUP($C$17,Customers!$A$2:$G$5,4,FALSE)," days")</f>
        <v>60 days</v>
      </c>
    </row>
    <row r="19" spans="1:7" s="3" customFormat="1" ht="20.25" customHeight="1" x14ac:dyDescent="0.15">
      <c r="A19" s="7"/>
      <c r="B19" s="7"/>
      <c r="C19" s="7"/>
      <c r="D19" s="7"/>
      <c r="E19" s="7"/>
      <c r="F19" s="7"/>
    </row>
    <row r="20" spans="1:7" s="5" customFormat="1" ht="20.100000000000001" customHeight="1" thickBot="1" x14ac:dyDescent="0.35">
      <c r="A20" s="9"/>
      <c r="B20" s="36" t="s">
        <v>162</v>
      </c>
      <c r="C20" s="36" t="s">
        <v>2</v>
      </c>
      <c r="D20" s="36" t="s">
        <v>163</v>
      </c>
      <c r="E20" s="36" t="s">
        <v>164</v>
      </c>
      <c r="F20" s="36" t="s">
        <v>165</v>
      </c>
      <c r="G20" s="37" t="s">
        <v>166</v>
      </c>
    </row>
    <row r="21" spans="1:7" s="5" customFormat="1" ht="20.100000000000001" customHeight="1" thickTop="1" x14ac:dyDescent="0.2">
      <c r="A21" s="9"/>
      <c r="B21" s="39" t="s">
        <v>85</v>
      </c>
      <c r="C21" s="40" t="str">
        <f>VLOOKUP($B21,Catalogue!$A$2:$F$51,2,FALSE)</f>
        <v>D2 Mapegrip AA-Class Wall Adhesive</v>
      </c>
      <c r="D21" s="40" t="str">
        <f>VLOOKUP($B21,Catalogue!$A$2:$F$51,3,FALSE)</f>
        <v>15kg [10 l]</v>
      </c>
      <c r="E21" s="41">
        <f>IF(VLOOKUP($C$17,Customers!$A$2:$G$5,5,FALSE)="Yes",VLOOKUP($B21,Catalogue!$A$2:$F$51,6,FALSE),VLOOKUP($B21,Catalogue!$A$2:$F$51,4,FALSE))</f>
        <v>13.8</v>
      </c>
      <c r="F21" s="40">
        <v>3</v>
      </c>
      <c r="G21" s="38">
        <f>F21*E21</f>
        <v>41.400000000000006</v>
      </c>
    </row>
    <row r="22" spans="1:7" s="5" customFormat="1" ht="20.100000000000001" customHeight="1" x14ac:dyDescent="0.2">
      <c r="A22" s="9"/>
      <c r="B22" s="39" t="s">
        <v>25</v>
      </c>
      <c r="C22" s="40" t="str">
        <f>VLOOKUP($B22,Catalogue!$A$2:$F$51,2,FALSE)</f>
        <v>Standard Trim (PVC Trade) White 9mm</v>
      </c>
      <c r="D22" s="40" t="str">
        <f>VLOOKUP($B22,Catalogue!$A$2:$F$51,3,FALSE)</f>
        <v>2.50 m</v>
      </c>
      <c r="E22" s="41">
        <f>IF(VLOOKUP($C$17,Customers!$A$2:$G$5,5,FALSE)="Yes",VLOOKUP($B22,Catalogue!$A$2:$F$51,6,FALSE),VLOOKUP($B22,Catalogue!$A$2:$F$51,4,FALSE))</f>
        <v>2.4</v>
      </c>
      <c r="F22" s="40">
        <v>2</v>
      </c>
      <c r="G22" s="38">
        <f>F22*E22</f>
        <v>4.8</v>
      </c>
    </row>
    <row r="23" spans="1:7" s="5" customFormat="1" ht="20.100000000000001" customHeight="1" x14ac:dyDescent="0.2">
      <c r="A23" s="9"/>
      <c r="B23" s="39"/>
      <c r="C23" s="40"/>
      <c r="D23" s="40"/>
      <c r="E23" s="41"/>
      <c r="F23" s="40"/>
      <c r="G23" s="38"/>
    </row>
    <row r="24" spans="1:7" s="5" customFormat="1" ht="23.25" customHeight="1" x14ac:dyDescent="0.2">
      <c r="A24" s="9"/>
      <c r="B24" s="42" t="s">
        <v>168</v>
      </c>
      <c r="C24" s="42"/>
      <c r="D24" s="42"/>
      <c r="E24" s="42"/>
      <c r="F24" s="42">
        <f>SUBTOTAL(109,OrderItemTable[Order Quantity])</f>
        <v>5</v>
      </c>
      <c r="G24" s="51">
        <f>SUBTOTAL(109,OrderItemTable[Cost])</f>
        <v>46.2</v>
      </c>
    </row>
    <row r="25" spans="1:7" s="3" customFormat="1" ht="11.25" customHeight="1" x14ac:dyDescent="0.15">
      <c r="A25" s="7"/>
      <c r="B25" s="50"/>
      <c r="C25" s="50"/>
      <c r="D25" s="50"/>
      <c r="E25" s="50"/>
      <c r="F25" s="50"/>
      <c r="G25" s="5"/>
    </row>
    <row r="26" spans="1:7" s="6" customFormat="1" ht="19.5" customHeight="1" x14ac:dyDescent="0.15">
      <c r="B26" s="50"/>
      <c r="C26" s="50"/>
      <c r="D26" s="50"/>
      <c r="E26" s="50"/>
      <c r="F26" s="50"/>
      <c r="G26" s="3"/>
    </row>
    <row r="27" spans="1:7" s="3" customFormat="1" ht="17.25" customHeight="1" x14ac:dyDescent="0.15">
      <c r="B27" s="10"/>
      <c r="C27" s="10"/>
      <c r="D27" s="10"/>
      <c r="E27" s="10"/>
      <c r="F27" s="10"/>
      <c r="G27" s="6"/>
    </row>
    <row r="28" spans="1:7" s="3" customFormat="1" ht="11.25" x14ac:dyDescent="0.15">
      <c r="B28" s="49" t="s">
        <v>159</v>
      </c>
      <c r="C28" s="49"/>
      <c r="D28" s="49"/>
      <c r="E28" s="49"/>
      <c r="F28" s="49"/>
    </row>
    <row r="29" spans="1:7" x14ac:dyDescent="0.2">
      <c r="B29" s="48" t="s">
        <v>4</v>
      </c>
      <c r="C29" s="48"/>
      <c r="D29" s="48"/>
      <c r="E29" s="48"/>
      <c r="F29" s="48"/>
      <c r="G29" s="3"/>
    </row>
    <row r="30" spans="1:7" x14ac:dyDescent="0.2">
      <c r="B30" s="4"/>
      <c r="C30" s="4"/>
      <c r="D30" s="4"/>
      <c r="E30" s="4"/>
      <c r="F30" s="4"/>
    </row>
    <row r="31" spans="1:7" x14ac:dyDescent="0.2">
      <c r="B31" s="4"/>
      <c r="C31" s="4"/>
      <c r="D31" s="4"/>
      <c r="E31" s="4"/>
      <c r="F31" s="4"/>
    </row>
  </sheetData>
  <sortState ref="B18:B22">
    <sortCondition ref="B19:B22"/>
  </sortState>
  <mergeCells count="6">
    <mergeCell ref="E1:F1"/>
    <mergeCell ref="E2:F2"/>
    <mergeCell ref="B2:C2"/>
    <mergeCell ref="B29:F29"/>
    <mergeCell ref="B28:F28"/>
    <mergeCell ref="B25:F26"/>
  </mergeCells>
  <phoneticPr fontId="1" type="noConversion"/>
  <pageMargins left="0.5" right="0.5" top="0.5" bottom="0.5" header="0.5" footer="0.5"/>
  <pageSetup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workbookViewId="0">
      <selection activeCell="G1" sqref="G1"/>
    </sheetView>
  </sheetViews>
  <sheetFormatPr defaultRowHeight="12.75" x14ac:dyDescent="0.2"/>
  <cols>
    <col min="1" max="1" width="18.140625" customWidth="1"/>
    <col min="2" max="2" width="43.140625" customWidth="1"/>
    <col min="3" max="3" width="17.28515625" bestFit="1" customWidth="1"/>
    <col min="4" max="4" width="12.5703125" style="34" customWidth="1"/>
    <col min="5" max="5" width="9.42578125" customWidth="1"/>
    <col min="6" max="6" width="9.5703125" bestFit="1" customWidth="1"/>
  </cols>
  <sheetData>
    <row r="1" spans="1:6" x14ac:dyDescent="0.2">
      <c r="A1" s="23" t="s">
        <v>15</v>
      </c>
      <c r="B1" s="23" t="s">
        <v>2</v>
      </c>
      <c r="C1" s="23" t="s">
        <v>16</v>
      </c>
      <c r="D1" s="32" t="s">
        <v>17</v>
      </c>
      <c r="E1" s="23" t="s">
        <v>18</v>
      </c>
      <c r="F1" s="23" t="s">
        <v>19</v>
      </c>
    </row>
    <row r="2" spans="1:6" ht="15" x14ac:dyDescent="0.2">
      <c r="A2" s="24" t="s">
        <v>20</v>
      </c>
      <c r="B2" s="24" t="s">
        <v>21</v>
      </c>
      <c r="C2" s="24" t="s">
        <v>22</v>
      </c>
      <c r="D2" s="33">
        <v>7.55</v>
      </c>
      <c r="E2" s="24">
        <v>20</v>
      </c>
      <c r="F2" s="35">
        <f>(100-E2)/100*D2</f>
        <v>6.04</v>
      </c>
    </row>
    <row r="3" spans="1:6" ht="15" x14ac:dyDescent="0.2">
      <c r="A3" s="24" t="s">
        <v>23</v>
      </c>
      <c r="B3" s="24" t="s">
        <v>24</v>
      </c>
      <c r="C3" s="25"/>
      <c r="D3" s="33">
        <v>7.84</v>
      </c>
      <c r="E3" s="24">
        <v>20</v>
      </c>
      <c r="F3" s="35">
        <f t="shared" ref="F3:F51" si="0">(100-E3)/100*D3</f>
        <v>6.2720000000000002</v>
      </c>
    </row>
    <row r="4" spans="1:6" ht="15" x14ac:dyDescent="0.2">
      <c r="A4" s="24" t="s">
        <v>25</v>
      </c>
      <c r="B4" s="24" t="s">
        <v>26</v>
      </c>
      <c r="C4" s="24" t="s">
        <v>27</v>
      </c>
      <c r="D4" s="34">
        <v>2.4</v>
      </c>
      <c r="E4" s="24">
        <v>20</v>
      </c>
      <c r="F4" s="35">
        <f t="shared" si="0"/>
        <v>1.92</v>
      </c>
    </row>
    <row r="5" spans="1:6" ht="15" x14ac:dyDescent="0.2">
      <c r="A5" s="24" t="s">
        <v>28</v>
      </c>
      <c r="B5" s="24" t="s">
        <v>29</v>
      </c>
      <c r="C5" s="24" t="s">
        <v>30</v>
      </c>
      <c r="D5" s="34">
        <v>11.33</v>
      </c>
      <c r="E5" s="24">
        <v>33.33</v>
      </c>
      <c r="F5" s="35">
        <f t="shared" si="0"/>
        <v>7.5537110000000007</v>
      </c>
    </row>
    <row r="6" spans="1:6" ht="15" x14ac:dyDescent="0.2">
      <c r="A6" s="24" t="s">
        <v>31</v>
      </c>
      <c r="B6" s="24" t="s">
        <v>32</v>
      </c>
      <c r="C6" s="24" t="s">
        <v>30</v>
      </c>
      <c r="D6" s="34">
        <v>13.5</v>
      </c>
      <c r="E6" s="24">
        <v>33.33</v>
      </c>
      <c r="F6" s="35">
        <f t="shared" si="0"/>
        <v>9.0004500000000007</v>
      </c>
    </row>
    <row r="7" spans="1:6" ht="15" x14ac:dyDescent="0.2">
      <c r="A7" s="24" t="s">
        <v>33</v>
      </c>
      <c r="B7" s="24" t="s">
        <v>34</v>
      </c>
      <c r="C7" s="24" t="s">
        <v>35</v>
      </c>
      <c r="D7" s="34">
        <v>24.67</v>
      </c>
      <c r="E7" s="24">
        <v>33.33</v>
      </c>
      <c r="F7" s="35">
        <f t="shared" si="0"/>
        <v>16.447489000000004</v>
      </c>
    </row>
    <row r="8" spans="1:6" ht="15" x14ac:dyDescent="0.2">
      <c r="A8" s="24" t="s">
        <v>36</v>
      </c>
      <c r="B8" s="24" t="s">
        <v>37</v>
      </c>
      <c r="C8" s="24" t="s">
        <v>35</v>
      </c>
      <c r="D8" s="34">
        <v>24.67</v>
      </c>
      <c r="E8" s="24">
        <v>33.33</v>
      </c>
      <c r="F8" s="35">
        <f t="shared" si="0"/>
        <v>16.447489000000004</v>
      </c>
    </row>
    <row r="9" spans="1:6" ht="15" x14ac:dyDescent="0.2">
      <c r="A9" s="24" t="s">
        <v>38</v>
      </c>
      <c r="B9" s="24" t="s">
        <v>39</v>
      </c>
      <c r="C9" s="24" t="s">
        <v>40</v>
      </c>
      <c r="D9" s="34">
        <v>37.340000000000003</v>
      </c>
      <c r="E9" s="24">
        <v>33.33</v>
      </c>
      <c r="F9" s="35">
        <f t="shared" si="0"/>
        <v>24.894578000000006</v>
      </c>
    </row>
    <row r="10" spans="1:6" ht="15" x14ac:dyDescent="0.2">
      <c r="A10" s="24" t="s">
        <v>41</v>
      </c>
      <c r="B10" s="24" t="s">
        <v>42</v>
      </c>
      <c r="C10" s="24" t="s">
        <v>35</v>
      </c>
      <c r="D10" s="34">
        <v>28</v>
      </c>
      <c r="E10" s="24">
        <v>33.33</v>
      </c>
      <c r="F10" s="35">
        <f t="shared" si="0"/>
        <v>18.6676</v>
      </c>
    </row>
    <row r="11" spans="1:6" ht="15" x14ac:dyDescent="0.2">
      <c r="A11" s="24" t="s">
        <v>43</v>
      </c>
      <c r="B11" s="24" t="s">
        <v>44</v>
      </c>
      <c r="C11" s="24" t="s">
        <v>45</v>
      </c>
      <c r="D11" s="34">
        <v>24.17</v>
      </c>
      <c r="E11" s="24">
        <v>33.33</v>
      </c>
      <c r="F11" s="35">
        <f t="shared" si="0"/>
        <v>16.114139000000002</v>
      </c>
    </row>
    <row r="12" spans="1:6" ht="15" x14ac:dyDescent="0.2">
      <c r="A12" s="24" t="s">
        <v>46</v>
      </c>
      <c r="B12" s="24" t="s">
        <v>47</v>
      </c>
      <c r="C12" s="24" t="s">
        <v>40</v>
      </c>
      <c r="D12" s="34">
        <v>26.14</v>
      </c>
      <c r="E12" s="24">
        <v>33.33</v>
      </c>
      <c r="F12" s="35">
        <f t="shared" si="0"/>
        <v>17.427538000000002</v>
      </c>
    </row>
    <row r="13" spans="1:6" ht="15" x14ac:dyDescent="0.2">
      <c r="A13" s="24" t="s">
        <v>48</v>
      </c>
      <c r="B13" s="24" t="s">
        <v>49</v>
      </c>
      <c r="C13" s="24" t="s">
        <v>45</v>
      </c>
      <c r="D13" s="34">
        <v>24.67</v>
      </c>
      <c r="E13" s="24">
        <v>33.33</v>
      </c>
      <c r="F13" s="35">
        <f t="shared" si="0"/>
        <v>16.447489000000004</v>
      </c>
    </row>
    <row r="14" spans="1:6" ht="15" x14ac:dyDescent="0.2">
      <c r="A14" s="24" t="s">
        <v>50</v>
      </c>
      <c r="B14" s="24" t="s">
        <v>51</v>
      </c>
      <c r="C14" s="24" t="s">
        <v>45</v>
      </c>
      <c r="D14" s="34">
        <v>24.67</v>
      </c>
      <c r="E14" s="24">
        <v>33.33</v>
      </c>
      <c r="F14" s="35">
        <f t="shared" si="0"/>
        <v>16.447489000000004</v>
      </c>
    </row>
    <row r="15" spans="1:6" ht="15" x14ac:dyDescent="0.2">
      <c r="A15" s="24" t="s">
        <v>52</v>
      </c>
      <c r="B15" s="24" t="s">
        <v>53</v>
      </c>
      <c r="C15" s="24" t="s">
        <v>35</v>
      </c>
      <c r="D15" s="34">
        <v>28</v>
      </c>
      <c r="E15" s="24">
        <v>33.33</v>
      </c>
      <c r="F15" s="35">
        <f t="shared" si="0"/>
        <v>18.6676</v>
      </c>
    </row>
    <row r="16" spans="1:6" ht="15" x14ac:dyDescent="0.2">
      <c r="A16" s="24" t="s">
        <v>54</v>
      </c>
      <c r="B16" s="24" t="s">
        <v>55</v>
      </c>
      <c r="C16" s="24" t="s">
        <v>56</v>
      </c>
      <c r="D16" s="34">
        <v>34</v>
      </c>
      <c r="E16" s="24">
        <v>33.33</v>
      </c>
      <c r="F16" s="35">
        <f t="shared" si="0"/>
        <v>22.667800000000003</v>
      </c>
    </row>
    <row r="17" spans="1:6" ht="15" x14ac:dyDescent="0.2">
      <c r="A17" s="24" t="s">
        <v>57</v>
      </c>
      <c r="B17" s="24" t="s">
        <v>58</v>
      </c>
      <c r="C17" s="24" t="s">
        <v>56</v>
      </c>
      <c r="D17" s="34">
        <v>37</v>
      </c>
      <c r="E17" s="24">
        <v>33.33</v>
      </c>
      <c r="F17" s="35">
        <f t="shared" si="0"/>
        <v>24.667900000000003</v>
      </c>
    </row>
    <row r="18" spans="1:6" ht="15" x14ac:dyDescent="0.2">
      <c r="A18" s="24" t="s">
        <v>59</v>
      </c>
      <c r="B18" s="24" t="s">
        <v>60</v>
      </c>
      <c r="C18" s="24" t="s">
        <v>56</v>
      </c>
      <c r="D18" s="34">
        <v>34</v>
      </c>
      <c r="E18" s="24">
        <v>33.33</v>
      </c>
      <c r="F18" s="35">
        <f t="shared" si="0"/>
        <v>22.667800000000003</v>
      </c>
    </row>
    <row r="19" spans="1:6" ht="15" x14ac:dyDescent="0.2">
      <c r="A19" s="24" t="s">
        <v>61</v>
      </c>
      <c r="B19" s="24" t="s">
        <v>62</v>
      </c>
      <c r="C19" s="24" t="s">
        <v>56</v>
      </c>
      <c r="D19" s="34">
        <v>34.9</v>
      </c>
      <c r="E19" s="24">
        <v>33.33</v>
      </c>
      <c r="F19" s="35">
        <f t="shared" si="0"/>
        <v>23.26783</v>
      </c>
    </row>
    <row r="20" spans="1:6" ht="15" x14ac:dyDescent="0.2">
      <c r="A20" s="24" t="s">
        <v>63</v>
      </c>
      <c r="B20" s="24" t="s">
        <v>64</v>
      </c>
      <c r="C20" s="24" t="s">
        <v>56</v>
      </c>
      <c r="D20" s="34">
        <v>35</v>
      </c>
      <c r="E20" s="24">
        <v>33.33</v>
      </c>
      <c r="F20" s="35">
        <f t="shared" si="0"/>
        <v>23.334500000000002</v>
      </c>
    </row>
    <row r="21" spans="1:6" ht="15" x14ac:dyDescent="0.2">
      <c r="A21" s="24" t="s">
        <v>65</v>
      </c>
      <c r="B21" s="24" t="s">
        <v>66</v>
      </c>
      <c r="C21" s="24" t="s">
        <v>56</v>
      </c>
      <c r="D21" s="34">
        <v>38.67</v>
      </c>
      <c r="E21" s="24">
        <v>33.33</v>
      </c>
      <c r="F21" s="35">
        <f t="shared" si="0"/>
        <v>25.781289000000005</v>
      </c>
    </row>
    <row r="22" spans="1:6" ht="15" x14ac:dyDescent="0.2">
      <c r="A22" s="24" t="s">
        <v>67</v>
      </c>
      <c r="B22" s="25"/>
      <c r="C22" s="24" t="s">
        <v>68</v>
      </c>
      <c r="D22" s="34">
        <v>17</v>
      </c>
      <c r="E22" s="24">
        <v>33.33</v>
      </c>
      <c r="F22" s="35">
        <f t="shared" si="0"/>
        <v>11.333900000000002</v>
      </c>
    </row>
    <row r="23" spans="1:6" ht="15" x14ac:dyDescent="0.2">
      <c r="A23" s="24" t="s">
        <v>69</v>
      </c>
      <c r="B23" s="24" t="s">
        <v>70</v>
      </c>
      <c r="C23" s="24" t="s">
        <v>71</v>
      </c>
      <c r="D23" s="34">
        <v>23.33</v>
      </c>
      <c r="E23" s="24">
        <v>33.33</v>
      </c>
      <c r="F23" s="35">
        <f t="shared" si="0"/>
        <v>15.554111000000001</v>
      </c>
    </row>
    <row r="24" spans="1:6" ht="15" x14ac:dyDescent="0.2">
      <c r="A24" s="24" t="s">
        <v>72</v>
      </c>
      <c r="B24" s="24" t="s">
        <v>73</v>
      </c>
      <c r="C24" s="24" t="s">
        <v>71</v>
      </c>
      <c r="D24" s="34">
        <v>23.33</v>
      </c>
      <c r="E24" s="24">
        <v>33.33</v>
      </c>
      <c r="F24" s="35">
        <f t="shared" si="0"/>
        <v>15.554111000000001</v>
      </c>
    </row>
    <row r="25" spans="1:6" ht="15" x14ac:dyDescent="0.2">
      <c r="A25" s="24" t="s">
        <v>74</v>
      </c>
      <c r="B25" s="24" t="s">
        <v>75</v>
      </c>
      <c r="C25" s="24" t="s">
        <v>71</v>
      </c>
      <c r="D25" s="34">
        <v>41.34</v>
      </c>
      <c r="E25" s="24">
        <v>33.33</v>
      </c>
      <c r="F25" s="35">
        <f t="shared" si="0"/>
        <v>27.561378000000005</v>
      </c>
    </row>
    <row r="26" spans="1:6" ht="15" x14ac:dyDescent="0.2">
      <c r="A26" s="24" t="s">
        <v>76</v>
      </c>
      <c r="B26" s="24" t="s">
        <v>77</v>
      </c>
      <c r="C26" s="24" t="s">
        <v>71</v>
      </c>
      <c r="D26" s="34">
        <v>25.1</v>
      </c>
      <c r="E26" s="24">
        <v>33.33</v>
      </c>
      <c r="F26" s="35">
        <f t="shared" si="0"/>
        <v>16.734170000000002</v>
      </c>
    </row>
    <row r="27" spans="1:6" ht="15" x14ac:dyDescent="0.2">
      <c r="A27" s="24" t="s">
        <v>78</v>
      </c>
      <c r="B27" s="24" t="s">
        <v>79</v>
      </c>
      <c r="C27" s="24" t="s">
        <v>56</v>
      </c>
      <c r="D27" s="34">
        <v>32</v>
      </c>
      <c r="E27" s="24">
        <v>33.33</v>
      </c>
      <c r="F27" s="35">
        <f t="shared" si="0"/>
        <v>21.334400000000002</v>
      </c>
    </row>
    <row r="28" spans="1:6" ht="15" x14ac:dyDescent="0.2">
      <c r="A28" s="24" t="s">
        <v>80</v>
      </c>
      <c r="B28" s="24" t="s">
        <v>81</v>
      </c>
      <c r="C28" s="24" t="s">
        <v>56</v>
      </c>
      <c r="D28" s="34">
        <v>32</v>
      </c>
      <c r="E28" s="24">
        <v>33.33</v>
      </c>
      <c r="F28" s="35">
        <f t="shared" si="0"/>
        <v>21.334400000000002</v>
      </c>
    </row>
    <row r="29" spans="1:6" ht="15" x14ac:dyDescent="0.2">
      <c r="A29" s="24" t="s">
        <v>82</v>
      </c>
      <c r="B29" s="24" t="s">
        <v>83</v>
      </c>
      <c r="C29" s="24" t="s">
        <v>84</v>
      </c>
      <c r="D29" s="34">
        <v>12.36</v>
      </c>
      <c r="E29" s="24">
        <v>20</v>
      </c>
      <c r="F29" s="35">
        <f t="shared" si="0"/>
        <v>9.8879999999999999</v>
      </c>
    </row>
    <row r="30" spans="1:6" ht="15" x14ac:dyDescent="0.2">
      <c r="A30" s="24" t="s">
        <v>85</v>
      </c>
      <c r="B30" s="24" t="s">
        <v>86</v>
      </c>
      <c r="C30" s="24" t="s">
        <v>87</v>
      </c>
      <c r="D30" s="34">
        <v>13.8</v>
      </c>
      <c r="E30" s="24">
        <v>20</v>
      </c>
      <c r="F30" s="35">
        <f t="shared" si="0"/>
        <v>11.040000000000001</v>
      </c>
    </row>
    <row r="31" spans="1:6" ht="15" x14ac:dyDescent="0.2">
      <c r="A31" s="24" t="s">
        <v>88</v>
      </c>
      <c r="B31" s="24" t="s">
        <v>89</v>
      </c>
      <c r="C31" s="24" t="s">
        <v>90</v>
      </c>
      <c r="D31" s="34">
        <v>17.25</v>
      </c>
      <c r="E31" s="24">
        <v>20</v>
      </c>
      <c r="F31" s="35">
        <f t="shared" si="0"/>
        <v>13.8</v>
      </c>
    </row>
    <row r="32" spans="1:6" ht="15" x14ac:dyDescent="0.2">
      <c r="A32" s="24" t="s">
        <v>91</v>
      </c>
      <c r="B32" s="24" t="s">
        <v>92</v>
      </c>
      <c r="C32" s="24" t="s">
        <v>90</v>
      </c>
      <c r="D32" s="34">
        <v>19.55</v>
      </c>
      <c r="E32" s="24">
        <v>20</v>
      </c>
      <c r="F32" s="35">
        <f t="shared" si="0"/>
        <v>15.64</v>
      </c>
    </row>
    <row r="33" spans="1:6" ht="15" x14ac:dyDescent="0.2">
      <c r="A33" s="24" t="s">
        <v>93</v>
      </c>
      <c r="B33" s="24" t="s">
        <v>94</v>
      </c>
      <c r="C33" s="24" t="s">
        <v>90</v>
      </c>
      <c r="D33" s="34">
        <v>16.45</v>
      </c>
      <c r="E33" s="24">
        <v>20</v>
      </c>
      <c r="F33" s="35">
        <f t="shared" si="0"/>
        <v>13.16</v>
      </c>
    </row>
    <row r="34" spans="1:6" ht="15" x14ac:dyDescent="0.2">
      <c r="A34" s="24" t="s">
        <v>95</v>
      </c>
      <c r="B34" s="24" t="s">
        <v>96</v>
      </c>
      <c r="C34" s="24" t="s">
        <v>97</v>
      </c>
      <c r="D34" s="34">
        <v>4.75</v>
      </c>
      <c r="E34" s="24">
        <v>20</v>
      </c>
      <c r="F34" s="35">
        <f t="shared" si="0"/>
        <v>3.8000000000000003</v>
      </c>
    </row>
    <row r="35" spans="1:6" ht="15" x14ac:dyDescent="0.2">
      <c r="A35" s="24" t="s">
        <v>98</v>
      </c>
      <c r="B35" s="24" t="s">
        <v>99</v>
      </c>
      <c r="C35" s="24" t="s">
        <v>97</v>
      </c>
      <c r="D35" s="34">
        <v>4.75</v>
      </c>
      <c r="E35" s="24">
        <v>20</v>
      </c>
      <c r="F35" s="35">
        <f t="shared" si="0"/>
        <v>3.8000000000000003</v>
      </c>
    </row>
    <row r="36" spans="1:6" ht="15" x14ac:dyDescent="0.2">
      <c r="A36" s="24" t="s">
        <v>100</v>
      </c>
      <c r="B36" s="24" t="s">
        <v>101</v>
      </c>
      <c r="C36" s="24" t="s">
        <v>97</v>
      </c>
      <c r="D36" s="34">
        <v>4.75</v>
      </c>
      <c r="E36" s="24">
        <v>20</v>
      </c>
      <c r="F36" s="35">
        <f t="shared" si="0"/>
        <v>3.8000000000000003</v>
      </c>
    </row>
    <row r="37" spans="1:6" ht="15" x14ac:dyDescent="0.2">
      <c r="A37" s="24" t="s">
        <v>102</v>
      </c>
      <c r="B37" s="24" t="s">
        <v>103</v>
      </c>
      <c r="C37" s="24" t="s">
        <v>97</v>
      </c>
      <c r="D37" s="34">
        <v>4.75</v>
      </c>
      <c r="E37" s="24">
        <v>20</v>
      </c>
      <c r="F37" s="35">
        <f t="shared" si="0"/>
        <v>3.8000000000000003</v>
      </c>
    </row>
    <row r="38" spans="1:6" ht="15" x14ac:dyDescent="0.2">
      <c r="A38" s="24" t="s">
        <v>104</v>
      </c>
      <c r="B38" s="24" t="s">
        <v>105</v>
      </c>
      <c r="C38" s="24" t="s">
        <v>97</v>
      </c>
      <c r="D38" s="34">
        <v>4.75</v>
      </c>
      <c r="E38" s="24">
        <v>20</v>
      </c>
      <c r="F38" s="35">
        <f t="shared" si="0"/>
        <v>3.8000000000000003</v>
      </c>
    </row>
    <row r="39" spans="1:6" ht="15" x14ac:dyDescent="0.2">
      <c r="A39" s="24" t="s">
        <v>106</v>
      </c>
      <c r="B39" s="24" t="s">
        <v>107</v>
      </c>
      <c r="C39" s="24" t="s">
        <v>108</v>
      </c>
      <c r="D39" s="34">
        <v>36.4</v>
      </c>
      <c r="E39" s="24">
        <v>20</v>
      </c>
      <c r="F39" s="35">
        <f t="shared" si="0"/>
        <v>29.12</v>
      </c>
    </row>
    <row r="40" spans="1:6" ht="15" x14ac:dyDescent="0.2">
      <c r="A40" s="24" t="s">
        <v>109</v>
      </c>
      <c r="B40" s="24" t="s">
        <v>110</v>
      </c>
      <c r="C40" s="24" t="s">
        <v>111</v>
      </c>
      <c r="D40" s="34">
        <v>5.6</v>
      </c>
      <c r="E40" s="24">
        <v>20</v>
      </c>
      <c r="F40" s="35">
        <f t="shared" si="0"/>
        <v>4.4799999999999995</v>
      </c>
    </row>
    <row r="41" spans="1:6" ht="15" x14ac:dyDescent="0.2">
      <c r="A41" s="24" t="s">
        <v>112</v>
      </c>
      <c r="B41" s="24" t="s">
        <v>113</v>
      </c>
      <c r="C41" s="24" t="s">
        <v>111</v>
      </c>
      <c r="D41" s="34">
        <v>5.6</v>
      </c>
      <c r="E41" s="24">
        <v>20</v>
      </c>
      <c r="F41" s="35">
        <f t="shared" si="0"/>
        <v>4.4799999999999995</v>
      </c>
    </row>
    <row r="42" spans="1:6" ht="15" x14ac:dyDescent="0.2">
      <c r="A42" s="24" t="s">
        <v>114</v>
      </c>
      <c r="B42" s="24" t="s">
        <v>115</v>
      </c>
      <c r="C42" s="24" t="s">
        <v>116</v>
      </c>
      <c r="D42" s="34">
        <v>9.25</v>
      </c>
      <c r="E42" s="24">
        <v>20</v>
      </c>
      <c r="F42" s="35">
        <f t="shared" si="0"/>
        <v>7.4</v>
      </c>
    </row>
    <row r="43" spans="1:6" ht="15" x14ac:dyDescent="0.2">
      <c r="A43" s="24" t="s">
        <v>117</v>
      </c>
      <c r="B43" s="24" t="s">
        <v>118</v>
      </c>
      <c r="C43" s="24" t="s">
        <v>119</v>
      </c>
      <c r="D43" s="34">
        <v>9.25</v>
      </c>
      <c r="E43" s="24">
        <v>20</v>
      </c>
      <c r="F43" s="35">
        <f t="shared" si="0"/>
        <v>7.4</v>
      </c>
    </row>
    <row r="44" spans="1:6" ht="15" x14ac:dyDescent="0.2">
      <c r="A44" s="24" t="s">
        <v>120</v>
      </c>
      <c r="B44" s="24" t="s">
        <v>121</v>
      </c>
      <c r="C44" s="24" t="s">
        <v>116</v>
      </c>
      <c r="D44" s="34">
        <v>9.85</v>
      </c>
      <c r="E44" s="24">
        <v>20</v>
      </c>
      <c r="F44" s="35">
        <f t="shared" si="0"/>
        <v>7.88</v>
      </c>
    </row>
    <row r="45" spans="1:6" ht="15" x14ac:dyDescent="0.2">
      <c r="A45" s="24" t="s">
        <v>122</v>
      </c>
      <c r="B45" s="24" t="s">
        <v>123</v>
      </c>
      <c r="C45" s="24" t="s">
        <v>116</v>
      </c>
      <c r="D45" s="34">
        <v>8.5500000000000007</v>
      </c>
      <c r="E45" s="24">
        <v>20</v>
      </c>
      <c r="F45" s="35">
        <f t="shared" si="0"/>
        <v>6.8400000000000007</v>
      </c>
    </row>
    <row r="46" spans="1:6" ht="15" x14ac:dyDescent="0.2">
      <c r="A46" s="24" t="s">
        <v>124</v>
      </c>
      <c r="B46" s="24" t="s">
        <v>125</v>
      </c>
      <c r="C46" s="24" t="s">
        <v>116</v>
      </c>
      <c r="D46" s="34">
        <v>9.25</v>
      </c>
      <c r="E46" s="24">
        <v>20</v>
      </c>
      <c r="F46" s="35">
        <f t="shared" si="0"/>
        <v>7.4</v>
      </c>
    </row>
    <row r="47" spans="1:6" ht="15" x14ac:dyDescent="0.2">
      <c r="A47" s="24" t="s">
        <v>126</v>
      </c>
      <c r="B47" s="24" t="s">
        <v>127</v>
      </c>
      <c r="C47" s="24" t="s">
        <v>116</v>
      </c>
      <c r="D47" s="34">
        <v>9.85</v>
      </c>
      <c r="E47" s="24">
        <v>20</v>
      </c>
      <c r="F47" s="35">
        <f t="shared" si="0"/>
        <v>7.88</v>
      </c>
    </row>
    <row r="48" spans="1:6" ht="15" x14ac:dyDescent="0.2">
      <c r="A48" s="24" t="s">
        <v>128</v>
      </c>
      <c r="B48" s="24" t="s">
        <v>129</v>
      </c>
      <c r="C48" s="24" t="s">
        <v>130</v>
      </c>
      <c r="D48" s="34">
        <v>9.85</v>
      </c>
      <c r="E48" s="24">
        <v>20</v>
      </c>
      <c r="F48" s="35">
        <f t="shared" si="0"/>
        <v>7.88</v>
      </c>
    </row>
    <row r="49" spans="1:6" ht="15" x14ac:dyDescent="0.2">
      <c r="A49" s="24" t="s">
        <v>131</v>
      </c>
      <c r="B49" s="24" t="s">
        <v>132</v>
      </c>
      <c r="C49" s="24" t="s">
        <v>130</v>
      </c>
      <c r="D49" s="34">
        <v>9.85</v>
      </c>
      <c r="E49" s="24">
        <v>20</v>
      </c>
      <c r="F49" s="35">
        <f t="shared" si="0"/>
        <v>7.88</v>
      </c>
    </row>
    <row r="50" spans="1:6" ht="15" x14ac:dyDescent="0.2">
      <c r="A50" s="24" t="s">
        <v>133</v>
      </c>
      <c r="B50" s="24" t="s">
        <v>134</v>
      </c>
      <c r="C50" s="24" t="s">
        <v>116</v>
      </c>
      <c r="D50" s="34">
        <v>8.5500000000000007</v>
      </c>
      <c r="E50" s="24">
        <v>20</v>
      </c>
      <c r="F50" s="35">
        <f t="shared" si="0"/>
        <v>6.8400000000000007</v>
      </c>
    </row>
    <row r="51" spans="1:6" ht="15" x14ac:dyDescent="0.2">
      <c r="A51" s="24" t="s">
        <v>135</v>
      </c>
      <c r="B51" s="24" t="s">
        <v>136</v>
      </c>
      <c r="C51" s="24" t="s">
        <v>137</v>
      </c>
      <c r="D51" s="34">
        <v>19</v>
      </c>
      <c r="E51" s="24">
        <v>20</v>
      </c>
      <c r="F51" s="35">
        <f t="shared" si="0"/>
        <v>15.200000000000001</v>
      </c>
    </row>
  </sheetData>
  <hyperlinks>
    <hyperlink ref="B1" r:id="rId1" location="12855" display="http://www.bes.co.uk/products/088a.asp - 12855"/>
    <hyperlink ref="B2" r:id="rId2" location="12856" display="12856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048576"/>
    </sheetView>
  </sheetViews>
  <sheetFormatPr defaultRowHeight="12.75" x14ac:dyDescent="0.2"/>
  <cols>
    <col min="1" max="1" width="17.42578125" customWidth="1"/>
    <col min="2" max="2" width="26.42578125" customWidth="1"/>
    <col min="3" max="4" width="20" customWidth="1"/>
    <col min="5" max="5" width="13.7109375" style="30" customWidth="1"/>
    <col min="6" max="6" width="27.140625" customWidth="1"/>
    <col min="7" max="7" width="20.140625" customWidth="1"/>
    <col min="8" max="8" width="14.42578125" customWidth="1"/>
  </cols>
  <sheetData>
    <row r="1" spans="1:8" s="27" customFormat="1" ht="20.25" thickBot="1" x14ac:dyDescent="0.35">
      <c r="A1" s="27" t="s">
        <v>138</v>
      </c>
      <c r="B1" s="27" t="s">
        <v>139</v>
      </c>
      <c r="C1" s="27" t="s">
        <v>140</v>
      </c>
      <c r="D1" s="27" t="s">
        <v>158</v>
      </c>
      <c r="E1" s="28" t="s">
        <v>143</v>
      </c>
      <c r="F1" s="27" t="s">
        <v>141</v>
      </c>
      <c r="G1" s="27" t="s">
        <v>142</v>
      </c>
      <c r="H1" s="27" t="s">
        <v>167</v>
      </c>
    </row>
    <row r="2" spans="1:8" ht="13.5" thickTop="1" x14ac:dyDescent="0.2">
      <c r="A2">
        <v>2307</v>
      </c>
      <c r="B2" s="26" t="s">
        <v>148</v>
      </c>
      <c r="C2" s="26" t="s">
        <v>153</v>
      </c>
      <c r="D2" s="26">
        <v>7</v>
      </c>
      <c r="E2" s="29" t="s">
        <v>144</v>
      </c>
      <c r="F2" s="26" t="s">
        <v>154</v>
      </c>
      <c r="G2" s="26" t="s">
        <v>155</v>
      </c>
      <c r="H2" s="43">
        <v>41831</v>
      </c>
    </row>
    <row r="3" spans="1:8" x14ac:dyDescent="0.2">
      <c r="A3">
        <v>2636</v>
      </c>
      <c r="B3" s="26" t="s">
        <v>150</v>
      </c>
      <c r="C3" s="26" t="s">
        <v>151</v>
      </c>
      <c r="D3" s="26">
        <v>60</v>
      </c>
      <c r="E3" s="29" t="s">
        <v>145</v>
      </c>
      <c r="F3" s="26" t="s">
        <v>156</v>
      </c>
      <c r="G3" s="26" t="s">
        <v>157</v>
      </c>
      <c r="H3" s="43">
        <v>42079</v>
      </c>
    </row>
    <row r="4" spans="1:8" x14ac:dyDescent="0.2">
      <c r="A4">
        <v>3210</v>
      </c>
      <c r="B4" s="26" t="s">
        <v>149</v>
      </c>
      <c r="C4" s="26" t="s">
        <v>152</v>
      </c>
      <c r="D4" s="26">
        <v>30</v>
      </c>
      <c r="E4" s="29" t="s">
        <v>145</v>
      </c>
      <c r="F4" s="26" t="s">
        <v>147</v>
      </c>
      <c r="G4" s="26" t="s">
        <v>146</v>
      </c>
      <c r="H4" s="43">
        <v>41648</v>
      </c>
    </row>
    <row r="5" spans="1:8" x14ac:dyDescent="0.2">
      <c r="A5">
        <v>5112</v>
      </c>
      <c r="B5" s="26" t="s">
        <v>10</v>
      </c>
      <c r="C5" s="26" t="s">
        <v>12</v>
      </c>
      <c r="D5" s="26">
        <v>30</v>
      </c>
      <c r="E5" s="29" t="s">
        <v>144</v>
      </c>
      <c r="F5" s="31" t="s">
        <v>11</v>
      </c>
      <c r="G5" s="31" t="s">
        <v>13</v>
      </c>
      <c r="H5" s="43">
        <v>42225</v>
      </c>
    </row>
  </sheetData>
  <sortState ref="A2:G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Catalogue</vt:lpstr>
      <vt:lpstr>Customers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Shower Power Invoice</dc:title>
  <dc:creator>Toby Arnott</dc:creator>
  <cp:lastModifiedBy>Toby Arnott</cp:lastModifiedBy>
  <cp:lastPrinted>2004-11-15T23:19:11Z</cp:lastPrinted>
  <dcterms:created xsi:type="dcterms:W3CDTF">2000-07-27T22:23:01Z</dcterms:created>
  <dcterms:modified xsi:type="dcterms:W3CDTF">2015-11-27T18:02:56Z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TC010220121033</vt:lpwstr>
  </property>
</Properties>
</file>