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a\source\repos\Byte Based CC without redundant entries (final)\"/>
    </mc:Choice>
  </mc:AlternateContent>
  <xr:revisionPtr revIDLastSave="0" documentId="13_ncr:1_{D4C9BD88-5277-4245-8108-6CA328618ADC}" xr6:coauthVersionLast="45" xr6:coauthVersionMax="45" xr10:uidLastSave="{00000000-0000-0000-0000-000000000000}"/>
  <bookViews>
    <workbookView xWindow="-120" yWindow="-120" windowWidth="29040" windowHeight="16440" xr2:uid="{3FAE496E-DD47-4B29-8F97-FE0652FB60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1" i="1" l="1"/>
  <c r="M50" i="1"/>
  <c r="M51" i="1" s="1"/>
  <c r="H50" i="1"/>
  <c r="N49" i="1"/>
  <c r="K49" i="1"/>
  <c r="I49" i="1"/>
  <c r="N48" i="1"/>
  <c r="K48" i="1"/>
  <c r="I48" i="1"/>
  <c r="N47" i="1"/>
  <c r="K47" i="1"/>
  <c r="I47" i="1"/>
  <c r="N46" i="1"/>
  <c r="K46" i="1"/>
  <c r="I46" i="1"/>
  <c r="N45" i="1"/>
  <c r="K45" i="1"/>
  <c r="I45" i="1"/>
  <c r="N44" i="1"/>
  <c r="K44" i="1"/>
  <c r="I44" i="1"/>
  <c r="N43" i="1"/>
  <c r="K43" i="1"/>
  <c r="I43" i="1"/>
  <c r="N42" i="1"/>
  <c r="K42" i="1"/>
  <c r="I42" i="1"/>
  <c r="N41" i="1"/>
  <c r="K41" i="1"/>
  <c r="I41" i="1"/>
  <c r="N40" i="1"/>
  <c r="K40" i="1"/>
  <c r="I40" i="1"/>
  <c r="N39" i="1"/>
  <c r="K39" i="1"/>
  <c r="I39" i="1"/>
  <c r="N38" i="1"/>
  <c r="K38" i="1"/>
  <c r="I38" i="1"/>
  <c r="H19" i="1"/>
  <c r="H20" i="1" s="1"/>
  <c r="I8" i="1"/>
  <c r="I9" i="1"/>
  <c r="I10" i="1"/>
  <c r="I11" i="1"/>
  <c r="I12" i="1"/>
  <c r="I13" i="1"/>
  <c r="I14" i="1"/>
  <c r="I15" i="1"/>
  <c r="I16" i="1"/>
  <c r="I17" i="1"/>
  <c r="I18" i="1"/>
  <c r="I7" i="1"/>
  <c r="N8" i="1"/>
  <c r="N9" i="1"/>
  <c r="N10" i="1"/>
  <c r="N11" i="1"/>
  <c r="N12" i="1"/>
  <c r="N13" i="1"/>
  <c r="N14" i="1"/>
  <c r="N15" i="1"/>
  <c r="N16" i="1"/>
  <c r="N17" i="1"/>
  <c r="N18" i="1"/>
  <c r="N7" i="1"/>
  <c r="M19" i="1"/>
  <c r="M20" i="1" s="1"/>
  <c r="K18" i="1"/>
  <c r="K17" i="1"/>
  <c r="K16" i="1"/>
  <c r="K15" i="1"/>
  <c r="K14" i="1"/>
  <c r="K13" i="1"/>
  <c r="K12" i="1"/>
  <c r="K11" i="1"/>
  <c r="K10" i="1"/>
  <c r="K9" i="1"/>
  <c r="K8" i="1"/>
  <c r="K7" i="1"/>
</calcChain>
</file>

<file path=xl/sharedStrings.xml><?xml version="1.0" encoding="utf-8"?>
<sst xmlns="http://schemas.openxmlformats.org/spreadsheetml/2006/main" count="62" uniqueCount="33">
  <si>
    <t>Length in BYTES</t>
  </si>
  <si>
    <t>File</t>
  </si>
  <si>
    <t>input length</t>
  </si>
  <si>
    <t>PackBits Average Run Length</t>
  </si>
  <si>
    <t>Total compressible characters</t>
  </si>
  <si>
    <t>Number of redundant entries</t>
  </si>
  <si>
    <t>PackBits Compressed Size</t>
  </si>
  <si>
    <t>Compression Factor</t>
  </si>
  <si>
    <t>CC Average Repetition Count</t>
  </si>
  <si>
    <t>CC Compressed Size</t>
  </si>
  <si>
    <t>dickens</t>
  </si>
  <si>
    <t>mozilla</t>
  </si>
  <si>
    <t>mr</t>
  </si>
  <si>
    <t>nci</t>
  </si>
  <si>
    <t>ooffice</t>
  </si>
  <si>
    <t>osdb</t>
  </si>
  <si>
    <t>reymont</t>
  </si>
  <si>
    <t>samba</t>
  </si>
  <si>
    <t>sao</t>
  </si>
  <si>
    <t>webster</t>
  </si>
  <si>
    <t>xml</t>
  </si>
  <si>
    <t>x-ray</t>
  </si>
  <si>
    <t>Total</t>
  </si>
  <si>
    <t>Concentric Circles w/o redundant entries</t>
  </si>
  <si>
    <t>Compression Factor:</t>
  </si>
  <si>
    <t>Overall improvement of CC on TurboRLE: 9.34%</t>
  </si>
  <si>
    <t xml:space="preserve"> </t>
  </si>
  <si>
    <t xml:space="preserve">PackBits </t>
  </si>
  <si>
    <t xml:space="preserve">CC </t>
  </si>
  <si>
    <t>CC</t>
  </si>
  <si>
    <t>Original CC</t>
  </si>
  <si>
    <t>Redundant entry optimized CC</t>
  </si>
  <si>
    <t>Packbits RLE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</si>
</sst>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</cellStyleXfs>
  <cellXfs count="16">
    <xf numFmtId="0" fontId="0" fillId="0" borderId="0" xfId="0"/>
    <xf numFmtId="0" fontId="3" fillId="3" borderId="1" xfId="2" applyBorder="1"/>
    <xf numFmtId="0" fontId="1" fillId="6" borderId="3" xfId="5" applyBorder="1" applyAlignment="1">
      <alignment horizontal="center"/>
    </xf>
    <xf numFmtId="0" fontId="1" fillId="6" borderId="1" xfId="5" applyBorder="1"/>
    <xf numFmtId="0" fontId="4" fillId="4" borderId="1" xfId="3"/>
    <xf numFmtId="0" fontId="4" fillId="4" borderId="1" xfId="3" applyAlignment="1">
      <alignment horizontal="center"/>
    </xf>
    <xf numFmtId="0" fontId="3" fillId="3" borderId="0" xfId="2"/>
    <xf numFmtId="0" fontId="1" fillId="5" borderId="1" xfId="4" applyBorder="1" applyAlignment="1">
      <alignment horizontal="center"/>
    </xf>
    <xf numFmtId="0" fontId="2" fillId="2" borderId="0" xfId="1"/>
    <xf numFmtId="164" fontId="2" fillId="2" borderId="0" xfId="1" applyNumberFormat="1"/>
    <xf numFmtId="164" fontId="2" fillId="2" borderId="0" xfId="1" applyNumberFormat="1" applyAlignment="1">
      <alignment horizontal="center"/>
    </xf>
    <xf numFmtId="0" fontId="2" fillId="2" borderId="0" xfId="1" applyAlignment="1">
      <alignment horizontal="center"/>
    </xf>
    <xf numFmtId="0" fontId="1" fillId="6" borderId="2" xfId="5" applyBorder="1" applyAlignment="1">
      <alignment horizontal="center"/>
    </xf>
    <xf numFmtId="0" fontId="1" fillId="6" borderId="3" xfId="5" applyBorder="1" applyAlignment="1">
      <alignment horizontal="center"/>
    </xf>
    <xf numFmtId="0" fontId="1" fillId="6" borderId="4" xfId="5" applyBorder="1" applyAlignment="1">
      <alignment horizontal="center"/>
    </xf>
    <xf numFmtId="0" fontId="5" fillId="7" borderId="0" xfId="6" applyAlignment="1">
      <alignment horizontal="center"/>
    </xf>
  </cellXfs>
  <cellStyles count="7">
    <cellStyle name="40% - Accent2" xfId="4" builtinId="35"/>
    <cellStyle name="60% - Accent2" xfId="5" builtinId="36"/>
    <cellStyle name="Accent6" xfId="6" builtinId="49"/>
    <cellStyle name="Bad" xfId="2" builtinId="27"/>
    <cellStyle name="Good" xfId="1" builtinId="26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Average Run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Sheet1!$E$37</c:f>
              <c:strCache>
                <c:ptCount val="1"/>
                <c:pt idx="0">
                  <c:v>PackBits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Sheet1!$C$38:$C$49</c:f>
              <c:strCache>
                <c:ptCount val="12"/>
                <c:pt idx="0">
                  <c:v>dickens</c:v>
                </c:pt>
                <c:pt idx="1">
                  <c:v>mozilla</c:v>
                </c:pt>
                <c:pt idx="2">
                  <c:v>mr</c:v>
                </c:pt>
                <c:pt idx="3">
                  <c:v>nci</c:v>
                </c:pt>
                <c:pt idx="4">
                  <c:v>ooffice</c:v>
                </c:pt>
                <c:pt idx="5">
                  <c:v>osdb</c:v>
                </c:pt>
                <c:pt idx="6">
                  <c:v>reymont</c:v>
                </c:pt>
                <c:pt idx="7">
                  <c:v>samba</c:v>
                </c:pt>
                <c:pt idx="8">
                  <c:v>sao</c:v>
                </c:pt>
                <c:pt idx="9">
                  <c:v>webster</c:v>
                </c:pt>
                <c:pt idx="10">
                  <c:v>xml</c:v>
                </c:pt>
                <c:pt idx="11">
                  <c:v>x-ray</c:v>
                </c:pt>
              </c:strCache>
            </c:strRef>
          </c:cat>
          <c:val>
            <c:numRef>
              <c:f>Sheet1!$E$38:$E$49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47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7-4CC9-AE99-46D63A953FCE}"/>
            </c:ext>
          </c:extLst>
        </c:ser>
        <c:ser>
          <c:idx val="1"/>
          <c:order val="1"/>
          <c:tx>
            <c:strRef>
              <c:f>Sheet1!$J$37</c:f>
              <c:strCache>
                <c:ptCount val="1"/>
                <c:pt idx="0">
                  <c:v>CC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Sheet1!$C$38:$C$49</c:f>
              <c:strCache>
                <c:ptCount val="12"/>
                <c:pt idx="0">
                  <c:v>dickens</c:v>
                </c:pt>
                <c:pt idx="1">
                  <c:v>mozilla</c:v>
                </c:pt>
                <c:pt idx="2">
                  <c:v>mr</c:v>
                </c:pt>
                <c:pt idx="3">
                  <c:v>nci</c:v>
                </c:pt>
                <c:pt idx="4">
                  <c:v>ooffice</c:v>
                </c:pt>
                <c:pt idx="5">
                  <c:v>osdb</c:v>
                </c:pt>
                <c:pt idx="6">
                  <c:v>reymont</c:v>
                </c:pt>
                <c:pt idx="7">
                  <c:v>samba</c:v>
                </c:pt>
                <c:pt idx="8">
                  <c:v>sao</c:v>
                </c:pt>
                <c:pt idx="9">
                  <c:v>webster</c:v>
                </c:pt>
                <c:pt idx="10">
                  <c:v>xml</c:v>
                </c:pt>
                <c:pt idx="11">
                  <c:v>x-ray</c:v>
                </c:pt>
              </c:strCache>
            </c:strRef>
          </c:cat>
          <c:val>
            <c:numRef>
              <c:f>Sheet1!$J$38:$J$49</c:f>
              <c:numCache>
                <c:formatCode>General</c:formatCode>
                <c:ptCount val="12"/>
                <c:pt idx="0">
                  <c:v>4</c:v>
                </c:pt>
                <c:pt idx="1">
                  <c:v>10</c:v>
                </c:pt>
                <c:pt idx="2">
                  <c:v>38</c:v>
                </c:pt>
                <c:pt idx="3">
                  <c:v>12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27-4CC9-AE99-46D63A953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773232"/>
        <c:axId val="431775528"/>
      </c:barChart>
      <c:catAx>
        <c:axId val="43177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75528"/>
        <c:crosses val="autoZero"/>
        <c:auto val="1"/>
        <c:lblAlgn val="ctr"/>
        <c:lblOffset val="100"/>
        <c:noMultiLvlLbl val="0"/>
      </c:catAx>
      <c:valAx>
        <c:axId val="43177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7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Number of Compressible Characters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Sheet1!$F$37</c:f>
              <c:strCache>
                <c:ptCount val="1"/>
                <c:pt idx="0">
                  <c:v>PackBits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Sheet1!$C$38:$C$49</c:f>
              <c:strCache>
                <c:ptCount val="12"/>
                <c:pt idx="0">
                  <c:v>dickens</c:v>
                </c:pt>
                <c:pt idx="1">
                  <c:v>mozilla</c:v>
                </c:pt>
                <c:pt idx="2">
                  <c:v>mr</c:v>
                </c:pt>
                <c:pt idx="3">
                  <c:v>nci</c:v>
                </c:pt>
                <c:pt idx="4">
                  <c:v>ooffice</c:v>
                </c:pt>
                <c:pt idx="5">
                  <c:v>osdb</c:v>
                </c:pt>
                <c:pt idx="6">
                  <c:v>reymont</c:v>
                </c:pt>
                <c:pt idx="7">
                  <c:v>samba</c:v>
                </c:pt>
                <c:pt idx="8">
                  <c:v>sao</c:v>
                </c:pt>
                <c:pt idx="9">
                  <c:v>webster</c:v>
                </c:pt>
                <c:pt idx="10">
                  <c:v>xml</c:v>
                </c:pt>
                <c:pt idx="11">
                  <c:v>x-ray</c:v>
                </c:pt>
              </c:strCache>
            </c:strRef>
          </c:cat>
          <c:val>
            <c:numRef>
              <c:f>Sheet1!$F$38:$F$49</c:f>
              <c:numCache>
                <c:formatCode>General</c:formatCode>
                <c:ptCount val="12"/>
                <c:pt idx="0">
                  <c:v>448049</c:v>
                </c:pt>
                <c:pt idx="1">
                  <c:v>12844415</c:v>
                </c:pt>
                <c:pt idx="2">
                  <c:v>2865921</c:v>
                </c:pt>
                <c:pt idx="3">
                  <c:v>19252566</c:v>
                </c:pt>
                <c:pt idx="4">
                  <c:v>935265</c:v>
                </c:pt>
                <c:pt idx="5">
                  <c:v>1017339</c:v>
                </c:pt>
                <c:pt idx="6">
                  <c:v>372905</c:v>
                </c:pt>
                <c:pt idx="7">
                  <c:v>3590148</c:v>
                </c:pt>
                <c:pt idx="8">
                  <c:v>143535</c:v>
                </c:pt>
                <c:pt idx="9">
                  <c:v>1029180</c:v>
                </c:pt>
                <c:pt idx="10">
                  <c:v>259748</c:v>
                </c:pt>
                <c:pt idx="11">
                  <c:v>64422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C-4DC6-90D1-66B3504BA639}"/>
            </c:ext>
          </c:extLst>
        </c:ser>
        <c:ser>
          <c:idx val="1"/>
          <c:order val="1"/>
          <c:tx>
            <c:strRef>
              <c:f>Sheet1!$K$37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Sheet1!$C$38:$C$49</c:f>
              <c:strCache>
                <c:ptCount val="12"/>
                <c:pt idx="0">
                  <c:v>dickens</c:v>
                </c:pt>
                <c:pt idx="1">
                  <c:v>mozilla</c:v>
                </c:pt>
                <c:pt idx="2">
                  <c:v>mr</c:v>
                </c:pt>
                <c:pt idx="3">
                  <c:v>nci</c:v>
                </c:pt>
                <c:pt idx="4">
                  <c:v>ooffice</c:v>
                </c:pt>
                <c:pt idx="5">
                  <c:v>osdb</c:v>
                </c:pt>
                <c:pt idx="6">
                  <c:v>reymont</c:v>
                </c:pt>
                <c:pt idx="7">
                  <c:v>samba</c:v>
                </c:pt>
                <c:pt idx="8">
                  <c:v>sao</c:v>
                </c:pt>
                <c:pt idx="9">
                  <c:v>webster</c:v>
                </c:pt>
                <c:pt idx="10">
                  <c:v>xml</c:v>
                </c:pt>
                <c:pt idx="11">
                  <c:v>x-ray</c:v>
                </c:pt>
              </c:strCache>
            </c:strRef>
          </c:cat>
          <c:val>
            <c:numRef>
              <c:f>Sheet1!$K$38:$K$49</c:f>
              <c:numCache>
                <c:formatCode>General</c:formatCode>
                <c:ptCount val="12"/>
                <c:pt idx="0">
                  <c:v>2512554</c:v>
                </c:pt>
                <c:pt idx="1">
                  <c:v>16527882</c:v>
                </c:pt>
                <c:pt idx="2">
                  <c:v>6466977</c:v>
                </c:pt>
                <c:pt idx="3">
                  <c:v>20115681</c:v>
                </c:pt>
                <c:pt idx="4">
                  <c:v>1676752</c:v>
                </c:pt>
                <c:pt idx="5">
                  <c:v>1960121</c:v>
                </c:pt>
                <c:pt idx="6">
                  <c:v>2151989</c:v>
                </c:pt>
                <c:pt idx="7">
                  <c:v>5625048</c:v>
                </c:pt>
                <c:pt idx="8">
                  <c:v>428034</c:v>
                </c:pt>
                <c:pt idx="9">
                  <c:v>8720375</c:v>
                </c:pt>
                <c:pt idx="10">
                  <c:v>1385375</c:v>
                </c:pt>
                <c:pt idx="11">
                  <c:v>4113593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AC-4DC6-90D1-66B3504BA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282344"/>
        <c:axId val="547282672"/>
      </c:barChart>
      <c:catAx>
        <c:axId val="547282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82672"/>
        <c:crosses val="autoZero"/>
        <c:auto val="1"/>
        <c:lblAlgn val="ctr"/>
        <c:lblOffset val="100"/>
        <c:noMultiLvlLbl val="0"/>
      </c:catAx>
      <c:valAx>
        <c:axId val="54728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8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Number of Redundant</a:t>
            </a:r>
            <a:r>
              <a:rPr lang="en-SG" baseline="0"/>
              <a:t> Entries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Sheet1!$J$79</c:f>
              <c:strCache>
                <c:ptCount val="1"/>
                <c:pt idx="0">
                  <c:v>Original 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Sheet1!$J$80:$J$91</c:f>
              <c:numCache>
                <c:formatCode>General</c:formatCode>
                <c:ptCount val="12"/>
                <c:pt idx="0">
                  <c:v>1105271</c:v>
                </c:pt>
                <c:pt idx="1">
                  <c:v>2774568</c:v>
                </c:pt>
                <c:pt idx="2">
                  <c:v>216564</c:v>
                </c:pt>
                <c:pt idx="3">
                  <c:v>814499</c:v>
                </c:pt>
                <c:pt idx="4">
                  <c:v>415623</c:v>
                </c:pt>
                <c:pt idx="5">
                  <c:v>862277</c:v>
                </c:pt>
                <c:pt idx="6">
                  <c:v>616591</c:v>
                </c:pt>
                <c:pt idx="7">
                  <c:v>2146747</c:v>
                </c:pt>
                <c:pt idx="8">
                  <c:v>511196</c:v>
                </c:pt>
                <c:pt idx="9">
                  <c:v>5381922</c:v>
                </c:pt>
                <c:pt idx="10">
                  <c:v>658339</c:v>
                </c:pt>
                <c:pt idx="11">
                  <c:v>115706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3-4118-BD14-2FAB8E26164B}"/>
            </c:ext>
          </c:extLst>
        </c:ser>
        <c:ser>
          <c:idx val="1"/>
          <c:order val="1"/>
          <c:tx>
            <c:strRef>
              <c:f>Sheet1!$K$79</c:f>
              <c:strCache>
                <c:ptCount val="1"/>
                <c:pt idx="0">
                  <c:v>Redundant entry optimized 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Sheet1!$K$80:$K$91</c:f>
              <c:numCache>
                <c:formatCode>General</c:formatCode>
                <c:ptCount val="12"/>
                <c:pt idx="0">
                  <c:v>0</c:v>
                </c:pt>
                <c:pt idx="1">
                  <c:v>286</c:v>
                </c:pt>
                <c:pt idx="2">
                  <c:v>73</c:v>
                </c:pt>
                <c:pt idx="3">
                  <c:v>261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3-4118-BD14-2FAB8E261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54600"/>
        <c:axId val="548655912"/>
      </c:barChart>
      <c:catAx>
        <c:axId val="54865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55912"/>
        <c:crosses val="autoZero"/>
        <c:auto val="1"/>
        <c:lblAlgn val="ctr"/>
        <c:lblOffset val="100"/>
        <c:noMultiLvlLbl val="0"/>
      </c:catAx>
      <c:valAx>
        <c:axId val="54865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5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Comression</a:t>
            </a:r>
            <a:r>
              <a:rPr lang="en-SG" baseline="0"/>
              <a:t> Factor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Sheet1!$I$37</c:f>
              <c:strCache>
                <c:ptCount val="1"/>
                <c:pt idx="0">
                  <c:v>PackBits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Sheet1!$C$38:$C$49</c:f>
              <c:strCache>
                <c:ptCount val="12"/>
                <c:pt idx="0">
                  <c:v>dickens</c:v>
                </c:pt>
                <c:pt idx="1">
                  <c:v>mozilla</c:v>
                </c:pt>
                <c:pt idx="2">
                  <c:v>mr</c:v>
                </c:pt>
                <c:pt idx="3">
                  <c:v>nci</c:v>
                </c:pt>
                <c:pt idx="4">
                  <c:v>ooffice</c:v>
                </c:pt>
                <c:pt idx="5">
                  <c:v>osdb</c:v>
                </c:pt>
                <c:pt idx="6">
                  <c:v>reymont</c:v>
                </c:pt>
                <c:pt idx="7">
                  <c:v>samba</c:v>
                </c:pt>
                <c:pt idx="8">
                  <c:v>sao</c:v>
                </c:pt>
                <c:pt idx="9">
                  <c:v>webster</c:v>
                </c:pt>
                <c:pt idx="10">
                  <c:v>xml</c:v>
                </c:pt>
                <c:pt idx="11">
                  <c:v>x-ray</c:v>
                </c:pt>
              </c:strCache>
            </c:strRef>
          </c:cat>
          <c:val>
            <c:numRef>
              <c:f>Sheet1!$I$38:$I$49</c:f>
              <c:numCache>
                <c:formatCode>General</c:formatCode>
                <c:ptCount val="12"/>
                <c:pt idx="0">
                  <c:v>0.97791300888804589</c:v>
                </c:pt>
                <c:pt idx="1">
                  <c:v>1.0499165240143709</c:v>
                </c:pt>
                <c:pt idx="2">
                  <c:v>1.3649599152978709</c:v>
                </c:pt>
                <c:pt idx="3">
                  <c:v>0.87794035668454162</c:v>
                </c:pt>
                <c:pt idx="4">
                  <c:v>1.0151904181688332</c:v>
                </c:pt>
                <c:pt idx="5">
                  <c:v>0.9757887292193349</c:v>
                </c:pt>
                <c:pt idx="6">
                  <c:v>0.98460690466674883</c:v>
                </c:pt>
                <c:pt idx="7">
                  <c:v>1.0729078163507408</c:v>
                </c:pt>
                <c:pt idx="8">
                  <c:v>0.98900655896976686</c:v>
                </c:pt>
                <c:pt idx="9">
                  <c:v>0.98488524445136638</c:v>
                </c:pt>
                <c:pt idx="10">
                  <c:v>0.98715054023577353</c:v>
                </c:pt>
                <c:pt idx="11">
                  <c:v>0.99194433844547503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4-4BCF-9767-A77F7E40324B}"/>
            </c:ext>
          </c:extLst>
        </c:ser>
        <c:ser>
          <c:idx val="1"/>
          <c:order val="1"/>
          <c:tx>
            <c:strRef>
              <c:f>Sheet1!$N$37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Sheet1!$C$38:$C$49</c:f>
              <c:strCache>
                <c:ptCount val="12"/>
                <c:pt idx="0">
                  <c:v>dickens</c:v>
                </c:pt>
                <c:pt idx="1">
                  <c:v>mozilla</c:v>
                </c:pt>
                <c:pt idx="2">
                  <c:v>mr</c:v>
                </c:pt>
                <c:pt idx="3">
                  <c:v>nci</c:v>
                </c:pt>
                <c:pt idx="4">
                  <c:v>ooffice</c:v>
                </c:pt>
                <c:pt idx="5">
                  <c:v>osdb</c:v>
                </c:pt>
                <c:pt idx="6">
                  <c:v>reymont</c:v>
                </c:pt>
                <c:pt idx="7">
                  <c:v>samba</c:v>
                </c:pt>
                <c:pt idx="8">
                  <c:v>sao</c:v>
                </c:pt>
                <c:pt idx="9">
                  <c:v>webster</c:v>
                </c:pt>
                <c:pt idx="10">
                  <c:v>xml</c:v>
                </c:pt>
                <c:pt idx="11">
                  <c:v>x-ray</c:v>
                </c:pt>
              </c:strCache>
            </c:strRef>
          </c:cat>
          <c:val>
            <c:numRef>
              <c:f>Sheet1!$N$38:$N$49</c:f>
              <c:numCache>
                <c:formatCode>General</c:formatCode>
                <c:ptCount val="12"/>
                <c:pt idx="0">
                  <c:v>0.95173765759897333</c:v>
                </c:pt>
                <c:pt idx="1">
                  <c:v>1.1195773711533605</c:v>
                </c:pt>
                <c:pt idx="2">
                  <c:v>1.8959939742368581</c:v>
                </c:pt>
                <c:pt idx="3">
                  <c:v>1.5041400622591774</c:v>
                </c:pt>
                <c:pt idx="4">
                  <c:v>1.0162119733520272</c:v>
                </c:pt>
                <c:pt idx="5">
                  <c:v>0.94040326904338989</c:v>
                </c:pt>
                <c:pt idx="6">
                  <c:v>0.98284544288465758</c:v>
                </c:pt>
                <c:pt idx="7">
                  <c:v>1.0044561397930114</c:v>
                </c:pt>
                <c:pt idx="8">
                  <c:v>0.89673384555878377</c:v>
                </c:pt>
                <c:pt idx="9">
                  <c:v>0.9319837399942088</c:v>
                </c:pt>
                <c:pt idx="10">
                  <c:v>0.95577864432091597</c:v>
                </c:pt>
                <c:pt idx="11">
                  <c:v>1.4027989963831853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D4-4BCF-9767-A77F7E403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17384"/>
        <c:axId val="545917712"/>
      </c:barChart>
      <c:catAx>
        <c:axId val="54591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17712"/>
        <c:crosses val="autoZero"/>
        <c:auto val="1"/>
        <c:lblAlgn val="ctr"/>
        <c:lblOffset val="100"/>
        <c:noMultiLvlLbl val="0"/>
      </c:catAx>
      <c:valAx>
        <c:axId val="5459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1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54</xdr:row>
      <xdr:rowOff>119062</xdr:rowOff>
    </xdr:from>
    <xdr:to>
      <xdr:col>6</xdr:col>
      <xdr:colOff>323850</xdr:colOff>
      <xdr:row>69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7BA780-6B3A-4665-A2D6-454A832C0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1676400</xdr:colOff>
      <xdr:row>54</xdr:row>
      <xdr:rowOff>42861</xdr:rowOff>
    </xdr:from>
    <xdr:to>
      <xdr:col>10</xdr:col>
      <xdr:colOff>152400</xdr:colOff>
      <xdr:row>71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470B7-0A91-490F-9999-95BD71D41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728662</xdr:colOff>
      <xdr:row>55</xdr:row>
      <xdr:rowOff>109537</xdr:rowOff>
    </xdr:from>
    <xdr:to>
      <xdr:col>13</xdr:col>
      <xdr:colOff>300037</xdr:colOff>
      <xdr:row>69</xdr:row>
      <xdr:rowOff>185737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7C3884-06B7-4218-8949-C55F6E5F2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1004886</xdr:colOff>
      <xdr:row>51</xdr:row>
      <xdr:rowOff>47625</xdr:rowOff>
    </xdr:from>
    <xdr:to>
      <xdr:col>21</xdr:col>
      <xdr:colOff>66675</xdr:colOff>
      <xdr:row>71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D978886-2C01-486F-BAEF-E0790341F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0A560-FB85-48C5-BFDE-58D6839C5F48}">
  <dimension ref="C5:Q91"/>
  <sheetViews>
    <sheetView tabSelected="1" topLeftCell="B1" zoomScaleNormal="100" workbookViewId="0">
      <selection activeCell="G34" sqref="G34"/>
    </sheetView>
  </sheetViews>
  <sheetFormatPr defaultRowHeight="15" x14ac:dyDescent="0.25"/>
  <cols>
    <col min="4" max="4" width="11.85546875" customWidth="1"/>
    <col min="5" max="5" width="26.42578125" customWidth="1"/>
    <col min="6" max="6" width="27" customWidth="1"/>
    <col min="7" max="7" width="27.5703125" customWidth="1"/>
    <col min="8" max="8" width="26.28515625" customWidth="1"/>
    <col min="9" max="9" width="24" customWidth="1"/>
    <col min="10" max="10" width="27.85546875" customWidth="1"/>
    <col min="11" max="11" width="28.42578125" customWidth="1"/>
    <col min="12" max="12" width="26.7109375" customWidth="1"/>
    <col min="13" max="13" width="19.85546875" customWidth="1"/>
    <col min="14" max="14" width="18.7109375" customWidth="1"/>
    <col min="15" max="15" width="34.42578125" customWidth="1"/>
  </cols>
  <sheetData>
    <row r="5" spans="3:14" x14ac:dyDescent="0.25">
      <c r="C5" s="1" t="s">
        <v>0</v>
      </c>
      <c r="D5" s="1"/>
      <c r="E5" s="12" t="s">
        <v>32</v>
      </c>
      <c r="F5" s="13"/>
      <c r="G5" s="13"/>
      <c r="H5" s="14"/>
      <c r="I5" s="2"/>
      <c r="J5" s="12" t="s">
        <v>23</v>
      </c>
      <c r="K5" s="13"/>
      <c r="L5" s="13"/>
      <c r="M5" s="14"/>
      <c r="N5" s="3"/>
    </row>
    <row r="6" spans="3:14" x14ac:dyDescent="0.25">
      <c r="C6" s="1" t="s">
        <v>1</v>
      </c>
      <c r="D6" s="1" t="s">
        <v>2</v>
      </c>
      <c r="E6" s="4" t="s">
        <v>3</v>
      </c>
      <c r="F6" s="4" t="s">
        <v>4</v>
      </c>
      <c r="G6" s="4" t="s">
        <v>5</v>
      </c>
      <c r="H6" s="4" t="s">
        <v>6</v>
      </c>
      <c r="I6" s="5" t="s">
        <v>7</v>
      </c>
      <c r="J6" s="4" t="s">
        <v>8</v>
      </c>
      <c r="K6" s="4" t="s">
        <v>4</v>
      </c>
      <c r="L6" s="4" t="s">
        <v>5</v>
      </c>
      <c r="M6" s="4" t="s">
        <v>9</v>
      </c>
      <c r="N6" s="4" t="s">
        <v>7</v>
      </c>
    </row>
    <row r="7" spans="3:14" x14ac:dyDescent="0.25">
      <c r="C7" s="6" t="s">
        <v>10</v>
      </c>
      <c r="D7" s="6">
        <v>10192446</v>
      </c>
      <c r="E7" s="5">
        <v>2</v>
      </c>
      <c r="F7" s="5">
        <v>448049</v>
      </c>
      <c r="G7" s="5">
        <v>221197</v>
      </c>
      <c r="H7" s="5">
        <v>10422651</v>
      </c>
      <c r="I7" s="5">
        <f>D7/H7</f>
        <v>0.97791300888804589</v>
      </c>
      <c r="J7" s="7">
        <v>4</v>
      </c>
      <c r="K7" s="7">
        <f>D7-7679892</f>
        <v>2512554</v>
      </c>
      <c r="L7" s="7">
        <v>0</v>
      </c>
      <c r="M7" s="7">
        <v>10709302</v>
      </c>
      <c r="N7" s="4">
        <f>D7/M7</f>
        <v>0.95173765759897333</v>
      </c>
    </row>
    <row r="8" spans="3:14" x14ac:dyDescent="0.25">
      <c r="C8" s="6" t="s">
        <v>11</v>
      </c>
      <c r="D8" s="6">
        <v>51220480</v>
      </c>
      <c r="E8" s="5">
        <v>3</v>
      </c>
      <c r="F8" s="5">
        <v>12844415</v>
      </c>
      <c r="G8" s="5">
        <v>2598289</v>
      </c>
      <c r="H8" s="5">
        <v>48785288</v>
      </c>
      <c r="I8" s="5">
        <f t="shared" ref="I8:I18" si="0">D8/H8</f>
        <v>1.0499165240143709</v>
      </c>
      <c r="J8" s="7">
        <v>10</v>
      </c>
      <c r="K8" s="7">
        <f>D8-34692598</f>
        <v>16527882</v>
      </c>
      <c r="L8" s="7">
        <v>286</v>
      </c>
      <c r="M8" s="7">
        <v>45749835</v>
      </c>
      <c r="N8" s="4">
        <f t="shared" ref="N8:N18" si="1">D8/M8</f>
        <v>1.1195773711533605</v>
      </c>
    </row>
    <row r="9" spans="3:14" x14ac:dyDescent="0.25">
      <c r="C9" s="6" t="s">
        <v>12</v>
      </c>
      <c r="D9" s="6">
        <v>9970564</v>
      </c>
      <c r="E9" s="5">
        <v>47</v>
      </c>
      <c r="F9" s="5">
        <v>2865921</v>
      </c>
      <c r="G9" s="5">
        <v>11216</v>
      </c>
      <c r="H9" s="5">
        <v>7304657</v>
      </c>
      <c r="I9" s="5">
        <f t="shared" si="0"/>
        <v>1.3649599152978709</v>
      </c>
      <c r="J9" s="7">
        <v>38</v>
      </c>
      <c r="K9" s="7">
        <f>D9-3503587</f>
        <v>6466977</v>
      </c>
      <c r="L9" s="7">
        <v>73</v>
      </c>
      <c r="M9" s="7">
        <v>5258753</v>
      </c>
      <c r="N9" s="4">
        <f t="shared" si="1"/>
        <v>1.8959939742368581</v>
      </c>
    </row>
    <row r="10" spans="3:14" x14ac:dyDescent="0.25">
      <c r="C10" s="6" t="s">
        <v>13</v>
      </c>
      <c r="D10" s="6">
        <v>33553445</v>
      </c>
      <c r="E10" s="5">
        <v>2</v>
      </c>
      <c r="F10" s="5">
        <v>19252566</v>
      </c>
      <c r="G10" s="5">
        <v>6225832</v>
      </c>
      <c r="H10" s="5">
        <v>38218365</v>
      </c>
      <c r="I10" s="5">
        <f t="shared" si="0"/>
        <v>0.87794035668454162</v>
      </c>
      <c r="J10" s="7">
        <v>12</v>
      </c>
      <c r="K10" s="7">
        <f>D10-13437764</f>
        <v>20115681</v>
      </c>
      <c r="L10" s="7">
        <v>261</v>
      </c>
      <c r="M10" s="7">
        <v>22307394</v>
      </c>
      <c r="N10" s="4">
        <f t="shared" si="1"/>
        <v>1.5041400622591774</v>
      </c>
    </row>
    <row r="11" spans="3:14" x14ac:dyDescent="0.25">
      <c r="C11" s="6" t="s">
        <v>14</v>
      </c>
      <c r="D11" s="6">
        <v>6152192</v>
      </c>
      <c r="E11" s="5">
        <v>3</v>
      </c>
      <c r="F11" s="5">
        <v>935265</v>
      </c>
      <c r="G11" s="5">
        <v>162196</v>
      </c>
      <c r="H11" s="5">
        <v>6060136</v>
      </c>
      <c r="I11" s="5">
        <f t="shared" si="0"/>
        <v>1.0151904181688332</v>
      </c>
      <c r="J11" s="7">
        <v>6</v>
      </c>
      <c r="K11" s="7">
        <f>D11-4475440</f>
        <v>1676752</v>
      </c>
      <c r="L11" s="7">
        <v>4</v>
      </c>
      <c r="M11" s="7">
        <v>6054044</v>
      </c>
      <c r="N11" s="4">
        <f t="shared" si="1"/>
        <v>1.0162119733520272</v>
      </c>
    </row>
    <row r="12" spans="3:14" x14ac:dyDescent="0.25">
      <c r="C12" s="6" t="s">
        <v>15</v>
      </c>
      <c r="D12" s="6">
        <v>10085684</v>
      </c>
      <c r="E12" s="5">
        <v>2</v>
      </c>
      <c r="F12" s="5">
        <v>1017339</v>
      </c>
      <c r="G12" s="5">
        <v>308217</v>
      </c>
      <c r="H12" s="5">
        <v>10335930</v>
      </c>
      <c r="I12" s="5">
        <f t="shared" si="0"/>
        <v>0.9757887292193349</v>
      </c>
      <c r="J12" s="7">
        <v>4</v>
      </c>
      <c r="K12" s="7">
        <f>D12-8125563</f>
        <v>1960121</v>
      </c>
      <c r="L12" s="7">
        <v>0</v>
      </c>
      <c r="M12" s="7">
        <v>10724850</v>
      </c>
      <c r="N12" s="4">
        <f t="shared" si="1"/>
        <v>0.94040326904338989</v>
      </c>
    </row>
    <row r="13" spans="3:14" x14ac:dyDescent="0.25">
      <c r="C13" s="6" t="s">
        <v>16</v>
      </c>
      <c r="D13" s="6">
        <v>6627202</v>
      </c>
      <c r="E13" s="5">
        <v>2</v>
      </c>
      <c r="F13" s="5">
        <v>372905</v>
      </c>
      <c r="G13" s="5">
        <v>92584</v>
      </c>
      <c r="H13" s="5">
        <v>6730810</v>
      </c>
      <c r="I13" s="5">
        <f t="shared" si="0"/>
        <v>0.98460690466674883</v>
      </c>
      <c r="J13" s="7">
        <v>4</v>
      </c>
      <c r="K13" s="7">
        <f>D13-4475213</f>
        <v>2151989</v>
      </c>
      <c r="L13" s="7">
        <v>0</v>
      </c>
      <c r="M13" s="7">
        <v>6742873</v>
      </c>
      <c r="N13" s="4">
        <f t="shared" si="1"/>
        <v>0.98284544288465758</v>
      </c>
    </row>
    <row r="14" spans="3:14" x14ac:dyDescent="0.25">
      <c r="C14" s="6" t="s">
        <v>17</v>
      </c>
      <c r="D14" s="6">
        <v>21606400</v>
      </c>
      <c r="E14" s="5">
        <v>5</v>
      </c>
      <c r="F14" s="5">
        <v>3590148</v>
      </c>
      <c r="G14" s="5">
        <v>543557</v>
      </c>
      <c r="H14" s="5">
        <v>20138170</v>
      </c>
      <c r="I14" s="5">
        <f t="shared" si="0"/>
        <v>1.0729078163507408</v>
      </c>
      <c r="J14" s="7">
        <v>5</v>
      </c>
      <c r="K14" s="7">
        <f>D14-15981352</f>
        <v>5625048</v>
      </c>
      <c r="L14" s="7">
        <v>40</v>
      </c>
      <c r="M14" s="7">
        <v>21510546</v>
      </c>
      <c r="N14" s="4">
        <f t="shared" si="1"/>
        <v>1.0044561397930114</v>
      </c>
    </row>
    <row r="15" spans="3:14" x14ac:dyDescent="0.25">
      <c r="C15" s="6" t="s">
        <v>18</v>
      </c>
      <c r="D15" s="6">
        <v>7251944</v>
      </c>
      <c r="E15" s="5">
        <v>2</v>
      </c>
      <c r="F15" s="5">
        <v>143535</v>
      </c>
      <c r="G15" s="5">
        <v>53807</v>
      </c>
      <c r="H15" s="5">
        <v>7332554</v>
      </c>
      <c r="I15" s="5">
        <f t="shared" si="0"/>
        <v>0.98900655896976686</v>
      </c>
      <c r="J15" s="7">
        <v>3</v>
      </c>
      <c r="K15" s="7">
        <f>D15-6823910</f>
        <v>428034</v>
      </c>
      <c r="L15" s="7">
        <v>0</v>
      </c>
      <c r="M15" s="7">
        <v>8087064</v>
      </c>
      <c r="N15" s="4">
        <f t="shared" si="1"/>
        <v>0.89673384555878377</v>
      </c>
    </row>
    <row r="16" spans="3:14" x14ac:dyDescent="0.25">
      <c r="C16" s="6" t="s">
        <v>19</v>
      </c>
      <c r="D16" s="6">
        <v>41458703</v>
      </c>
      <c r="E16" s="5">
        <v>2</v>
      </c>
      <c r="F16" s="5">
        <v>1029180</v>
      </c>
      <c r="G16" s="5">
        <v>508255</v>
      </c>
      <c r="H16" s="5">
        <v>42094958</v>
      </c>
      <c r="I16" s="5">
        <f t="shared" si="0"/>
        <v>0.98488524445136638</v>
      </c>
      <c r="J16" s="7">
        <v>3</v>
      </c>
      <c r="K16" s="7">
        <f>D16-32738328</f>
        <v>8720375</v>
      </c>
      <c r="L16" s="7">
        <v>0</v>
      </c>
      <c r="M16" s="7">
        <v>44484363</v>
      </c>
      <c r="N16" s="4">
        <f t="shared" si="1"/>
        <v>0.9319837399942088</v>
      </c>
    </row>
    <row r="17" spans="3:17" x14ac:dyDescent="0.25">
      <c r="C17" s="6" t="s">
        <v>20</v>
      </c>
      <c r="D17" s="6">
        <v>5345280</v>
      </c>
      <c r="E17" s="5">
        <v>2</v>
      </c>
      <c r="F17" s="5">
        <v>259748</v>
      </c>
      <c r="G17" s="5">
        <v>96668</v>
      </c>
      <c r="H17" s="5">
        <v>5414858</v>
      </c>
      <c r="I17" s="5">
        <f t="shared" si="0"/>
        <v>0.98715054023577353</v>
      </c>
      <c r="J17" s="7">
        <v>4</v>
      </c>
      <c r="K17" s="7">
        <f>D17-3959905</f>
        <v>1385375</v>
      </c>
      <c r="L17" s="7">
        <v>0</v>
      </c>
      <c r="M17" s="7">
        <v>5592592</v>
      </c>
      <c r="N17" s="4">
        <f t="shared" si="1"/>
        <v>0.95577864432091597</v>
      </c>
    </row>
    <row r="18" spans="3:17" x14ac:dyDescent="0.25">
      <c r="C18" s="6" t="s">
        <v>21</v>
      </c>
      <c r="D18" s="6">
        <v>8474240</v>
      </c>
      <c r="E18" s="5">
        <v>2</v>
      </c>
      <c r="F18" s="5">
        <v>64422</v>
      </c>
      <c r="G18" s="5">
        <v>15111</v>
      </c>
      <c r="H18" s="5">
        <v>8543060</v>
      </c>
      <c r="I18" s="5">
        <f t="shared" si="0"/>
        <v>0.99194433844547503</v>
      </c>
      <c r="J18" s="7">
        <v>19</v>
      </c>
      <c r="K18" s="7">
        <f>D18-4360647</f>
        <v>4113593</v>
      </c>
      <c r="L18" s="7">
        <v>92</v>
      </c>
      <c r="M18" s="7">
        <v>6040951</v>
      </c>
      <c r="N18" s="4">
        <f t="shared" si="1"/>
        <v>1.4027989963831853</v>
      </c>
    </row>
    <row r="19" spans="3:17" x14ac:dyDescent="0.25">
      <c r="C19" s="6" t="s">
        <v>22</v>
      </c>
      <c r="D19" s="6">
        <v>211938580</v>
      </c>
      <c r="E19" s="5"/>
      <c r="F19" s="5"/>
      <c r="G19" s="5"/>
      <c r="H19" s="5">
        <f>SUM(H7:H18)</f>
        <v>211381437</v>
      </c>
      <c r="I19" s="5"/>
      <c r="J19" s="7"/>
      <c r="K19" s="7"/>
      <c r="L19" s="7"/>
      <c r="M19" s="7">
        <f>SUM(M7:M18)</f>
        <v>193262567</v>
      </c>
      <c r="N19" s="4"/>
    </row>
    <row r="20" spans="3:17" x14ac:dyDescent="0.25">
      <c r="C20" s="11" t="s">
        <v>24</v>
      </c>
      <c r="D20" s="11"/>
      <c r="E20" s="8"/>
      <c r="F20" s="8"/>
      <c r="G20" s="8"/>
      <c r="H20" s="9">
        <f>D19/H19</f>
        <v>1.0026357234008207</v>
      </c>
      <c r="I20" s="8"/>
      <c r="J20" s="8"/>
      <c r="K20" s="8"/>
      <c r="L20" s="8"/>
      <c r="M20" s="10">
        <f>D19/M19</f>
        <v>1.0966354389776889</v>
      </c>
      <c r="N20" s="8"/>
      <c r="O20" s="15" t="s">
        <v>25</v>
      </c>
      <c r="P20" s="15"/>
      <c r="Q20" s="15"/>
    </row>
    <row r="28" spans="3:17" x14ac:dyDescent="0.25">
      <c r="E28" t="s">
        <v>26</v>
      </c>
    </row>
    <row r="36" spans="3:14" x14ac:dyDescent="0.25">
      <c r="C36" s="1" t="s">
        <v>0</v>
      </c>
      <c r="D36" s="1"/>
      <c r="E36" s="12" t="s">
        <v>32</v>
      </c>
      <c r="F36" s="13"/>
      <c r="G36" s="13"/>
      <c r="H36" s="14"/>
      <c r="I36" s="2"/>
      <c r="J36" s="12" t="s">
        <v>23</v>
      </c>
      <c r="K36" s="13"/>
      <c r="L36" s="13"/>
      <c r="M36" s="14"/>
      <c r="N36" s="3"/>
    </row>
    <row r="37" spans="3:14" x14ac:dyDescent="0.25">
      <c r="C37" s="1" t="s">
        <v>1</v>
      </c>
      <c r="D37" s="1" t="s">
        <v>2</v>
      </c>
      <c r="E37" s="4" t="s">
        <v>27</v>
      </c>
      <c r="F37" s="4" t="s">
        <v>27</v>
      </c>
      <c r="G37" s="4" t="s">
        <v>27</v>
      </c>
      <c r="H37" s="4" t="s">
        <v>27</v>
      </c>
      <c r="I37" s="5" t="s">
        <v>27</v>
      </c>
      <c r="J37" s="4" t="s">
        <v>28</v>
      </c>
      <c r="K37" s="4" t="s">
        <v>29</v>
      </c>
      <c r="L37" s="4" t="s">
        <v>29</v>
      </c>
      <c r="M37" s="4" t="s">
        <v>28</v>
      </c>
      <c r="N37" s="4" t="s">
        <v>29</v>
      </c>
    </row>
    <row r="38" spans="3:14" x14ac:dyDescent="0.25">
      <c r="C38" s="6" t="s">
        <v>10</v>
      </c>
      <c r="D38" s="6">
        <v>10192446</v>
      </c>
      <c r="E38" s="5">
        <v>2</v>
      </c>
      <c r="F38" s="5">
        <v>448049</v>
      </c>
      <c r="G38" s="5">
        <v>221197</v>
      </c>
      <c r="H38" s="5">
        <v>10422651</v>
      </c>
      <c r="I38" s="5">
        <f>D38/H38</f>
        <v>0.97791300888804589</v>
      </c>
      <c r="J38" s="7">
        <v>4</v>
      </c>
      <c r="K38" s="7">
        <f>D38-7679892</f>
        <v>2512554</v>
      </c>
      <c r="L38" s="7">
        <v>0</v>
      </c>
      <c r="M38" s="7">
        <v>10709302</v>
      </c>
      <c r="N38" s="4">
        <f>D38/M38</f>
        <v>0.95173765759897333</v>
      </c>
    </row>
    <row r="39" spans="3:14" x14ac:dyDescent="0.25">
      <c r="C39" s="6" t="s">
        <v>11</v>
      </c>
      <c r="D39" s="6">
        <v>51220480</v>
      </c>
      <c r="E39" s="5">
        <v>3</v>
      </c>
      <c r="F39" s="5">
        <v>12844415</v>
      </c>
      <c r="G39" s="5">
        <v>2598289</v>
      </c>
      <c r="H39" s="5">
        <v>48785288</v>
      </c>
      <c r="I39" s="5">
        <f t="shared" ref="I39:I49" si="2">D39/H39</f>
        <v>1.0499165240143709</v>
      </c>
      <c r="J39" s="7">
        <v>10</v>
      </c>
      <c r="K39" s="7">
        <f>D39-34692598</f>
        <v>16527882</v>
      </c>
      <c r="L39" s="7">
        <v>286</v>
      </c>
      <c r="M39" s="7">
        <v>45749835</v>
      </c>
      <c r="N39" s="4">
        <f t="shared" ref="N39:N49" si="3">D39/M39</f>
        <v>1.1195773711533605</v>
      </c>
    </row>
    <row r="40" spans="3:14" x14ac:dyDescent="0.25">
      <c r="C40" s="6" t="s">
        <v>12</v>
      </c>
      <c r="D40" s="6">
        <v>9970564</v>
      </c>
      <c r="E40" s="5">
        <v>47</v>
      </c>
      <c r="F40" s="5">
        <v>2865921</v>
      </c>
      <c r="G40" s="5">
        <v>11216</v>
      </c>
      <c r="H40" s="5">
        <v>7304657</v>
      </c>
      <c r="I40" s="5">
        <f t="shared" si="2"/>
        <v>1.3649599152978709</v>
      </c>
      <c r="J40" s="7">
        <v>38</v>
      </c>
      <c r="K40" s="7">
        <f>D40-3503587</f>
        <v>6466977</v>
      </c>
      <c r="L40" s="7">
        <v>73</v>
      </c>
      <c r="M40" s="7">
        <v>5258753</v>
      </c>
      <c r="N40" s="4">
        <f t="shared" si="3"/>
        <v>1.8959939742368581</v>
      </c>
    </row>
    <row r="41" spans="3:14" x14ac:dyDescent="0.25">
      <c r="C41" s="6" t="s">
        <v>13</v>
      </c>
      <c r="D41" s="6">
        <v>33553445</v>
      </c>
      <c r="E41" s="5">
        <v>2</v>
      </c>
      <c r="F41" s="5">
        <v>19252566</v>
      </c>
      <c r="G41" s="5">
        <v>6225832</v>
      </c>
      <c r="H41" s="5">
        <v>38218365</v>
      </c>
      <c r="I41" s="5">
        <f t="shared" si="2"/>
        <v>0.87794035668454162</v>
      </c>
      <c r="J41" s="7">
        <v>12</v>
      </c>
      <c r="K41" s="7">
        <f>D41-13437764</f>
        <v>20115681</v>
      </c>
      <c r="L41" s="7">
        <v>261</v>
      </c>
      <c r="M41" s="7">
        <v>22307394</v>
      </c>
      <c r="N41" s="4">
        <f t="shared" si="3"/>
        <v>1.5041400622591774</v>
      </c>
    </row>
    <row r="42" spans="3:14" x14ac:dyDescent="0.25">
      <c r="C42" s="6" t="s">
        <v>14</v>
      </c>
      <c r="D42" s="6">
        <v>6152192</v>
      </c>
      <c r="E42" s="5">
        <v>3</v>
      </c>
      <c r="F42" s="5">
        <v>935265</v>
      </c>
      <c r="G42" s="5">
        <v>162196</v>
      </c>
      <c r="H42" s="5">
        <v>6060136</v>
      </c>
      <c r="I42" s="5">
        <f t="shared" si="2"/>
        <v>1.0151904181688332</v>
      </c>
      <c r="J42" s="7">
        <v>6</v>
      </c>
      <c r="K42" s="7">
        <f>D42-4475440</f>
        <v>1676752</v>
      </c>
      <c r="L42" s="7">
        <v>4</v>
      </c>
      <c r="M42" s="7">
        <v>6054044</v>
      </c>
      <c r="N42" s="4">
        <f t="shared" si="3"/>
        <v>1.0162119733520272</v>
      </c>
    </row>
    <row r="43" spans="3:14" x14ac:dyDescent="0.25">
      <c r="C43" s="6" t="s">
        <v>15</v>
      </c>
      <c r="D43" s="6">
        <v>10085684</v>
      </c>
      <c r="E43" s="5">
        <v>2</v>
      </c>
      <c r="F43" s="5">
        <v>1017339</v>
      </c>
      <c r="G43" s="5">
        <v>308217</v>
      </c>
      <c r="H43" s="5">
        <v>10335930</v>
      </c>
      <c r="I43" s="5">
        <f t="shared" si="2"/>
        <v>0.9757887292193349</v>
      </c>
      <c r="J43" s="7">
        <v>4</v>
      </c>
      <c r="K43" s="7">
        <f>D43-8125563</f>
        <v>1960121</v>
      </c>
      <c r="L43" s="7">
        <v>0</v>
      </c>
      <c r="M43" s="7">
        <v>10724850</v>
      </c>
      <c r="N43" s="4">
        <f t="shared" si="3"/>
        <v>0.94040326904338989</v>
      </c>
    </row>
    <row r="44" spans="3:14" x14ac:dyDescent="0.25">
      <c r="C44" s="6" t="s">
        <v>16</v>
      </c>
      <c r="D44" s="6">
        <v>6627202</v>
      </c>
      <c r="E44" s="5">
        <v>2</v>
      </c>
      <c r="F44" s="5">
        <v>372905</v>
      </c>
      <c r="G44" s="5">
        <v>92584</v>
      </c>
      <c r="H44" s="5">
        <v>6730810</v>
      </c>
      <c r="I44" s="5">
        <f t="shared" si="2"/>
        <v>0.98460690466674883</v>
      </c>
      <c r="J44" s="7">
        <v>4</v>
      </c>
      <c r="K44" s="7">
        <f>D44-4475213</f>
        <v>2151989</v>
      </c>
      <c r="L44" s="7">
        <v>0</v>
      </c>
      <c r="M44" s="7">
        <v>6742873</v>
      </c>
      <c r="N44" s="4">
        <f t="shared" si="3"/>
        <v>0.98284544288465758</v>
      </c>
    </row>
    <row r="45" spans="3:14" x14ac:dyDescent="0.25">
      <c r="C45" s="6" t="s">
        <v>17</v>
      </c>
      <c r="D45" s="6">
        <v>21606400</v>
      </c>
      <c r="E45" s="5">
        <v>5</v>
      </c>
      <c r="F45" s="5">
        <v>3590148</v>
      </c>
      <c r="G45" s="5">
        <v>543557</v>
      </c>
      <c r="H45" s="5">
        <v>20138170</v>
      </c>
      <c r="I45" s="5">
        <f t="shared" si="2"/>
        <v>1.0729078163507408</v>
      </c>
      <c r="J45" s="7">
        <v>5</v>
      </c>
      <c r="K45" s="7">
        <f>D45-15981352</f>
        <v>5625048</v>
      </c>
      <c r="L45" s="7">
        <v>40</v>
      </c>
      <c r="M45" s="7">
        <v>21510546</v>
      </c>
      <c r="N45" s="4">
        <f t="shared" si="3"/>
        <v>1.0044561397930114</v>
      </c>
    </row>
    <row r="46" spans="3:14" x14ac:dyDescent="0.25">
      <c r="C46" s="6" t="s">
        <v>18</v>
      </c>
      <c r="D46" s="6">
        <v>7251944</v>
      </c>
      <c r="E46" s="5">
        <v>2</v>
      </c>
      <c r="F46" s="5">
        <v>143535</v>
      </c>
      <c r="G46" s="5">
        <v>53807</v>
      </c>
      <c r="H46" s="5">
        <v>7332554</v>
      </c>
      <c r="I46" s="5">
        <f t="shared" si="2"/>
        <v>0.98900655896976686</v>
      </c>
      <c r="J46" s="7">
        <v>3</v>
      </c>
      <c r="K46" s="7">
        <f>D46-6823910</f>
        <v>428034</v>
      </c>
      <c r="L46" s="7">
        <v>0</v>
      </c>
      <c r="M46" s="7">
        <v>8087064</v>
      </c>
      <c r="N46" s="4">
        <f t="shared" si="3"/>
        <v>0.89673384555878377</v>
      </c>
    </row>
    <row r="47" spans="3:14" x14ac:dyDescent="0.25">
      <c r="C47" s="6" t="s">
        <v>19</v>
      </c>
      <c r="D47" s="6">
        <v>41458703</v>
      </c>
      <c r="E47" s="5">
        <v>2</v>
      </c>
      <c r="F47" s="5">
        <v>1029180</v>
      </c>
      <c r="G47" s="5">
        <v>508255</v>
      </c>
      <c r="H47" s="5">
        <v>42094958</v>
      </c>
      <c r="I47" s="5">
        <f t="shared" si="2"/>
        <v>0.98488524445136638</v>
      </c>
      <c r="J47" s="7">
        <v>3</v>
      </c>
      <c r="K47" s="7">
        <f>D47-32738328</f>
        <v>8720375</v>
      </c>
      <c r="L47" s="7">
        <v>0</v>
      </c>
      <c r="M47" s="7">
        <v>44484363</v>
      </c>
      <c r="N47" s="4">
        <f t="shared" si="3"/>
        <v>0.9319837399942088</v>
      </c>
    </row>
    <row r="48" spans="3:14" x14ac:dyDescent="0.25">
      <c r="C48" s="6" t="s">
        <v>20</v>
      </c>
      <c r="D48" s="6">
        <v>5345280</v>
      </c>
      <c r="E48" s="5">
        <v>2</v>
      </c>
      <c r="F48" s="5">
        <v>259748</v>
      </c>
      <c r="G48" s="5">
        <v>96668</v>
      </c>
      <c r="H48" s="5">
        <v>5414858</v>
      </c>
      <c r="I48" s="5">
        <f t="shared" si="2"/>
        <v>0.98715054023577353</v>
      </c>
      <c r="J48" s="7">
        <v>4</v>
      </c>
      <c r="K48" s="7">
        <f>D48-3959905</f>
        <v>1385375</v>
      </c>
      <c r="L48" s="7">
        <v>0</v>
      </c>
      <c r="M48" s="7">
        <v>5592592</v>
      </c>
      <c r="N48" s="4">
        <f t="shared" si="3"/>
        <v>0.95577864432091597</v>
      </c>
    </row>
    <row r="49" spans="3:14" x14ac:dyDescent="0.25">
      <c r="C49" s="6" t="s">
        <v>21</v>
      </c>
      <c r="D49" s="6">
        <v>8474240</v>
      </c>
      <c r="E49" s="5">
        <v>2</v>
      </c>
      <c r="F49" s="5">
        <v>64422</v>
      </c>
      <c r="G49" s="5">
        <v>15111</v>
      </c>
      <c r="H49" s="5">
        <v>8543060</v>
      </c>
      <c r="I49" s="5">
        <f t="shared" si="2"/>
        <v>0.99194433844547503</v>
      </c>
      <c r="J49" s="7">
        <v>19</v>
      </c>
      <c r="K49" s="7">
        <f>D49-4360647</f>
        <v>4113593</v>
      </c>
      <c r="L49" s="7">
        <v>92</v>
      </c>
      <c r="M49" s="7">
        <v>6040951</v>
      </c>
      <c r="N49" s="4">
        <f t="shared" si="3"/>
        <v>1.4027989963831853</v>
      </c>
    </row>
    <row r="50" spans="3:14" x14ac:dyDescent="0.25">
      <c r="C50" s="6" t="s">
        <v>22</v>
      </c>
      <c r="D50" s="6">
        <v>211938580</v>
      </c>
      <c r="E50" s="5"/>
      <c r="F50" s="5"/>
      <c r="G50" s="5"/>
      <c r="H50" s="5">
        <f>SUM(H38:H49)</f>
        <v>211381437</v>
      </c>
      <c r="I50" s="5"/>
      <c r="J50" s="7"/>
      <c r="K50" s="7"/>
      <c r="L50" s="7"/>
      <c r="M50" s="7">
        <f>SUM(M38:M49)</f>
        <v>193262567</v>
      </c>
      <c r="N50" s="4"/>
    </row>
    <row r="51" spans="3:14" x14ac:dyDescent="0.25">
      <c r="C51" s="11" t="s">
        <v>24</v>
      </c>
      <c r="D51" s="11"/>
      <c r="E51" s="8"/>
      <c r="F51" s="8"/>
      <c r="G51" s="8"/>
      <c r="H51" s="9">
        <f>D50/H50</f>
        <v>1.0026357234008207</v>
      </c>
      <c r="I51" s="8"/>
      <c r="J51" s="8"/>
      <c r="K51" s="8"/>
      <c r="L51" s="8"/>
      <c r="M51" s="10">
        <f>D50/M50</f>
        <v>1.0966354389776889</v>
      </c>
      <c r="N51" s="8"/>
    </row>
    <row r="79" spans="10:11" x14ac:dyDescent="0.25">
      <c r="J79" s="4" t="s">
        <v>30</v>
      </c>
      <c r="K79" t="s">
        <v>31</v>
      </c>
    </row>
    <row r="80" spans="10:11" x14ac:dyDescent="0.25">
      <c r="J80" s="7">
        <v>1105271</v>
      </c>
      <c r="K80" s="7">
        <v>0</v>
      </c>
    </row>
    <row r="81" spans="10:11" x14ac:dyDescent="0.25">
      <c r="J81" s="7">
        <v>2774568</v>
      </c>
      <c r="K81" s="7">
        <v>286</v>
      </c>
    </row>
    <row r="82" spans="10:11" x14ac:dyDescent="0.25">
      <c r="J82" s="7">
        <v>216564</v>
      </c>
      <c r="K82" s="7">
        <v>73</v>
      </c>
    </row>
    <row r="83" spans="10:11" x14ac:dyDescent="0.25">
      <c r="J83" s="7">
        <v>814499</v>
      </c>
      <c r="K83" s="7">
        <v>261</v>
      </c>
    </row>
    <row r="84" spans="10:11" x14ac:dyDescent="0.25">
      <c r="J84" s="7">
        <v>415623</v>
      </c>
      <c r="K84" s="7">
        <v>4</v>
      </c>
    </row>
    <row r="85" spans="10:11" x14ac:dyDescent="0.25">
      <c r="J85" s="7">
        <v>862277</v>
      </c>
      <c r="K85" s="7">
        <v>0</v>
      </c>
    </row>
    <row r="86" spans="10:11" x14ac:dyDescent="0.25">
      <c r="J86" s="7">
        <v>616591</v>
      </c>
      <c r="K86" s="7">
        <v>0</v>
      </c>
    </row>
    <row r="87" spans="10:11" x14ac:dyDescent="0.25">
      <c r="J87" s="7">
        <v>2146747</v>
      </c>
      <c r="K87" s="7">
        <v>40</v>
      </c>
    </row>
    <row r="88" spans="10:11" x14ac:dyDescent="0.25">
      <c r="J88" s="7">
        <v>511196</v>
      </c>
      <c r="K88" s="7">
        <v>0</v>
      </c>
    </row>
    <row r="89" spans="10:11" x14ac:dyDescent="0.25">
      <c r="J89" s="7">
        <v>5381922</v>
      </c>
      <c r="K89" s="7">
        <v>0</v>
      </c>
    </row>
    <row r="90" spans="10:11" x14ac:dyDescent="0.25">
      <c r="J90" s="7">
        <v>658339</v>
      </c>
      <c r="K90" s="7">
        <v>0</v>
      </c>
    </row>
    <row r="91" spans="10:11" x14ac:dyDescent="0.25">
      <c r="J91" s="7">
        <v>115706</v>
      </c>
      <c r="K91" s="7">
        <v>92</v>
      </c>
    </row>
  </sheetData>
  <mergeCells count="7">
    <mergeCell ref="C51:D51"/>
    <mergeCell ref="E5:H5"/>
    <mergeCell ref="J5:M5"/>
    <mergeCell ref="C20:D20"/>
    <mergeCell ref="O20:Q20"/>
    <mergeCell ref="E36:H36"/>
    <mergeCell ref="J36:M3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Venkatram</dc:creator>
  <cp:lastModifiedBy>Pranav Venkatram</cp:lastModifiedBy>
  <dcterms:created xsi:type="dcterms:W3CDTF">2020-05-24T07:42:09Z</dcterms:created>
  <dcterms:modified xsi:type="dcterms:W3CDTF">2020-08-01T03:17:46Z</dcterms:modified>
</cp:coreProperties>
</file>