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6itw\Project\Sogy-blood_sensor\_src\"/>
    </mc:Choice>
  </mc:AlternateContent>
  <xr:revisionPtr revIDLastSave="0" documentId="13_ncr:1_{60E2F4CB-EE18-441D-98E1-939FE3883468}" xr6:coauthVersionLast="47" xr6:coauthVersionMax="47" xr10:uidLastSave="{00000000-0000-0000-0000-000000000000}"/>
  <bookViews>
    <workbookView xWindow="-108" yWindow="-108" windowWidth="23256" windowHeight="13176" xr2:uid="{0C2BF49E-FBFE-4C28-BBF8-2D77AE94ED27}"/>
  </bookViews>
  <sheets>
    <sheet name="tabel peringatan" sheetId="1" r:id="rId1"/>
    <sheet name="kalibras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I22" i="2" s="1"/>
  <c r="F23" i="2"/>
  <c r="F21" i="2"/>
  <c r="J22" i="2"/>
  <c r="J21" i="2"/>
  <c r="J20" i="2"/>
  <c r="T4" i="2"/>
  <c r="T5" i="2"/>
  <c r="T6" i="2"/>
  <c r="T7" i="2"/>
  <c r="T8" i="2"/>
  <c r="T9" i="2"/>
  <c r="T10" i="2"/>
  <c r="T11" i="2"/>
  <c r="T12" i="2"/>
  <c r="T13" i="2"/>
  <c r="T14" i="2"/>
  <c r="T15" i="2"/>
  <c r="T3" i="2"/>
  <c r="F25" i="2"/>
  <c r="C25" i="2"/>
  <c r="F24" i="2"/>
  <c r="C24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H21" i="2"/>
  <c r="I21" i="2"/>
  <c r="H22" i="2"/>
  <c r="R16" i="2"/>
  <c r="R17" i="2"/>
  <c r="R18" i="2"/>
  <c r="R19" i="2"/>
  <c r="R20" i="2"/>
  <c r="R21" i="2"/>
  <c r="R22" i="2"/>
  <c r="N16" i="2"/>
  <c r="N17" i="2"/>
  <c r="N18" i="2"/>
  <c r="N19" i="2"/>
  <c r="N20" i="2"/>
  <c r="N21" i="2"/>
  <c r="N22" i="2"/>
  <c r="R4" i="2"/>
  <c r="R5" i="2"/>
  <c r="R6" i="2"/>
  <c r="R7" i="2"/>
  <c r="R8" i="2"/>
  <c r="R9" i="2"/>
  <c r="R10" i="2"/>
  <c r="R11" i="2"/>
  <c r="R12" i="2"/>
  <c r="R13" i="2"/>
  <c r="R14" i="2"/>
  <c r="R15" i="2"/>
  <c r="R3" i="2"/>
  <c r="N4" i="2"/>
  <c r="N5" i="2"/>
  <c r="N6" i="2"/>
  <c r="N7" i="2"/>
  <c r="N8" i="2"/>
  <c r="N9" i="2"/>
  <c r="N10" i="2"/>
  <c r="N11" i="2"/>
  <c r="N12" i="2"/>
  <c r="N13" i="2"/>
  <c r="N14" i="2"/>
  <c r="N15" i="2"/>
  <c r="N3" i="2"/>
  <c r="J15" i="2"/>
  <c r="I15" i="2"/>
  <c r="H15" i="2"/>
  <c r="J14" i="2"/>
  <c r="I14" i="2"/>
  <c r="H14" i="2"/>
  <c r="J13" i="2"/>
  <c r="I13" i="2"/>
  <c r="H13" i="2"/>
  <c r="I3" i="2"/>
  <c r="I23" i="2" s="1"/>
  <c r="J3" i="2"/>
  <c r="J23" i="2" s="1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H4" i="2"/>
  <c r="H5" i="2"/>
  <c r="H6" i="2"/>
  <c r="H7" i="2"/>
  <c r="H8" i="2"/>
  <c r="H9" i="2"/>
  <c r="H10" i="2"/>
  <c r="H11" i="2"/>
  <c r="H12" i="2"/>
  <c r="H3" i="2"/>
  <c r="H23" i="2" s="1"/>
</calcChain>
</file>

<file path=xl/sharedStrings.xml><?xml version="1.0" encoding="utf-8"?>
<sst xmlns="http://schemas.openxmlformats.org/spreadsheetml/2006/main" count="64" uniqueCount="49">
  <si>
    <t>sys</t>
  </si>
  <si>
    <t>normal</t>
  </si>
  <si>
    <t>dias</t>
  </si>
  <si>
    <t>warnning</t>
  </si>
  <si>
    <t>spo2</t>
  </si>
  <si>
    <t>bpm</t>
  </si>
  <si>
    <t>50-99</t>
  </si>
  <si>
    <t>100-139</t>
  </si>
  <si>
    <t>90-99</t>
  </si>
  <si>
    <t>90-100</t>
  </si>
  <si>
    <t>&gt;100</t>
  </si>
  <si>
    <t>&lt;95</t>
  </si>
  <si>
    <t>95-100</t>
  </si>
  <si>
    <t>danger</t>
  </si>
  <si>
    <t>50-89</t>
  </si>
  <si>
    <t>&lt;50</t>
  </si>
  <si>
    <t>&gt;180</t>
  </si>
  <si>
    <t>&lt;90</t>
  </si>
  <si>
    <t>100-120</t>
  </si>
  <si>
    <t>40-50</t>
  </si>
  <si>
    <t>&gt;120</t>
  </si>
  <si>
    <t>&lt;40</t>
  </si>
  <si>
    <t>140-180</t>
  </si>
  <si>
    <t>SYS</t>
  </si>
  <si>
    <t>DIA</t>
  </si>
  <si>
    <t>SPHYGMO</t>
  </si>
  <si>
    <t>OMRON</t>
  </si>
  <si>
    <t>BPM</t>
  </si>
  <si>
    <t>ERROR</t>
  </si>
  <si>
    <t>TOTAL</t>
  </si>
  <si>
    <t>SPHYGMO RISK</t>
  </si>
  <si>
    <t>OMRON RISK</t>
  </si>
  <si>
    <t>(96, 85)</t>
  </si>
  <si>
    <t>(62, 58)</t>
  </si>
  <si>
    <t>y - y1</t>
  </si>
  <si>
    <t>x - x1</t>
  </si>
  <si>
    <t>x2 - x1</t>
  </si>
  <si>
    <t>y =</t>
  </si>
  <si>
    <t>y2 - y1</t>
  </si>
  <si>
    <t>(x - x1) * (y2 - y1) / (x2 - x1) + y1</t>
  </si>
  <si>
    <t>(x - 62) * (85 - 58) / (96 - 62) + 58</t>
  </si>
  <si>
    <t>0,8x + 8,4</t>
  </si>
  <si>
    <t>max</t>
  </si>
  <si>
    <t>min</t>
  </si>
  <si>
    <t>avg</t>
  </si>
  <si>
    <t>point</t>
  </si>
  <si>
    <t>+0</t>
  </si>
  <si>
    <t>+1</t>
  </si>
  <si>
    <t>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</si>
</sst>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846894138232719E-4"/>
                  <c:y val="0.14880030621172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kalibrasi!$B$3:$B$22</c:f>
              <c:numCache>
                <c:formatCode>General</c:formatCode>
                <c:ptCount val="20"/>
                <c:pt idx="0">
                  <c:v>108</c:v>
                </c:pt>
                <c:pt idx="1">
                  <c:v>108</c:v>
                </c:pt>
                <c:pt idx="2">
                  <c:v>115</c:v>
                </c:pt>
                <c:pt idx="3">
                  <c:v>137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123</c:v>
                </c:pt>
                <c:pt idx="8">
                  <c:v>124</c:v>
                </c:pt>
                <c:pt idx="9">
                  <c:v>126</c:v>
                </c:pt>
                <c:pt idx="10">
                  <c:v>132</c:v>
                </c:pt>
                <c:pt idx="11">
                  <c:v>130</c:v>
                </c:pt>
                <c:pt idx="12">
                  <c:v>101</c:v>
                </c:pt>
                <c:pt idx="15">
                  <c:v>115</c:v>
                </c:pt>
                <c:pt idx="16">
                  <c:v>106</c:v>
                </c:pt>
                <c:pt idx="17">
                  <c:v>105</c:v>
                </c:pt>
              </c:numCache>
            </c:numRef>
          </c:xVal>
          <c:yVal>
            <c:numRef>
              <c:f>kalibrasi!$E$3:$E$22</c:f>
              <c:numCache>
                <c:formatCode>General</c:formatCode>
                <c:ptCount val="20"/>
                <c:pt idx="0">
                  <c:v>105</c:v>
                </c:pt>
                <c:pt idx="1">
                  <c:v>105</c:v>
                </c:pt>
                <c:pt idx="2">
                  <c:v>110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109</c:v>
                </c:pt>
                <c:pt idx="7">
                  <c:v>104</c:v>
                </c:pt>
                <c:pt idx="8">
                  <c:v>108</c:v>
                </c:pt>
                <c:pt idx="9">
                  <c:v>107</c:v>
                </c:pt>
                <c:pt idx="10">
                  <c:v>127</c:v>
                </c:pt>
                <c:pt idx="11">
                  <c:v>117</c:v>
                </c:pt>
                <c:pt idx="12">
                  <c:v>109</c:v>
                </c:pt>
                <c:pt idx="15">
                  <c:v>117</c:v>
                </c:pt>
                <c:pt idx="16">
                  <c:v>101</c:v>
                </c:pt>
                <c:pt idx="17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9-4554-BD8E-C9456964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6000"/>
        <c:axId val="108570592"/>
      </c:scatterChart>
      <c:valAx>
        <c:axId val="1085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8570592"/>
        <c:crosses val="autoZero"/>
        <c:crossBetween val="midCat"/>
      </c:valAx>
      <c:valAx>
        <c:axId val="1085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85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102143482064741E-2"/>
                  <c:y val="0.24786198600174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kalibrasi!$C$3:$C$22</c:f>
              <c:numCache>
                <c:formatCode>General</c:formatCode>
                <c:ptCount val="20"/>
                <c:pt idx="0">
                  <c:v>81</c:v>
                </c:pt>
                <c:pt idx="1">
                  <c:v>77</c:v>
                </c:pt>
                <c:pt idx="2">
                  <c:v>77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88</c:v>
                </c:pt>
                <c:pt idx="8">
                  <c:v>89</c:v>
                </c:pt>
                <c:pt idx="9">
                  <c:v>88</c:v>
                </c:pt>
                <c:pt idx="10">
                  <c:v>96</c:v>
                </c:pt>
                <c:pt idx="11">
                  <c:v>95</c:v>
                </c:pt>
                <c:pt idx="12">
                  <c:v>62</c:v>
                </c:pt>
                <c:pt idx="15">
                  <c:v>68</c:v>
                </c:pt>
                <c:pt idx="16">
                  <c:v>64</c:v>
                </c:pt>
                <c:pt idx="17">
                  <c:v>65</c:v>
                </c:pt>
              </c:numCache>
            </c:numRef>
          </c:xVal>
          <c:yVal>
            <c:numRef>
              <c:f>kalibrasi!$F$3:$F$22</c:f>
              <c:numCache>
                <c:formatCode>General</c:formatCode>
                <c:ptCount val="20"/>
                <c:pt idx="0">
                  <c:v>76</c:v>
                </c:pt>
                <c:pt idx="1">
                  <c:v>70</c:v>
                </c:pt>
                <c:pt idx="2">
                  <c:v>68</c:v>
                </c:pt>
                <c:pt idx="3">
                  <c:v>78</c:v>
                </c:pt>
                <c:pt idx="4">
                  <c:v>76</c:v>
                </c:pt>
                <c:pt idx="5">
                  <c:v>73</c:v>
                </c:pt>
                <c:pt idx="6">
                  <c:v>73</c:v>
                </c:pt>
                <c:pt idx="7">
                  <c:v>75</c:v>
                </c:pt>
                <c:pt idx="8">
                  <c:v>75</c:v>
                </c:pt>
                <c:pt idx="9">
                  <c:v>71</c:v>
                </c:pt>
                <c:pt idx="10">
                  <c:v>85</c:v>
                </c:pt>
                <c:pt idx="11">
                  <c:v>78</c:v>
                </c:pt>
                <c:pt idx="12">
                  <c:v>58</c:v>
                </c:pt>
                <c:pt idx="15">
                  <c:v>76</c:v>
                </c:pt>
                <c:pt idx="16">
                  <c:v>71</c:v>
                </c:pt>
                <c:pt idx="17">
                  <c:v>73</c:v>
                </c:pt>
                <c:pt idx="18">
                  <c:v>74.5</c:v>
                </c:pt>
                <c:pt idx="19">
                  <c:v>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5-466A-9740-B2400222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7792"/>
        <c:axId val="178777776"/>
      </c:scatterChart>
      <c:valAx>
        <c:axId val="1787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777776"/>
        <c:crosses val="autoZero"/>
        <c:crossBetween val="midCat"/>
      </c:valAx>
      <c:valAx>
        <c:axId val="1787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7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bpm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267935258092743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kalibrasi!$D$3:$D$22</c:f>
              <c:numCache>
                <c:formatCode>General</c:formatCode>
                <c:ptCount val="20"/>
                <c:pt idx="0">
                  <c:v>74</c:v>
                </c:pt>
                <c:pt idx="1">
                  <c:v>72</c:v>
                </c:pt>
                <c:pt idx="2">
                  <c:v>68</c:v>
                </c:pt>
                <c:pt idx="3">
                  <c:v>56</c:v>
                </c:pt>
                <c:pt idx="4">
                  <c:v>57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55</c:v>
                </c:pt>
                <c:pt idx="9">
                  <c:v>62</c:v>
                </c:pt>
                <c:pt idx="10">
                  <c:v>76</c:v>
                </c:pt>
                <c:pt idx="11">
                  <c:v>74</c:v>
                </c:pt>
                <c:pt idx="12">
                  <c:v>70</c:v>
                </c:pt>
                <c:pt idx="15">
                  <c:v>59</c:v>
                </c:pt>
                <c:pt idx="16">
                  <c:v>63</c:v>
                </c:pt>
                <c:pt idx="17">
                  <c:v>70</c:v>
                </c:pt>
              </c:numCache>
            </c:numRef>
          </c:xVal>
          <c:yVal>
            <c:numRef>
              <c:f>kalibrasi!$G$3:$G$22</c:f>
              <c:numCache>
                <c:formatCode>General</c:formatCode>
                <c:ptCount val="20"/>
                <c:pt idx="0">
                  <c:v>75</c:v>
                </c:pt>
                <c:pt idx="1">
                  <c:v>70</c:v>
                </c:pt>
                <c:pt idx="2">
                  <c:v>71</c:v>
                </c:pt>
                <c:pt idx="3">
                  <c:v>55</c:v>
                </c:pt>
                <c:pt idx="4">
                  <c:v>56</c:v>
                </c:pt>
                <c:pt idx="5">
                  <c:v>55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60</c:v>
                </c:pt>
                <c:pt idx="10">
                  <c:v>76</c:v>
                </c:pt>
                <c:pt idx="11">
                  <c:v>70</c:v>
                </c:pt>
                <c:pt idx="12">
                  <c:v>73</c:v>
                </c:pt>
                <c:pt idx="15">
                  <c:v>59</c:v>
                </c:pt>
                <c:pt idx="16">
                  <c:v>63</c:v>
                </c:pt>
                <c:pt idx="17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2-414C-BC8D-BAC59D8C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4864"/>
        <c:axId val="178786928"/>
      </c:scatterChart>
      <c:valAx>
        <c:axId val="1787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786928"/>
        <c:crosses val="autoZero"/>
        <c:crossBetween val="midCat"/>
      </c:valAx>
      <c:valAx>
        <c:axId val="1787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7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26</xdr:row>
      <xdr:rowOff>17755</xdr:rowOff>
    </xdr:from>
    <xdr:to>
      <xdr:col>15</xdr:col>
      <xdr:colOff>76200</xdr:colOff>
      <xdr:row>41</xdr:row>
      <xdr:rowOff>17755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B8350-35D8-C6DF-6D43-A59A035EC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220980</xdr:colOff>
      <xdr:row>26</xdr:row>
      <xdr:rowOff>2515</xdr:rowOff>
    </xdr:from>
    <xdr:to>
      <xdr:col>22</xdr:col>
      <xdr:colOff>525780</xdr:colOff>
      <xdr:row>41</xdr:row>
      <xdr:rowOff>2515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0111D-8150-3091-A5DF-EEFEBD0F5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17755</xdr:rowOff>
    </xdr:from>
    <xdr:to>
      <xdr:col>7</xdr:col>
      <xdr:colOff>304800</xdr:colOff>
      <xdr:row>41</xdr:row>
      <xdr:rowOff>17755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77607-9C03-294C-1CAA-99C701936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171A-9770-4B1D-8E23-C0F7B58EC87A}">
  <dimension ref="A1:F6"/>
  <sheetViews>
    <sheetView tabSelected="1" zoomScale="142" workbookViewId="0">
      <selection activeCell="E15" sqref="E15"/>
    </sheetView>
  </sheetViews>
  <sheetFormatPr defaultRowHeight="14.4" x14ac:dyDescent="0.3"/>
  <sheetData>
    <row r="1" spans="1:6" x14ac:dyDescent="0.3">
      <c r="A1" s="5"/>
      <c r="B1" s="6" t="s">
        <v>1</v>
      </c>
      <c r="C1" s="7" t="s">
        <v>3</v>
      </c>
      <c r="D1" s="7"/>
      <c r="E1" s="8" t="s">
        <v>13</v>
      </c>
      <c r="F1" s="8"/>
    </row>
    <row r="2" spans="1:6" x14ac:dyDescent="0.3">
      <c r="A2" s="5" t="s">
        <v>5</v>
      </c>
      <c r="B2" s="5" t="s">
        <v>6</v>
      </c>
      <c r="C2" s="5" t="s">
        <v>19</v>
      </c>
      <c r="D2" s="5" t="s">
        <v>18</v>
      </c>
      <c r="E2" s="5" t="s">
        <v>21</v>
      </c>
      <c r="F2" s="5" t="s">
        <v>20</v>
      </c>
    </row>
    <row r="3" spans="1:6" x14ac:dyDescent="0.3">
      <c r="A3" s="5" t="s">
        <v>0</v>
      </c>
      <c r="B3" s="5" t="s">
        <v>7</v>
      </c>
      <c r="C3" s="5" t="s">
        <v>8</v>
      </c>
      <c r="D3" s="5" t="s">
        <v>22</v>
      </c>
      <c r="E3" s="5" t="s">
        <v>17</v>
      </c>
      <c r="F3" s="5" t="s">
        <v>16</v>
      </c>
    </row>
    <row r="4" spans="1:6" x14ac:dyDescent="0.3">
      <c r="A4" s="5" t="s">
        <v>2</v>
      </c>
      <c r="B4" s="5" t="s">
        <v>14</v>
      </c>
      <c r="C4" s="9" t="s">
        <v>9</v>
      </c>
      <c r="D4" s="9"/>
      <c r="E4" s="5" t="s">
        <v>15</v>
      </c>
      <c r="F4" s="5" t="s">
        <v>10</v>
      </c>
    </row>
    <row r="5" spans="1:6" x14ac:dyDescent="0.3">
      <c r="A5" s="5" t="s">
        <v>4</v>
      </c>
      <c r="B5" s="5" t="s">
        <v>12</v>
      </c>
      <c r="C5" s="9"/>
      <c r="D5" s="9"/>
      <c r="E5" s="9" t="s">
        <v>11</v>
      </c>
      <c r="F5" s="9"/>
    </row>
    <row r="6" spans="1:6" x14ac:dyDescent="0.3">
      <c r="A6" s="10" t="s">
        <v>45</v>
      </c>
      <c r="B6" s="11" t="s">
        <v>46</v>
      </c>
      <c r="C6" s="12" t="s">
        <v>47</v>
      </c>
      <c r="D6" s="13"/>
      <c r="E6" s="12" t="s">
        <v>48</v>
      </c>
      <c r="F6" s="13"/>
    </row>
  </sheetData>
  <mergeCells count="7">
    <mergeCell ref="C6:D6"/>
    <mergeCell ref="E6:F6"/>
    <mergeCell ref="C1:D1"/>
    <mergeCell ref="E1:F1"/>
    <mergeCell ref="C4:D4"/>
    <mergeCell ref="E5:F5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54E3-258D-4164-A860-9FDDCE08CFD9}">
  <dimension ref="A1:X25"/>
  <sheetViews>
    <sheetView zoomScale="87" zoomScaleNormal="87" workbookViewId="0">
      <selection activeCell="Q19" sqref="Q19"/>
    </sheetView>
  </sheetViews>
  <sheetFormatPr defaultRowHeight="14.4" x14ac:dyDescent="0.3"/>
  <cols>
    <col min="1" max="10" width="8.88671875" style="1"/>
    <col min="11" max="11" width="9.33203125" style="1" bestFit="1" customWidth="1"/>
    <col min="12" max="16384" width="8.88671875" style="1"/>
  </cols>
  <sheetData>
    <row r="1" spans="1:20" x14ac:dyDescent="0.3">
      <c r="B1" s="4" t="s">
        <v>25</v>
      </c>
      <c r="C1" s="4"/>
      <c r="D1" s="4"/>
      <c r="E1" s="4" t="s">
        <v>26</v>
      </c>
      <c r="F1" s="4"/>
      <c r="G1" s="4"/>
      <c r="H1" s="4" t="s">
        <v>28</v>
      </c>
      <c r="I1" s="4"/>
      <c r="J1" s="4"/>
      <c r="K1" s="4" t="s">
        <v>30</v>
      </c>
      <c r="L1" s="4"/>
      <c r="M1" s="4"/>
      <c r="N1" s="4"/>
      <c r="O1" s="4" t="s">
        <v>31</v>
      </c>
      <c r="P1" s="4"/>
      <c r="Q1" s="4"/>
      <c r="R1" s="4"/>
    </row>
    <row r="2" spans="1:20" x14ac:dyDescent="0.3">
      <c r="B2" s="1" t="s">
        <v>23</v>
      </c>
      <c r="C2" s="1" t="s">
        <v>24</v>
      </c>
      <c r="D2" s="1" t="s">
        <v>27</v>
      </c>
      <c r="E2" s="1" t="s">
        <v>23</v>
      </c>
      <c r="F2" s="1" t="s">
        <v>24</v>
      </c>
      <c r="G2" s="1" t="s">
        <v>27</v>
      </c>
      <c r="H2" s="1" t="s">
        <v>23</v>
      </c>
      <c r="I2" s="1" t="s">
        <v>24</v>
      </c>
      <c r="J2" s="1" t="s">
        <v>27</v>
      </c>
      <c r="K2" s="1" t="s">
        <v>23</v>
      </c>
      <c r="L2" s="1" t="s">
        <v>24</v>
      </c>
      <c r="M2" s="1" t="s">
        <v>27</v>
      </c>
      <c r="N2" s="1" t="s">
        <v>29</v>
      </c>
      <c r="O2" s="1" t="s">
        <v>23</v>
      </c>
      <c r="P2" s="1" t="s">
        <v>24</v>
      </c>
      <c r="Q2" s="1" t="s">
        <v>27</v>
      </c>
      <c r="R2" s="1" t="s">
        <v>29</v>
      </c>
    </row>
    <row r="3" spans="1:20" x14ac:dyDescent="0.3">
      <c r="A3" s="1">
        <v>1</v>
      </c>
      <c r="B3" s="1">
        <v>108</v>
      </c>
      <c r="C3" s="1">
        <v>81</v>
      </c>
      <c r="D3" s="1">
        <v>74</v>
      </c>
      <c r="E3" s="1">
        <v>105</v>
      </c>
      <c r="F3" s="1">
        <v>76</v>
      </c>
      <c r="G3" s="1">
        <v>75</v>
      </c>
      <c r="H3" s="1">
        <f>E3-B3</f>
        <v>-3</v>
      </c>
      <c r="I3" s="1">
        <f t="shared" ref="I3:J14" si="0">F3-C3</f>
        <v>-5</v>
      </c>
      <c r="J3" s="1">
        <f t="shared" si="0"/>
        <v>1</v>
      </c>
      <c r="K3" s="1">
        <v>0</v>
      </c>
      <c r="L3" s="1">
        <v>0</v>
      </c>
      <c r="M3" s="1">
        <v>0</v>
      </c>
      <c r="N3" s="1">
        <f>SUM(K3:M3)</f>
        <v>0</v>
      </c>
      <c r="O3" s="1">
        <v>0</v>
      </c>
      <c r="P3" s="1">
        <v>0</v>
      </c>
      <c r="Q3" s="1">
        <v>0</v>
      </c>
      <c r="R3" s="1">
        <f>SUM(O3:Q3)</f>
        <v>0</v>
      </c>
      <c r="T3" s="1">
        <f>0.8*C3+8.4</f>
        <v>73.2</v>
      </c>
    </row>
    <row r="4" spans="1:20" x14ac:dyDescent="0.3">
      <c r="A4" s="1">
        <v>2</v>
      </c>
      <c r="B4" s="1">
        <v>108</v>
      </c>
      <c r="C4" s="1">
        <v>77</v>
      </c>
      <c r="D4" s="1">
        <v>72</v>
      </c>
      <c r="E4" s="1">
        <v>105</v>
      </c>
      <c r="F4" s="1">
        <v>70</v>
      </c>
      <c r="G4" s="1">
        <v>70</v>
      </c>
      <c r="H4" s="1">
        <f t="shared" ref="H4:H14" si="1">E4-B4</f>
        <v>-3</v>
      </c>
      <c r="I4" s="1">
        <f t="shared" si="0"/>
        <v>-7</v>
      </c>
      <c r="J4" s="1">
        <f t="shared" si="0"/>
        <v>-2</v>
      </c>
      <c r="K4" s="1">
        <v>0</v>
      </c>
      <c r="L4" s="1">
        <v>0</v>
      </c>
      <c r="M4" s="1">
        <v>0</v>
      </c>
      <c r="N4" s="1">
        <f t="shared" ref="N4:N22" si="2">SUM(K4:M4)</f>
        <v>0</v>
      </c>
      <c r="O4" s="1">
        <v>0</v>
      </c>
      <c r="P4" s="1">
        <v>0</v>
      </c>
      <c r="Q4" s="1">
        <v>0</v>
      </c>
      <c r="R4" s="1">
        <f t="shared" ref="R4:R22" si="3">SUM(O4:Q4)</f>
        <v>0</v>
      </c>
      <c r="T4" s="1">
        <f t="shared" ref="T4:T15" si="4">0.8*C4+8.4</f>
        <v>70</v>
      </c>
    </row>
    <row r="5" spans="1:20" x14ac:dyDescent="0.3">
      <c r="A5" s="1">
        <v>3</v>
      </c>
      <c r="B5" s="1">
        <v>115</v>
      </c>
      <c r="C5" s="1">
        <v>77</v>
      </c>
      <c r="D5" s="1">
        <v>68</v>
      </c>
      <c r="E5" s="1">
        <v>110</v>
      </c>
      <c r="F5" s="1">
        <v>68</v>
      </c>
      <c r="G5" s="1">
        <v>71</v>
      </c>
      <c r="H5" s="1">
        <f t="shared" si="1"/>
        <v>-5</v>
      </c>
      <c r="I5" s="1">
        <f t="shared" si="0"/>
        <v>-9</v>
      </c>
      <c r="J5" s="1">
        <f t="shared" si="0"/>
        <v>3</v>
      </c>
      <c r="K5" s="1">
        <v>0</v>
      </c>
      <c r="L5" s="1">
        <v>0</v>
      </c>
      <c r="M5" s="1">
        <v>0</v>
      </c>
      <c r="N5" s="1">
        <f t="shared" si="2"/>
        <v>0</v>
      </c>
      <c r="O5" s="1">
        <v>0</v>
      </c>
      <c r="P5" s="1">
        <v>0</v>
      </c>
      <c r="Q5" s="1">
        <v>0</v>
      </c>
      <c r="R5" s="1">
        <f t="shared" si="3"/>
        <v>0</v>
      </c>
      <c r="T5" s="1">
        <f t="shared" si="4"/>
        <v>70</v>
      </c>
    </row>
    <row r="6" spans="1:20" x14ac:dyDescent="0.3">
      <c r="A6" s="1">
        <v>4</v>
      </c>
      <c r="B6" s="1">
        <v>137</v>
      </c>
      <c r="C6" s="1">
        <v>93</v>
      </c>
      <c r="D6" s="1">
        <v>56</v>
      </c>
      <c r="E6" s="1">
        <v>112</v>
      </c>
      <c r="F6" s="1">
        <v>78</v>
      </c>
      <c r="G6" s="1">
        <v>55</v>
      </c>
      <c r="H6" s="1">
        <f t="shared" si="1"/>
        <v>-25</v>
      </c>
      <c r="I6" s="1">
        <f t="shared" si="0"/>
        <v>-15</v>
      </c>
      <c r="J6" s="1">
        <f t="shared" si="0"/>
        <v>-1</v>
      </c>
      <c r="K6" s="1">
        <v>0</v>
      </c>
      <c r="L6" s="1">
        <v>1</v>
      </c>
      <c r="M6" s="1">
        <v>0</v>
      </c>
      <c r="N6" s="1">
        <f t="shared" si="2"/>
        <v>1</v>
      </c>
      <c r="O6" s="1">
        <v>0</v>
      </c>
      <c r="P6" s="1">
        <v>0</v>
      </c>
      <c r="Q6" s="1">
        <v>0</v>
      </c>
      <c r="R6" s="1">
        <f t="shared" si="3"/>
        <v>0</v>
      </c>
      <c r="T6" s="1">
        <f t="shared" si="4"/>
        <v>82.800000000000011</v>
      </c>
    </row>
    <row r="7" spans="1:20" x14ac:dyDescent="0.3">
      <c r="A7" s="1">
        <v>5</v>
      </c>
      <c r="B7" s="1">
        <v>124</v>
      </c>
      <c r="C7" s="1">
        <v>92</v>
      </c>
      <c r="D7" s="1">
        <v>57</v>
      </c>
      <c r="E7" s="1">
        <v>111</v>
      </c>
      <c r="F7" s="1">
        <v>76</v>
      </c>
      <c r="G7" s="1">
        <v>56</v>
      </c>
      <c r="H7" s="1">
        <f t="shared" si="1"/>
        <v>-13</v>
      </c>
      <c r="I7" s="1">
        <f t="shared" si="0"/>
        <v>-16</v>
      </c>
      <c r="J7" s="1">
        <f t="shared" si="0"/>
        <v>-1</v>
      </c>
      <c r="K7" s="1">
        <v>0</v>
      </c>
      <c r="L7" s="1">
        <v>1</v>
      </c>
      <c r="M7" s="1">
        <v>0</v>
      </c>
      <c r="N7" s="1">
        <f t="shared" si="2"/>
        <v>1</v>
      </c>
      <c r="O7" s="1">
        <v>0</v>
      </c>
      <c r="P7" s="1">
        <v>0</v>
      </c>
      <c r="Q7" s="1">
        <v>0</v>
      </c>
      <c r="R7" s="1">
        <f t="shared" si="3"/>
        <v>0</v>
      </c>
      <c r="T7" s="1">
        <f t="shared" si="4"/>
        <v>82.000000000000014</v>
      </c>
    </row>
    <row r="8" spans="1:20" x14ac:dyDescent="0.3">
      <c r="A8" s="1">
        <v>6</v>
      </c>
      <c r="B8" s="1">
        <v>124</v>
      </c>
      <c r="C8" s="1">
        <v>91</v>
      </c>
      <c r="D8" s="1">
        <v>55</v>
      </c>
      <c r="E8" s="1">
        <v>109</v>
      </c>
      <c r="F8" s="1">
        <v>73</v>
      </c>
      <c r="G8" s="1">
        <v>55</v>
      </c>
      <c r="H8" s="1">
        <f t="shared" si="1"/>
        <v>-15</v>
      </c>
      <c r="I8" s="1">
        <f t="shared" si="0"/>
        <v>-18</v>
      </c>
      <c r="J8" s="1">
        <f t="shared" si="0"/>
        <v>0</v>
      </c>
      <c r="K8" s="1">
        <v>0</v>
      </c>
      <c r="L8" s="1">
        <v>1</v>
      </c>
      <c r="M8" s="1">
        <v>0</v>
      </c>
      <c r="N8" s="1">
        <f t="shared" si="2"/>
        <v>1</v>
      </c>
      <c r="O8" s="1">
        <v>0</v>
      </c>
      <c r="P8" s="1">
        <v>0</v>
      </c>
      <c r="Q8" s="1">
        <v>0</v>
      </c>
      <c r="R8" s="1">
        <f t="shared" si="3"/>
        <v>0</v>
      </c>
      <c r="T8" s="1">
        <f t="shared" si="4"/>
        <v>81.2</v>
      </c>
    </row>
    <row r="9" spans="1:20" x14ac:dyDescent="0.3">
      <c r="A9" s="1">
        <v>7</v>
      </c>
      <c r="B9" s="1">
        <v>124</v>
      </c>
      <c r="C9" s="1">
        <v>90</v>
      </c>
      <c r="D9" s="1">
        <v>55</v>
      </c>
      <c r="E9" s="1">
        <v>109</v>
      </c>
      <c r="F9" s="1">
        <v>73</v>
      </c>
      <c r="G9" s="1">
        <v>53</v>
      </c>
      <c r="H9" s="1">
        <f t="shared" si="1"/>
        <v>-15</v>
      </c>
      <c r="I9" s="1">
        <f t="shared" si="0"/>
        <v>-17</v>
      </c>
      <c r="J9" s="1">
        <f t="shared" si="0"/>
        <v>-2</v>
      </c>
      <c r="K9" s="1">
        <v>0</v>
      </c>
      <c r="L9" s="1">
        <v>1</v>
      </c>
      <c r="M9" s="1">
        <v>0</v>
      </c>
      <c r="N9" s="1">
        <f t="shared" si="2"/>
        <v>1</v>
      </c>
      <c r="O9" s="1">
        <v>0</v>
      </c>
      <c r="P9" s="1">
        <v>0</v>
      </c>
      <c r="Q9" s="1">
        <v>0</v>
      </c>
      <c r="R9" s="1">
        <f t="shared" si="3"/>
        <v>0</v>
      </c>
      <c r="T9" s="1">
        <f t="shared" si="4"/>
        <v>80.400000000000006</v>
      </c>
    </row>
    <row r="10" spans="1:20" x14ac:dyDescent="0.3">
      <c r="A10" s="1">
        <v>8</v>
      </c>
      <c r="B10" s="1">
        <v>123</v>
      </c>
      <c r="C10" s="1">
        <v>88</v>
      </c>
      <c r="D10" s="1">
        <v>54</v>
      </c>
      <c r="E10" s="1">
        <v>104</v>
      </c>
      <c r="F10" s="1">
        <v>75</v>
      </c>
      <c r="G10" s="1">
        <v>54</v>
      </c>
      <c r="H10" s="1">
        <f t="shared" si="1"/>
        <v>-19</v>
      </c>
      <c r="I10" s="1">
        <f t="shared" si="0"/>
        <v>-13</v>
      </c>
      <c r="J10" s="1">
        <f t="shared" si="0"/>
        <v>0</v>
      </c>
      <c r="K10" s="1">
        <v>0</v>
      </c>
      <c r="L10" s="1">
        <v>0</v>
      </c>
      <c r="M10" s="1">
        <v>0</v>
      </c>
      <c r="N10" s="1">
        <f t="shared" si="2"/>
        <v>0</v>
      </c>
      <c r="O10" s="1">
        <v>0</v>
      </c>
      <c r="P10" s="1">
        <v>0</v>
      </c>
      <c r="Q10" s="1">
        <v>0</v>
      </c>
      <c r="R10" s="1">
        <f t="shared" si="3"/>
        <v>0</v>
      </c>
      <c r="T10" s="1">
        <f t="shared" si="4"/>
        <v>78.800000000000011</v>
      </c>
    </row>
    <row r="11" spans="1:20" x14ac:dyDescent="0.3">
      <c r="A11" s="1">
        <v>9</v>
      </c>
      <c r="B11" s="1">
        <v>124</v>
      </c>
      <c r="C11" s="1">
        <v>89</v>
      </c>
      <c r="D11" s="1">
        <v>55</v>
      </c>
      <c r="E11" s="1">
        <v>108</v>
      </c>
      <c r="F11" s="1">
        <v>75</v>
      </c>
      <c r="G11" s="1">
        <v>55</v>
      </c>
      <c r="H11" s="1">
        <f t="shared" si="1"/>
        <v>-16</v>
      </c>
      <c r="I11" s="1">
        <f t="shared" si="0"/>
        <v>-14</v>
      </c>
      <c r="J11" s="1">
        <f t="shared" si="0"/>
        <v>0</v>
      </c>
      <c r="K11" s="1">
        <v>0</v>
      </c>
      <c r="L11" s="1">
        <v>0</v>
      </c>
      <c r="M11" s="1">
        <v>0</v>
      </c>
      <c r="N11" s="1">
        <f t="shared" si="2"/>
        <v>0</v>
      </c>
      <c r="O11" s="1">
        <v>0</v>
      </c>
      <c r="P11" s="1">
        <v>0</v>
      </c>
      <c r="Q11" s="1">
        <v>0</v>
      </c>
      <c r="R11" s="1">
        <f t="shared" si="3"/>
        <v>0</v>
      </c>
      <c r="T11" s="1">
        <f t="shared" si="4"/>
        <v>79.600000000000009</v>
      </c>
    </row>
    <row r="12" spans="1:20" x14ac:dyDescent="0.3">
      <c r="A12" s="1">
        <v>10</v>
      </c>
      <c r="B12" s="1">
        <v>126</v>
      </c>
      <c r="C12" s="1">
        <v>88</v>
      </c>
      <c r="D12" s="1">
        <v>62</v>
      </c>
      <c r="E12" s="1">
        <v>107</v>
      </c>
      <c r="F12" s="1">
        <v>71</v>
      </c>
      <c r="G12" s="1">
        <v>60</v>
      </c>
      <c r="H12" s="1">
        <f t="shared" si="1"/>
        <v>-19</v>
      </c>
      <c r="I12" s="1">
        <f t="shared" si="0"/>
        <v>-17</v>
      </c>
      <c r="J12" s="1">
        <f t="shared" si="0"/>
        <v>-2</v>
      </c>
      <c r="K12" s="1">
        <v>0</v>
      </c>
      <c r="L12" s="1">
        <v>0</v>
      </c>
      <c r="M12" s="1">
        <v>0</v>
      </c>
      <c r="N12" s="1">
        <f t="shared" si="2"/>
        <v>0</v>
      </c>
      <c r="O12" s="1">
        <v>0</v>
      </c>
      <c r="P12" s="1">
        <v>0</v>
      </c>
      <c r="Q12" s="1">
        <v>0</v>
      </c>
      <c r="R12" s="1">
        <f t="shared" si="3"/>
        <v>0</v>
      </c>
      <c r="T12" s="1">
        <f t="shared" si="4"/>
        <v>78.800000000000011</v>
      </c>
    </row>
    <row r="13" spans="1:20" x14ac:dyDescent="0.3">
      <c r="A13" s="1">
        <v>11</v>
      </c>
      <c r="B13" s="1">
        <v>132</v>
      </c>
      <c r="C13" s="1">
        <v>96</v>
      </c>
      <c r="D13" s="1">
        <v>76</v>
      </c>
      <c r="E13" s="1">
        <v>127</v>
      </c>
      <c r="F13" s="1">
        <v>85</v>
      </c>
      <c r="G13" s="1">
        <v>76</v>
      </c>
      <c r="H13" s="1">
        <f t="shared" si="1"/>
        <v>-5</v>
      </c>
      <c r="I13" s="1">
        <f t="shared" si="0"/>
        <v>-11</v>
      </c>
      <c r="J13" s="1">
        <f t="shared" si="0"/>
        <v>0</v>
      </c>
      <c r="K13" s="1">
        <v>0</v>
      </c>
      <c r="L13" s="1">
        <v>1</v>
      </c>
      <c r="M13" s="1">
        <v>0</v>
      </c>
      <c r="N13" s="1">
        <f t="shared" si="2"/>
        <v>1</v>
      </c>
      <c r="O13" s="1">
        <v>0</v>
      </c>
      <c r="P13" s="1">
        <v>0</v>
      </c>
      <c r="Q13" s="1">
        <v>0</v>
      </c>
      <c r="R13" s="1">
        <f t="shared" si="3"/>
        <v>0</v>
      </c>
      <c r="T13" s="1">
        <f t="shared" si="4"/>
        <v>85.200000000000017</v>
      </c>
    </row>
    <row r="14" spans="1:20" x14ac:dyDescent="0.3">
      <c r="A14" s="1">
        <v>12</v>
      </c>
      <c r="B14" s="1">
        <v>130</v>
      </c>
      <c r="C14" s="1">
        <v>95</v>
      </c>
      <c r="D14" s="1">
        <v>74</v>
      </c>
      <c r="E14" s="1">
        <v>117</v>
      </c>
      <c r="F14" s="1">
        <v>78</v>
      </c>
      <c r="G14" s="1">
        <v>70</v>
      </c>
      <c r="H14" s="1">
        <f t="shared" si="1"/>
        <v>-13</v>
      </c>
      <c r="I14" s="1">
        <f t="shared" si="0"/>
        <v>-17</v>
      </c>
      <c r="J14" s="1">
        <f t="shared" si="0"/>
        <v>-4</v>
      </c>
      <c r="K14" s="1">
        <v>0</v>
      </c>
      <c r="L14" s="1">
        <v>1</v>
      </c>
      <c r="M14" s="1">
        <v>0</v>
      </c>
      <c r="N14" s="1">
        <f t="shared" si="2"/>
        <v>1</v>
      </c>
      <c r="O14" s="1">
        <v>0</v>
      </c>
      <c r="P14" s="1">
        <v>0</v>
      </c>
      <c r="Q14" s="1">
        <v>0</v>
      </c>
      <c r="R14" s="1">
        <f t="shared" si="3"/>
        <v>0</v>
      </c>
      <c r="T14" s="1">
        <f t="shared" si="4"/>
        <v>84.4</v>
      </c>
    </row>
    <row r="15" spans="1:20" x14ac:dyDescent="0.3">
      <c r="A15" s="1">
        <v>13</v>
      </c>
      <c r="B15" s="1">
        <v>101</v>
      </c>
      <c r="C15" s="1">
        <v>62</v>
      </c>
      <c r="D15" s="1">
        <v>70</v>
      </c>
      <c r="E15" s="1">
        <v>109</v>
      </c>
      <c r="F15" s="1">
        <v>58</v>
      </c>
      <c r="G15" s="1">
        <v>73</v>
      </c>
      <c r="H15" s="1">
        <f>E15-B15</f>
        <v>8</v>
      </c>
      <c r="I15" s="1">
        <f>F15-C15</f>
        <v>-4</v>
      </c>
      <c r="J15" s="1">
        <f>G15-D15</f>
        <v>3</v>
      </c>
      <c r="K15" s="1">
        <v>0</v>
      </c>
      <c r="L15" s="1">
        <v>0</v>
      </c>
      <c r="M15" s="1">
        <v>0</v>
      </c>
      <c r="N15" s="1">
        <f t="shared" si="2"/>
        <v>0</v>
      </c>
      <c r="O15" s="1">
        <v>0</v>
      </c>
      <c r="P15" s="1">
        <v>0</v>
      </c>
      <c r="Q15" s="1">
        <v>0</v>
      </c>
      <c r="R15" s="1">
        <f t="shared" si="3"/>
        <v>0</v>
      </c>
      <c r="T15" s="1">
        <f t="shared" si="4"/>
        <v>58</v>
      </c>
    </row>
    <row r="16" spans="1:20" x14ac:dyDescent="0.3">
      <c r="A16" s="1">
        <v>14</v>
      </c>
      <c r="H16" s="1">
        <f t="shared" ref="H16:H22" si="5">E16-B16</f>
        <v>0</v>
      </c>
      <c r="I16" s="1">
        <f t="shared" ref="I16:I22" si="6">F16-C16</f>
        <v>0</v>
      </c>
      <c r="J16" s="1">
        <f t="shared" ref="J16:J22" si="7">G16-D16</f>
        <v>0</v>
      </c>
      <c r="N16" s="1">
        <f t="shared" si="2"/>
        <v>0</v>
      </c>
      <c r="R16" s="1">
        <f t="shared" si="3"/>
        <v>0</v>
      </c>
    </row>
    <row r="17" spans="1:24" x14ac:dyDescent="0.3">
      <c r="A17" s="1">
        <v>15</v>
      </c>
      <c r="H17" s="1">
        <f t="shared" si="5"/>
        <v>0</v>
      </c>
      <c r="I17" s="1">
        <f t="shared" si="6"/>
        <v>0</v>
      </c>
      <c r="J17" s="1">
        <f t="shared" si="7"/>
        <v>0</v>
      </c>
      <c r="N17" s="1">
        <f t="shared" si="2"/>
        <v>0</v>
      </c>
      <c r="R17" s="1">
        <f t="shared" si="3"/>
        <v>0</v>
      </c>
      <c r="V17" s="1" t="s">
        <v>32</v>
      </c>
    </row>
    <row r="18" spans="1:24" x14ac:dyDescent="0.3">
      <c r="A18" s="1">
        <v>16</v>
      </c>
      <c r="B18" s="1">
        <v>115</v>
      </c>
      <c r="C18" s="1">
        <v>68</v>
      </c>
      <c r="D18" s="1">
        <v>59</v>
      </c>
      <c r="E18" s="1">
        <v>117</v>
      </c>
      <c r="F18" s="1">
        <v>76</v>
      </c>
      <c r="G18" s="1">
        <v>59</v>
      </c>
      <c r="H18" s="1">
        <f t="shared" si="5"/>
        <v>2</v>
      </c>
      <c r="I18" s="1">
        <f t="shared" si="6"/>
        <v>8</v>
      </c>
      <c r="J18" s="1">
        <f t="shared" si="7"/>
        <v>0</v>
      </c>
      <c r="N18" s="1">
        <f t="shared" si="2"/>
        <v>0</v>
      </c>
      <c r="R18" s="1">
        <f t="shared" si="3"/>
        <v>0</v>
      </c>
      <c r="V18" s="1" t="s">
        <v>33</v>
      </c>
    </row>
    <row r="19" spans="1:24" x14ac:dyDescent="0.3">
      <c r="A19" s="1">
        <v>17</v>
      </c>
      <c r="B19" s="1">
        <v>106</v>
      </c>
      <c r="C19" s="1">
        <v>64</v>
      </c>
      <c r="D19" s="1">
        <v>63</v>
      </c>
      <c r="E19" s="1">
        <v>101</v>
      </c>
      <c r="F19" s="1">
        <v>71</v>
      </c>
      <c r="G19" s="1">
        <v>63</v>
      </c>
      <c r="H19" s="1">
        <f t="shared" si="5"/>
        <v>-5</v>
      </c>
      <c r="I19" s="1">
        <f t="shared" si="6"/>
        <v>7</v>
      </c>
      <c r="J19" s="1">
        <f t="shared" si="7"/>
        <v>0</v>
      </c>
      <c r="N19" s="1">
        <f t="shared" si="2"/>
        <v>0</v>
      </c>
      <c r="R19" s="1">
        <f t="shared" si="3"/>
        <v>0</v>
      </c>
    </row>
    <row r="20" spans="1:24" x14ac:dyDescent="0.3">
      <c r="A20" s="1">
        <v>18</v>
      </c>
      <c r="B20" s="1">
        <v>105</v>
      </c>
      <c r="C20" s="1">
        <v>65</v>
      </c>
      <c r="D20" s="1">
        <v>70</v>
      </c>
      <c r="E20" s="1">
        <v>105</v>
      </c>
      <c r="F20" s="1">
        <v>73</v>
      </c>
      <c r="G20" s="1">
        <v>67</v>
      </c>
      <c r="H20" s="1">
        <f t="shared" si="5"/>
        <v>0</v>
      </c>
      <c r="I20" s="1">
        <f t="shared" si="6"/>
        <v>8</v>
      </c>
      <c r="J20" s="1">
        <f t="shared" si="7"/>
        <v>-3</v>
      </c>
      <c r="N20" s="1">
        <f t="shared" si="2"/>
        <v>0</v>
      </c>
      <c r="R20" s="1">
        <f t="shared" si="3"/>
        <v>0</v>
      </c>
      <c r="V20" s="1" t="s">
        <v>34</v>
      </c>
      <c r="X20" s="1" t="s">
        <v>35</v>
      </c>
    </row>
    <row r="21" spans="1:24" x14ac:dyDescent="0.3">
      <c r="A21" s="1">
        <v>19</v>
      </c>
      <c r="F21" s="3">
        <f>(C18-8.4)*100/80</f>
        <v>74.5</v>
      </c>
      <c r="H21" s="1">
        <f t="shared" si="5"/>
        <v>0</v>
      </c>
      <c r="I21" s="1">
        <f t="shared" si="6"/>
        <v>74.5</v>
      </c>
      <c r="J21" s="1">
        <f t="shared" si="7"/>
        <v>0</v>
      </c>
      <c r="N21" s="1">
        <f t="shared" si="2"/>
        <v>0</v>
      </c>
      <c r="R21" s="1">
        <f t="shared" si="3"/>
        <v>0</v>
      </c>
      <c r="V21" s="1" t="s">
        <v>38</v>
      </c>
      <c r="X21" s="1" t="s">
        <v>36</v>
      </c>
    </row>
    <row r="22" spans="1:24" x14ac:dyDescent="0.3">
      <c r="A22" s="1">
        <v>20</v>
      </c>
      <c r="F22" s="3">
        <f t="shared" ref="F22:F23" si="8">(C19-8.4)*100/80</f>
        <v>69.5</v>
      </c>
      <c r="H22" s="1">
        <f t="shared" si="5"/>
        <v>0</v>
      </c>
      <c r="I22" s="1">
        <f t="shared" si="6"/>
        <v>69.5</v>
      </c>
      <c r="J22" s="1">
        <f t="shared" si="7"/>
        <v>0</v>
      </c>
      <c r="N22" s="1">
        <f t="shared" si="2"/>
        <v>0</v>
      </c>
      <c r="R22" s="1">
        <f t="shared" si="3"/>
        <v>0</v>
      </c>
      <c r="V22" s="1" t="s">
        <v>37</v>
      </c>
      <c r="W22" s="2" t="s">
        <v>39</v>
      </c>
    </row>
    <row r="23" spans="1:24" x14ac:dyDescent="0.3">
      <c r="A23" s="1" t="s">
        <v>44</v>
      </c>
      <c r="F23" s="3">
        <f t="shared" si="8"/>
        <v>70.75</v>
      </c>
      <c r="H23" s="1">
        <f t="shared" ref="H23:J23" si="9">AVERAGE(H3:H15)</f>
        <v>-11</v>
      </c>
      <c r="I23" s="1">
        <f t="shared" si="9"/>
        <v>-12.538461538461538</v>
      </c>
      <c r="J23" s="1">
        <f t="shared" si="9"/>
        <v>-0.38461538461538464</v>
      </c>
      <c r="V23" s="1" t="s">
        <v>37</v>
      </c>
      <c r="W23" s="2" t="s">
        <v>40</v>
      </c>
    </row>
    <row r="24" spans="1:24" x14ac:dyDescent="0.3">
      <c r="A24" s="1" t="s">
        <v>42</v>
      </c>
      <c r="C24" s="1">
        <f>MAX(C3:C15)</f>
        <v>96</v>
      </c>
      <c r="F24" s="1">
        <f>MAX(F3:F15)</f>
        <v>85</v>
      </c>
      <c r="V24" s="1" t="s">
        <v>37</v>
      </c>
      <c r="W24" s="2" t="s">
        <v>41</v>
      </c>
    </row>
    <row r="25" spans="1:24" x14ac:dyDescent="0.3">
      <c r="A25" s="1" t="s">
        <v>43</v>
      </c>
      <c r="C25" s="1">
        <f>MIN(C3:C15)</f>
        <v>62</v>
      </c>
      <c r="F25" s="1">
        <f>MIN(F3:F15)</f>
        <v>58</v>
      </c>
    </row>
  </sheetData>
  <mergeCells count="5">
    <mergeCell ref="O1:R1"/>
    <mergeCell ref="B1:D1"/>
    <mergeCell ref="E1:G1"/>
    <mergeCell ref="H1:J1"/>
    <mergeCell ref="K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peringatan</vt:lpstr>
      <vt:lpstr>kalibrasi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Gitfirul Aziz Widiyanto</dc:creator>
  <cp:lastModifiedBy>Gitfirul Aziz Widiyanto</cp:lastModifiedBy>
  <dcterms:created xsi:type="dcterms:W3CDTF">2023-02-28T04:12:53Z</dcterms:created>
  <dcterms:modified xsi:type="dcterms:W3CDTF">2023-04-17T10:36:25Z</dcterms:modified>
</cp:coreProperties>
</file>