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aledasas-my.sharepoint.com/personal/a_fleureau_aleda_fr/Documents/Documents/Personnel/W40k_Project/"/>
    </mc:Choice>
  </mc:AlternateContent>
  <xr:revisionPtr revIDLastSave="1174" documentId="8_{4756ECF5-4576-4990-8208-788684BB5DEF}" xr6:coauthVersionLast="47" xr6:coauthVersionMax="47" xr10:uidLastSave="{643AEA7C-6058-4111-BE43-57A8CD276B73}"/>
  <bookViews>
    <workbookView xWindow="57480" yWindow="-120" windowWidth="29040" windowHeight="15720" tabRatio="728" activeTab="1" xr2:uid="{874EDEBE-0AF9-4896-9B79-992C1B6952FF}"/>
  </bookViews>
  <sheets>
    <sheet name="Data" sheetId="1" r:id="rId1"/>
    <sheet name="Units" sheetId="5" r:id="rId2"/>
    <sheet name="Weapons" sheetId="2" r:id="rId3"/>
    <sheet name="Link Tables" sheetId="3" r:id="rId4"/>
    <sheet name="Faction_aptitudes" sheetId="10" r:id="rId5"/>
    <sheet name="Factions" sheetId="9" r:id="rId6"/>
    <sheet name="Psychic_powers" sheetId="8" r:id="rId7"/>
    <sheet name="Units_aptitudes" sheetId="4" r:id="rId8"/>
    <sheet name="Special_rules" sheetId="6" r:id="rId9"/>
    <sheet name="Types" sheetId="12" r:id="rId10"/>
  </sheets>
  <definedNames>
    <definedName name="_xlcn.WorksheetConnection_FichesUnits.xlsxUnits" hidden="1">Units[]</definedName>
    <definedName name="DonnéesExternes_1" localSheetId="2" hidden="1">Weapons!$A$1:$N$591</definedName>
    <definedName name="DonnéesExternes_10" localSheetId="5" hidden="1">Factions!$A$1:$D$19</definedName>
    <definedName name="DonnéesExternes_11" localSheetId="4" hidden="1">Faction_aptitudes!$A$1:$D$65</definedName>
    <definedName name="DonnéesExternes_2" localSheetId="3" hidden="1">'Link Tables'!$A$1:$B$1327</definedName>
    <definedName name="DonnéesExternes_2" localSheetId="7" hidden="1">Units_aptitudes!$A$1:$C$500</definedName>
    <definedName name="DonnéesExternes_3" localSheetId="3" hidden="1">'Link Tables'!$D$1:$E$2003</definedName>
    <definedName name="DonnéesExternes_3" localSheetId="1" hidden="1">Units!$A$1:$AW$579</definedName>
    <definedName name="DonnéesExternes_4" localSheetId="3" hidden="1">'Link Tables'!$G$1:$H$633</definedName>
    <definedName name="DonnéesExternes_4" localSheetId="8" hidden="1">Special_rules!$A$1:$C$157</definedName>
    <definedName name="DonnéesExternes_5" localSheetId="3" hidden="1">'Link Tables'!$J$1:$K$2678</definedName>
    <definedName name="DonnéesExternes_5" localSheetId="9" hidden="1">Types!$A$1:$C$11</definedName>
    <definedName name="DonnéesExternes_6" localSheetId="3" hidden="1">'Link Tables'!$M$1:$N$343</definedName>
    <definedName name="DonnéesExternes_7" localSheetId="3" hidden="1">'Link Tables'!$P$1:$Q$2187</definedName>
    <definedName name="DonnéesExternes_8" localSheetId="3" hidden="1">'Link Tables'!$S$1:$T$51</definedName>
    <definedName name="DonnéesExternes_9" localSheetId="3" hidden="1">'Link Tables'!$V$1:$W$6</definedName>
    <definedName name="DonnéesExternes_9" localSheetId="6" hidden="1">Psychic_powers!$A$1:$F$339</definedName>
  </definedNames>
  <calcPr calcId="191029"/>
  <pivotCaches>
    <pivotCache cacheId="5"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re_rules_88687ef9-645e-4b73-84d0-e076dc56050a" name="Core_rules" connection="Requête - Core_rules"/>
          <x15:modelTable id="Faction_aptitudes_378d5195-e874-4beb-9845-a8e4fb0d3244" name="Faction_aptitudes" connection="Requête - Faction_aptitudes"/>
          <x15:modelTable id="Factions_253bcc6f-d415-4f5c-83c3-20ecbbc576a5" name="Factions" connection="Requête - Factions"/>
          <x15:modelTable id="Group_factions_316eed55-c681-41b1-bbfa-8852db97f25e" name="Group_factions" connection="Requête - Group_factions"/>
          <x15:modelTable id="Psychic_powers_b930035b-043b-4652-bd71-f3430438fd70" name="Psychic_powers" connection="Requête - Psychic_powers"/>
          <x15:modelTable id="Psychic_powers_domains_4d3a4fe0-65e5-49cb-94da-658bbeba75df" name="Psychic_powers_domains" connection="Requête - Psychic_powers_domains"/>
          <x15:modelTable id="Special_rules_a2aa1f24-9fa6-4674-b79d-df944df56d16" name="Special_rules" connection="Requête - Special_rules"/>
          <x15:modelTable id="Types_69ae9c41-fbfd-4794-8500-f38e5b33f365" name="Types" connection="Requête - Types"/>
          <x15:modelTable id="Units_ce90fe16-f48d-493e-baa4-2f1268da6a9f" name="Units" connection="Requête - Units"/>
          <x15:modelTable id="Units_aptitudes_85757f9a-10bf-4499-bc08-f7a6b5cb809e" name="Units_aptitudes" connection="Requête - Units_aptitudes"/>
          <x15:modelTable id="Units_aptitudes_link_945d6e53-b3a0-4174-b44c-c956fcf77675" name="Units_aptitudes_link" connection="Requête - Units_aptitudes_link"/>
          <x15:modelTable id="Units_psy_fac481ed-9049-4075-af87-6f51011c117a" name="Units_psy" connection="Requête - Units_psy"/>
          <x15:modelTable id="Units_rules_40a2d3c6-10b8-4e18-b1b2-67de586a0974" name="Units_rules" connection="Requête - Units_rules"/>
          <x15:modelTable id="Units_type_bdc5a189-032d-4d5f-9f6d-e2c7954333e6" name="Units_type" connection="Requête - Units_type"/>
          <x15:modelTable id="Units_weapons_3eb2f304-be2c-46dc-a3cf-99b56dd90673" name="Units_weapons" connection="Requête - Units_weapons"/>
          <x15:modelTable id="Weapons_580fe835-c938-4f3d-895c-1c2798238b90" name="Weapons" connection="Requête - Weapons"/>
          <x15:modelTable id="Weapons_rules_68935b31-6b48-456e-9ca0-514051351837" name="Weapons_rules" connection="Requête - Weapons_rules"/>
          <x15:modelTable id="Units 1" name="Units 1" connection="WorksheetConnection_Fiches Units.xlsx!Uni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4" l="1"/>
  <c r="D351" i="4"/>
  <c r="D313" i="4"/>
  <c r="D352" i="4"/>
  <c r="D216" i="4"/>
  <c r="D124" i="4"/>
  <c r="D277" i="4"/>
  <c r="D353" i="4"/>
  <c r="D278" i="4"/>
  <c r="D146" i="4"/>
  <c r="D279" i="4"/>
  <c r="D314" i="4"/>
  <c r="D217" i="4"/>
  <c r="D125" i="4"/>
  <c r="D445" i="4"/>
  <c r="D38" i="4"/>
  <c r="D29" i="4"/>
  <c r="D218" i="4"/>
  <c r="D483" i="4"/>
  <c r="D219" i="4"/>
  <c r="D103" i="4"/>
  <c r="D494" i="4"/>
  <c r="D315" i="4"/>
  <c r="D220" i="4"/>
  <c r="D184" i="4"/>
  <c r="D126" i="4"/>
  <c r="D221" i="4"/>
  <c r="D52" i="4"/>
  <c r="D385" i="4"/>
  <c r="D316" i="4"/>
  <c r="D147" i="4"/>
  <c r="D280" i="4"/>
  <c r="D281" i="4"/>
  <c r="D11" i="4"/>
  <c r="D104" i="4"/>
  <c r="D354" i="4"/>
  <c r="D355" i="4"/>
  <c r="D386" i="4"/>
  <c r="D64" i="4"/>
  <c r="D65" i="4"/>
  <c r="D77" i="4"/>
  <c r="D78" i="4"/>
  <c r="D469" i="4"/>
  <c r="D317" i="4"/>
  <c r="D185" i="4"/>
  <c r="D186" i="4"/>
  <c r="D222" i="4"/>
  <c r="D446" i="4"/>
  <c r="D413" i="4"/>
  <c r="D387" i="4"/>
  <c r="D414" i="4"/>
  <c r="D415" i="4"/>
  <c r="D416" i="4"/>
  <c r="D148" i="4"/>
  <c r="D66" i="4"/>
  <c r="D388" i="4"/>
  <c r="D223" i="4"/>
  <c r="D53" i="4"/>
  <c r="D318" i="4"/>
  <c r="D389" i="4"/>
  <c r="D88" i="4"/>
  <c r="D224" i="4"/>
  <c r="D127" i="4"/>
  <c r="D356" i="4"/>
  <c r="D357" i="4"/>
  <c r="D358" i="4"/>
  <c r="D319" i="4"/>
  <c r="D187" i="4"/>
  <c r="D359" i="4"/>
  <c r="D447" i="4"/>
  <c r="D67" i="4"/>
  <c r="D360" i="4"/>
  <c r="D225" i="4"/>
  <c r="D54" i="4"/>
  <c r="D226" i="4"/>
  <c r="D68" i="4"/>
  <c r="D417" i="4"/>
  <c r="D448" i="4"/>
  <c r="D361" i="4"/>
  <c r="D227" i="4"/>
  <c r="D69" i="4"/>
  <c r="D470" i="4"/>
  <c r="D188" i="4"/>
  <c r="D390" i="4"/>
  <c r="D149" i="4"/>
  <c r="D471" i="4"/>
  <c r="D492" i="4"/>
  <c r="D320" i="4"/>
  <c r="D472" i="4"/>
  <c r="D391" i="4"/>
  <c r="D128" i="4"/>
  <c r="D484" i="4"/>
  <c r="D189" i="4"/>
  <c r="D485" i="4"/>
  <c r="D418" i="4"/>
  <c r="D486" i="4"/>
  <c r="D17" i="4"/>
  <c r="D473" i="4"/>
  <c r="D150" i="4"/>
  <c r="D228" i="4"/>
  <c r="D129" i="4"/>
  <c r="D190" i="4"/>
  <c r="D392" i="4"/>
  <c r="D105" i="4"/>
  <c r="D151" i="4"/>
  <c r="D419" i="4"/>
  <c r="D393" i="4"/>
  <c r="D39" i="4"/>
  <c r="D152" i="4"/>
  <c r="D449" i="4"/>
  <c r="D321" i="4"/>
  <c r="D153" i="4"/>
  <c r="D191" i="4"/>
  <c r="D420" i="4"/>
  <c r="D229" i="4"/>
  <c r="D55" i="4"/>
  <c r="D130" i="4"/>
  <c r="D30" i="4"/>
  <c r="D394" i="4"/>
  <c r="D79" i="4"/>
  <c r="D282" i="4"/>
  <c r="D230" i="4"/>
  <c r="D421" i="4"/>
  <c r="D322" i="4"/>
  <c r="D362" i="4"/>
  <c r="D131" i="4"/>
  <c r="D395" i="4"/>
  <c r="D422" i="4"/>
  <c r="D283" i="4"/>
  <c r="D231" i="4"/>
  <c r="D232" i="4"/>
  <c r="D450" i="4"/>
  <c r="D192" i="4"/>
  <c r="D363" i="4"/>
  <c r="D106" i="4"/>
  <c r="D396" i="4"/>
  <c r="D284" i="4"/>
  <c r="D323" i="4"/>
  <c r="D70" i="4"/>
  <c r="D233" i="4"/>
  <c r="D107" i="4"/>
  <c r="D234" i="4"/>
  <c r="D235" i="4"/>
  <c r="D154" i="4"/>
  <c r="D10" i="4"/>
  <c r="D285" i="4"/>
  <c r="D236" i="4"/>
  <c r="D237" i="4"/>
  <c r="D324" i="4"/>
  <c r="D286" i="4"/>
  <c r="D18" i="4"/>
  <c r="D3" i="4"/>
  <c r="D22" i="4"/>
  <c r="D155" i="4"/>
  <c r="D108" i="4"/>
  <c r="D80" i="4"/>
  <c r="D56" i="4"/>
  <c r="D156" i="4"/>
  <c r="D451" i="4"/>
  <c r="D238" i="4"/>
  <c r="D193" i="4"/>
  <c r="D109" i="4"/>
  <c r="D487" i="4"/>
  <c r="D89" i="4"/>
  <c r="D194" i="4"/>
  <c r="D364" i="4"/>
  <c r="D31" i="4"/>
  <c r="D23" i="4"/>
  <c r="D195" i="4"/>
  <c r="D239" i="4"/>
  <c r="D287" i="4"/>
  <c r="D32" i="4"/>
  <c r="D196" i="4"/>
  <c r="D57" i="4"/>
  <c r="D157" i="4"/>
  <c r="D40" i="4"/>
  <c r="D365" i="4"/>
  <c r="D41" i="4"/>
  <c r="D325" i="4"/>
  <c r="D58" i="4"/>
  <c r="D240" i="4"/>
  <c r="D71" i="4"/>
  <c r="D158" i="4"/>
  <c r="D132" i="4"/>
  <c r="D241" i="4"/>
  <c r="D110" i="4"/>
  <c r="D366" i="4"/>
  <c r="D159" i="4"/>
  <c r="D288" i="4"/>
  <c r="D111" i="4"/>
  <c r="D367" i="4"/>
  <c r="D452" i="4"/>
  <c r="D160" i="4"/>
  <c r="D133" i="4"/>
  <c r="D59" i="4"/>
  <c r="D197" i="4"/>
  <c r="D453" i="4"/>
  <c r="D242" i="4"/>
  <c r="D243" i="4"/>
  <c r="D244" i="4"/>
  <c r="D454" i="4"/>
  <c r="D368" i="4"/>
  <c r="D369" i="4"/>
  <c r="D289" i="4"/>
  <c r="D198" i="4"/>
  <c r="D326" i="4"/>
  <c r="D327" i="4"/>
  <c r="D245" i="4"/>
  <c r="D328" i="4"/>
  <c r="D246" i="4"/>
  <c r="D397" i="4"/>
  <c r="D247" i="4"/>
  <c r="D455" i="4"/>
  <c r="D456" i="4"/>
  <c r="D161" i="4"/>
  <c r="D199" i="4"/>
  <c r="D248" i="4"/>
  <c r="D90" i="4"/>
  <c r="D495" i="4"/>
  <c r="D72" i="4"/>
  <c r="D60" i="4"/>
  <c r="D24" i="4"/>
  <c r="D42" i="4"/>
  <c r="D91" i="4"/>
  <c r="D112" i="4"/>
  <c r="D423" i="4"/>
  <c r="D162" i="4"/>
  <c r="D33" i="4"/>
  <c r="D200" i="4"/>
  <c r="D92" i="4"/>
  <c r="D25" i="4"/>
  <c r="D26" i="4"/>
  <c r="D488" i="4"/>
  <c r="D61" i="4"/>
  <c r="D163" i="4"/>
  <c r="D93" i="4"/>
  <c r="D81" i="4"/>
  <c r="D113" i="4"/>
  <c r="D164" i="4"/>
  <c r="D249" i="4"/>
  <c r="D250" i="4"/>
  <c r="D329" i="4"/>
  <c r="D43" i="4"/>
  <c r="D370" i="4"/>
  <c r="D44" i="4"/>
  <c r="D12" i="4"/>
  <c r="D45" i="4"/>
  <c r="D165" i="4"/>
  <c r="D2" i="4"/>
  <c r="D27" i="4"/>
  <c r="D457" i="4"/>
  <c r="D290" i="4"/>
  <c r="D424" i="4"/>
  <c r="D371" i="4"/>
  <c r="D73" i="4"/>
  <c r="D330" i="4"/>
  <c r="D34" i="4"/>
  <c r="D46" i="4"/>
  <c r="D201" i="4"/>
  <c r="D291" i="4"/>
  <c r="D425" i="4"/>
  <c r="D372" i="4"/>
  <c r="D166" i="4"/>
  <c r="D426" i="4"/>
  <c r="D489" i="4"/>
  <c r="D114" i="4"/>
  <c r="D74" i="4"/>
  <c r="D251" i="4"/>
  <c r="D292" i="4"/>
  <c r="D293" i="4"/>
  <c r="D331" i="4"/>
  <c r="D252" i="4"/>
  <c r="D398" i="4"/>
  <c r="D253" i="4"/>
  <c r="D399" i="4"/>
  <c r="D115" i="4"/>
  <c r="D254" i="4"/>
  <c r="D427" i="4"/>
  <c r="D332" i="4"/>
  <c r="D202" i="4"/>
  <c r="D134" i="4"/>
  <c r="D28" i="4"/>
  <c r="D167" i="4"/>
  <c r="D168" i="4"/>
  <c r="D428" i="4"/>
  <c r="D429" i="4"/>
  <c r="D94" i="4"/>
  <c r="D203" i="4"/>
  <c r="D19" i="4"/>
  <c r="D204" i="4"/>
  <c r="D35" i="4"/>
  <c r="D169" i="4"/>
  <c r="D170" i="4"/>
  <c r="D400" i="4"/>
  <c r="D294" i="4"/>
  <c r="D430" i="4"/>
  <c r="D95" i="4"/>
  <c r="D255" i="4"/>
  <c r="D96" i="4"/>
  <c r="D171" i="4"/>
  <c r="D401" i="4"/>
  <c r="D135" i="4"/>
  <c r="D333" i="4"/>
  <c r="D256" i="4"/>
  <c r="D257" i="4"/>
  <c r="D116" i="4"/>
  <c r="D474" i="4"/>
  <c r="D13" i="4"/>
  <c r="D136" i="4"/>
  <c r="D97" i="4"/>
  <c r="D205" i="4"/>
  <c r="D295" i="4"/>
  <c r="D7" i="4"/>
  <c r="D82" i="4"/>
  <c r="D258" i="4"/>
  <c r="D9" i="4"/>
  <c r="D4" i="4"/>
  <c r="D402" i="4"/>
  <c r="D172" i="4"/>
  <c r="D36" i="4"/>
  <c r="D475" i="4"/>
  <c r="D37" i="4"/>
  <c r="D458" i="4"/>
  <c r="D47" i="4"/>
  <c r="D431" i="4"/>
  <c r="D14" i="4"/>
  <c r="D373" i="4"/>
  <c r="D173" i="4"/>
  <c r="D497" i="4"/>
  <c r="D432" i="4"/>
  <c r="D334" i="4"/>
  <c r="D335" i="4"/>
  <c r="D374" i="4"/>
  <c r="D48" i="4"/>
  <c r="D336" i="4"/>
  <c r="D83" i="4"/>
  <c r="D337" i="4"/>
  <c r="D459" i="4"/>
  <c r="D117" i="4"/>
  <c r="D476" i="4"/>
  <c r="D118" i="4"/>
  <c r="D433" i="4"/>
  <c r="D296" i="4"/>
  <c r="D338" i="4"/>
  <c r="D403" i="4"/>
  <c r="D460" i="4"/>
  <c r="D339" i="4"/>
  <c r="D340" i="4"/>
  <c r="D98" i="4"/>
  <c r="D297" i="4"/>
  <c r="D137" i="4"/>
  <c r="D259" i="4"/>
  <c r="D298" i="4"/>
  <c r="D260" i="4"/>
  <c r="D119" i="4"/>
  <c r="D138" i="4"/>
  <c r="D99" i="4"/>
  <c r="D299" i="4"/>
  <c r="D206" i="4"/>
  <c r="D207" i="4"/>
  <c r="D120" i="4"/>
  <c r="D404" i="4"/>
  <c r="D20" i="4"/>
  <c r="D62" i="4"/>
  <c r="D261" i="4"/>
  <c r="D84" i="4"/>
  <c r="D85" i="4"/>
  <c r="D174" i="4"/>
  <c r="D175" i="4"/>
  <c r="D100" i="4"/>
  <c r="D176" i="4"/>
  <c r="D461" i="4"/>
  <c r="D341" i="4"/>
  <c r="D208" i="4"/>
  <c r="D262" i="4"/>
  <c r="D498" i="4"/>
  <c r="D342" i="4"/>
  <c r="D177" i="4"/>
  <c r="D21" i="4"/>
  <c r="D434" i="4"/>
  <c r="D435" i="4"/>
  <c r="D8" i="4"/>
  <c r="D300" i="4"/>
  <c r="D462" i="4"/>
  <c r="D436" i="4"/>
  <c r="D437" i="4"/>
  <c r="D301" i="4"/>
  <c r="D405" i="4"/>
  <c r="D49" i="4"/>
  <c r="D209" i="4"/>
  <c r="D375" i="4"/>
  <c r="D438" i="4"/>
  <c r="D302" i="4"/>
  <c r="D63" i="4"/>
  <c r="D263" i="4"/>
  <c r="D5" i="4"/>
  <c r="D139" i="4"/>
  <c r="D264" i="4"/>
  <c r="D406" i="4"/>
  <c r="D265" i="4"/>
  <c r="D210" i="4"/>
  <c r="D178" i="4"/>
  <c r="D266" i="4"/>
  <c r="D15" i="4"/>
  <c r="D303" i="4"/>
  <c r="D179" i="4"/>
  <c r="D121" i="4"/>
  <c r="D477" i="4"/>
  <c r="D463" i="4"/>
  <c r="D376" i="4"/>
  <c r="D439" i="4"/>
  <c r="D75" i="4"/>
  <c r="D267" i="4"/>
  <c r="D478" i="4"/>
  <c r="D268" i="4"/>
  <c r="D479" i="4"/>
  <c r="D180" i="4"/>
  <c r="D181" i="4"/>
  <c r="D377" i="4"/>
  <c r="D50" i="4"/>
  <c r="D378" i="4"/>
  <c r="D101" i="4"/>
  <c r="D490" i="4"/>
  <c r="D86" i="4"/>
  <c r="D304" i="4"/>
  <c r="D6" i="4"/>
  <c r="D182" i="4"/>
  <c r="D379" i="4"/>
  <c r="D269" i="4"/>
  <c r="D211" i="4"/>
  <c r="D305" i="4"/>
  <c r="D407" i="4"/>
  <c r="D140" i="4"/>
  <c r="D306" i="4"/>
  <c r="D343" i="4"/>
  <c r="D270" i="4"/>
  <c r="D464" i="4"/>
  <c r="D141" i="4"/>
  <c r="D408" i="4"/>
  <c r="D87" i="4"/>
  <c r="D307" i="4"/>
  <c r="D409" i="4"/>
  <c r="D380" i="4"/>
  <c r="D122" i="4"/>
  <c r="D51" i="4"/>
  <c r="D410" i="4"/>
  <c r="D480" i="4"/>
  <c r="D493" i="4"/>
  <c r="D344" i="4"/>
  <c r="D440" i="4"/>
  <c r="D381" i="4"/>
  <c r="D345" i="4"/>
  <c r="D308" i="4"/>
  <c r="D441" i="4"/>
  <c r="D309" i="4"/>
  <c r="D142" i="4"/>
  <c r="D411" i="4"/>
  <c r="D346" i="4"/>
  <c r="D442" i="4"/>
  <c r="D271" i="4"/>
  <c r="D481" i="4"/>
  <c r="D272" i="4"/>
  <c r="D382" i="4"/>
  <c r="D16" i="4"/>
  <c r="D347" i="4"/>
  <c r="D273" i="4"/>
  <c r="D383" i="4"/>
  <c r="D465" i="4"/>
  <c r="D499" i="4"/>
  <c r="D310" i="4"/>
  <c r="D491" i="4"/>
  <c r="D183" i="4"/>
  <c r="D123" i="4"/>
  <c r="D274" i="4"/>
  <c r="D212" i="4"/>
  <c r="D213" i="4"/>
  <c r="D143" i="4"/>
  <c r="D311" i="4"/>
  <c r="D348" i="4"/>
  <c r="D214" i="4"/>
  <c r="D102" i="4"/>
  <c r="D275" i="4"/>
  <c r="D482" i="4"/>
  <c r="D500" i="4"/>
  <c r="D349" i="4"/>
  <c r="D466" i="4"/>
  <c r="D443" i="4"/>
  <c r="D384" i="4"/>
  <c r="D144" i="4"/>
  <c r="D467" i="4"/>
  <c r="D276" i="4"/>
  <c r="D412" i="4"/>
  <c r="D312" i="4"/>
  <c r="D145" i="4"/>
  <c r="D350" i="4"/>
  <c r="D468" i="4"/>
  <c r="D444" i="4"/>
  <c r="D215" i="4"/>
  <c r="D496" i="4"/>
  <c r="D10" i="5"/>
  <c r="D311" i="5"/>
  <c r="D555" i="5"/>
  <c r="D3" i="5"/>
  <c r="D5" i="5"/>
  <c r="D6" i="5"/>
  <c r="D12" i="5"/>
  <c r="D13" i="5"/>
  <c r="D15" i="5"/>
  <c r="D17" i="5"/>
  <c r="D19" i="5"/>
  <c r="D20" i="5"/>
  <c r="D22" i="5"/>
  <c r="D24" i="5"/>
  <c r="D26" i="5"/>
  <c r="D28" i="5"/>
  <c r="D36" i="5"/>
  <c r="D37" i="5"/>
  <c r="D38" i="5"/>
  <c r="D39" i="5"/>
  <c r="D42" i="5"/>
  <c r="D43" i="5"/>
  <c r="D44" i="5"/>
  <c r="D45" i="5"/>
  <c r="D46" i="5"/>
  <c r="D47" i="5"/>
  <c r="D133" i="5"/>
  <c r="D79" i="5"/>
  <c r="D80" i="5"/>
  <c r="D81" i="5"/>
  <c r="D82" i="5"/>
  <c r="D100" i="5"/>
  <c r="D86" i="5"/>
  <c r="D87" i="5"/>
  <c r="D88" i="5"/>
  <c r="D134" i="5"/>
  <c r="D97" i="5"/>
  <c r="D98" i="5"/>
  <c r="D373" i="5"/>
  <c r="D101" i="5"/>
  <c r="D135" i="5"/>
  <c r="D114" i="5"/>
  <c r="D120" i="5"/>
  <c r="D121" i="5"/>
  <c r="D122" i="5"/>
  <c r="D123" i="5"/>
  <c r="D124" i="5"/>
  <c r="D125" i="5"/>
  <c r="D126" i="5"/>
  <c r="D127" i="5"/>
  <c r="D128" i="5"/>
  <c r="D131" i="5"/>
  <c r="D132" i="5"/>
  <c r="D136" i="5"/>
  <c r="D137" i="5"/>
  <c r="D138" i="5"/>
  <c r="D139" i="5"/>
  <c r="D140" i="5"/>
  <c r="D141" i="5"/>
  <c r="D142" i="5"/>
  <c r="D143" i="5"/>
  <c r="D144" i="5"/>
  <c r="D145" i="5"/>
  <c r="D146" i="5"/>
  <c r="D147" i="5"/>
  <c r="D148" i="5"/>
  <c r="D149" i="5"/>
  <c r="D181" i="5"/>
  <c r="D160" i="5"/>
  <c r="D161" i="5"/>
  <c r="D162" i="5"/>
  <c r="D163" i="5"/>
  <c r="D169" i="5"/>
  <c r="D170" i="5"/>
  <c r="D171" i="5"/>
  <c r="D172" i="5"/>
  <c r="D173" i="5"/>
  <c r="D174" i="5"/>
  <c r="D175" i="5"/>
  <c r="D176" i="5"/>
  <c r="D177" i="5"/>
  <c r="D178" i="5"/>
  <c r="D179" i="5"/>
  <c r="D180" i="5"/>
  <c r="D182" i="5"/>
  <c r="D183" i="5"/>
  <c r="D184" i="5"/>
  <c r="D185" i="5"/>
  <c r="D186" i="5"/>
  <c r="D187" i="5"/>
  <c r="D188" i="5"/>
  <c r="D189" i="5"/>
  <c r="D190" i="5"/>
  <c r="D191" i="5"/>
  <c r="D192" i="5"/>
  <c r="D212" i="5"/>
  <c r="D213" i="5"/>
  <c r="D220" i="5"/>
  <c r="D247" i="5"/>
  <c r="D251" i="5"/>
  <c r="D252" i="5"/>
  <c r="D253" i="5"/>
  <c r="D254" i="5"/>
  <c r="D255" i="5"/>
  <c r="D362" i="5"/>
  <c r="D274" i="5"/>
  <c r="D279" i="5"/>
  <c r="D280" i="5"/>
  <c r="D283" i="5"/>
  <c r="D284" i="5"/>
  <c r="D286" i="5"/>
  <c r="D287" i="5"/>
  <c r="D291" i="5"/>
  <c r="D394" i="5"/>
  <c r="D299" i="5"/>
  <c r="D300" i="5"/>
  <c r="D301" i="5"/>
  <c r="D310" i="5"/>
  <c r="D332" i="5"/>
  <c r="D333" i="5"/>
  <c r="D335" i="5"/>
  <c r="D336" i="5"/>
  <c r="D338" i="5"/>
  <c r="D339" i="5"/>
  <c r="D340" i="5"/>
  <c r="D341" i="5"/>
  <c r="D342" i="5"/>
  <c r="D349" i="5"/>
  <c r="D350" i="5"/>
  <c r="D351" i="5"/>
  <c r="D353" i="5"/>
  <c r="D355" i="5"/>
  <c r="D356" i="5"/>
  <c r="D357" i="5"/>
  <c r="D358" i="5"/>
  <c r="D359" i="5"/>
  <c r="D360" i="5"/>
  <c r="D361" i="5"/>
  <c r="D363" i="5"/>
  <c r="D370" i="5"/>
  <c r="D374" i="5"/>
  <c r="D375" i="5"/>
  <c r="D376" i="5"/>
  <c r="D377" i="5"/>
  <c r="D378" i="5"/>
  <c r="D379" i="5"/>
  <c r="D380" i="5"/>
  <c r="D381" i="5"/>
  <c r="D382" i="5"/>
  <c r="D383" i="5"/>
  <c r="D384" i="5"/>
  <c r="D385" i="5"/>
  <c r="D386" i="5"/>
  <c r="D387" i="5"/>
  <c r="D388" i="5"/>
  <c r="D389" i="5"/>
  <c r="D390" i="5"/>
  <c r="D391" i="5"/>
  <c r="D392" i="5"/>
  <c r="D393" i="5"/>
  <c r="D395" i="5"/>
  <c r="D396" i="5"/>
  <c r="D400" i="5"/>
  <c r="D401" i="5"/>
  <c r="D402" i="5"/>
  <c r="D403" i="5"/>
  <c r="D404" i="5"/>
  <c r="D405" i="5"/>
  <c r="D406" i="5"/>
  <c r="D407" i="5"/>
  <c r="D408" i="5"/>
  <c r="D409" i="5"/>
  <c r="D410" i="5"/>
  <c r="D411" i="5"/>
  <c r="D412" i="5"/>
  <c r="D414" i="5"/>
  <c r="D415" i="5"/>
  <c r="D416" i="5"/>
  <c r="D423" i="5"/>
  <c r="D424" i="5"/>
  <c r="D425" i="5"/>
  <c r="D426" i="5"/>
  <c r="D427" i="5"/>
  <c r="D428" i="5"/>
  <c r="D429" i="5"/>
  <c r="D430" i="5"/>
  <c r="D431" i="5"/>
  <c r="D435" i="5"/>
  <c r="D436" i="5"/>
  <c r="D445" i="5"/>
  <c r="D446" i="5"/>
  <c r="D447" i="5"/>
  <c r="D483" i="5"/>
  <c r="D490" i="5"/>
  <c r="D492" i="5"/>
  <c r="D495"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43" i="5"/>
  <c r="D544" i="5"/>
  <c r="D545" i="5"/>
  <c r="D546" i="5"/>
  <c r="D547" i="5"/>
  <c r="D548" i="5"/>
  <c r="D556" i="5"/>
  <c r="D557" i="5"/>
  <c r="D558" i="5"/>
  <c r="D562" i="5"/>
  <c r="D563" i="5"/>
  <c r="D564" i="5"/>
  <c r="D565" i="5"/>
  <c r="D566" i="5"/>
  <c r="D567" i="5"/>
  <c r="D571" i="5"/>
  <c r="D572" i="5"/>
  <c r="D573" i="5"/>
  <c r="D574" i="5"/>
  <c r="D575" i="5"/>
  <c r="D576" i="5"/>
  <c r="D549" i="5"/>
  <c r="D550" i="5"/>
  <c r="D551" i="5"/>
  <c r="D14" i="5"/>
  <c r="D16" i="5"/>
  <c r="D18" i="5"/>
  <c r="D21" i="5"/>
  <c r="D23" i="5"/>
  <c r="D25" i="5"/>
  <c r="D27" i="5"/>
  <c r="D29" i="5"/>
  <c r="D30" i="5"/>
  <c r="D31" i="5"/>
  <c r="D41" i="5"/>
  <c r="D54" i="5"/>
  <c r="D55" i="5"/>
  <c r="D56" i="5"/>
  <c r="D78" i="5"/>
  <c r="D150" i="5"/>
  <c r="D151" i="5"/>
  <c r="D152" i="5"/>
  <c r="D153" i="5"/>
  <c r="D154" i="5"/>
  <c r="D155" i="5"/>
  <c r="D166" i="5"/>
  <c r="D167" i="5"/>
  <c r="D168" i="5"/>
  <c r="D196" i="5"/>
  <c r="D197" i="5"/>
  <c r="D198" i="5"/>
  <c r="D199" i="5"/>
  <c r="D200" i="5"/>
  <c r="D201" i="5"/>
  <c r="D218" i="5"/>
  <c r="D225" i="5"/>
  <c r="D226" i="5"/>
  <c r="D250" i="5"/>
  <c r="D290" i="5"/>
  <c r="D352" i="5"/>
  <c r="D354" i="5"/>
  <c r="D440" i="5"/>
  <c r="D441" i="5"/>
  <c r="D442" i="5"/>
  <c r="D443" i="5"/>
  <c r="D444" i="5"/>
  <c r="D448" i="5"/>
  <c r="D449" i="5"/>
  <c r="D525" i="5"/>
  <c r="D526" i="5"/>
  <c r="D527" i="5"/>
  <c r="D528" i="5"/>
  <c r="D529" i="5"/>
  <c r="D530" i="5"/>
  <c r="D559" i="5"/>
  <c r="D560" i="5"/>
  <c r="D561" i="5"/>
  <c r="D11" i="5"/>
  <c r="D40" i="5"/>
  <c r="D93" i="5"/>
  <c r="D96" i="5"/>
  <c r="D102" i="5"/>
  <c r="D103" i="5"/>
  <c r="D164" i="5"/>
  <c r="D165" i="5"/>
  <c r="D193" i="5"/>
  <c r="D194" i="5"/>
  <c r="D195" i="5"/>
  <c r="D202" i="5"/>
  <c r="D203" i="5"/>
  <c r="D204" i="5"/>
  <c r="D205" i="5"/>
  <c r="D206" i="5"/>
  <c r="D207" i="5"/>
  <c r="D216" i="5"/>
  <c r="D217" i="5"/>
  <c r="D219" i="5"/>
  <c r="D223" i="5"/>
  <c r="D224" i="5"/>
  <c r="D249" i="5"/>
  <c r="D438" i="5"/>
  <c r="D439" i="5"/>
  <c r="D450" i="5"/>
  <c r="D451" i="5"/>
  <c r="D452" i="5"/>
  <c r="D2" i="5"/>
  <c r="D7" i="5"/>
  <c r="D8" i="5"/>
  <c r="D95" i="5"/>
  <c r="D129" i="5"/>
  <c r="D130" i="5"/>
  <c r="D214" i="5"/>
  <c r="D215" i="5"/>
  <c r="D246" i="5"/>
  <c r="D248" i="5"/>
  <c r="D275" i="5"/>
  <c r="D276" i="5"/>
  <c r="D277" i="5"/>
  <c r="D278" i="5"/>
  <c r="D281" i="5"/>
  <c r="D326" i="5"/>
  <c r="D487" i="5"/>
  <c r="D484" i="5"/>
  <c r="D486" i="5"/>
  <c r="D488" i="5"/>
  <c r="D496" i="5"/>
  <c r="D32" i="5"/>
  <c r="D35" i="5"/>
  <c r="D99" i="5"/>
  <c r="D156" i="5"/>
  <c r="D157" i="5"/>
  <c r="D158" i="5"/>
  <c r="D4" i="5"/>
  <c r="D33" i="5"/>
  <c r="D34" i="5"/>
  <c r="D48" i="5"/>
  <c r="D49" i="5"/>
  <c r="D50" i="5"/>
  <c r="D57" i="5"/>
  <c r="D58" i="5"/>
  <c r="D59" i="5"/>
  <c r="D72" i="5"/>
  <c r="D73" i="5"/>
  <c r="D74" i="5"/>
  <c r="D113" i="5"/>
  <c r="D116" i="5"/>
  <c r="D117" i="5"/>
  <c r="D118" i="5"/>
  <c r="D208" i="5"/>
  <c r="D209" i="5"/>
  <c r="D210" i="5"/>
  <c r="D227" i="5"/>
  <c r="D372" i="5"/>
  <c r="D240" i="5"/>
  <c r="D241" i="5"/>
  <c r="D242" i="5"/>
  <c r="D268" i="5"/>
  <c r="D269" i="5"/>
  <c r="D270" i="5"/>
  <c r="D282" i="5"/>
  <c r="D288" i="5"/>
  <c r="D289" i="5"/>
  <c r="D302" i="5"/>
  <c r="D303" i="5"/>
  <c r="D304" i="5"/>
  <c r="D306" i="5"/>
  <c r="D307" i="5"/>
  <c r="D308" i="5"/>
  <c r="D309" i="5"/>
  <c r="D312" i="5"/>
  <c r="D313" i="5"/>
  <c r="D314" i="5"/>
  <c r="D318" i="5"/>
  <c r="D319" i="5"/>
  <c r="D320" i="5"/>
  <c r="D327" i="5"/>
  <c r="D328" i="5"/>
  <c r="D329" i="5"/>
  <c r="D330" i="5"/>
  <c r="D331" i="5"/>
  <c r="D334" i="5"/>
  <c r="D337" i="5"/>
  <c r="D343" i="5"/>
  <c r="D344" i="5"/>
  <c r="D345" i="5"/>
  <c r="D371" i="5"/>
  <c r="D397" i="5"/>
  <c r="D398" i="5"/>
  <c r="D399" i="5"/>
  <c r="D413" i="5"/>
  <c r="D417" i="5"/>
  <c r="D418" i="5"/>
  <c r="D419" i="5"/>
  <c r="D420" i="5"/>
  <c r="D421" i="5"/>
  <c r="D422" i="5"/>
  <c r="D432" i="5"/>
  <c r="D433" i="5"/>
  <c r="D434" i="5"/>
  <c r="D474" i="5"/>
  <c r="D475" i="5"/>
  <c r="D476" i="5"/>
  <c r="D477" i="5"/>
  <c r="D478" i="5"/>
  <c r="D479" i="5"/>
  <c r="D485" i="5"/>
  <c r="D489" i="5"/>
  <c r="D491" i="5"/>
  <c r="D531" i="5"/>
  <c r="D532" i="5"/>
  <c r="D533" i="5"/>
  <c r="D534" i="5"/>
  <c r="D535" i="5"/>
  <c r="D536" i="5"/>
  <c r="D537" i="5"/>
  <c r="D538" i="5"/>
  <c r="D539" i="5"/>
  <c r="D540" i="5"/>
  <c r="D541" i="5"/>
  <c r="D542" i="5"/>
  <c r="D552" i="5"/>
  <c r="D553" i="5"/>
  <c r="D554" i="5"/>
  <c r="D568" i="5"/>
  <c r="D569" i="5"/>
  <c r="D570" i="5"/>
  <c r="D577" i="5"/>
  <c r="D578" i="5"/>
  <c r="D579" i="5"/>
  <c r="D51" i="5"/>
  <c r="D52" i="5"/>
  <c r="D53" i="5"/>
  <c r="D94" i="5"/>
  <c r="D115" i="5"/>
  <c r="D221" i="5"/>
  <c r="D9" i="5"/>
  <c r="D60" i="5"/>
  <c r="D61" i="5"/>
  <c r="D62" i="5"/>
  <c r="D63" i="5"/>
  <c r="D64" i="5"/>
  <c r="D65" i="5"/>
  <c r="D66" i="5"/>
  <c r="D67" i="5"/>
  <c r="D68" i="5"/>
  <c r="D69" i="5"/>
  <c r="D70" i="5"/>
  <c r="D71" i="5"/>
  <c r="D75" i="5"/>
  <c r="D76" i="5"/>
  <c r="D77" i="5"/>
  <c r="D83" i="5"/>
  <c r="D84" i="5"/>
  <c r="D85" i="5"/>
  <c r="D89" i="5"/>
  <c r="D90" i="5"/>
  <c r="D91" i="5"/>
  <c r="D92" i="5"/>
  <c r="D104" i="5"/>
  <c r="D105" i="5"/>
  <c r="D106" i="5"/>
  <c r="D107" i="5"/>
  <c r="D108" i="5"/>
  <c r="D109" i="5"/>
  <c r="D110" i="5"/>
  <c r="D111" i="5"/>
  <c r="D112" i="5"/>
  <c r="D119" i="5"/>
  <c r="D159" i="5"/>
  <c r="D229" i="5"/>
  <c r="D211" i="5"/>
  <c r="D222" i="5"/>
  <c r="D228" i="5"/>
  <c r="D230" i="5"/>
  <c r="D231" i="5"/>
  <c r="D232" i="5"/>
  <c r="D233" i="5"/>
  <c r="D234" i="5"/>
  <c r="D235" i="5"/>
  <c r="D236" i="5"/>
  <c r="D237" i="5"/>
  <c r="D238" i="5"/>
  <c r="D239" i="5"/>
  <c r="D243" i="5"/>
  <c r="D244" i="5"/>
  <c r="D245" i="5"/>
  <c r="D256" i="5"/>
  <c r="D257" i="5"/>
  <c r="D258" i="5"/>
  <c r="D259" i="5"/>
  <c r="D260" i="5"/>
  <c r="D261" i="5"/>
  <c r="D262" i="5"/>
  <c r="D263" i="5"/>
  <c r="D264" i="5"/>
  <c r="D265" i="5"/>
  <c r="D266" i="5"/>
  <c r="D267" i="5"/>
  <c r="D271" i="5"/>
  <c r="D272" i="5"/>
  <c r="D273" i="5"/>
  <c r="D285" i="5"/>
  <c r="D292" i="5"/>
  <c r="D293" i="5"/>
  <c r="D294" i="5"/>
  <c r="D295" i="5"/>
  <c r="D296" i="5"/>
  <c r="D297" i="5"/>
  <c r="D298" i="5"/>
  <c r="D305" i="5"/>
  <c r="D315" i="5"/>
  <c r="D316" i="5"/>
  <c r="D317" i="5"/>
  <c r="D321" i="5"/>
  <c r="D322" i="5"/>
  <c r="D323" i="5"/>
  <c r="D324" i="5"/>
  <c r="D325" i="5"/>
  <c r="D346" i="5"/>
  <c r="D347" i="5"/>
  <c r="D348" i="5"/>
  <c r="D364" i="5"/>
  <c r="D365" i="5"/>
  <c r="D366" i="5"/>
  <c r="D367" i="5"/>
  <c r="D368" i="5"/>
  <c r="D369" i="5"/>
  <c r="D437" i="5"/>
  <c r="D453" i="5"/>
  <c r="D454" i="5"/>
  <c r="D455" i="5"/>
  <c r="D456" i="5"/>
  <c r="D457" i="5"/>
  <c r="D458" i="5"/>
  <c r="D459" i="5"/>
  <c r="D460" i="5"/>
  <c r="D461" i="5"/>
  <c r="D462" i="5"/>
  <c r="D463" i="5"/>
  <c r="D464" i="5"/>
  <c r="D465" i="5"/>
  <c r="D466" i="5"/>
  <c r="D467" i="5"/>
  <c r="D468" i="5"/>
  <c r="D469" i="5"/>
  <c r="D470" i="5"/>
  <c r="D471" i="5"/>
  <c r="D472" i="5"/>
  <c r="D473" i="5"/>
  <c r="D480" i="5"/>
  <c r="D481" i="5"/>
  <c r="D482" i="5"/>
  <c r="D493" i="5"/>
  <c r="D494" i="5"/>
  <c r="AX10" i="5"/>
  <c r="AX311" i="5"/>
  <c r="AX555" i="5"/>
  <c r="AX3" i="5"/>
  <c r="AX5" i="5"/>
  <c r="AX6" i="5"/>
  <c r="AX12" i="5"/>
  <c r="AX13" i="5"/>
  <c r="AX15" i="5"/>
  <c r="AX17" i="5"/>
  <c r="AX19" i="5"/>
  <c r="AX20" i="5"/>
  <c r="AX22" i="5"/>
  <c r="AX24" i="5"/>
  <c r="AX26" i="5"/>
  <c r="AX28" i="5"/>
  <c r="AX36" i="5"/>
  <c r="AX37" i="5"/>
  <c r="AX38" i="5"/>
  <c r="AX39" i="5"/>
  <c r="AX42" i="5"/>
  <c r="AX43" i="5"/>
  <c r="AX44" i="5"/>
  <c r="AX45" i="5"/>
  <c r="AX46" i="5"/>
  <c r="AX47" i="5"/>
  <c r="AX133" i="5"/>
  <c r="AX79" i="5"/>
  <c r="AX80" i="5"/>
  <c r="AX81" i="5"/>
  <c r="AX82" i="5"/>
  <c r="AX100" i="5"/>
  <c r="AX86" i="5"/>
  <c r="AX87" i="5"/>
  <c r="AX88" i="5"/>
  <c r="AX134" i="5"/>
  <c r="AX97" i="5"/>
  <c r="AX98" i="5"/>
  <c r="AX373" i="5"/>
  <c r="AX101" i="5"/>
  <c r="AX135" i="5"/>
  <c r="AX114" i="5"/>
  <c r="AX120" i="5"/>
  <c r="AX121" i="5"/>
  <c r="AX122" i="5"/>
  <c r="AX123" i="5"/>
  <c r="AX124" i="5"/>
  <c r="AX125" i="5"/>
  <c r="AX126" i="5"/>
  <c r="AX127" i="5"/>
  <c r="AX128" i="5"/>
  <c r="AX131" i="5"/>
  <c r="AX132" i="5"/>
  <c r="AX136" i="5"/>
  <c r="AX137" i="5"/>
  <c r="AX138" i="5"/>
  <c r="AX139" i="5"/>
  <c r="AX140" i="5"/>
  <c r="AX141" i="5"/>
  <c r="AX142" i="5"/>
  <c r="AX143" i="5"/>
  <c r="AX144" i="5"/>
  <c r="AX145" i="5"/>
  <c r="AX146" i="5"/>
  <c r="AX147" i="5"/>
  <c r="AX148" i="5"/>
  <c r="AX149" i="5"/>
  <c r="AX181" i="5"/>
  <c r="AX160" i="5"/>
  <c r="AX161" i="5"/>
  <c r="AX162" i="5"/>
  <c r="AX163" i="5"/>
  <c r="AX169" i="5"/>
  <c r="AX170" i="5"/>
  <c r="AX171" i="5"/>
  <c r="AX172" i="5"/>
  <c r="AX173" i="5"/>
  <c r="AX174" i="5"/>
  <c r="AX175" i="5"/>
  <c r="AX176" i="5"/>
  <c r="AX177" i="5"/>
  <c r="AX178" i="5"/>
  <c r="AX179" i="5"/>
  <c r="AX180" i="5"/>
  <c r="AX182" i="5"/>
  <c r="AX183" i="5"/>
  <c r="AX184" i="5"/>
  <c r="AX185" i="5"/>
  <c r="AX186" i="5"/>
  <c r="AX187" i="5"/>
  <c r="AX188" i="5"/>
  <c r="AX189" i="5"/>
  <c r="AX190" i="5"/>
  <c r="AX191" i="5"/>
  <c r="AX192" i="5"/>
  <c r="AX212" i="5"/>
  <c r="AX213" i="5"/>
  <c r="AX220" i="5"/>
  <c r="AX247" i="5"/>
  <c r="AX251" i="5"/>
  <c r="AX252" i="5"/>
  <c r="AX253" i="5"/>
  <c r="AX254" i="5"/>
  <c r="AX255" i="5"/>
  <c r="AX362" i="5"/>
  <c r="AX274" i="5"/>
  <c r="AX279" i="5"/>
  <c r="AX280" i="5"/>
  <c r="AX283" i="5"/>
  <c r="AX284" i="5"/>
  <c r="AX286" i="5"/>
  <c r="AX287" i="5"/>
  <c r="AX291" i="5"/>
  <c r="AX394" i="5"/>
  <c r="AX299" i="5"/>
  <c r="AX300" i="5"/>
  <c r="AX301" i="5"/>
  <c r="AX310" i="5"/>
  <c r="AX332" i="5"/>
  <c r="AX333" i="5"/>
  <c r="AX335" i="5"/>
  <c r="AX336" i="5"/>
  <c r="AX338" i="5"/>
  <c r="AX339" i="5"/>
  <c r="AX340" i="5"/>
  <c r="AX341" i="5"/>
  <c r="AX342" i="5"/>
  <c r="AX349" i="5"/>
  <c r="AX350" i="5"/>
  <c r="AX351" i="5"/>
  <c r="AX353" i="5"/>
  <c r="AX355" i="5"/>
  <c r="AX356" i="5"/>
  <c r="AX357" i="5"/>
  <c r="AX358" i="5"/>
  <c r="AX359" i="5"/>
  <c r="AX360" i="5"/>
  <c r="AX361" i="5"/>
  <c r="AX363" i="5"/>
  <c r="AX370" i="5"/>
  <c r="AX374" i="5"/>
  <c r="AX375" i="5"/>
  <c r="AX376" i="5"/>
  <c r="AX377" i="5"/>
  <c r="AX378" i="5"/>
  <c r="AX379" i="5"/>
  <c r="AX380" i="5"/>
  <c r="AX381" i="5"/>
  <c r="AX382" i="5"/>
  <c r="AX383" i="5"/>
  <c r="AX384" i="5"/>
  <c r="AX385" i="5"/>
  <c r="AX386" i="5"/>
  <c r="AX387" i="5"/>
  <c r="AX388" i="5"/>
  <c r="AX389" i="5"/>
  <c r="AX390" i="5"/>
  <c r="AX391" i="5"/>
  <c r="AX392" i="5"/>
  <c r="AX393" i="5"/>
  <c r="AX395" i="5"/>
  <c r="AX396" i="5"/>
  <c r="AX400" i="5"/>
  <c r="AX401" i="5"/>
  <c r="AX402" i="5"/>
  <c r="AX403" i="5"/>
  <c r="AX404" i="5"/>
  <c r="AX405" i="5"/>
  <c r="AX406" i="5"/>
  <c r="AX407" i="5"/>
  <c r="AX408" i="5"/>
  <c r="AX409" i="5"/>
  <c r="AX410" i="5"/>
  <c r="AX411" i="5"/>
  <c r="AX412" i="5"/>
  <c r="AX414" i="5"/>
  <c r="AX415" i="5"/>
  <c r="AX416" i="5"/>
  <c r="AX423" i="5"/>
  <c r="AX424" i="5"/>
  <c r="AX425" i="5"/>
  <c r="AX426" i="5"/>
  <c r="AX427" i="5"/>
  <c r="AX428" i="5"/>
  <c r="AX429" i="5"/>
  <c r="AX430" i="5"/>
  <c r="AX431" i="5"/>
  <c r="AX435" i="5"/>
  <c r="AX436" i="5"/>
  <c r="AX445" i="5"/>
  <c r="AX446" i="5"/>
  <c r="AX447" i="5"/>
  <c r="AX483" i="5"/>
  <c r="AX490" i="5"/>
  <c r="AX492" i="5"/>
  <c r="AX495"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43" i="5"/>
  <c r="AX544" i="5"/>
  <c r="AX545" i="5"/>
  <c r="AX546" i="5"/>
  <c r="AX547" i="5"/>
  <c r="AX548" i="5"/>
  <c r="AX556" i="5"/>
  <c r="AX557" i="5"/>
  <c r="AX558" i="5"/>
  <c r="AX562" i="5"/>
  <c r="AX563" i="5"/>
  <c r="AX564" i="5"/>
  <c r="AX565" i="5"/>
  <c r="AX566" i="5"/>
  <c r="AX567" i="5"/>
  <c r="AX571" i="5"/>
  <c r="AX572" i="5"/>
  <c r="AX573" i="5"/>
  <c r="AX574" i="5"/>
  <c r="AX575" i="5"/>
  <c r="AX576" i="5"/>
  <c r="AX549" i="5"/>
  <c r="AX550" i="5"/>
  <c r="AX551" i="5"/>
  <c r="AX14" i="5"/>
  <c r="AX16" i="5"/>
  <c r="AX18" i="5"/>
  <c r="AX21" i="5"/>
  <c r="AX23" i="5"/>
  <c r="AX25" i="5"/>
  <c r="AX27" i="5"/>
  <c r="AX29" i="5"/>
  <c r="AX30" i="5"/>
  <c r="AX31" i="5"/>
  <c r="AX41" i="5"/>
  <c r="AX54" i="5"/>
  <c r="AX55" i="5"/>
  <c r="AX56" i="5"/>
  <c r="AX78" i="5"/>
  <c r="AX150" i="5"/>
  <c r="AX151" i="5"/>
  <c r="AX152" i="5"/>
  <c r="AX153" i="5"/>
  <c r="AX154" i="5"/>
  <c r="AX155" i="5"/>
  <c r="AX166" i="5"/>
  <c r="AX167" i="5"/>
  <c r="AX168" i="5"/>
  <c r="AX196" i="5"/>
  <c r="AX197" i="5"/>
  <c r="AX198" i="5"/>
  <c r="AX199" i="5"/>
  <c r="AX200" i="5"/>
  <c r="AX201" i="5"/>
  <c r="AX218" i="5"/>
  <c r="AX225" i="5"/>
  <c r="AX226" i="5"/>
  <c r="AX250" i="5"/>
  <c r="AX290" i="5"/>
  <c r="AX352" i="5"/>
  <c r="AX354" i="5"/>
  <c r="AX440" i="5"/>
  <c r="AX441" i="5"/>
  <c r="AX442" i="5"/>
  <c r="AX443" i="5"/>
  <c r="AX444" i="5"/>
  <c r="AX448" i="5"/>
  <c r="AX449" i="5"/>
  <c r="AX525" i="5"/>
  <c r="AX526" i="5"/>
  <c r="AX527" i="5"/>
  <c r="AX528" i="5"/>
  <c r="AX529" i="5"/>
  <c r="AX530" i="5"/>
  <c r="AX559" i="5"/>
  <c r="AX560" i="5"/>
  <c r="AX561" i="5"/>
  <c r="AX11" i="5"/>
  <c r="AX40" i="5"/>
  <c r="AX93" i="5"/>
  <c r="AX96" i="5"/>
  <c r="AX102" i="5"/>
  <c r="AX103" i="5"/>
  <c r="AX164" i="5"/>
  <c r="AX165" i="5"/>
  <c r="AX193" i="5"/>
  <c r="AX194" i="5"/>
  <c r="AX195" i="5"/>
  <c r="AX202" i="5"/>
  <c r="AX203" i="5"/>
  <c r="AX204" i="5"/>
  <c r="AX205" i="5"/>
  <c r="AX206" i="5"/>
  <c r="AX207" i="5"/>
  <c r="AX216" i="5"/>
  <c r="AX217" i="5"/>
  <c r="AX219" i="5"/>
  <c r="AX223" i="5"/>
  <c r="AX224" i="5"/>
  <c r="AX249" i="5"/>
  <c r="AX438" i="5"/>
  <c r="AX439" i="5"/>
  <c r="AX450" i="5"/>
  <c r="AX451" i="5"/>
  <c r="AX452" i="5"/>
  <c r="AX2" i="5"/>
  <c r="AX7" i="5"/>
  <c r="AX8" i="5"/>
  <c r="AX95" i="5"/>
  <c r="AX129" i="5"/>
  <c r="AX130" i="5"/>
  <c r="AX214" i="5"/>
  <c r="AX215" i="5"/>
  <c r="AX246" i="5"/>
  <c r="AX248" i="5"/>
  <c r="AX275" i="5"/>
  <c r="AX276" i="5"/>
  <c r="AX277" i="5"/>
  <c r="AX278" i="5"/>
  <c r="AX281" i="5"/>
  <c r="AX326" i="5"/>
  <c r="AX487" i="5"/>
  <c r="AX484" i="5"/>
  <c r="AX486" i="5"/>
  <c r="AX488" i="5"/>
  <c r="AX496" i="5"/>
  <c r="AX32" i="5"/>
  <c r="AX35" i="5"/>
  <c r="AX99" i="5"/>
  <c r="AX156" i="5"/>
  <c r="AX157" i="5"/>
  <c r="AX158" i="5"/>
  <c r="AX4" i="5"/>
  <c r="AX33" i="5"/>
  <c r="AX34" i="5"/>
  <c r="AX48" i="5"/>
  <c r="AX49" i="5"/>
  <c r="AX50" i="5"/>
  <c r="AX57" i="5"/>
  <c r="AX58" i="5"/>
  <c r="AX59" i="5"/>
  <c r="AX72" i="5"/>
  <c r="AX73" i="5"/>
  <c r="AX74" i="5"/>
  <c r="AX113" i="5"/>
  <c r="AX116" i="5"/>
  <c r="AX117" i="5"/>
  <c r="AX118" i="5"/>
  <c r="AX208" i="5"/>
  <c r="AX209" i="5"/>
  <c r="AX210" i="5"/>
  <c r="AX227" i="5"/>
  <c r="AX372" i="5"/>
  <c r="AX240" i="5"/>
  <c r="AX241" i="5"/>
  <c r="AX242" i="5"/>
  <c r="AX268" i="5"/>
  <c r="AX269" i="5"/>
  <c r="AX270" i="5"/>
  <c r="AX282" i="5"/>
  <c r="AX288" i="5"/>
  <c r="AX289" i="5"/>
  <c r="AX302" i="5"/>
  <c r="AX303" i="5"/>
  <c r="AX304" i="5"/>
  <c r="AX306" i="5"/>
  <c r="AX307" i="5"/>
  <c r="AX308" i="5"/>
  <c r="AX309" i="5"/>
  <c r="AX312" i="5"/>
  <c r="AX313" i="5"/>
  <c r="AX314" i="5"/>
  <c r="AX318" i="5"/>
  <c r="AX319" i="5"/>
  <c r="AX320" i="5"/>
  <c r="AX327" i="5"/>
  <c r="AX328" i="5"/>
  <c r="AX329" i="5"/>
  <c r="AX330" i="5"/>
  <c r="AX331" i="5"/>
  <c r="AX334" i="5"/>
  <c r="AX337" i="5"/>
  <c r="AX343" i="5"/>
  <c r="AX344" i="5"/>
  <c r="AX345" i="5"/>
  <c r="AX371" i="5"/>
  <c r="AX397" i="5"/>
  <c r="AX398" i="5"/>
  <c r="AX399" i="5"/>
  <c r="AX413" i="5"/>
  <c r="AX417" i="5"/>
  <c r="AX418" i="5"/>
  <c r="AX419" i="5"/>
  <c r="AX420" i="5"/>
  <c r="AX421" i="5"/>
  <c r="AX422" i="5"/>
  <c r="AX432" i="5"/>
  <c r="AX433" i="5"/>
  <c r="AX434" i="5"/>
  <c r="AX474" i="5"/>
  <c r="AX475" i="5"/>
  <c r="AX476" i="5"/>
  <c r="AX477" i="5"/>
  <c r="AX478" i="5"/>
  <c r="AX479" i="5"/>
  <c r="AX485" i="5"/>
  <c r="AX489" i="5"/>
  <c r="AX491" i="5"/>
  <c r="AX531" i="5"/>
  <c r="AX532" i="5"/>
  <c r="AX533" i="5"/>
  <c r="AX534" i="5"/>
  <c r="AX535" i="5"/>
  <c r="AX536" i="5"/>
  <c r="AX537" i="5"/>
  <c r="AX538" i="5"/>
  <c r="AX539" i="5"/>
  <c r="AX540" i="5"/>
  <c r="AX541" i="5"/>
  <c r="AX542" i="5"/>
  <c r="AX552" i="5"/>
  <c r="AX553" i="5"/>
  <c r="AX554" i="5"/>
  <c r="AX568" i="5"/>
  <c r="AX569" i="5"/>
  <c r="AX570" i="5"/>
  <c r="AX577" i="5"/>
  <c r="AX578" i="5"/>
  <c r="AX579" i="5"/>
  <c r="AX51" i="5"/>
  <c r="AX52" i="5"/>
  <c r="AX53" i="5"/>
  <c r="AX94" i="5"/>
  <c r="AX115" i="5"/>
  <c r="AX221" i="5"/>
  <c r="AX9" i="5"/>
  <c r="AX60" i="5"/>
  <c r="AX61" i="5"/>
  <c r="AX62" i="5"/>
  <c r="AX63" i="5"/>
  <c r="AX64" i="5"/>
  <c r="AX65" i="5"/>
  <c r="AX66" i="5"/>
  <c r="AX67" i="5"/>
  <c r="AX68" i="5"/>
  <c r="AX69" i="5"/>
  <c r="AX70" i="5"/>
  <c r="AX71" i="5"/>
  <c r="AX75" i="5"/>
  <c r="AX76" i="5"/>
  <c r="AX77" i="5"/>
  <c r="AX83" i="5"/>
  <c r="AX84" i="5"/>
  <c r="AX85" i="5"/>
  <c r="AX89" i="5"/>
  <c r="AX90" i="5"/>
  <c r="AX91" i="5"/>
  <c r="AX92" i="5"/>
  <c r="AX104" i="5"/>
  <c r="AX105" i="5"/>
  <c r="AX106" i="5"/>
  <c r="AX107" i="5"/>
  <c r="AX108" i="5"/>
  <c r="AX109" i="5"/>
  <c r="AX110" i="5"/>
  <c r="AX111" i="5"/>
  <c r="AX112" i="5"/>
  <c r="AX119" i="5"/>
  <c r="AX159" i="5"/>
  <c r="AX229" i="5"/>
  <c r="AX211" i="5"/>
  <c r="AX222" i="5"/>
  <c r="AX228" i="5"/>
  <c r="AX230" i="5"/>
  <c r="AX231" i="5"/>
  <c r="AX232" i="5"/>
  <c r="AX233" i="5"/>
  <c r="AX234" i="5"/>
  <c r="AX235" i="5"/>
  <c r="AX236" i="5"/>
  <c r="AX237" i="5"/>
  <c r="AX238" i="5"/>
  <c r="AX239" i="5"/>
  <c r="AX243" i="5"/>
  <c r="AX244" i="5"/>
  <c r="AX245" i="5"/>
  <c r="AX256" i="5"/>
  <c r="AX257" i="5"/>
  <c r="AX258" i="5"/>
  <c r="AX259" i="5"/>
  <c r="AX260" i="5"/>
  <c r="AX261" i="5"/>
  <c r="AX262" i="5"/>
  <c r="AX263" i="5"/>
  <c r="AX264" i="5"/>
  <c r="AX265" i="5"/>
  <c r="AX266" i="5"/>
  <c r="AX267" i="5"/>
  <c r="AX271" i="5"/>
  <c r="AX272" i="5"/>
  <c r="AX273" i="5"/>
  <c r="AX285" i="5"/>
  <c r="AX292" i="5"/>
  <c r="AX293" i="5"/>
  <c r="AX294" i="5"/>
  <c r="AX295" i="5"/>
  <c r="AX296" i="5"/>
  <c r="AX297" i="5"/>
  <c r="AX298" i="5"/>
  <c r="AX305" i="5"/>
  <c r="AX315" i="5"/>
  <c r="AX316" i="5"/>
  <c r="AX317" i="5"/>
  <c r="AX321" i="5"/>
  <c r="AX322" i="5"/>
  <c r="AX323" i="5"/>
  <c r="AX324" i="5"/>
  <c r="AX325" i="5"/>
  <c r="AX346" i="5"/>
  <c r="AX347" i="5"/>
  <c r="AX348" i="5"/>
  <c r="AX364" i="5"/>
  <c r="AX365" i="5"/>
  <c r="AX366" i="5"/>
  <c r="AX367" i="5"/>
  <c r="AX368" i="5"/>
  <c r="AX369" i="5"/>
  <c r="AX437" i="5"/>
  <c r="AX453" i="5"/>
  <c r="AX454" i="5"/>
  <c r="AX455" i="5"/>
  <c r="AX456" i="5"/>
  <c r="AX457" i="5"/>
  <c r="AX458" i="5"/>
  <c r="AX459" i="5"/>
  <c r="AX460" i="5"/>
  <c r="AX461" i="5"/>
  <c r="AX462" i="5"/>
  <c r="AX463" i="5"/>
  <c r="AX464" i="5"/>
  <c r="AX465" i="5"/>
  <c r="AX466" i="5"/>
  <c r="AX467" i="5"/>
  <c r="AX468" i="5"/>
  <c r="AX469" i="5"/>
  <c r="AX470" i="5"/>
  <c r="AX471" i="5"/>
  <c r="AX472" i="5"/>
  <c r="AX473" i="5"/>
  <c r="AX480" i="5"/>
  <c r="AX481" i="5"/>
  <c r="AX482" i="5"/>
  <c r="AX493" i="5"/>
  <c r="AX494" i="5"/>
  <c r="D57" i="1"/>
  <c r="D58" i="1"/>
  <c r="D59" i="1"/>
  <c r="D60" i="1"/>
  <c r="D61" i="1"/>
  <c r="D62" i="1"/>
  <c r="D63" i="1"/>
  <c r="D64" i="1"/>
  <c r="D65" i="1"/>
  <c r="D66" i="1"/>
  <c r="D67" i="1"/>
  <c r="D68" i="1"/>
  <c r="D69" i="1"/>
  <c r="D70" i="1"/>
  <c r="B42" i="1"/>
  <c r="U45" i="1"/>
  <c r="B37" i="1"/>
  <c r="G36" i="1"/>
  <c r="B36" i="1"/>
  <c r="E42" i="1" l="1"/>
  <c r="B3" i="1" l="1"/>
  <c r="G2" i="1"/>
  <c r="V2" i="1"/>
  <c r="B2" i="1"/>
  <c r="B50" i="1" l="1"/>
  <c r="E50" i="1" s="1"/>
  <c r="G39" i="1"/>
  <c r="H39" i="1"/>
  <c r="I39" i="1"/>
  <c r="O39" i="1"/>
  <c r="L39" i="1"/>
  <c r="E39" i="1"/>
  <c r="R39" i="1"/>
  <c r="M39" i="1"/>
  <c r="S39" i="1"/>
  <c r="J39" i="1"/>
  <c r="K39" i="1"/>
  <c r="D39" i="1"/>
  <c r="Q39" i="1"/>
  <c r="F39" i="1"/>
  <c r="B39" i="1"/>
  <c r="N39" i="1"/>
  <c r="C39" i="1"/>
  <c r="P39" i="1"/>
  <c r="B25" i="1"/>
  <c r="B20" i="1"/>
  <c r="E20" i="1" s="1"/>
  <c r="B46" i="1"/>
  <c r="E46" i="1" s="1"/>
  <c r="B53" i="1"/>
  <c r="B55" i="1"/>
  <c r="D55" i="1" s="1"/>
  <c r="B54" i="1"/>
  <c r="D54" i="1" s="1"/>
  <c r="B48" i="1"/>
  <c r="E48" i="1" s="1"/>
  <c r="B16" i="1"/>
  <c r="E16" i="1" s="1"/>
  <c r="B22" i="1"/>
  <c r="E22" i="1" s="1"/>
  <c r="B18" i="1"/>
  <c r="E18" i="1" s="1"/>
  <c r="B56" i="1"/>
  <c r="D56" i="1" s="1"/>
  <c r="B44" i="1"/>
  <c r="E44" i="1" s="1"/>
  <c r="B8" i="1"/>
  <c r="E8" i="1" s="1"/>
  <c r="B14" i="1"/>
  <c r="E14" i="1" s="1"/>
  <c r="B10" i="1"/>
  <c r="E10" i="1" s="1"/>
  <c r="B30" i="1"/>
  <c r="B12" i="1"/>
  <c r="E12" i="1" s="1"/>
  <c r="C5" i="1"/>
  <c r="H5" i="1"/>
  <c r="J5" i="1"/>
  <c r="S5" i="1"/>
  <c r="O5" i="1"/>
  <c r="D5" i="1"/>
  <c r="K5" i="1"/>
  <c r="L5" i="1"/>
  <c r="M5" i="1"/>
  <c r="B5" i="1"/>
  <c r="N5" i="1"/>
  <c r="P5" i="1"/>
  <c r="E5" i="1"/>
  <c r="Q5" i="1"/>
  <c r="F5" i="1"/>
  <c r="R5" i="1"/>
  <c r="G5" i="1"/>
  <c r="I5" i="1"/>
  <c r="H53" i="1" l="1"/>
  <c r="G53" i="1"/>
  <c r="F53" i="1"/>
  <c r="E53" i="1"/>
  <c r="D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55E0E5-77DD-4219-A47B-9DE6EB1FE1AE}" keepAlive="1" name="ModelConnection_DonnéesExternes_1" description="Modèle de données" type="5" refreshedVersion="8" minRefreshableVersion="5" saveData="1">
    <dbPr connection="Data Model Connection" command="Weapons" commandType="3"/>
    <extLst>
      <ext xmlns:x15="http://schemas.microsoft.com/office/spreadsheetml/2010/11/main" uri="{DE250136-89BD-433C-8126-D09CA5730AF9}">
        <x15:connection id="" model="1"/>
      </ext>
    </extLst>
  </connection>
  <connection id="2" xr16:uid="{B9A574D5-A42B-42C9-9048-1828FFA393BE}" keepAlive="1" name="ModelConnection_DonnéesExternes_10" description="Modèle de données" type="5" refreshedVersion="8" minRefreshableVersion="5" saveData="1">
    <dbPr connection="Data Model Connection" command="Factions" commandType="3"/>
    <extLst>
      <ext xmlns:x15="http://schemas.microsoft.com/office/spreadsheetml/2010/11/main" uri="{DE250136-89BD-433C-8126-D09CA5730AF9}">
        <x15:connection id="" model="1"/>
      </ext>
    </extLst>
  </connection>
  <connection id="3" xr16:uid="{66A53016-DC89-4F1D-8CFC-525A3A88AC68}" keepAlive="1" name="ModelConnection_DonnéesExternes_11" description="Modèle de données" type="5" refreshedVersion="8" minRefreshableVersion="5" saveData="1">
    <dbPr connection="Data Model Connection" command="Faction_aptitudes" commandType="3"/>
    <extLst>
      <ext xmlns:x15="http://schemas.microsoft.com/office/spreadsheetml/2010/11/main" uri="{DE250136-89BD-433C-8126-D09CA5730AF9}">
        <x15:connection id="" model="1"/>
      </ext>
    </extLst>
  </connection>
  <connection id="4" xr16:uid="{DDF0672E-F825-46AC-B181-2CC621B5F7E8}" keepAlive="1" name="ModelConnection_DonnéesExternes_2" description="Modèle de données" type="5" refreshedVersion="8" minRefreshableVersion="5" saveData="1">
    <dbPr connection="Data Model Connection" command="Weapons_rules" commandType="3"/>
    <extLst>
      <ext xmlns:x15="http://schemas.microsoft.com/office/spreadsheetml/2010/11/main" uri="{DE250136-89BD-433C-8126-D09CA5730AF9}">
        <x15:connection id="" model="1"/>
      </ext>
    </extLst>
  </connection>
  <connection id="5" xr16:uid="{31DD8D88-7448-4BA1-9E82-F4133872053F}" keepAlive="1" name="ModelConnection_DonnéesExternes_21" description="Modèle de données" type="5" refreshedVersion="8" minRefreshableVersion="5" saveData="1">
    <dbPr connection="Data Model Connection" command="Units_aptitudes" commandType="3"/>
    <extLst>
      <ext xmlns:x15="http://schemas.microsoft.com/office/spreadsheetml/2010/11/main" uri="{DE250136-89BD-433C-8126-D09CA5730AF9}">
        <x15:connection id="" model="1"/>
      </ext>
    </extLst>
  </connection>
  <connection id="6" xr16:uid="{D06A053D-942F-423F-9A16-047759120987}" keepAlive="1" name="ModelConnection_DonnéesExternes_3" description="Modèle de données" type="5" refreshedVersion="8" minRefreshableVersion="5" saveData="1">
    <dbPr connection="Data Model Connection" command="Units_weapons" commandType="3"/>
    <extLst>
      <ext xmlns:x15="http://schemas.microsoft.com/office/spreadsheetml/2010/11/main" uri="{DE250136-89BD-433C-8126-D09CA5730AF9}">
        <x15:connection id="" model="1"/>
      </ext>
    </extLst>
  </connection>
  <connection id="7" xr16:uid="{D554E3B7-9006-4BE2-9E8E-AA56C3E85653}" keepAlive="1" name="ModelConnection_DonnéesExternes_31" description="Modèle de données" type="5" refreshedVersion="8" minRefreshableVersion="5" saveData="1">
    <dbPr connection="Data Model Connection" command="Units" commandType="3"/>
    <extLst>
      <ext xmlns:x15="http://schemas.microsoft.com/office/spreadsheetml/2010/11/main" uri="{DE250136-89BD-433C-8126-D09CA5730AF9}">
        <x15:connection id="" model="1"/>
      </ext>
    </extLst>
  </connection>
  <connection id="8" xr16:uid="{835EF9B0-6459-43C5-9729-531CC15F3CDA}" keepAlive="1" name="ModelConnection_DonnéesExternes_4" description="Modèle de données" type="5" refreshedVersion="8" minRefreshableVersion="5" saveData="1">
    <dbPr connection="Data Model Connection" command="Units_type" commandType="3"/>
    <extLst>
      <ext xmlns:x15="http://schemas.microsoft.com/office/spreadsheetml/2010/11/main" uri="{DE250136-89BD-433C-8126-D09CA5730AF9}">
        <x15:connection id="" model="1"/>
      </ext>
    </extLst>
  </connection>
  <connection id="9" xr16:uid="{A9DC5FF7-1FE3-4019-90A6-85589A85C2F8}" keepAlive="1" name="ModelConnection_DonnéesExternes_41" description="Modèle de données" type="5" refreshedVersion="8" minRefreshableVersion="5" saveData="1">
    <dbPr connection="Data Model Connection" command="Special_rules" commandType="3"/>
    <extLst>
      <ext xmlns:x15="http://schemas.microsoft.com/office/spreadsheetml/2010/11/main" uri="{DE250136-89BD-433C-8126-D09CA5730AF9}">
        <x15:connection id="" model="1"/>
      </ext>
    </extLst>
  </connection>
  <connection id="10" xr16:uid="{EA472DFD-457C-4B2C-8C43-8C35B00BAD3B}" keepAlive="1" name="ModelConnection_DonnéesExternes_5" description="Modèle de données" type="5" refreshedVersion="8" minRefreshableVersion="5" saveData="1">
    <dbPr connection="Data Model Connection" command="Units_rules" commandType="3"/>
    <extLst>
      <ext xmlns:x15="http://schemas.microsoft.com/office/spreadsheetml/2010/11/main" uri="{DE250136-89BD-433C-8126-D09CA5730AF9}">
        <x15:connection id="" model="1"/>
      </ext>
    </extLst>
  </connection>
  <connection id="11" xr16:uid="{39A38B3F-429E-4AB6-9EAB-CF4ED2095739}" keepAlive="1" name="ModelConnection_DonnéesExternes_51" description="Modèle de données" type="5" refreshedVersion="8" minRefreshableVersion="5" saveData="1">
    <dbPr connection="Data Model Connection" command="Types" commandType="3"/>
    <extLst>
      <ext xmlns:x15="http://schemas.microsoft.com/office/spreadsheetml/2010/11/main" uri="{DE250136-89BD-433C-8126-D09CA5730AF9}">
        <x15:connection id="" model="1"/>
      </ext>
    </extLst>
  </connection>
  <connection id="12" xr16:uid="{F8DC2BA8-DC7C-454C-BC31-C29C26C8E170}" keepAlive="1" name="ModelConnection_DonnéesExternes_6" description="Modèle de données" type="5" refreshedVersion="8" minRefreshableVersion="5" saveData="1">
    <dbPr connection="Data Model Connection" command="Units_psy" commandType="3"/>
    <extLst>
      <ext xmlns:x15="http://schemas.microsoft.com/office/spreadsheetml/2010/11/main" uri="{DE250136-89BD-433C-8126-D09CA5730AF9}">
        <x15:connection id="" model="1"/>
      </ext>
    </extLst>
  </connection>
  <connection id="13" xr16:uid="{FDEFCB04-6326-4243-B810-C7375D7F8DED}" keepAlive="1" name="ModelConnection_DonnéesExternes_7" description="Modèle de données" type="5" refreshedVersion="8" minRefreshableVersion="5" saveData="1">
    <dbPr connection="Data Model Connection" command="Units_aptitudes_link" commandType="3"/>
    <extLst>
      <ext xmlns:x15="http://schemas.microsoft.com/office/spreadsheetml/2010/11/main" uri="{DE250136-89BD-433C-8126-D09CA5730AF9}">
        <x15:connection id="" model="1"/>
      </ext>
    </extLst>
  </connection>
  <connection id="14" xr16:uid="{52483397-E27E-4D57-8A68-D2E452823E3E}" keepAlive="1" name="ModelConnection_DonnéesExternes_8" description="Modèle de données" type="5" refreshedVersion="8" minRefreshableVersion="5" saveData="1">
    <dbPr connection="Data Model Connection" command="Psychic_powers_domains" commandType="3"/>
    <extLst>
      <ext xmlns:x15="http://schemas.microsoft.com/office/spreadsheetml/2010/11/main" uri="{DE250136-89BD-433C-8126-D09CA5730AF9}">
        <x15:connection id="" model="1"/>
      </ext>
    </extLst>
  </connection>
  <connection id="15" xr16:uid="{678E2AF0-73E0-4526-8677-3779E9D8EB7E}" keepAlive="1" name="ModelConnection_DonnéesExternes_9" description="Modèle de données" type="5" refreshedVersion="8" minRefreshableVersion="5" saveData="1">
    <dbPr connection="Data Model Connection" command="Psychic_powers" commandType="3"/>
    <extLst>
      <ext xmlns:x15="http://schemas.microsoft.com/office/spreadsheetml/2010/11/main" uri="{DE250136-89BD-433C-8126-D09CA5730AF9}">
        <x15:connection id="" model="1"/>
      </ext>
    </extLst>
  </connection>
  <connection id="16" xr16:uid="{70F3549E-C077-451B-8952-7FC9382D6EF1}" keepAlive="1" name="ModelConnection_DonnéesExternes_91" description="Modèle de données" type="5" refreshedVersion="8" minRefreshableVersion="5" saveData="1">
    <dbPr connection="Data Model Connection" command="Group_factions" commandType="3"/>
    <extLst>
      <ext xmlns:x15="http://schemas.microsoft.com/office/spreadsheetml/2010/11/main" uri="{DE250136-89BD-433C-8126-D09CA5730AF9}">
        <x15:connection id="" model="1"/>
      </ext>
    </extLst>
  </connection>
  <connection id="17" xr16:uid="{06F3695D-A965-46A7-8C00-8FE540F91CBE}" name="Requête - Core_rules" description="Connexion à la requête « Core_rules » dans le classeur." type="100" refreshedVersion="8" minRefreshableVersion="5">
    <extLst>
      <ext xmlns:x15="http://schemas.microsoft.com/office/spreadsheetml/2010/11/main" uri="{DE250136-89BD-433C-8126-D09CA5730AF9}">
        <x15:connection id="83176951-90ae-4f69-99b5-d25582fac4c0"/>
      </ext>
    </extLst>
  </connection>
  <connection id="18" xr16:uid="{67084AE9-DA8B-4406-B01F-2AEBAF4A0FA3}" name="Requête - Faction_aptitudes" description="Connexion à la requête « Faction_aptitudes » dans le classeur." type="100" refreshedVersion="8" minRefreshableVersion="5">
    <extLst>
      <ext xmlns:x15="http://schemas.microsoft.com/office/spreadsheetml/2010/11/main" uri="{DE250136-89BD-433C-8126-D09CA5730AF9}">
        <x15:connection id="5385ba9d-cd44-4242-a533-e6069ae87666"/>
      </ext>
    </extLst>
  </connection>
  <connection id="19" xr16:uid="{6679BD82-30B9-4BA1-A35F-0739F3ACE4B6}" name="Requête - Factions" description="Connexion à la requête « Factions » dans le classeur." type="100" refreshedVersion="8" minRefreshableVersion="5">
    <extLst>
      <ext xmlns:x15="http://schemas.microsoft.com/office/spreadsheetml/2010/11/main" uri="{DE250136-89BD-433C-8126-D09CA5730AF9}">
        <x15:connection id="1d4f0cc1-2107-4532-8734-7b5e7b73bd36"/>
      </ext>
    </extLst>
  </connection>
  <connection id="20" xr16:uid="{A1CD305A-E999-45B2-90DF-C403F0CF4334}" name="Requête - Group_factions" description="Connexion à la requête « Group_factions » dans le classeur." type="100" refreshedVersion="8" minRefreshableVersion="5">
    <extLst>
      <ext xmlns:x15="http://schemas.microsoft.com/office/spreadsheetml/2010/11/main" uri="{DE250136-89BD-433C-8126-D09CA5730AF9}">
        <x15:connection id="bb107a85-34c3-479d-9de4-4871376dceb1"/>
      </ext>
    </extLst>
  </connection>
  <connection id="21" xr16:uid="{F1421F60-64EE-456C-B9EB-25033F95F92A}" name="Requête - Psychic_powers" description="Connexion à la requête « Psychic_powers » dans le classeur." type="100" refreshedVersion="8" minRefreshableVersion="5">
    <extLst>
      <ext xmlns:x15="http://schemas.microsoft.com/office/spreadsheetml/2010/11/main" uri="{DE250136-89BD-433C-8126-D09CA5730AF9}">
        <x15:connection id="ebd9b258-4b53-499c-8427-124806eb1fbd"/>
      </ext>
    </extLst>
  </connection>
  <connection id="22" xr16:uid="{3D2DCB79-5D5C-4DAC-A3D8-85463679CC60}" name="Requête - Psychic_powers_domains" description="Connexion à la requête « Psychic_powers_domains » dans le classeur." type="100" refreshedVersion="8" minRefreshableVersion="5">
    <extLst>
      <ext xmlns:x15="http://schemas.microsoft.com/office/spreadsheetml/2010/11/main" uri="{DE250136-89BD-433C-8126-D09CA5730AF9}">
        <x15:connection id="1d619f30-e0a1-491f-94b5-73930119856e"/>
      </ext>
    </extLst>
  </connection>
  <connection id="23" xr16:uid="{735686E7-7C33-488D-B4EF-872008B02C01}" name="Requête - Special_rules" description="Connexion à la requête « Special_rules » dans le classeur." type="100" refreshedVersion="8" minRefreshableVersion="5">
    <extLst>
      <ext xmlns:x15="http://schemas.microsoft.com/office/spreadsheetml/2010/11/main" uri="{DE250136-89BD-433C-8126-D09CA5730AF9}">
        <x15:connection id="babf4742-08ff-4cf9-afe4-90131dc309a5"/>
      </ext>
    </extLst>
  </connection>
  <connection id="24" xr16:uid="{6F3D1371-BE2F-43D9-909E-1E8850DD3E91}" name="Requête - Types" description="Connexion à la requête « Types » dans le classeur." type="100" refreshedVersion="8" minRefreshableVersion="5">
    <extLst>
      <ext xmlns:x15="http://schemas.microsoft.com/office/spreadsheetml/2010/11/main" uri="{DE250136-89BD-433C-8126-D09CA5730AF9}">
        <x15:connection id="735c4596-d852-4c35-a601-cb023ad80835"/>
      </ext>
    </extLst>
  </connection>
  <connection id="25" xr16:uid="{90D13AA0-0A46-4E94-B3FE-6C4C59DFD48B}" name="Requête - Units" description="Connexion à la requête « Units » dans le classeur." type="100" refreshedVersion="8" minRefreshableVersion="5">
    <extLst>
      <ext xmlns:x15="http://schemas.microsoft.com/office/spreadsheetml/2010/11/main" uri="{DE250136-89BD-433C-8126-D09CA5730AF9}">
        <x15:connection id="72a8e99d-2284-478c-8752-cd85cfc2e344"/>
      </ext>
    </extLst>
  </connection>
  <connection id="26" xr16:uid="{8F96EC37-AEF9-467D-9159-B811B87EF2DB}" name="Requête - Units_aptitudes" description="Connexion à la requête « Units_aptitudes » dans le classeur." type="100" refreshedVersion="8" minRefreshableVersion="5">
    <extLst>
      <ext xmlns:x15="http://schemas.microsoft.com/office/spreadsheetml/2010/11/main" uri="{DE250136-89BD-433C-8126-D09CA5730AF9}">
        <x15:connection id="fef6ea20-87b8-48f0-9634-ba99e51f0840"/>
      </ext>
    </extLst>
  </connection>
  <connection id="27" xr16:uid="{3331781A-A009-440B-8ED6-B5ABB96C0DEF}" name="Requête - Units_aptitudes_link" description="Connexion à la requête « Units_aptitudes_link » dans le classeur." type="100" refreshedVersion="8" minRefreshableVersion="5">
    <extLst>
      <ext xmlns:x15="http://schemas.microsoft.com/office/spreadsheetml/2010/11/main" uri="{DE250136-89BD-433C-8126-D09CA5730AF9}">
        <x15:connection id="cf49f7bb-1c2b-4e49-bb33-17550e134187"/>
      </ext>
    </extLst>
  </connection>
  <connection id="28" xr16:uid="{8E9B3CFB-EFDB-4350-BDA7-F780B19EA1B4}" name="Requête - Units_psy" description="Connexion à la requête « Units_psy » dans le classeur." type="100" refreshedVersion="8" minRefreshableVersion="5">
    <extLst>
      <ext xmlns:x15="http://schemas.microsoft.com/office/spreadsheetml/2010/11/main" uri="{DE250136-89BD-433C-8126-D09CA5730AF9}">
        <x15:connection id="bfa98b2d-d65d-40d1-b075-8efe5b085e7d"/>
      </ext>
    </extLst>
  </connection>
  <connection id="29" xr16:uid="{1396F1B8-23D4-47BA-924B-DCFCA14C2152}" name="Requête - Units_rules" description="Connexion à la requête « Units_rules » dans le classeur." type="100" refreshedVersion="8" minRefreshableVersion="5">
    <extLst>
      <ext xmlns:x15="http://schemas.microsoft.com/office/spreadsheetml/2010/11/main" uri="{DE250136-89BD-433C-8126-D09CA5730AF9}">
        <x15:connection id="29e2c45b-3e4a-4058-a05c-a4efb73d85e1"/>
      </ext>
    </extLst>
  </connection>
  <connection id="30" xr16:uid="{52DA36CB-C858-492C-8AF3-B8CBBC2D40A3}" name="Requête - Units_type" description="Connexion à la requête « Units_type » dans le classeur." type="100" refreshedVersion="8" minRefreshableVersion="5">
    <extLst>
      <ext xmlns:x15="http://schemas.microsoft.com/office/spreadsheetml/2010/11/main" uri="{DE250136-89BD-433C-8126-D09CA5730AF9}">
        <x15:connection id="dc824320-0c84-4c68-8698-cad521ae0ddd"/>
      </ext>
    </extLst>
  </connection>
  <connection id="31" xr16:uid="{4F93243F-EA12-4A1B-A8A2-1E81AC9A6BEA}" name="Requête - Units_weapons" description="Connexion à la requête « Units_weapons » dans le classeur." type="100" refreshedVersion="8" minRefreshableVersion="5">
    <extLst>
      <ext xmlns:x15="http://schemas.microsoft.com/office/spreadsheetml/2010/11/main" uri="{DE250136-89BD-433C-8126-D09CA5730AF9}">
        <x15:connection id="bfb1cf36-1a68-400e-a826-2de5d74be0d9"/>
      </ext>
    </extLst>
  </connection>
  <connection id="32" xr16:uid="{B7DB63F7-56DD-4EEE-A3C0-04F9A5E543E4}" name="Requête - Weapons" description="Connexion à la requête « Weapons » dans le classeur." type="100" refreshedVersion="8" minRefreshableVersion="5">
    <extLst>
      <ext xmlns:x15="http://schemas.microsoft.com/office/spreadsheetml/2010/11/main" uri="{DE250136-89BD-433C-8126-D09CA5730AF9}">
        <x15:connection id="56362615-69f3-40ea-9a20-6be9736255ae"/>
      </ext>
    </extLst>
  </connection>
  <connection id="33" xr16:uid="{9E7E783E-3996-49A8-B281-7FF0E0CE8D6D}" name="Requête - Weapons_rules" description="Connexion à la requête « Weapons_rules » dans le classeur." type="100" refreshedVersion="8" minRefreshableVersion="5">
    <extLst>
      <ext xmlns:x15="http://schemas.microsoft.com/office/spreadsheetml/2010/11/main" uri="{DE250136-89BD-433C-8126-D09CA5730AF9}">
        <x15:connection id="20de4ade-250e-4fe6-92bd-1803939299fe"/>
      </ext>
    </extLst>
  </connection>
  <connection id="34" xr16:uid="{337B95F2-806F-412F-B80D-69D67A3F5F4D}" keepAlive="1" name="ThisWorkbookDataModel" description="Modèle de donnée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5" xr16:uid="{6ABBB623-C860-47B3-9F38-412BC91302D5}" name="WorksheetConnection_Fiches Units.xlsx!Units" type="102" refreshedVersion="8" minRefreshableVersion="5">
    <extLst>
      <ext xmlns:x15="http://schemas.microsoft.com/office/spreadsheetml/2010/11/main" uri="{DE250136-89BD-433C-8126-D09CA5730AF9}">
        <x15:connection id="Units 1">
          <x15:rangePr sourceName="_xlcn.WorksheetConnection_FichesUnits.xlsxUnit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Units 1].[attribut].&amp;[Full HP]}"/>
    <s v="{[Units 1].[unit_name].&amp;[MAGNUS THE RED - Magnus the Red, The Crimson King, The Cyclopean Giant]}"/>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<sst xmlns="http://schemas.openxmlformats.org/spreadsheetml/2006/main" count="17058" uniqueCount="3562">
  <si>
    <t>weapon_id</t>
  </si>
  <si>
    <t>group_faction_id</t>
  </si>
  <si>
    <t>weapon_name</t>
  </si>
  <si>
    <t>range</t>
  </si>
  <si>
    <t>a</t>
  </si>
  <si>
    <t>s</t>
  </si>
  <si>
    <t>ap</t>
  </si>
  <si>
    <t>d</t>
  </si>
  <si>
    <t>w_pts</t>
  </si>
  <si>
    <t>Close combat weapon</t>
  </si>
  <si>
    <t>Melee</t>
  </si>
  <si>
    <t>User</t>
  </si>
  <si>
    <t>0</t>
  </si>
  <si>
    <t>1</t>
  </si>
  <si>
    <t>Vehicles close combat</t>
  </si>
  <si>
    <t>Combat knife</t>
  </si>
  <si>
    <t>Combat blade</t>
  </si>
  <si>
    <t>-1</t>
  </si>
  <si>
    <t>Paired combat blades</t>
  </si>
  <si>
    <t>Power axe</t>
  </si>
  <si>
    <t>+2</t>
  </si>
  <si>
    <t>-2</t>
  </si>
  <si>
    <t>Power maul</t>
  </si>
  <si>
    <t>+3</t>
  </si>
  <si>
    <t>Power sword</t>
  </si>
  <si>
    <t>+1</t>
  </si>
  <si>
    <t>-3</t>
  </si>
  <si>
    <t>Phase sword</t>
  </si>
  <si>
    <t>-4</t>
  </si>
  <si>
    <t>Arc scourge</t>
  </si>
  <si>
    <t>Mechadendrite hive</t>
  </si>
  <si>
    <t>2D6</t>
  </si>
  <si>
    <t>Vigil Spear (Sweep)</t>
  </si>
  <si>
    <t>x2</t>
  </si>
  <si>
    <t>Reaper chaincleaver (Sweep)</t>
  </si>
  <si>
    <t>Improvised weapon</t>
  </si>
  <si>
    <t>Jakhal chainblades</t>
  </si>
  <si>
    <t>Dishonoured chainblades</t>
  </si>
  <si>
    <t>Pink claws</t>
  </si>
  <si>
    <t>Blue claws</t>
  </si>
  <si>
    <t>Yellow claws</t>
  </si>
  <si>
    <t>Plague knife</t>
  </si>
  <si>
    <t>Berzerker chainsword</t>
  </si>
  <si>
    <t>Prosperine khopesh</t>
  </si>
  <si>
    <t>Divining spear</t>
  </si>
  <si>
    <t>Bubotic weapon</t>
  </si>
  <si>
    <t>Manreaper (Sweep)</t>
  </si>
  <si>
    <t>Plagueblade (Sweep)</t>
  </si>
  <si>
    <t>Plague probe</t>
  </si>
  <si>
    <t>Greater plague probe</t>
  </si>
  <si>
    <t>Bile maw</t>
  </si>
  <si>
    <t>Tzaangor blades</t>
  </si>
  <si>
    <t>Tzaangor heavy blades</t>
  </si>
  <si>
    <t>Flamermouths</t>
  </si>
  <si>
    <t>Juggernaut’s bladed horn</t>
  </si>
  <si>
    <t>Gore-drenched fangs</t>
  </si>
  <si>
    <t>Warp claws</t>
  </si>
  <si>
    <t>Dæmonic claws</t>
  </si>
  <si>
    <t>Mutating Warpblade (Sweep)</t>
  </si>
  <si>
    <t>Singing spear (Sweep)</t>
  </si>
  <si>
    <t>Aeldari power sword</t>
  </si>
  <si>
    <t>Star glaive (Sweep)</t>
  </si>
  <si>
    <t>Banshee blade</t>
  </si>
  <si>
    <t>Mirrorswords</t>
  </si>
  <si>
    <t>Diresword</t>
  </si>
  <si>
    <t>Chainsabres</t>
  </si>
  <si>
    <t>Powerblades</t>
  </si>
  <si>
    <t>Ghost Swords</t>
  </si>
  <si>
    <t>Demiklaives (Dual-blade)</t>
  </si>
  <si>
    <t>Drukhari power blade</t>
  </si>
  <si>
    <t>Agoniser</t>
  </si>
  <si>
    <t>Hekatarii blades</t>
  </si>
  <si>
    <t>Razorflail</t>
  </si>
  <si>
    <t>Mindphase Gauntlet</t>
  </si>
  <si>
    <t>Only Impaler</t>
  </si>
  <si>
    <t>Stunclaw</t>
  </si>
  <si>
    <t>Bladevanes</t>
  </si>
  <si>
    <t>Feeder mandibles</t>
  </si>
  <si>
    <t>Flensing claw</t>
  </si>
  <si>
    <t>Hyperphase reap-blade</t>
  </si>
  <si>
    <t>Hyperphase sword</t>
  </si>
  <si>
    <t>Hyperphase threshers</t>
  </si>
  <si>
    <t>Monomolecular proboscis</t>
  </si>
  <si>
    <t>Reanimator’s claws</t>
  </si>
  <si>
    <t>Staff of light</t>
  </si>
  <si>
    <t>Stalker’s forelimbs (Sweep)</t>
  </si>
  <si>
    <t>Whip coils</t>
  </si>
  <si>
    <t>Attack squig</t>
  </si>
  <si>
    <t>Choppa</t>
  </si>
  <si>
    <t>Cuttin’flames</t>
  </si>
  <si>
    <t>Black Sword (Sweep)</t>
  </si>
  <si>
    <t>The Ardent Blade</t>
  </si>
  <si>
    <t>Silence (Sweep)</t>
  </si>
  <si>
    <t>x3</t>
  </si>
  <si>
    <t>Lakrimae (Sweep)</t>
  </si>
  <si>
    <t>The Blade of Ahn-Nunurta (Sweep)</t>
  </si>
  <si>
    <t>Sharp quills</t>
  </si>
  <si>
    <t>Vilith-zhar, the Sword of Souls (Sweep)</t>
  </si>
  <si>
    <t>The Blade of Destruction (Sweep)</t>
  </si>
  <si>
    <t>The Triptych Whip</t>
  </si>
  <si>
    <t>Lelith’s blades</t>
  </si>
  <si>
    <t>Condemnor strake (Crossbow)</t>
  </si>
  <si>
    <t>24"</t>
  </si>
  <si>
    <t>5</t>
  </si>
  <si>
    <t>Infernus heavy bolter (Heavy-flamer)</t>
  </si>
  <si>
    <t>Template</t>
  </si>
  <si>
    <t>Hand flamer</t>
  </si>
  <si>
    <t>3</t>
  </si>
  <si>
    <t>Heavy flamer</t>
  </si>
  <si>
    <t>Pyroclast flame projector (Dispersed)</t>
  </si>
  <si>
    <t>6</t>
  </si>
  <si>
    <t>Dreadfire heavy flamer (Separated)</t>
  </si>
  <si>
    <t>2</t>
  </si>
  <si>
    <t>Incendine combustor</t>
  </si>
  <si>
    <t>Plasma pistol (Standard)</t>
  </si>
  <si>
    <t>Pistol</t>
  </si>
  <si>
    <t>12"</t>
  </si>
  <si>
    <t>7</t>
  </si>
  <si>
    <t>Plasma gun (Standard)</t>
  </si>
  <si>
    <t>Rapid Fire 1</t>
  </si>
  <si>
    <t>Plasma cutter</t>
  </si>
  <si>
    <t>Plasma incinerator (Standard)</t>
  </si>
  <si>
    <t>Plasma caliver (Standard)</t>
  </si>
  <si>
    <t>Assault</t>
  </si>
  <si>
    <t>Combi-plasma (Plasma Standard)</t>
  </si>
  <si>
    <t>Plasma cannon (Standard)</t>
  </si>
  <si>
    <t>Heavy</t>
  </si>
  <si>
    <t>36"</t>
  </si>
  <si>
    <t>Twin plasma cannon (Standard)</t>
  </si>
  <si>
    <t>Heavy plasma cannon (Standard)</t>
  </si>
  <si>
    <t>D3</t>
  </si>
  <si>
    <t>Twin heavy plasma cannon (Standard)</t>
  </si>
  <si>
    <t>Frag cannon (Frag-round)</t>
  </si>
  <si>
    <t>18"</t>
  </si>
  <si>
    <t>Assault cannon</t>
  </si>
  <si>
    <t>Twin assault cannon</t>
  </si>
  <si>
    <t>Onslaught gatling cannon</t>
  </si>
  <si>
    <t>8</t>
  </si>
  <si>
    <t>Arc pistol</t>
  </si>
  <si>
    <t>Kastelan phosphor blaster</t>
  </si>
  <si>
    <t>Twin kastelan phosphor blaster</t>
  </si>
  <si>
    <t>Eradication beamer (Dissipated)</t>
  </si>
  <si>
    <t>9</t>
  </si>
  <si>
    <t>Radium pistol</t>
  </si>
  <si>
    <t>Radium carbine</t>
  </si>
  <si>
    <t>Repulsor defensive array</t>
  </si>
  <si>
    <t>4</t>
  </si>
  <si>
    <t>Executioner pistol (Needle-pistol)</t>
  </si>
  <si>
    <t>Cultist firearm</t>
  </si>
  <si>
    <t>Warpflame pistol</t>
  </si>
  <si>
    <t>Plague spewer</t>
  </si>
  <si>
    <t>Plaguespitter</t>
  </si>
  <si>
    <t>Plaguespurt gauntlet</t>
  </si>
  <si>
    <t>Infected plasma pistol (Standard)</t>
  </si>
  <si>
    <t>Reaper autocannon</t>
  </si>
  <si>
    <t>Soulburner</t>
  </si>
  <si>
    <t>Coruscating blue flames</t>
  </si>
  <si>
    <t>Coruscating yellow flames</t>
  </si>
  <si>
    <t>Blightreaper cannon</t>
  </si>
  <si>
    <t>Reaper launcher (Starswarm)</t>
  </si>
  <si>
    <t>48"</t>
  </si>
  <si>
    <t>Hawk’s talon</t>
  </si>
  <si>
    <t>Grenades pack</t>
  </si>
  <si>
    <t>6"</t>
  </si>
  <si>
    <t>Scatter laser</t>
  </si>
  <si>
    <t>D-scythe</t>
  </si>
  <si>
    <t>20</t>
  </si>
  <si>
    <t>Splinter pistol</t>
  </si>
  <si>
    <t>Splinter pods</t>
  </si>
  <si>
    <t>Splinter rifle</t>
  </si>
  <si>
    <t>Shardcarbine</t>
  </si>
  <si>
    <t>Atomiser beam</t>
  </si>
  <si>
    <t>Enmitic annihilator</t>
  </si>
  <si>
    <t>Rapid Fire 2</t>
  </si>
  <si>
    <t>Gauss blaster</t>
  </si>
  <si>
    <t>Gauss flux arc</t>
  </si>
  <si>
    <t>Gauss reaper</t>
  </si>
  <si>
    <t>Particle caster</t>
  </si>
  <si>
    <t>Scouring eye</t>
  </si>
  <si>
    <t>Tesla cannon</t>
  </si>
  <si>
    <t>Tesla carbine</t>
  </si>
  <si>
    <t>Twin tesla carbine</t>
  </si>
  <si>
    <t>Twin dakkagun</t>
  </si>
  <si>
    <t>Big shoota</t>
  </si>
  <si>
    <t>Rokkit launcha</t>
  </si>
  <si>
    <t>Kustom mega-blasta (Long range)</t>
  </si>
  <si>
    <t>Death Cloud projector</t>
  </si>
  <si>
    <t>The Silent Death</t>
  </si>
  <si>
    <t>Psyfire Serpenta</t>
  </si>
  <si>
    <t>15"</t>
  </si>
  <si>
    <t>Arcane Fire</t>
  </si>
  <si>
    <t>Astral Blast</t>
  </si>
  <si>
    <t>Infernal Flames (Witchfire)</t>
  </si>
  <si>
    <t>Hellfire Breath</t>
  </si>
  <si>
    <t>Destructor</t>
  </si>
  <si>
    <t>Bolt pistol</t>
  </si>
  <si>
    <t>Heavy bolt pistol</t>
  </si>
  <si>
    <t>Boltgun</t>
  </si>
  <si>
    <t>Boltrifle</t>
  </si>
  <si>
    <t>Twin boltrifle</t>
  </si>
  <si>
    <t>Boltstorm gauntlet</t>
  </si>
  <si>
    <t>Stalker pattern boltgun</t>
  </si>
  <si>
    <t>30"</t>
  </si>
  <si>
    <t>Twin boltgun</t>
  </si>
  <si>
    <t>Hurricane boltgun</t>
  </si>
  <si>
    <t>Rapid Fire 6</t>
  </si>
  <si>
    <t>Twin hurricane boltgun</t>
  </si>
  <si>
    <t>Storm bolter</t>
  </si>
  <si>
    <t>Condemnor strake (Bolt)</t>
  </si>
  <si>
    <t>Flamer</t>
  </si>
  <si>
    <t>Combi-flamer (Bolt)</t>
  </si>
  <si>
    <t>Combi-flamer (Flame)</t>
  </si>
  <si>
    <t>Hellfire Extremis (Bolt)</t>
  </si>
  <si>
    <t>Combi-melta (Bolt)</t>
  </si>
  <si>
    <t>Grav-pistol</t>
  </si>
  <si>
    <t>Combi-grav (Bolt)</t>
  </si>
  <si>
    <t>Combi-plasma (Bolt)</t>
  </si>
  <si>
    <t>Ironhail heavy stubber</t>
  </si>
  <si>
    <t>Rapid Fire 3</t>
  </si>
  <si>
    <t>Twin ironhail heavy stubber</t>
  </si>
  <si>
    <t>Questoris heavy stubber</t>
  </si>
  <si>
    <t>Macrostubber</t>
  </si>
  <si>
    <t>Cognis heavy stubber</t>
  </si>
  <si>
    <t>Galvanic rifle</t>
  </si>
  <si>
    <t>Missile launcher (Frag)</t>
  </si>
  <si>
    <t>Typhoon missile launcher (Frag)</t>
  </si>
  <si>
    <t>Fragstorm grenade launcher</t>
  </si>
  <si>
    <t>Bellicatus missile array (Frag)</t>
  </si>
  <si>
    <t>Executioner pistol (Bolt-pistol)</t>
  </si>
  <si>
    <t>Plague bolt pistol</t>
  </si>
  <si>
    <t>Inferno bolt pistol</t>
  </si>
  <si>
    <t>Plague boltgun</t>
  </si>
  <si>
    <t>Inferno boltgun</t>
  </si>
  <si>
    <t>Combi-bolter</t>
  </si>
  <si>
    <t>Inferno combi-bolter</t>
  </si>
  <si>
    <t>Warpflamer</t>
  </si>
  <si>
    <t>Plague belcher</t>
  </si>
  <si>
    <t>Burning roar</t>
  </si>
  <si>
    <t>Heavy stubber</t>
  </si>
  <si>
    <t>Coruscating pink flames</t>
  </si>
  <si>
    <t>Blight grenades</t>
  </si>
  <si>
    <t>8"</t>
  </si>
  <si>
    <t>Shuriken pistol</t>
  </si>
  <si>
    <t>Twin Pistol Shuriken</t>
  </si>
  <si>
    <t>Shuriken catapult</t>
  </si>
  <si>
    <t>Twin shuriken catapult</t>
  </si>
  <si>
    <t>Avenger shuriken catapult</t>
  </si>
  <si>
    <t>Lasblaster</t>
  </si>
  <si>
    <t>Death spinner</t>
  </si>
  <si>
    <t>Aeldari missile launcher (Sunburst)</t>
  </si>
  <si>
    <t>Aeldari flamer</t>
  </si>
  <si>
    <t>Gauss flayer</t>
  </si>
  <si>
    <t>Gaussflayer array</t>
  </si>
  <si>
    <t>Kombi-skorcha (Shoot’)</t>
  </si>
  <si>
    <t>Kombi-skorcha (Skorch’)</t>
  </si>
  <si>
    <t>Slugga</t>
  </si>
  <si>
    <t>Twin slugga</t>
  </si>
  <si>
    <t>Shoota</t>
  </si>
  <si>
    <t>Burna</t>
  </si>
  <si>
    <t>Warpsmite</t>
  </si>
  <si>
    <t>Special issue bolt pistol</t>
  </si>
  <si>
    <t>Absolvor bolt pistol</t>
  </si>
  <si>
    <t>Assault boltgun</t>
  </si>
  <si>
    <t>Instigator bolt carbine</t>
  </si>
  <si>
    <t>Occulus bolt carbine</t>
  </si>
  <si>
    <t>Marksman bolt carbine</t>
  </si>
  <si>
    <t>Heavy bolter</t>
  </si>
  <si>
    <t>Twin heavy bolter</t>
  </si>
  <si>
    <t>Infernus heavy bolter (Heavy-bolter)</t>
  </si>
  <si>
    <t>Hellfire Extremis (Hellfire-ammunition)</t>
  </si>
  <si>
    <t>Twin heavy flamer</t>
  </si>
  <si>
    <t>Neo-volkite pistol</t>
  </si>
  <si>
    <t>Grav-gun</t>
  </si>
  <si>
    <t>Combi-grav (Grav)</t>
  </si>
  <si>
    <t>Grav-cannon</t>
  </si>
  <si>
    <t>Plasma pistol (Supercharge)</t>
  </si>
  <si>
    <t>Plasma gun (Supercharge)</t>
  </si>
  <si>
    <t>Plasma incinerator (Supercharge)</t>
  </si>
  <si>
    <t>Plasma caliver (Supercharge)</t>
  </si>
  <si>
    <t>Combi-plasma (Plasma Supercharge)</t>
  </si>
  <si>
    <t>Plasma cannon (Supercharge)</t>
  </si>
  <si>
    <t>Twin plasma cannon (Supercharge)</t>
  </si>
  <si>
    <t>Heavy plasma cannon (Supercharge)</t>
  </si>
  <si>
    <t>Twin heavy plasma cannon (Supercharge)</t>
  </si>
  <si>
    <t>Accelerator autocannon</t>
  </si>
  <si>
    <t>Icarus autocannon</t>
  </si>
  <si>
    <t>Avenger gatling cannon</t>
  </si>
  <si>
    <t>18</t>
  </si>
  <si>
    <t>Phosphor serpenta</t>
  </si>
  <si>
    <t>Heavy phosphor blaster</t>
  </si>
  <si>
    <t>Onager heavy phosphor blaster</t>
  </si>
  <si>
    <t>Twin onager heavy phosphor blaster</t>
  </si>
  <si>
    <t>Volkite blaster</t>
  </si>
  <si>
    <t>Eradication ray (Focused)</t>
  </si>
  <si>
    <t>Neutron laser</t>
  </si>
  <si>
    <t>16</t>
  </si>
  <si>
    <t>Icarus array</t>
  </si>
  <si>
    <t>Bellicatus missile array (Icarus)</t>
  </si>
  <si>
    <t>Icarus rocket pod</t>
  </si>
  <si>
    <t>Fire of Tzeentch (Pink fire)</t>
  </si>
  <si>
    <t>Flickering flames</t>
  </si>
  <si>
    <t>Infected plasma pistol (Supercharge)</t>
  </si>
  <si>
    <t>Hades autocannon</t>
  </si>
  <si>
    <t>Fatecaster greatbow</t>
  </si>
  <si>
    <t>Blight launcher</t>
  </si>
  <si>
    <t>Shuriken cannon</t>
  </si>
  <si>
    <t>Twin shuriken cannon</t>
  </si>
  <si>
    <t>Ranger long rifle</t>
  </si>
  <si>
    <t>Reaper launcher (Starshot)</t>
  </si>
  <si>
    <t>Tempest launcher</t>
  </si>
  <si>
    <t>Star lance</t>
  </si>
  <si>
    <t>Laser lance</t>
  </si>
  <si>
    <t>Starcannon</t>
  </si>
  <si>
    <t>Twin starcannon</t>
  </si>
  <si>
    <t>Doomweaver (Focused)</t>
  </si>
  <si>
    <t>Splinter cannon</t>
  </si>
  <si>
    <t>Disintegrator cannon</t>
  </si>
  <si>
    <t>Gauss cannon</t>
  </si>
  <si>
    <t>Particle shredder</t>
  </si>
  <si>
    <t>Plasmic lance</t>
  </si>
  <si>
    <t>Relic gauss blaster</t>
  </si>
  <si>
    <t>Rod of covenant</t>
  </si>
  <si>
    <t>Synaptic disintegrator</t>
  </si>
  <si>
    <t>Tesla destructor</t>
  </si>
  <si>
    <t>Twin tesla destructor</t>
  </si>
  <si>
    <t>Deffgun</t>
  </si>
  <si>
    <t>The Widowmakers</t>
  </si>
  <si>
    <t>The Maugetar - Shuriken Ammunition</t>
  </si>
  <si>
    <t>The Maugetar - Shrieker Ammunition</t>
  </si>
  <si>
    <t>The Parasite’s Kiss</t>
  </si>
  <si>
    <t>Smite (Witchfire)</t>
  </si>
  <si>
    <t>Psychic</t>
  </si>
  <si>
    <t>Smite (Focused Witchfire)</t>
  </si>
  <si>
    <t>Infernal cannon</t>
  </si>
  <si>
    <t>Torrent of burning blood</t>
  </si>
  <si>
    <t>Swirling soul energy</t>
  </si>
  <si>
    <t>Astartes chainsword</t>
  </si>
  <si>
    <t>Crozius Arcanum</t>
  </si>
  <si>
    <t>Relic blade</t>
  </si>
  <si>
    <t>Execution relic blade</t>
  </si>
  <si>
    <t>Life-draining touch</t>
  </si>
  <si>
    <t>Neuro gauntlet</t>
  </si>
  <si>
    <t>Poison Blades</t>
  </si>
  <si>
    <t>Arc maul</t>
  </si>
  <si>
    <t>Taser goad</t>
  </si>
  <si>
    <t>Omnissian power axe</t>
  </si>
  <si>
    <t>Cawl’s Omnissian axe</t>
  </si>
  <si>
    <t>+4</t>
  </si>
  <si>
    <t>Power fist</t>
  </si>
  <si>
    <t>Lightning claw</t>
  </si>
  <si>
    <t>Twin lightning claw</t>
  </si>
  <si>
    <t>Chainfist</t>
  </si>
  <si>
    <t>Thunder hammer</t>
  </si>
  <si>
    <t>Reaper chainsword (Sweep)</t>
  </si>
  <si>
    <t>Mauler chainblade</t>
  </si>
  <si>
    <t>Skullsmasher</t>
  </si>
  <si>
    <t>Berzerker chainaxe</t>
  </si>
  <si>
    <t>Nostraman chainglaive</t>
  </si>
  <si>
    <t>Hideous Mutations</t>
  </si>
  <si>
    <t>Axe of dismemberment</t>
  </si>
  <si>
    <t>Balesword</t>
  </si>
  <si>
    <t>Attendants’ hellblades</t>
  </si>
  <si>
    <t>Hell Blade</t>
  </si>
  <si>
    <t>Exalted weapon</t>
  </si>
  <si>
    <t>Bubotic axe &amp; Mace of Contagion</t>
  </si>
  <si>
    <t>Heavy plague weapon</t>
  </si>
  <si>
    <t>Cursed plague bell</t>
  </si>
  <si>
    <t>Great axe of Khorne (Sweep)</t>
  </si>
  <si>
    <t>Lamprey bites</t>
  </si>
  <si>
    <t>Soul-rending fangs</t>
  </si>
  <si>
    <t>Biting maw</t>
  </si>
  <si>
    <t>Bubotic power fist</t>
  </si>
  <si>
    <t>Warpclaw</t>
  </si>
  <si>
    <t>Defiler scourge</t>
  </si>
  <si>
    <t>Bubotic defiler scourge</t>
  </si>
  <si>
    <t>Witchblade</t>
  </si>
  <si>
    <t>Star glaive (Strike)</t>
  </si>
  <si>
    <t>Executionner</t>
  </si>
  <si>
    <t>Scorpion chainsword</t>
  </si>
  <si>
    <t>Ghost Axe</t>
  </si>
  <si>
    <t>Wraithbone fists</t>
  </si>
  <si>
    <t>Ghostglaive (Sweep)</t>
  </si>
  <si>
    <t>Titanic ghostglaive (Sweep)</t>
  </si>
  <si>
    <t>Demiklaives (Single-blade)</t>
  </si>
  <si>
    <t>Klaive</t>
  </si>
  <si>
    <t>Shardnet &amp; Impaler</t>
  </si>
  <si>
    <t>Hellglaive</t>
  </si>
  <si>
    <t>Automaton claws</t>
  </si>
  <si>
    <t>Vicious claws</t>
  </si>
  <si>
    <t>Voidblade</t>
  </si>
  <si>
    <t>Power klaw</t>
  </si>
  <si>
    <t>Big choppa</t>
  </si>
  <si>
    <t>Moonsilver</t>
  </si>
  <si>
    <t>The Wailing Doom (Sweep)</t>
  </si>
  <si>
    <t>Asu-var, the Sword of Silent Screams</t>
  </si>
  <si>
    <t>Kha-vir, the Sword of Sorrows</t>
  </si>
  <si>
    <t>The Staff of Ulthamar</t>
  </si>
  <si>
    <t>The Maugetar - Scythe Blade</t>
  </si>
  <si>
    <t>The Blade of Destruction (Strike)</t>
  </si>
  <si>
    <t>The Executioner’s (Dual-blade)</t>
  </si>
  <si>
    <t>Force axe</t>
  </si>
  <si>
    <t>Force maul</t>
  </si>
  <si>
    <t>Force sword</t>
  </si>
  <si>
    <t>Xenophase blade</t>
  </si>
  <si>
    <t>Vigil Spear (Strike)</t>
  </si>
  <si>
    <t>Heavy Thunder hammer</t>
  </si>
  <si>
    <t>Kastelan fist</t>
  </si>
  <si>
    <t>Invictor fist</t>
  </si>
  <si>
    <t>Dreadnought combat weapon</t>
  </si>
  <si>
    <t>Dreadnought chainfist</t>
  </si>
  <si>
    <t>Dreadnought lightning claw</t>
  </si>
  <si>
    <t>Thunderstrike gauntlet (Strike)</t>
  </si>
  <si>
    <t>Thunderstrike gauntlet (Sweep)</t>
  </si>
  <si>
    <t>Reaper chaincleaver (Strike)</t>
  </si>
  <si>
    <t>Reaper chainsword (Strike)</t>
  </si>
  <si>
    <t>Force stave</t>
  </si>
  <si>
    <t>Shaman’s stave</t>
  </si>
  <si>
    <t>Corrupted staff</t>
  </si>
  <si>
    <t>Blade of blood</t>
  </si>
  <si>
    <t>Dæmon blade</t>
  </si>
  <si>
    <t>Manreaper (Strike)</t>
  </si>
  <si>
    <t>Plagueblade (Strike)</t>
  </si>
  <si>
    <t>Great axe of Khorne (Strike)</t>
  </si>
  <si>
    <t>D6+2</t>
  </si>
  <si>
    <t>Warpsword</t>
  </si>
  <si>
    <t>D6</t>
  </si>
  <si>
    <t>Mutating Warpblade (Strike)</t>
  </si>
  <si>
    <t>Staff of Tomorrow (Strike)</t>
  </si>
  <si>
    <t>Staff of Tomorrow (Sweep)</t>
  </si>
  <si>
    <t>Helbrute fist</t>
  </si>
  <si>
    <t>Defiler claw</t>
  </si>
  <si>
    <t>D3+3</t>
  </si>
  <si>
    <t>Singing spear (Strike)</t>
  </si>
  <si>
    <t>Witchstaff</t>
  </si>
  <si>
    <t>Ghostglaive (Strike)</t>
  </si>
  <si>
    <t>D6+1</t>
  </si>
  <si>
    <t>Titanic ghostglaive (Strike)</t>
  </si>
  <si>
    <t>Hyperphase glaive</t>
  </si>
  <si>
    <t>Hyperphase harvester</t>
  </si>
  <si>
    <t>Portal of exile</t>
  </si>
  <si>
    <t>Stalker’s forelimbs (Strike)</t>
  </si>
  <si>
    <t>Wreckin’ball</t>
  </si>
  <si>
    <t>+D3</t>
  </si>
  <si>
    <t>+5</t>
  </si>
  <si>
    <t>Black Sword (Strike)</t>
  </si>
  <si>
    <t>The Spear of Telesto (Strike)</t>
  </si>
  <si>
    <t>D3+1</t>
  </si>
  <si>
    <t>The Spear of Telesto (Sweep)</t>
  </si>
  <si>
    <t>Dawnbringer</t>
  </si>
  <si>
    <t>-5</t>
  </si>
  <si>
    <t>Mercy &amp; Forgiveness</t>
  </si>
  <si>
    <t>Claws of the Black Hunt</t>
  </si>
  <si>
    <t>D3+2</t>
  </si>
  <si>
    <t>Silence (Strike)</t>
  </si>
  <si>
    <t>Lakrimae (Strike)</t>
  </si>
  <si>
    <t>The Blade of Ahn-Nunurta (Strike)</t>
  </si>
  <si>
    <t>Black Staff of Ahriman</t>
  </si>
  <si>
    <t>Seer’s Bane</t>
  </si>
  <si>
    <t>Gorechild</t>
  </si>
  <si>
    <t>Staff of Tommorrow</t>
  </si>
  <si>
    <t>2D3</t>
  </si>
  <si>
    <t>The Trickster’s Staff</t>
  </si>
  <si>
    <t>The Slayer Sword</t>
  </si>
  <si>
    <t>The Wailing Doom (Strike)</t>
  </si>
  <si>
    <t>Vilith-zhar, the Sword of Souls (Strike)</t>
  </si>
  <si>
    <t>The Executioner’s (Single-blade)</t>
  </si>
  <si>
    <t>Ammunition Dragonfire Bolt</t>
  </si>
  <si>
    <t>Ignores Cover</t>
  </si>
  <si>
    <t>=</t>
  </si>
  <si>
    <t>Ammunition Hellfire Round</t>
  </si>
  <si>
    <t>Poisoned (2+)</t>
  </si>
  <si>
    <t>Ammunition Kraken Bolt</t>
  </si>
  <si>
    <t>Concussive</t>
  </si>
  <si>
    <t>+25%</t>
  </si>
  <si>
    <t>Ammunition Vengeance Round</t>
  </si>
  <si>
    <t>Gets Hot</t>
  </si>
  <si>
    <t>-25%</t>
  </si>
  <si>
    <t>Multi-melta</t>
  </si>
  <si>
    <t>Twin Multi-melta</t>
  </si>
  <si>
    <t>Thermal spear</t>
  </si>
  <si>
    <t>12</t>
  </si>
  <si>
    <t>Thermal cannon</t>
  </si>
  <si>
    <t>Frag cannon (Solid-shell)</t>
  </si>
  <si>
    <t>Armiger autocannon</t>
  </si>
  <si>
    <t>Rapid fire battle cannon</t>
  </si>
  <si>
    <t>72"</t>
  </si>
  <si>
    <t>10</t>
  </si>
  <si>
    <t>Predator autocannon</t>
  </si>
  <si>
    <t>Las-talon</t>
  </si>
  <si>
    <t>Solar atomiser</t>
  </si>
  <si>
    <t>14</t>
  </si>
  <si>
    <t>Eradication beamer (Focused)</t>
  </si>
  <si>
    <t>Typhoon missile launcher (Krak)</t>
  </si>
  <si>
    <t>Skyhammer missile launcher</t>
  </si>
  <si>
    <t>60"</t>
  </si>
  <si>
    <t>Blackstar rocket launcher (Corvid warhead)</t>
  </si>
  <si>
    <t>Exitus pistol</t>
  </si>
  <si>
    <t>Animus speculum</t>
  </si>
  <si>
    <t>X</t>
  </si>
  <si>
    <t>Baleflamer</t>
  </si>
  <si>
    <t>Fire of Tzeentch (Blue fire)</t>
  </si>
  <si>
    <t>Harvester cannon (Solid-shells)</t>
  </si>
  <si>
    <t>Harvester cannon (Flakk-shells)</t>
  </si>
  <si>
    <t>Skull cannon</t>
  </si>
  <si>
    <t>Hellfyre missiles rack</t>
  </si>
  <si>
    <t>Pulse laser</t>
  </si>
  <si>
    <t>Prism cannon (Dispersed pulse)</t>
  </si>
  <si>
    <t>Prism cannon (Focused lances)</t>
  </si>
  <si>
    <t>D6+3</t>
  </si>
  <si>
    <t>Prism cannon (Penetrating lances)</t>
  </si>
  <si>
    <t>Doomweaver (Dispersed)</t>
  </si>
  <si>
    <t>Heavy D-scythes</t>
  </si>
  <si>
    <t>Suncannon</t>
  </si>
  <si>
    <t>Heavy wraithcannon</t>
  </si>
  <si>
    <t>Haywire blaster</t>
  </si>
  <si>
    <t>Particle beamer</t>
  </si>
  <si>
    <t>Twin particle beamer</t>
  </si>
  <si>
    <t>Kustom mega-blasta (Short range)</t>
  </si>
  <si>
    <t>Kustom mega-blasta (Medium range)</t>
  </si>
  <si>
    <t>Infernus</t>
  </si>
  <si>
    <t>Cleanse (Witchfire)</t>
  </si>
  <si>
    <t>Cleanse (Focused Witchfire)</t>
  </si>
  <si>
    <t>Infernal Gaze (Witchfire)</t>
  </si>
  <si>
    <t>Infernal Gaze (Focused Witchfire)</t>
  </si>
  <si>
    <t>Plague Wind (Witchfire)</t>
  </si>
  <si>
    <t>Plague Wind (Focused Witchfire)</t>
  </si>
  <si>
    <t>Gaze of Magnus</t>
  </si>
  <si>
    <t>3D3</t>
  </si>
  <si>
    <t>Tzeentch’s Firestorm</t>
  </si>
  <si>
    <t>Infernal Gateway (Witchfire)</t>
  </si>
  <si>
    <t>Infernal Gateway (Focused Witchfire)</t>
  </si>
  <si>
    <t>Infernal Flames (Focused Witchfire)</t>
  </si>
  <si>
    <t>Arcane Fireball (Witchfire)</t>
  </si>
  <si>
    <t>Arcane Fireball (Focused Witchfire)</t>
  </si>
  <si>
    <t>Bolt sniper rifle</t>
  </si>
  <si>
    <t>Infernus heavy bolter (Hellfire-shell)</t>
  </si>
  <si>
    <t>Pyroclast flame projector (Focused)</t>
  </si>
  <si>
    <t>Dreadfire heavy flamer (Combined)</t>
  </si>
  <si>
    <t>Incendium cannon</t>
  </si>
  <si>
    <t>Meltagun</t>
  </si>
  <si>
    <t>Meltarifle</t>
  </si>
  <si>
    <t>Combi-melta (Melta)</t>
  </si>
  <si>
    <t>Predator twin lascannon</t>
  </si>
  <si>
    <t>Lascannon</t>
  </si>
  <si>
    <t>Twin lascannon</t>
  </si>
  <si>
    <t>Arc rifle</t>
  </si>
  <si>
    <t>Gamma pistol</t>
  </si>
  <si>
    <t>Eradication ray (Dissipated)</t>
  </si>
  <si>
    <t>Transuranic arquebus</t>
  </si>
  <si>
    <t>Missile launcher (Krak)</t>
  </si>
  <si>
    <t>Stormstrike missile launcher</t>
  </si>
  <si>
    <t>Deathwind launcher</t>
  </si>
  <si>
    <t>Ironstorm missile pod</t>
  </si>
  <si>
    <t>Daedalus missile launcher</t>
  </si>
  <si>
    <t>Blackstar rocket launcher (Dracos warhead)</t>
  </si>
  <si>
    <t>Blackstar cluster launcher (Frag-cluster)</t>
  </si>
  <si>
    <t>Blackstar cluster launcher (Infernus-cluster)</t>
  </si>
  <si>
    <t>Bellicatus missile array (Krak)</t>
  </si>
  <si>
    <t>Exitus rifle</t>
  </si>
  <si>
    <t>Neural shredder</t>
  </si>
  <si>
    <t>Defiler cannon</t>
  </si>
  <si>
    <t>Bubotic defiler cannon</t>
  </si>
  <si>
    <t>Phosphex bombs</t>
  </si>
  <si>
    <t>Singing spear</t>
  </si>
  <si>
    <t>Dragon fusion gun</t>
  </si>
  <si>
    <t>Firepike</t>
  </si>
  <si>
    <t>Bright lance</t>
  </si>
  <si>
    <t>Aeldari missile launcher (Starshot)</t>
  </si>
  <si>
    <t>Wraithcannon</t>
  </si>
  <si>
    <t>Dark lance</t>
  </si>
  <si>
    <t>Shredder</t>
  </si>
  <si>
    <t>Blast pistol</t>
  </si>
  <si>
    <t>Blaster</t>
  </si>
  <si>
    <t>Heat lance</t>
  </si>
  <si>
    <t>Torment grenades launcher</t>
  </si>
  <si>
    <t>Doomsday cannon (Low power)</t>
  </si>
  <si>
    <t>D3+4</t>
  </si>
  <si>
    <t>Doomsday cannon (High power)</t>
  </si>
  <si>
    <t>15</t>
  </si>
  <si>
    <t>D6+4</t>
  </si>
  <si>
    <t>Heavy death ray</t>
  </si>
  <si>
    <t>Particle whip</t>
  </si>
  <si>
    <t>Tachyon arrow</t>
  </si>
  <si>
    <t>Transdimensional beamer</t>
  </si>
  <si>
    <t>The Spear of Telesto</t>
  </si>
  <si>
    <t>The Furnace’s Heart</t>
  </si>
  <si>
    <t>The Lantern</t>
  </si>
  <si>
    <t>The Wailing Doom</t>
  </si>
  <si>
    <t>Voidbringer</t>
  </si>
  <si>
    <t>Castigation</t>
  </si>
  <si>
    <t>Rotwind</t>
  </si>
  <si>
    <t>Psychic Stalk</t>
  </si>
  <si>
    <t>Mutating Orbs</t>
  </si>
  <si>
    <t>Warp Gaze</t>
  </si>
  <si>
    <t>Storm of Whispers</t>
  </si>
  <si>
    <t>Eldritch Storm</t>
  </si>
  <si>
    <t>Servo-arm</t>
  </si>
  <si>
    <t>rule_id</t>
  </si>
  <si>
    <t>unit_id</t>
  </si>
  <si>
    <t>types_id</t>
  </si>
  <si>
    <t>domains_id</t>
  </si>
  <si>
    <t>aptitude_id</t>
  </si>
  <si>
    <t>aptitude_name</t>
  </si>
  <si>
    <t>aptitude_desc</t>
  </si>
  <si>
    <t>Litanies of the Devout</t>
  </si>
  <si>
    <t>While Chaplain Grimaldus is leading a unit, each time a model in that unit makes a melee attack, you can re-roll the Hit roll.</t>
  </si>
  <si>
    <t>Temple Relics</t>
  </si>
  <si>
    <t>In your Command phase, if this unit contains one or more Cenobyte Servitor, the unit have the Relics of the Emperor Ascendant special rule as follow (available only if the assocaite Cenobyte Servitor is alive):_x000D_
    - Banner of Fallen Crusaders: This unit is eligible to declare a charge in a turn in which it Rund or Fell Back._x000D_
    - Remnant of the Fallen Temple: Models in this unit have the Fearless special rule._x000D_
    - Sceptre of Anointing: Improve the Armour Penetration characteristic of melee weapons equipped by models in this unit by 1.</t>
  </si>
  <si>
    <t>Unmatched Zeal</t>
  </si>
  <si>
    <t>Friendly Black Templars units within 6" of Chaplain Grimaldus have the Zealot special rule.</t>
  </si>
  <si>
    <t>Skilful Parry</t>
  </si>
  <si>
    <t>Once per phase, when a melee attack is allocated to this model and the saving throw is failed, you can subtract all the Damage characteristic of that attack (Damage change to 0).</t>
  </si>
  <si>
    <t>Sigismund’s Heir</t>
  </si>
  <si>
    <t>Each time this model makes a melee attack that targets a Character unit, add 1 to the Wound roll.</t>
  </si>
  <si>
    <t>Slayer of Champions</t>
  </si>
  <si>
    <t>When fighting in a challenge, the Emperor’s Champion re-rolls failed To Hit rolls, and any To Wound rolls of 6 are resolved with the Instant Death special rule.</t>
  </si>
  <si>
    <t>Honour or Death</t>
  </si>
  <si>
    <t>A model with this special rule must issue and accept a challenge whenever possible. If there is more than one friendly model in a combat with this rule, you may select which model issues or accepts the challenge.</t>
  </si>
  <si>
    <t>Angel’s Wrath</t>
  </si>
  <si>
    <t>While this model is leading a unit, each time that unit ends a Charge move, until the end of the turn, add 1 to the Strength characteristic of melee weapons equipped by models in that unit.</t>
  </si>
  <si>
    <t>Rites of Battle</t>
  </si>
  <si>
    <t>Once per battle round, one unit from your army with this special rule can be targeted by a Stratagem for 0CP, even if another unit from your army has already been targeted by that Stratagem this phase.</t>
  </si>
  <si>
    <t>Tactical Precision</t>
  </si>
  <si>
    <t>While this model is leading a unit, weapons equipped by models in that unit have the Lethal Hit special rule.</t>
  </si>
  <si>
    <t>Target Priority</t>
  </si>
  <si>
    <t>This model’s unit is eligible to shoot and declare a charge in a turn in which it Fell Back.</t>
  </si>
  <si>
    <t>Litany of Hate</t>
  </si>
  <si>
    <t>While this model is leading a unit, each time a model in that unit makes a melee attack, add 1 to the Wound roll.</t>
  </si>
  <si>
    <t>Spiritual Leader</t>
  </si>
  <si>
    <t>Once per battle, at the start of any phase, you can select one friendly Adeptus Astartes unit that is Battle-shocked and within 12" of this model. That unit is no longer Battle-shocked.</t>
  </si>
  <si>
    <t>Exhortation of Rage</t>
  </si>
  <si>
    <t>Each time this model’s unit is selected to fight, you can select one enemy unit within Engagement Range of this model’s unit and roll one D6: on a 4-5, that enemy unit suffers D3 mortal wounds; on a 6, that enemy unit suffers 3 mortal wounds.</t>
  </si>
  <si>
    <t>Techmarine</t>
  </si>
  <si>
    <t>While this model is within 3" of one or more friendly Adeptus Astartes Vehicle units, this model has the Lone Operative special rule.</t>
  </si>
  <si>
    <t>Blessing of the Omnissiah</t>
  </si>
  <si>
    <t>In your Command phase, you can select one friendly Adeptus Astartes Vehicle model within 3” of this model. That model regains up to D3 lost wounds and, until the start of your next Command phase, each time that Vehicle model makes an attack, add 1 to the Hit roll. Each model can only be selected for this special rule once per turn.</t>
  </si>
  <si>
    <t>Vengeance of the Omnissiah</t>
  </si>
  <si>
    <t>If a friendly Adeptus Astartes Vehicle model is destroyed within 12” of this model, until the end of the battle, this model’s Omnissian power axe has an Attacks characteristic of 7.</t>
  </si>
  <si>
    <t>Bolster Defences</t>
  </si>
  <si>
    <t>After deployment, but before Scout redeployments and Infiltrate deployments, nominate one piece of terrain in your deployment zone (this cannot be one you have purchased as part of your army). The terrain piece’s cover save is increased by 1 for the duration of the game (to a maximum of 3+). Note that a piece of terrain can only be bolstered once.</t>
  </si>
  <si>
    <t>Mindlock</t>
  </si>
  <si>
    <t>While a Techmarine model is leading this unit, improve the BS and WS characteristics of ranged and melee weapons equipped by Astartes Servitor models in this unit by 1 and improve its Initiavite characteristic to 4. If it does not contain a Techmarine, an unengaged unit that contains at least one model with this special rule must roll a D6 at the start of its turn. On a 4+, this special rule has no effect this turn. On a 1, 2 or 3, the unit is mindlocked until the start of its following turn. A mindlocked unit may not voluntarily move, shoot or charge, but must still complete compulsory moves, such as Pile In and Fall Back moves.</t>
  </si>
  <si>
    <t>Servitor Retinue</t>
  </si>
  <si>
    <t>At the start of the Declare Battle Formations step, this unit can join one other unit from your army that is being led by a Techmarine. If it does, until the end of the battle, every model in this unit counts as being part of that Bodyguard unit, and that Bodyguard unit’s Starting Strength is increased accordingly.</t>
  </si>
  <si>
    <t>Tactical Flexibility</t>
  </si>
  <si>
    <t>This unit is eligible to shoot and declare a charge in a turn in which it Fell Back.</t>
  </si>
  <si>
    <t>Scouts</t>
  </si>
  <si>
    <t>Unit can make a Normal move of up to 6" before the first turn begins. If embarked in a Dedicated Transport, that Dedicated Transport cannot make this move instead. Must end this move more than 9" horizontally away from all enemy models.</t>
  </si>
  <si>
    <t>Righteous Zeal</t>
  </si>
  <si>
    <t>You can re-roll Run and Charge rolls made for this unit, and for Attacks following a charge move, a successful unmodifed Hit roll of 5+ scores a Critical Hit.</t>
  </si>
  <si>
    <t>Guerilla Tactics</t>
  </si>
  <si>
    <t>At the end of your opponent’s turn, if this unit is more than 6" away from all enemy models, you can remove this unit from the battlefield and place it into Ongoing Reserves.</t>
  </si>
  <si>
    <t>Fury of the First</t>
  </si>
  <si>
    <t>Each time a model in this unit makes an attack, you can ignore any or all modifiers to that attack’s WS characteristic and/or to the Hit roll. In addition, each time a model in this unit makes an attack that targets the enemy unit you selected for the Oath of the Moment special rule this turn, add 1 to the Hit roll.</t>
  </si>
  <si>
    <t>Vow-sworn Bladesmen</t>
  </si>
  <si>
    <t>At the start of the Fight phase, you can select one of the following effects to apply to melee weapons equipped by models in this unit until the end of the phase:_x000D_
    - Add 1 to the Attacks characteristic of those weapons._x000D_
    - Add 1 to the Damage characteristic of those weapons.</t>
  </si>
  <si>
    <t>Vanguard Assault</t>
  </si>
  <si>
    <t>Each time this unit ends a Charge move, until the end of the turn, melee weapons equipped by models in this unit have the Lethal hit special rule.</t>
  </si>
  <si>
    <t>Special Issue Ammunition</t>
  </si>
  <si>
    <t>In addition to the normal profile for their boltgun (including boltguns that are part of a Combi-weapon), models with special issue ammunition can choose, in each of their Shooting phases, to instead use one of the profiles until the beginning of their next Shooting phase.</t>
  </si>
  <si>
    <t>Bolter Drill</t>
  </si>
  <si>
    <t>Once per battle, in your Shooting phase, after this unit has shot, if one or more enemy units were destroyed as a result of those attacks, this unit can shoot again.</t>
  </si>
  <si>
    <t>Teleport Homer</t>
  </si>
  <si>
    <t>At the start of the battle, you can set up one Teleport Homer token for this unit anywhere on the battlefield that is not in your opponent’s deployment zone. If you do, once per battle, you can target this unit with the Rapid Ingress Stratagem for 0CP, but when resolving that Stratagem, you must set this unit up within 3" horizontally of that token and not within 9" horizontally of any enemy models. That token is then removed.</t>
  </si>
  <si>
    <t>Terminatus Assault</t>
  </si>
  <si>
    <t>Each time this unit ends a Charge move, each enemy unit within Engagement Range of this unit must take a Battle-shock test.</t>
  </si>
  <si>
    <t>Furious Assault</t>
  </si>
  <si>
    <t>Each time this unit ends a Charge move, until the end of the turn, melee weapons equipped by models in this unitgain +1 Strength.</t>
  </si>
  <si>
    <t>Outrider Escort</t>
  </si>
  <si>
    <t>Once per battle round, in your opponent’s Shooting phase, when a friendly Adeptus Astartes unit within 6" of this unit is selected as the target of an attack, this unit can use this special rule. If it does, after that enemy unit has finished making its attacks, this unit can shoot as if it were your Shooting phase, but when resolving those attacks it can only target that enemy unit (and only if it is an eligible target).</t>
  </si>
  <si>
    <t>Wisdom of the Ancients (Aura)</t>
  </si>
  <si>
    <t>While a friendly Adeptus Astartes Infantry unit is within 6" of this model, each time a model in that unit makes an attack, re-roll a Hit roll of 1.</t>
  </si>
  <si>
    <t>Obliterate the Impur</t>
  </si>
  <si>
    <t>In your Movement phase, if this model Remains Stationary, until the end of the turn, its Weapon has the devastating Wound Special rule.</t>
  </si>
  <si>
    <t>Deadly Demise</t>
  </si>
  <si>
    <t>When this model is destroyed, throw one D6 for each units within 6". On a 6, the unit suffers 1 mortal wound.</t>
  </si>
  <si>
    <t>Lethal Demise</t>
  </si>
  <si>
    <t>When this model is destroyed, throw one D6 for each units within 6". On a 6, the unit suffers D3 mortal wounds.</t>
  </si>
  <si>
    <t>Fatal Demise</t>
  </si>
  <si>
    <t>When this model is destroyed, throw one D6 for each units within 6". On a 6, the unit suffers D6 mortal wounds.</t>
  </si>
  <si>
    <t>Explosive Deadly Demise</t>
  </si>
  <si>
    <t>When this model is destroyed, throw one D6 for each units within 6". On a 4+, the unit suffers 1 mortal wound.</t>
  </si>
  <si>
    <t>Explosive Lethal Demise</t>
  </si>
  <si>
    <t>When this model is destroyed, throw one D6 for each units within 6". On a 4+, the unit suffers D3 mortal wounds.</t>
  </si>
  <si>
    <t>Explosive Fatal Demise</t>
  </si>
  <si>
    <t>When this model is destroyed, throw one D6 for each units within 6". On a 4+, the unit suffers D6 mortal wounds.</t>
  </si>
  <si>
    <t>Even In Death, I Serve</t>
  </si>
  <si>
    <t>The first time this model is destroyed, remove it from play without resolving its Deadly Demise special rule. Then, at the end of the phase, roll one D6: on a 2+, set this model back-up on the battlefield as close as possible to where it was destroyed and not within Engagement Range of any enemy units, with D6 wounds remaining.</t>
  </si>
  <si>
    <t>Venerable</t>
  </si>
  <si>
    <t>If a Venerable Dreadnought suffers a penetrating hit, you can make your opponent re-roll the result on the Vehicle Damage table. You must accept the second result, even if it is worse than the first.</t>
  </si>
  <si>
    <t>Target Sighted</t>
  </si>
  <si>
    <t>Once per turn, at the start of your Shooting phase, select one enemy unit that is visible to this model. Until the end of the phase, each time a friendly Adeptus Astartes model makes an attack that targets that enemy unit, add 1 to the Hit roll, a successful unmodifed Hit roll of 5+ scores a Critical Hit, and that attacks has the Ignores Cover special rule.</t>
  </si>
  <si>
    <t>Strafing Enfilade</t>
  </si>
  <si>
    <t>Each time this model ends a Normal move, you can select one enemy unit (excluding Monster and Vehicle units) that it moved over during that move, then roll six D6: for each 4+, that enemy unit suffers 1 mortal wound.</t>
  </si>
  <si>
    <t>Fire and Redeploy</t>
  </si>
  <si>
    <t>In your Shooting phase, each time this model has shot, if it is not within Engagement Range of any enemy units, it can make a Normal move of up to D6". If it does, until the end of the turn, this model is not eligible to declare a charge.</t>
  </si>
  <si>
    <t>Anti-grav Upwash</t>
  </si>
  <si>
    <t>Whilst this unit includes three Land Speeders, it can move an additional 6" when moving Flat Out.</t>
  </si>
  <si>
    <t>Each time this model makes a ranged attack that targets an Infantry unit, improve the Armour Penetration characteristic of that attack by 1.</t>
  </si>
  <si>
    <t>Dozer Blade</t>
  </si>
  <si>
    <t>Vehicles equipped with dozer blades treat their front armour as one higher than normal when ramming. Furthermore the vehicle can re-roll failed Dangerous Terrain tests.</t>
  </si>
  <si>
    <t>Extra Armour</t>
  </si>
  <si>
    <t>Vehicles equipped with extra armour have their front armour one point higher than normal.</t>
  </si>
  <si>
    <t>Annihilator</t>
  </si>
  <si>
    <t>Each time a ranged attack made by this model is allocated to a Monster or Vehicle model,  improve the Armour Penetration characteristic of that attack by 1.</t>
  </si>
  <si>
    <t>Self Repair</t>
  </si>
  <si>
    <t>At the end of your Command phase, this model regains 1 lost wound. If a Rhino is Immobilised, then in subsequent turns, it may attempt to repair itself instead of shooting. To make the attempt, roll a D6 in the Shooting phase; on the roll of a 6+, the vehicle is no longer Immobilised.</t>
  </si>
  <si>
    <t>Firing Deck</t>
  </si>
  <si>
    <t>Each time this Transport shoots, select one weapon from up to X models embarked within it; this Transport counts as being equipped with those weapons as well.</t>
  </si>
  <si>
    <t>Transport Capacity</t>
  </si>
  <si>
    <t>This model has a transport capacity of X Infantry models. It cannot carry models with the Bulky, Very Bulky or Extremely Bulky special rules.</t>
  </si>
  <si>
    <t>Huge Transport Capacity</t>
  </si>
  <si>
    <t>This model has a transport capacity of X Infantry models.</t>
  </si>
  <si>
    <t>Fire Support</t>
  </si>
  <si>
    <t>In your Shooting phase, after this model has shot, select one enemy unit it scored one or more hits against this phase. Until the end of the phase, each time a friendly model that disembarked from this Transport this turn makes an attack that targets that enemy unit, you can re-roll the Wound roll.</t>
  </si>
  <si>
    <t>Drop Pod Assault</t>
  </si>
  <si>
    <t>Drop Pods and units embarked upon them must be held in Deep Strike Reserve, but neither it nor any units embarked within it are counted towards any limits placed on the maximum number of Reserves units you can start the battle with. At the beginning of your first turn, half of your Drop Pods (rounding up) automatically arrive from Reserve. The arrival of remaining Drop Pods is rolled for normally. Once a Drop Pod lands, all passengers must disembark; they must be set up more than 9" away from all enemy models; and no models can embark for the rest of the game.</t>
  </si>
  <si>
    <t>Inertial Guidance System</t>
  </si>
  <si>
    <t>If a Drop Pod scatters on top of impassable terrain or another model (friend or foe), reduce the scatter distance by the minimum required in order to avoid the obstacle. If the Drop Pod scatters off the edge of the board, it suffers a Deep Strike Mishap.</t>
  </si>
  <si>
    <t>Locator Beacon</t>
  </si>
  <si>
    <t>Friendly units do not scatter when they Deep Strike, so long as the first model is placed within 6" of a model with a locator beacon. The locator beacon must have been on the battlefield at the start of the turn in order for it to be used.</t>
  </si>
  <si>
    <t>Strafing Run</t>
  </si>
  <si>
    <t>Each time this model makes a ranged attack that targets a unit that cannot Fly, add 1 to the Damages characteristic.</t>
  </si>
  <si>
    <t>Vectored Afterburners</t>
  </si>
  <si>
    <t>When Zooming, a Stormtalon Gunship can move an additional 6" if it moves Flat Out. When Hovering, a Stormtalon Gunship receives +1 to its Jink cover saves (other cover saves are unaffected).</t>
  </si>
  <si>
    <t>Ceramite Plating</t>
  </si>
  <si>
    <t>Melta weapons do not roll an extra D6 armour penetration when shooting a vehicle equipped with ceramite plating at half range or less.</t>
  </si>
  <si>
    <t>Armoured Resilience</t>
  </si>
  <si>
    <t>Each time an attack is allocated to this model, subtract 1 from the Damage characteristic of that attack.</t>
  </si>
  <si>
    <t>Skies of Fury</t>
  </si>
  <si>
    <t>If the Stormraven has moved in Hover Mode more than 6", passengers can still disembark, but they must do so as follows: Nominate any point over which the Stormraven moved that turn and deploy the squad as if it were Deep Striking onto that point. If the unit scatters, every disembarking model must immediately take a Dangerous Terrain test. If any of the models cannot be deployed, the entire unit is destroyed. Models that disembark using the Skies of Fury special rule cannot charge on the turn they do so.</t>
  </si>
  <si>
    <t>Purge the Foe</t>
  </si>
  <si>
    <t>In your Shooting phase, after this unit has shot, you can select one enemy Infantry unit hit by one or more of those attacks made with a pyreclast flame projector. That enemy unit must take a Battle-shock test.</t>
  </si>
  <si>
    <t>Mantle of Ash</t>
  </si>
  <si>
    <t>Models in this unit have a 6+ invulnerable save against melta, volkite, plasma and flamer weapons, and melta bombs. In addition, all melta, volkite, plasma and flamer weapons, and melta bombs have -1 Strength when used against this unit.</t>
  </si>
  <si>
    <t>Implacable Run</t>
  </si>
  <si>
    <t>Do not roll dice to Run for this unit, instaed this unit Rund of 5". The Nocturne Born aptitude do not applicate to this unit.</t>
  </si>
  <si>
    <t>Wrought by Vulkan</t>
  </si>
  <si>
    <t>This model is immune to all the effect of the Melta, Armourbane, Sunder and Lance special rules. Any other rules which either reduce or permanently degrade his Armour Value or allow attacks which target him to roll more than one dice when making Armour Penetration roll have no effect on him.</t>
  </si>
  <si>
    <t>Burning Wrath</t>
  </si>
  <si>
    <t>This unit can forfeit his usual close combat attacks in order to inflict one automatic strength 12, armoured penetration -2, Damages 3  hit on every models in base contact with him at Initiative step 1.</t>
  </si>
  <si>
    <t>Nuncio-vox</t>
  </si>
  <si>
    <t>While at least one model with a nuncio-vox is present on the battlefield and not embarked in a vehicule or a building, the controlling player may re-roll any  Scatter rolls made as long as the model with the nuncio-vox has a line of sight to the unit targeted by the attack or the point  chosen as a target for the deployment.</t>
  </si>
  <si>
    <t>Sire of the Salamanders</t>
  </si>
  <si>
    <t>In an army which contains the Primarch Vulkan, all models with the ADEPTUS ASTARTES - SALAMANDERS identification gain the Adamantium Will special rule and improve the Leadership characteristic by 1.</t>
  </si>
  <si>
    <t>Blood of Fire</t>
  </si>
  <si>
    <t>This Unit can re-roll any failed It Will Not Die or Deny the Witch Tests.</t>
  </si>
  <si>
    <t>The Draken Scale</t>
  </si>
  <si>
    <t>Halves the Strength (round down) of any melta, volkite, plasma, fusion and flamer weapons used against this unit.</t>
  </si>
  <si>
    <t>Sire of the Blood Angels</t>
  </si>
  <si>
    <t>While the Primarch Sanguinius is present on the battlefield, all Jump units with the ADEPTUS ASTARTES - BLOOD ANGELS identification can use their Jump packs in both, Movement and Assault Phases. In addition, Sanguinius gain +1 Initiative and +1 Attack in the first turn of any combat.</t>
  </si>
  <si>
    <t>Angelic Presence</t>
  </si>
  <si>
    <t>Any friendly units within 3" of Sanguinius gain + D3 to the Wound value used to calculate if the unit has won a close combat.</t>
  </si>
  <si>
    <t>The Regalia Resplendent</t>
  </si>
  <si>
    <t>This Unit can re-roll any failed invulnerable saves on a turn in which he charges.</t>
  </si>
  <si>
    <t>Great Wings</t>
  </si>
  <si>
    <t>Sanguinius may always use his jump pack in both the Movement and Assault phases. When Sanguinius resolves Hammer of Wrath attacks, he does so at Str 10, AP -4 Damages D6. When deploying via Deep Strike, Sanguinius and any unit he accompanies does not scatter.</t>
  </si>
  <si>
    <t>Sky Strike</t>
  </si>
  <si>
    <t>At the end of any Movement phase in which this model has moved using the Jump Pack rules, nominate one enemy unit not locked in combat that the model has moved over that turn. The unit takes one hit (if the unit is an enemy Flyer in Zoom mode or an enemy Swooping Monstrous Creature, it instead takes D3 hits). These hits are resolved at Str 6, AP -4 Damages D3, using Random Allocation and the Ignores Cover special rule. Against vehicles, these hits are resolved against the target’s Side armour.</t>
  </si>
  <si>
    <t>Healing Tears</t>
  </si>
  <si>
    <t>While this unit contains a Celestine model, in your Command phase, set up a single slain Geminae Superia anywhere within 2" of Celestine (or as close to her as possible).</t>
  </si>
  <si>
    <t>Divine Guardians</t>
  </si>
  <si>
    <t>Whilst at least one Geminae Superia is still alive, resolve any wounds suffered by Celestine against the Geminae Superia closest to her instead. Saint Celestine is permitted to join other units, in which case both Celestine and her Geminae Superia join the unit. If Celestine then leaves the unit, her Geminae Superia also leave the unit, forming a separate unit with her.</t>
  </si>
  <si>
    <t>Miraculous Intervention</t>
  </si>
  <si>
    <t>The first time Saint Celestine is removed as a casualty, she must take a Leadership test. If this test is failed, she is slain as normal; if successful, leave a suitable counter on the spot where Saint Celestine lost her last wound. At the start of your next turn, place Saint Celestine back on the battlefield, with all her Wounds restored, within 1" of the counter (or as close to it as possible). Saint Celestine can act normally in a turn in which she resurrects.</t>
  </si>
  <si>
    <t>Martyrdom</t>
  </si>
  <si>
    <t>If a model with the Martyrdom special rule is your Warlord, and that model is removed as a casualty during the battle, all friendly units wholly comprised of models with the Act of Faith special rule automatically pass all Leadership tests until the end of your next turn.</t>
  </si>
  <si>
    <t>Saintly Blessings</t>
  </si>
  <si>
    <t>Saint Celestine can bestow a Saintly Blessing during each of your Command Phases. A Saintly Blessing affects all non-vehicle units from the Armies of the Imperium which are within 12"" of Saint Celestine when it is activated. Each Saintly Blessing can only be activated once during the course of each battle. Independent Characters that have joined units that are affected by a Saintly Blessing are also affected so long as they remain in the unit._x000D_
    - Heroic Zeal: The unit gains the Zealot special rule until your next Command Phase._x000D_
    - Fanatical Fortitude: All models in the unit gain the Feel no Pain (6+) special rule until your next Command Phase. Models that already have the Feel no Pain special rule instead add 1 to their Feel no Pain rolls._x000D_
    - Religious Fanaticism: All models in the unit gain the Counter-Attack and Furious Charge special rules until your next Command Phase._x000D_
    - Devout Determination: All models in the unit gain the Crusader and Fleet special rules until your next Command Phase._x000D_
    - Pious Grit: All models in the unit gain the Relentless special rule until your next Command Phase._x000D_
    - Idomitable Faith: The unit gains the It Will Not Die special rule until your next Command Phase.</t>
  </si>
  <si>
    <t>Polymorphine</t>
  </si>
  <si>
    <t>When a Callidus Assassin is deployed using her Infiltrate aptitude, she can be set up anywhere on the table that is more than 1" from any enemy unit, whether deployed enemy units can draw a line of sight to her or not. If a Callidus Assassin starts the game in Reserves, she can choose to move on from the enemy board edge when she arrives. In either case, during the first game turn, or during the game turn in which the Callidus Assassin arrives from Reserves, enemy units can only fire Snap Shots when targeting her. At the end of your opponent’s turn, if this model is not within Engagement Range of any enemy units, you can remove it from the battlefield and then, in the Reinforcements step of your next Movement phase, she can reuse the Infiltrate special rule as previous. If the battle ends and this model is not on the battlefield, it counts as destroyed.</t>
  </si>
  <si>
    <t>Reign of Confusion</t>
  </si>
  <si>
    <t>If your army includes a Callidus Assassin, you can re-roll the dice when attempting to Seize the Initiative. In addition, your opponent suffers -3 to the first Reserve Roll he makes during the game. Moreover, once per battle, after your opponent uses a Stratagem, this model can use this special rule. If it does, until the end of the battle, the CP cost your opponent must pay to use that Stratagem again is increased by 1CP.</t>
  </si>
  <si>
    <t>No Escape</t>
  </si>
  <si>
    <t>Each time an enemy unit (excluding Monster and Vehicle units) that is within Engagement Range of one or more units with this special rule is selected to Fall Back, models in that enemy unit must take Desperate Escape tests as if their unit was Battle-shocked. When doing so, if that enemy unit is also Battle-shocked by other means, subtract 1 from each of those Desperate Escape tests.</t>
  </si>
  <si>
    <t>Frenzon</t>
  </si>
  <si>
    <t>In your Command phase, select one of the effects below to apply until the start of your next Command phase:_x000D_
    - Adrenal Surge: This model is eligible to shoot and declare a charge in a turn in which it Rund._x000D_
    - Predatory Focus: This model’s weapons have the Precision Shot and Precision Strike special rule._x000D_
    - Killing Rampage: This model’s weapons have the Sustained Hits 3 special rule.</t>
  </si>
  <si>
    <t>Sentinel Array</t>
  </si>
  <si>
    <t>An Eversor Assassin fires Overwatch using his full WS.</t>
  </si>
  <si>
    <t>Fast Shot</t>
  </si>
  <si>
    <t>Whenever an Eversor Assassin fires his executioner pistol, he does so 4 times. All of these shots must be at the same target unit, but can be any mixture of bolt pistol and needle pistol shots.</t>
  </si>
  <si>
    <t>Bio-meltdown</t>
  </si>
  <si>
    <t>Psychic Abomination</t>
  </si>
  <si>
    <t>Psykers, friend or foe, within 12" of a Culexus Assassin have -3 Leadership, do not generate any Warp Charge and only harness Warp Charge points on a 6 (even if the unit would otherwise harness Warp Charge on another result). A Culexus Assassin has the Feel no Pain (2+) special rule against Psychic Attacks. Any blessing or malediction psychic powers affecting a unit immediately cease to be in effect if the unit moves within 12" of a Culexus or vice versa. This rule does not apply whilst the Culexus is embarked in a Transport.</t>
  </si>
  <si>
    <t>Etherium</t>
  </si>
  <si>
    <t>Whenever enemy units target a Culexus Assassin with shooting or close combat attacks, the shots/attacks always suffer a -3 To Hit.</t>
  </si>
  <si>
    <t>Psyk-out grenades</t>
  </si>
  <si>
    <t>When a unit equipped with psyk-out grenades launches an assault, any models with the Dæmon, Psyker, Psychic Pilot or Brotherhood of Psykers special rules in the assaulted unit(s) are reduced to Initiative 1 for the remainder of the phase.</t>
  </si>
  <si>
    <t>Deadshot</t>
  </si>
  <si>
    <t>Each time this model makes a ranged attack, if a Critical Hit is scored, add 3 to the Damage characteristic of that attack. After this model has resolved its ranged attacks, select one enemy unit that was hit by one or more of those attacks. That unit must take a Battle-shock test.</t>
  </si>
  <si>
    <t>Exitus Ammo</t>
  </si>
  <si>
    <t>Each time a Vindicare Assassin fires a weapon with this aptitude, choose one of the three following types of ammunition:_x000D_
    - Shield-breaker: Invulnerable saves cannot be taken against Wounds, glancing hits, or penetrating hits from a shield-breaker round._x000D_
    - Turbo-penetrator: Against vehicles, shots from a turbo-penetrator round count as Strength 10. Against all other targets, shots from a turbo-penetrator round gain the Devastating Wounds special rule._x000D_
    - Hellfire: Shots from a hellfire round always wound on a 2+.</t>
  </si>
  <si>
    <t>Spy Mask</t>
  </si>
  <si>
    <t>All successful To Hit rolls made by a Vindicare Assassin, excluding Snap Shots, have the Ignores Cover special rule.</t>
  </si>
  <si>
    <t>Authority of the Inquisition</t>
  </si>
  <si>
    <t>While this model is leading a unit, it can embark within any Transport that its Bodyguard unit can embark within.</t>
  </si>
  <si>
    <t>Psyoculum</t>
  </si>
  <si>
    <t>While this model is leading a unit, ranged weapons equipped by models in that unit have the Anti-Psyker special rule.</t>
  </si>
  <si>
    <t>Aura of Oppression</t>
  </si>
  <si>
    <t>Warp Charge: 1 or 3_x000D_
    - Aura of Oppression is a malediction that targets a single non-vehicle enemy unit within 12"". The target unit must immediately take a Pinning test. Even if this test is passed, whilst this power is in effect, the target unit cannot Run, Turbo-boost, perform Sweeping Runs or fire Overwatch. Alternatively, you can attempt to manifest this power at Warp Charge 3 (decide before rolling). If you do so, this power targets all enemy non-vehicle units within 12"" of the caster.</t>
  </si>
  <si>
    <t>Indomitable Will</t>
  </si>
  <si>
    <t>When making a Deny the Witch test, Inquisitor Greyfax always counts as having a higher Mastery Level than the Psyker manifesting the power.</t>
  </si>
  <si>
    <t>Strategic Knowledge</t>
  </si>
  <si>
    <t>While this model is leading a unit, that unit is eligible to shoot and declare a charge in a turn in which it Rund or Fell Back.</t>
  </si>
  <si>
    <t>Tactical Instinct</t>
  </si>
  <si>
    <t>While this model is leading a unit, you can target that unit with a Stratagem even if that Stratagem has already been used on another unit from your army this phase. In addition, that unit can be targeted with a Stratagem even while it is Battle-shocked.</t>
  </si>
  <si>
    <t>Watch Master</t>
  </si>
  <si>
    <t>Once per battle, after your opponent uses a Stratagem, if this model is your Warlord and is on the battlefield, it can use this special rule. If it does, until the end of the battle, increase the cost of that Stratagem to your opponent by 1CP.</t>
  </si>
  <si>
    <t>Unstoppable Champion</t>
  </si>
  <si>
    <t>The first time this model is destroyed, roll one D6 at the end of the phase. On a 2+, set this model back up on the battlefield, as close as possible to where it was destroyed and not within Engagement Range of any enemy units, with 1 wound remaining.</t>
  </si>
  <si>
    <t>Catechism of Death</t>
  </si>
  <si>
    <t>Melee weapons equipped by figurines within 6" of Chaplain Cassius have the Devastating Wounds special rule.</t>
  </si>
  <si>
    <t>Unflinching</t>
  </si>
  <si>
    <t>Each time this unit takes a Battle-shock or Leadership test, you can re-roll that test.</t>
  </si>
  <si>
    <t>Psychic Hood</t>
  </si>
  <si>
    <t>Figurines within 6" of Librarian Jensus Natorian have the Feel no Pain (4+) special rule against Psychic Attacks.</t>
  </si>
  <si>
    <t>Mental Fortress (Psychic)</t>
  </si>
  <si>
    <t>While this model is leading a unit, models in that unit have a 4+ invulnerable save.</t>
  </si>
  <si>
    <t>Winged Deliverance</t>
  </si>
  <si>
    <t>The Veterans with Jump Pack may use their jump pack in both the Movement and Assault phases of the same turn. Furthermore, when they makes Hammer of Wrath attacks, they can re-roll failed To Wound rolls.</t>
  </si>
  <si>
    <t>Flamecraft</t>
  </si>
  <si>
    <t>The Terminator has the Feel no Pain (4+) special rule against Wounds caused by Flamer weapons. Furthermore, he can re-roll all failed To Wound rolls and armour penetration rolls that do not result in glancing or penetrating hits when using his heavy flamer.</t>
  </si>
  <si>
    <t>Friendly units composed entirely of models in Terminator armour do not scatter when they Deep Strike, so long as the first model is placed within 6" of the Biker. For this to work, the Biker must have been on the battlefield at the start of the turn.</t>
  </si>
  <si>
    <t>Born in the Saddle</t>
  </si>
  <si>
    <t>The Biker adds 1 to his Strength when resolving hits caused by the Hammer of Wrath special rule.</t>
  </si>
  <si>
    <t>Proteus Doctrines</t>
  </si>
  <si>
    <t>Each time a model in this unit makes an attack that targets a unit that is not Below Half-strength, add 1 to the Hit roll.</t>
  </si>
  <si>
    <t>Crull Focus</t>
  </si>
  <si>
    <t>Each time a model in the Squad Crull unit makes an attack that targets your Oath of Moment target, re-roll a Wound roll of 1.</t>
  </si>
  <si>
    <t>Galatael Assault</t>
  </si>
  <si>
    <t>Each time the Squad Galatael unit ends a Charge move, until the end of the turn, melee weapons equipped by models in this unit have the Lethal hits special rule.</t>
  </si>
  <si>
    <t>Atonement Through Honour</t>
  </si>
  <si>
    <t>A model with this special rule doubles its Attacks in the assault phase if it is locked in combat with an Independent Character, a Monstrous Creature or a Vehicle, or if the combat it is in contains more enemy models than friendly ones (count all models locked in the combat, not just the ones engaged with this model).</t>
  </si>
  <si>
    <t>Thrice-blessed Hull</t>
  </si>
  <si>
    <t>Revered ancient Nihilus has a 6+ invulnerable save, which is increased to 5+ against damage sustained from enemy witchfire powers and Psychic Attacks.</t>
  </si>
  <si>
    <t>Blackstar Cluster Launcher</t>
  </si>
  <si>
    <t>Each time this model ends a Normal move, you can select one enemy unit it moved over during that move and roll six D6: for each 5+, that unit suffers 1 mortal wound.</t>
  </si>
  <si>
    <t>Auspex Array</t>
  </si>
  <si>
    <t>Ranged weapons equipped by the bearer have the  Ignores cover special rule.</t>
  </si>
  <si>
    <t>Infernum Halo-launcher</t>
  </si>
  <si>
    <t>You can re-roll failed cover saves for a Corvus Blackstar that is Jinking if it is equipped with an infernum halo-launcher.</t>
  </si>
  <si>
    <t>Refuse to Yield</t>
  </si>
  <si>
    <t>Each time an attack is allocated to this model, halve the Damage characteristic of that attack.</t>
  </si>
  <si>
    <t>Master of Deceit</t>
  </si>
  <si>
    <t>After both players have deployed their armies and determined who has the first turn, if your army includes one or more models with this aptitude, you can select up to three friendly ADEPTUS ASTARTES PHOBOS or ADEPTUS ASTARTES SCOUT SQUAD units and redeploy all of those units. When doing so, any of those units can be placed into Ongoing Reserves, regardless of how many units are already in Ongoing Reserves.</t>
  </si>
  <si>
    <t>Finest Hour</t>
  </si>
  <si>
    <t>Once per battle, at the start of the Fight phase, this model can use this special rule. If it does, until the end of the phase, add 3 to the Attacks characteristic of melee weapons equipped by this model and those weapons have the Devastating Wounds special rule.</t>
  </si>
  <si>
    <t>Shoot and Fade</t>
  </si>
  <si>
    <t>In your Shooting phase, after this model’s unit has shot, if it is not within Engagement Range of any enemy models, it can make a Normal move of up to D6".</t>
  </si>
  <si>
    <t>Deadly Terror</t>
  </si>
  <si>
    <t>While this model is leading a unit, increase the range of that unit’s Terror Troops special rule by 3".</t>
  </si>
  <si>
    <t>Shrouding (Psychic)</t>
  </si>
  <si>
    <t>While this model is leading a unit, models in that unit have the Stealth special rule and that unit cannot be targeted by ranged attacks unless the attacking model is within 12".</t>
  </si>
  <si>
    <t>Tempormortis</t>
  </si>
  <si>
    <t>While this model is leading a unit, that unit has the Fights First special rule and, at the start of the Fight phase, you can select one enemy unit within 3" of this model. That unit is not eligible to fight this phase until after all eligible units from your army have done so.</t>
  </si>
  <si>
    <t>Silent Fury</t>
  </si>
  <si>
    <t>Each time this model destroys an enemy Character model, until the end of the battle, add 1 to the Attacks characteristic of its execution relic blade.</t>
  </si>
  <si>
    <t>Astartes Banner</t>
  </si>
  <si>
    <t>While this model is leading a unit, add 1 to the Objective Control characteristic of models in that unit.</t>
  </si>
  <si>
    <t>Unbreakable Duty</t>
  </si>
  <si>
    <t>While this model is within range of an objective marker and/or within 6" of the centre of the battlefield, this model has the Feel no Pain (4+) special rule.</t>
  </si>
  <si>
    <t>Deeds of Heroism</t>
  </si>
  <si>
    <t>Once per battle, when this model is selected to fight, it can use this special rule. If it does, until the end of the phase, add 1 to the Attacks characteristic of melee weapons equipped by models in this model’s unit.</t>
  </si>
  <si>
    <t>Bladeguard</t>
  </si>
  <si>
    <t>At the start of the Fight phase, you can select one of the following aptitudes to apply to models in this unit until the end of the phase:_x000D_
    - Swords of the Chapter: Each time a model in this unit makes a melee attack, re-roll a Hit roll of 1._x000D_
    - Shields of the Chapter: Each time an invulnerable saving throw is made for a model in this unit, re-roll a saving throw of 1.</t>
  </si>
  <si>
    <t>Objective Secured</t>
  </si>
  <si>
    <t>If you control an objective marker at the end of your Command phase and this unit is within range of that objective marker, that objective marker remains under your control, even if you have no models within range of it, until your opponent controls it at the start or end of any turn.</t>
  </si>
  <si>
    <t>Shock Assault</t>
  </si>
  <si>
    <t>Each time a model in this unit targets an enemy unit with a melee attack, re-roll a Wound roll of 1. If that enemy unit is within range of an objective marker, you can re-roll the Wound roll instead.</t>
  </si>
  <si>
    <t>Multi-spectrum Array</t>
  </si>
  <si>
    <t>In your Shooting phase, after this unit has shot, select one enemy unit that was hit by one or more attacks made by this unit this phase. Until the end of the phase, each time a friendly unit makes an attack that targets that enemy unit, add 1 to the Hit roll.</t>
  </si>
  <si>
    <t>Haywire Mine</t>
  </si>
  <si>
    <t>Once per battle, at the end of your Movement phase, if this unit is wholly within an Area Terrain feature, you can select for that terrain feature to be mined. If you do so, until the end of Battle or until an ennely unit enter the same Area Terrain:_x000D_
    - Treat that terrain feature as if it had the Dangerous Ground terrain trait._x000D_
    - The first time an enemy unit ends any type of move within that terrain feature, roll one D6: on a 2+, that enemy unit suffers D3 mortal wounds, 2D3 instead if it is a Vehicle unit.</t>
  </si>
  <si>
    <t>Omni-scramblers</t>
  </si>
  <si>
    <t>Enemy units that are set up on the battlefield from Reserves cannot be set up within 12" of this unit.</t>
  </si>
  <si>
    <t>Helix Gauntlet</t>
  </si>
  <si>
    <t>Models in the bearer’s unit have the Feel no Pain (6+) special rule.</t>
  </si>
  <si>
    <t>Infiltrator Comms Array</t>
  </si>
  <si>
    <t>Each time you target the bearer’s unit with a Stratagem, roll one D6: on a 5+, you gain 1CP.</t>
  </si>
  <si>
    <t>Fearsome Assault</t>
  </si>
  <si>
    <t>At the start of the Fight phase, each enemy unit within Engagement Range of one or more units with this special rule must take a Battle-shock test.</t>
  </si>
  <si>
    <t>Terror Troops (Aura)</t>
  </si>
  <si>
    <t>While an enemy unit is within 6" of this unit, each time that unit takes a Battle-shock or Leadership test, subtract 1 from that test.</t>
  </si>
  <si>
    <t>Grapnel Launcher</t>
  </si>
  <si>
    <t>Each time the bearer’s unit makes a Normal, Run, Fall Back or Charge move, ignore any vertical distance when determining the total distance the bearer can be moved during that move.</t>
  </si>
  <si>
    <t>For the Chapter!</t>
  </si>
  <si>
    <t>Each time a model in this unit is destroyed, roll one D6: on a 3+, do not remove it from play. The destroyed model can shoot after the attacking model’s unit has finished making its attacks, and is then removed from play. When resolving these attacks, any Hazardous tests taken for that attack are automatically passed.</t>
  </si>
  <si>
    <t>Total Obliteration</t>
  </si>
  <si>
    <t>Each time a ranged attack made by a model in this unit targets a Monstruous Creature or Vehicle model, you can re-roll the Hit roll, you can re-roll the Wound roll and you can re-roll the Damage roll.</t>
  </si>
  <si>
    <t>Reposition Under Covering Fire</t>
  </si>
  <si>
    <t>In your Shooting phase, after this unit has shot, if it contains an Eliminator Sergeant equipped with an instigator bolt carbine, this unit can make a Normal move. If it does so, until the end of the turn, this unit is not eligible to declare a charge.</t>
  </si>
  <si>
    <t>Mark the Target</t>
  </si>
  <si>
    <t>Each time this unit Remains Stationary, until the start of your next Movement phase, ranged weapons equipped by models in this unit have the Devastating Wounds special rules.</t>
  </si>
  <si>
    <t>Suppression Fire</t>
  </si>
  <si>
    <t>In your Shooting phase, after this unit has shot, select one enemy unit hit by one or more of those attacks made with an accelerator autocannon. Until the start of your next turn, while this unit is on the battlefield, that enemy unit is suppressed. While a unit is suppressed, each time a model in that unit makes an attack, subtract 1 from the Hit roll.</t>
  </si>
  <si>
    <t>Meteoric Descent</t>
  </si>
  <si>
    <t>When this unit is set up on the battlefield using the Deep Strike special rule, it can perform a meteoric descent. If it does, this unit can be set up anywhere on the battlefield that is more than 3" horizontally away from all enemy units, but until the end of the turn, it is not eligible to declare a charge.</t>
  </si>
  <si>
    <t>Combat Support</t>
  </si>
  <si>
    <t>Once per turn, in your opponent’s Shooting phase, when a friendly Infantry unit within 6" of this model is selected as the target of an attack, one model from your army with this special rule can use it. If it does, after that enemy unit has finished making its attacks, that model can shoot as if it were your Shooting phase, but when resolving those attacks it can only target that enemy unit (only if it is an eligible target).</t>
  </si>
  <si>
    <t>Assault Vehicle</t>
  </si>
  <si>
    <t>Units can disembark from this Transport after it has Rund.</t>
  </si>
  <si>
    <t>Emergency Combat Embarkation</t>
  </si>
  <si>
    <t>Once per turn, in your opponent’s Charge phase, after an enemy unit has selected targets for its charge but before it makes a Charge move, you can select one Adeptus Astartes unit from your army that was selected as a target of that charge. Provided that unit is not within Engagement Range of one or more enemy units and every model in that unit is within 3" of this Transport, it can embark within this Transport. The charging unit can then select new targets for its charge.</t>
  </si>
  <si>
    <t>Invocation of Machine Vengeance (Aura)</t>
  </si>
  <si>
    <t>While a friendly unit is within 6" of this model, each time a model in that unit makes an attack, re-roll a Hit roll of 1.</t>
  </si>
  <si>
    <t>Mantra of Discipline (Aura)</t>
  </si>
  <si>
    <t>While a friendly unit is within 6" of this model, each time you take a Battle-shock or Leadership test for that unit, add 1 to that test.</t>
  </si>
  <si>
    <t>Shroudpsalm (Aura)</t>
  </si>
  <si>
    <t>While a friendly unit is within 6" of this model, each time a ranged attack targets that unit, that unit has the Benefit of Cover against that attack.</t>
  </si>
  <si>
    <t>Mechanicus Bodyguard</t>
  </si>
  <si>
    <t>While this model is within 3" of one or more other friendly units, this model has the Lone Operative special rule.</t>
  </si>
  <si>
    <t>Self-repair Mechanisms</t>
  </si>
  <si>
    <t>At the start of your Command phase, this model regains up to D3 lost wounds.</t>
  </si>
  <si>
    <t>Lord of the Machine Cult</t>
  </si>
  <si>
    <t>While this model is leading a unit, models in that unit have the Feel no Pain (5+) special rule.</t>
  </si>
  <si>
    <t>Master of Machines</t>
  </si>
  <si>
    <t>In each of your Shooting phases, instead of firing, a Tech-Priest Dominus can choose to repair a single friendly vehicle that he is in base contact with or embarked upon, or to restore a Wound lost earlier in the battle. To do either, roll a D6. On a 2+,the target restore a Wound Point lost earlier in the battle, or repair a Weapon Destroyed or Immobilised result suffered earlier in the battle; this is effective immediately.</t>
  </si>
  <si>
    <t>Data-spike</t>
  </si>
  <si>
    <t>At the start of the Fight phase, you can select one enemy Vehicle unit within Engagement Range of this model’s unit and roll one D6: on a 4+, that enemy unit suffers D6 mortal wounds and, until the end of the phase, the melee weapons WS characteristic equipped by that enemy unit is worsened by 1.</t>
  </si>
  <si>
    <t>Battle Protocols</t>
  </si>
  <si>
    <t>At the start of the battle, if this model is leading a KASTELAN ROBOTS unit, that unit enters Aegis Protocols. In your Command phase, you can select one protocol for that unit to enter. Once a unit enters a protocol, it remains in that protocol until it enters a different one._x000D_
    - Protector Protocol: Add 2 to the Attacks characteristic of ranged weapons equipped by KASTELAN ROBOT models in that unit._x000D_
    - Conqueror Protocol: Add 2 to the Attacks characteristic of melee weapons equipped by KASTELAN ROBOT models in that unit._x000D_
    - Aegis Protocol: Add 1 to the Toughness characteristic of KASTELAN ROBOT models in that unit.</t>
  </si>
  <si>
    <t>Objective Scouted</t>
  </si>
  <si>
    <t>At the end of your Command phase, if this unit is within range of an objective marker you control, that objective marker remains under your control, even if you have no models within range of it, until your opponent controls it at the start or end of any turn.</t>
  </si>
  <si>
    <t>Enhanced data-tether</t>
  </si>
  <si>
    <t>Each time you select the bearer’s unit as the target of a Stratagem, roll one D6: on a 5+, you gain 1CP.</t>
  </si>
  <si>
    <t>Omnispex</t>
  </si>
  <si>
    <t>Ranged weapons equipped by models in the bearer’s unit have the Ignores Cover special rule.</t>
  </si>
  <si>
    <t>Rad-saturation (Aura)</t>
  </si>
  <si>
    <t>While an enemy unit (excluding Vehicle units) is within 3" of this unit, subtract 1 from the Objective Control characteristic of models in that unit.</t>
  </si>
  <si>
    <t>Robotic Bodyguard</t>
  </si>
  <si>
    <t>While a CYBERNETICA DATASMITH model is leading this unit, that model has the Feel no Pain (4+) special rule.</t>
  </si>
  <si>
    <t>Repulsor Grid</t>
  </si>
  <si>
    <t>Each time a ranged attack is allocated to a model in this unit, on an unmodified saving throw of 6, the attacking unit suffers 1 mortal wound after it has finished making its attacks.</t>
  </si>
  <si>
    <t>Broad spectrum data-tether</t>
  </si>
  <si>
    <t>Each time you target the bearer with a Stratagem, roll one D6: on a 5+, you gain 1CP.</t>
  </si>
  <si>
    <t>Emanatus Force Field (Aura)</t>
  </si>
  <si>
    <t>While a friendly model is wholly within 6" of this model, that model has a 4+ invulnerable save against ranged attacks.</t>
  </si>
  <si>
    <t>Skyfire Protocols</t>
  </si>
  <si>
    <t>While this model is either wholly within your deployment zone or within range of an objective marker you control, its Armiger autocannons have the Anti-Flyer special rule.</t>
  </si>
  <si>
    <t>Armiger Squadron</t>
  </si>
  <si>
    <t>The first time this unit is set upon the battlefield, if this unit contains more than one model, each model in this unit must be set up within 6" of at least one other model from this unit. From that point onwards, each model operates independently and is treated as a separate unit.</t>
  </si>
  <si>
    <t>Impetuous Glory</t>
  </si>
  <si>
    <t>Each time this model makes a Charge move, until the end of the turn, melee weapons equipped by this model have the Sustained Hit special rule.</t>
  </si>
  <si>
    <t>Crusader’s Duty (Bondsman)</t>
  </si>
  <si>
    <t>While a model is affected by this aptitude, each time that model makes a ranged attack, add 1 to the Hit roll.</t>
  </si>
  <si>
    <t>Punishing Salvoes</t>
  </si>
  <si>
    <t>In your Movement phase, if this model Remains Stationary, until the start of your next Movement phase, this model’s ranged weapons have the Sustained Hits 1 special rule.</t>
  </si>
  <si>
    <t>Errant’s Duty (Bondsman)</t>
  </si>
  <si>
    <t>While a model is affected by this aptitude, you can re-roll Advance rolls made for that model and its ranged weapons have the Assault type.</t>
  </si>
  <si>
    <t>Aggressive Assault</t>
  </si>
  <si>
    <t>Each time this model makes a ranged attack against the closest eligible target, add 1 to the Hit roll.</t>
  </si>
  <si>
    <t>Gallant’s Duty (Bondsman)</t>
  </si>
  <si>
    <t>While a model is affected by this aptitude, you can re-roll Charge rolls made for that model and each time that model makes a melee attack, you can re-roll the Hit roll.</t>
  </si>
  <si>
    <t>Martial Pride</t>
  </si>
  <si>
    <t>Each time a melee attack targets this model, subtract 1 from the Hit roll.</t>
  </si>
  <si>
    <t>Paladin’s Duty (Bondsman)</t>
  </si>
  <si>
    <t>While a model is affected by this aptitude, its weapons have the Lethal Hits and Lance special rule.</t>
  </si>
  <si>
    <t>Seasoned Noble</t>
  </si>
  <si>
    <t>Once per phase, you can re-roll one Hit roll, one Wound roll or one saving throw made for this model.</t>
  </si>
  <si>
    <t>Warden’s Duty (Bondsman)</t>
  </si>
  <si>
    <t>While a model is affected by this aptitude, each time an attack is allocated to that model, subtract 1 from the Damage characteristic of that attack.</t>
  </si>
  <si>
    <t>Thin Their Ranks</t>
  </si>
  <si>
    <t>Each time this model makes a ranged attack that targets an enemy unit (excluding Monsters and Vehicles), that attack has the Devastating Wounds special rule.</t>
  </si>
  <si>
    <t>Sire of the Night Lords</t>
  </si>
  <si>
    <t>In an army which contains the Primarch Konrad Curze, all models with the HERETIC ASTARTES - NIGHT LORDS identification impose a -1 penalty on the Leadership value of ennemy units when testing for Fear. Konrad Curze may always impose Night Fighting rule on the first turn of any game.</t>
  </si>
  <si>
    <t>The King of Terror</t>
  </si>
  <si>
    <t>This Unit impose a -3 penalty on the Leadership value of ennemy units when testing for Fear. In addition, should he be part of an assault where an ennemy unit is destroyed outright, all other ennemy units subject to Fear within 12" and with a line of sight to the combat must take an immediate Moral check or fall back.</t>
  </si>
  <si>
    <t>The Nighmare Mantle</t>
  </si>
  <si>
    <t>Hammer of Wrath special rule inflicts +D3 attacks rather than the the usual +1 additional attack.</t>
  </si>
  <si>
    <t>Repressed Psyker</t>
  </si>
  <si>
    <t>A modified Leadership of 8+ is used when suffering the Perils of the Warp.</t>
  </si>
  <si>
    <t>Master of Atramentar</t>
  </si>
  <si>
    <t>Each time a Chaos Terminator Squad deep strike, they can be placed within 6" of Sevatar even if that let them at less than 9" horizontally away from any enemy models.</t>
  </si>
  <si>
    <t>Dirty Fighter</t>
  </si>
  <si>
    <t>Each time this model makes a melee attack that targets a Character unit, he gains the Instant Death speical rule for his attacks.</t>
  </si>
  <si>
    <t>Terrifying Assault</t>
  </si>
  <si>
    <t>Fearsome (Aura)</t>
  </si>
  <si>
    <t>While an enemy unit is within 6" of this unit, each time that enemy unit takes a Battle-shock or Leadership test, subtract 1 from the result.</t>
  </si>
  <si>
    <t>Formidably Resilient</t>
  </si>
  <si>
    <t>Lord of Chaos</t>
  </si>
  <si>
    <t>Once per battle round, one unit from your army with this special rule can be targeted with a Stratagem for 0CP, even if another unit from your army has already been targeted with that Stratagem this phase.</t>
  </si>
  <si>
    <t>Head Taker</t>
  </si>
  <si>
    <t>While this model is leading a unit, each time this model’s unit ends a Charge move, select one enemy unit within Engagement Range of this model’s unit and roll one D6 for each model in this model’s unit: for each 4+, that enemy unit suffers 1 mortal wound.</t>
  </si>
  <si>
    <t>Warptime (Psychic)</t>
  </si>
  <si>
    <t>While this model is leading a unit, you can re-roll Advance and Charge rolls made for that unit.</t>
  </si>
  <si>
    <t>Death Hex (Psychic)</t>
  </si>
  <si>
    <t>At the start of your Shooting phase, one Psyker with this special rule can use it. If it does, select one enemy unit within 12" of and visible to that Psyker and roll one D6: on a 1, that Psyker’s unit suffers D3 mortal wounds; on a 2+, until the start of your next Movement phase, each time an attack targets that enemy unit, improve the Armour Penetration characteristic of that attack by 1.</t>
  </si>
  <si>
    <t>Veterans of the Long War</t>
  </si>
  <si>
    <t>For the Dark Gods</t>
  </si>
  <si>
    <t>Despoilers</t>
  </si>
  <si>
    <t>Each time this unit makes a Dark Pact, until the end of the phase, each time a model in this unit makes an attack, you can re-roll the Hit roll.</t>
  </si>
  <si>
    <t>Unholy Bloodshed</t>
  </si>
  <si>
    <t>Each time this unit makes a Dark Pact, until the end of the phase, weapons equipped by models in this unit have the Devastating Wounds special rules.</t>
  </si>
  <si>
    <t>Vessels of Chaos</t>
  </si>
  <si>
    <t>Each unit locked in combat roll a D3 at the start of the Fight sub-phase:_x000D_
    D3            Mutation_x000D_
    1             Strength of the Damned: re-roll all failed To Wound rolls. _x000D_
    2             Vorpal Claws: Melee weapons are AP3. _x000D_
    3             Supernatural Speed: +1 Attack and +1 Initiative.</t>
  </si>
  <si>
    <t>Chosen Marauders</t>
  </si>
  <si>
    <t>This unit is eligible to shoot and declare a charge in a turn in which it Advanced or Fell Back.</t>
  </si>
  <si>
    <t>Chaos Icon</t>
  </si>
  <si>
    <t>Each time the bearer’s unit takes a Leadership test for the Dark Pacts special rule, you can re-roll that test.</t>
  </si>
  <si>
    <t>Icon of Wrath</t>
  </si>
  <si>
    <t>All model in a unit equipped with an Icon of Wrath can re-roll charge range and improve the Armour Penetration characteristic of Melee attacks by 1.</t>
  </si>
  <si>
    <t>Icon of Flame</t>
  </si>
  <si>
    <t>Each time a model in the bearer’s unit makes a ranged attack, Critical Wound AP is improved by 1.</t>
  </si>
  <si>
    <t>Icon of Despair</t>
  </si>
  <si>
    <t>All model in a unit equipped with an Icon of Despair have the Fear special rule.</t>
  </si>
  <si>
    <t>Icon of Vengeance</t>
  </si>
  <si>
    <t>All model in a unit equipped with an icon of vengeance have the Fearless special rule.</t>
  </si>
  <si>
    <t>Icon of Excess</t>
  </si>
  <si>
    <t>Mark of Khorne</t>
  </si>
  <si>
    <t>Each time a model in this unit makes a melee attack, if that models unit made a charge move, was charged or performed a Heroic Intervention this turn, add 1 to the Strength characteristic of that attack.</t>
  </si>
  <si>
    <t>Mark of Slaanesh</t>
  </si>
  <si>
    <t>Each time a model in this unit makes an attack, an unmodified Hit roll of 5+ scores a Critical Hit.</t>
  </si>
  <si>
    <t>Mark of Nurgle</t>
  </si>
  <si>
    <t>Each time an attack is made against this unit, if the Strength characteristic of that attack is at least double the Toughness characteristic of this unit, subtract 1 from that attack’s wound roll.</t>
  </si>
  <si>
    <t>Mark of Tzeentch</t>
  </si>
  <si>
    <t>Once per turn, the first time a saving throw is failed for this unit, the Damage characteristic of that attack is changed to 0.</t>
  </si>
  <si>
    <t>Outmanoeuvre</t>
  </si>
  <si>
    <t>At the end of your opponent’s turn, if this unit is wholly within 6" of one or more battlefield edge and not within Engagement Range of one or more enemy units, you can remove it from the battlefield and place it into Ongoing Reserves.</t>
  </si>
  <si>
    <t>Warpflame Strike</t>
  </si>
  <si>
    <t>When Warp Talons arrive by Deep Strike, all enemy units within 6" count as having been hit by a weapon with Blind special rule.</t>
  </si>
  <si>
    <t>Warpflames</t>
  </si>
  <si>
    <t>Each time an enemy unit within Engagement Range of this unit is selected to Fall Back, if that enemy unit is not Battle-shocked, your opponent must take Desperate Escape tests for each model in that unit before any are moved. If that enemy unit is Battle-shocked, until the end of the phase, each time a Desperate Escape test is taken for a model in that unit, subtract 1 from the result.</t>
  </si>
  <si>
    <t>Dæmonforge</t>
  </si>
  <si>
    <t>For one Shooting or Assault phase per game, the model may re-roll all failed To Wound roll and all failed armor penetration rolls. At the end of that phase, roll D6 lose a Hull Point (no saves) if you roll a 1.</t>
  </si>
  <si>
    <t>Dæmonic Possession</t>
  </si>
  <si>
    <t>Reduce by 1 the Damage characteristic of weapon targetting this unit on a roll of a 3+.</t>
  </si>
  <si>
    <t>Airborne Predator</t>
  </si>
  <si>
    <t>Each time this model makes an attack that targets a unit that can Fly, add 1 to the Hit roll.</t>
  </si>
  <si>
    <t>Scuttling Walker</t>
  </si>
  <si>
    <t>Each time this model makes a Normal or Advance move, it can be moved over friendly Monster and Vehicle models as if they were not there. This model can move over terrain features that are 4" or less in height as if they were not there.</t>
  </si>
  <si>
    <t>Dark Ascension (Aura)</t>
  </si>
  <si>
    <t>While a friendly Heretic Astartes Night Lords unit is within 6" of this model, each time that unit makes a Dark Pact, until the end of the phase, its weapons gain both abilities conferred by that pact (instead of only one).</t>
  </si>
  <si>
    <t>Crazed</t>
  </si>
  <si>
    <t>If this unit suffer a glancing or penetrating hit in the previous turn, roll a D3 at the start of its Movement phase._x000D_
    D3             Crazed Result_x000D_
    1              Fire Frenzy: Immobilised this turn. If unengaged, it must fire all of its weapons twice. If possible, the target must be a unit that caused one or more glancing and penetrating hits on it in the previous turn. If not, the target must be the nearest visible enemy._x000D_
    2              Rising Fury: Has the Rage special rule this turn._x000D_
    3              Blood Rage: Has the Fleet and Rage special rule this turn. Must Run if not in maximum charge range of an enemy. If this is not possible, it may fire its weapons.</t>
  </si>
  <si>
    <t>Sire of the Death Guard</t>
  </si>
  <si>
    <t>Units in a detachment that included this unit improve their Leadership  characteristic by 1 and can re-roll Battle-shock test. Moreover, the weapons equiped by units in  in a detachment that included this unit gain the Sustained Hit 1 special rule.</t>
  </si>
  <si>
    <t>Preternatural Resilience</t>
  </si>
  <si>
    <t>Each time an attack with one or more of the following keywords is allocated to this model, subtract half of the Damage characteristic of that attack (round inferior), Ignores Cover, Psychic, Blast, Template.</t>
  </si>
  <si>
    <t>Miasma of Pestilence (Aura)</t>
  </si>
  <si>
    <t>While a friendly unit is within 6" of this model, each time a ranged attack targets that unit, models in that unit have the Benefit of Cover against that attack.</t>
  </si>
  <si>
    <t>Diseased Influence (Aura)</t>
  </si>
  <si>
    <t>While a friendly unit is within 6" of this model, each time a model in that unit makes an attack, re-roll a Wound roll of 1.</t>
  </si>
  <si>
    <t>Toxic Presence (Aura)</t>
  </si>
  <si>
    <t>While a friendly unit is within 12" of this model, add 3" to the Contagion Range from the Nurgle’s Gift aptitude of that unit.</t>
  </si>
  <si>
    <t>Shadow of the Reaper</t>
  </si>
  <si>
    <t>Leadership tests taken agains Fear caused by Mortarion are at a -1 penalty. In addition, so long as he is not in Reserve or locked in combat, in the Shooting phase Mortarion may attempt to redeploy by passing a leadership test. This special redeployement may be anywhere within 10" of his starting position and may not be placed within 3" of an ennemy model. If Mortarion is part of a unit, he is automatically separated from them. Mortation may assault normally in a turn that he is redeployed in this way but counts as making a disordered charge if doing so.</t>
  </si>
  <si>
    <t>Witch-Spite</t>
  </si>
  <si>
    <t>Any Malediction power affecting Mortarion or a unit he has joined is negated on a D6 roll of 4+.</t>
  </si>
  <si>
    <t>The Destroyer Hive</t>
  </si>
  <si>
    <t>While this model is leading a unit, each time a melee attack targets that unit, subtract 1 from the Hit roll. In addition, once per game, in any Assault phase, Typhus can unleash the Destroyer Hive instead of attacking. At the start of Typhus’ Initiative Step, place a large balst marker with the hole centred over Typhus (this does not scatter). All models (friend and foe) at least partially under the larger blast marker suffer a hit resolved at Strength 5 AP-4 D3 with the Ignores Cover special rule. Do not count Typhus when working out how many hits are caused. Wounds from this attack cannot be allocated to Typhus.</t>
  </si>
  <si>
    <t>The Eater Plague (Psychic)</t>
  </si>
  <si>
    <t>In your Shooting phase, you can select one enemy unit within 18" of and visible to this Psyker and roll one D6: on a 1, this Psyker’s unit suffers D3 mortal wounds; on a 2-5, that enemy unit suffers D6 mortal wounds; on a 6, that enemy unit suffers D3+3 mortal wounds.</t>
  </si>
  <si>
    <t>Vector of Disease</t>
  </si>
  <si>
    <t>While this model is leading a unit, each time a model in that unit makes a melee attack, you can re-roll the Hit roll.</t>
  </si>
  <si>
    <t>Abundance of Sickness</t>
  </si>
  <si>
    <t>In the Fight phase, each time this model loses a wound, roll one D6: on a 4+, the closest enemy unit within Engagement Range of this model suffers 1 mortal wound.</t>
  </si>
  <si>
    <t>Gift of Contagion (Psychic)</t>
  </si>
  <si>
    <t>In your Shooting phase, you can select one enemy unit within 18" of and visible to this Psyker and roll one D6: on a 1, this Psyker’s unit suffers D3 mortal wounds; on a 2+, until the start of your next Shooting phase, each time a model in that enemy unit makes a melee attack, subtract 1 from the Wound roll.</t>
  </si>
  <si>
    <t>Pestilent Fallout (Psychic)</t>
  </si>
  <si>
    <t>In your Shooting phase, after this model has shot, if one or more of those attacks made with its Plague Wind scored a wound against an enemy Infantry unit, until the start of your next turn, subtract 2 from that unit’s Move characteristic and subtract 2 from Advance and Charge rolls made for that unit.</t>
  </si>
  <si>
    <t>Ruthless</t>
  </si>
  <si>
    <t>While this unit is within range of an objective marker you control, each time you take a Battle-shock test for this unit, add 1 to that test.</t>
  </si>
  <si>
    <t>Curse of the Walking Pox</t>
  </si>
  <si>
    <t>Each time a model in this unit makes an attack that destroys an enemy model (excluding Monster and Vehicle models), you can return one destroyed Poxwalker model to this unit. While Typhus is leading this unit, enemy models destroyed as a result of Typhus’ The Eater Plague special rule count as enemy models destroyed by an attack made by a model in this unit for the purposes of this special rule.</t>
  </si>
  <si>
    <t>Sickening Vitality</t>
  </si>
  <si>
    <t>The Bell Tolls (Aura)</t>
  </si>
  <si>
    <t>While an enemy unit is within Contagion Range of this model, each time a Battle-shock or Leadership test is taken for that enemy unit, subtract 2 from that test.</t>
  </si>
  <si>
    <t>Malicious Calculations</t>
  </si>
  <si>
    <t>While this model is leading a unit, each time a model in that unit makes an attack, add 1 to the Hit roll.</t>
  </si>
  <si>
    <t>The Seven-fold Chant</t>
  </si>
  <si>
    <t>In your Command phase, if this model is on the battlefield, roll 2D6: on a 7+, you gain 1CP.</t>
  </si>
  <si>
    <t>Tainted Narthecium</t>
  </si>
  <si>
    <t>While this model is leading a unit, in your Command phase, you can back-up on the battlefield 1 destroyed Bodyguard model to that unit.</t>
  </si>
  <si>
    <t>Diseased Healing</t>
  </si>
  <si>
    <t>At the end of your Movement phase, you can select one friendly Death Guard Infantry Character model within 3" of this model. That model regains up to 3 lost wounds. Each model can only be selected for this special rule once per turn.</t>
  </si>
  <si>
    <t>Silent Bodyguard</t>
  </si>
  <si>
    <t>While a Character model is leading this unit, each time an attack targets this unit, if the Strength characteristic of that attack is greater than this unit’s Toughness characteristic, subtract 1 from the Wound roll.</t>
  </si>
  <si>
    <t>Hovering Death</t>
  </si>
  <si>
    <t>This model is eligible to shoot and declare a charge in a turn in which it Fell Back.</t>
  </si>
  <si>
    <t>Sire of the Thousand Sons</t>
  </si>
  <si>
    <t>Units in a detachment that included this unit may use its Leadership characteristic for the purpose of Morale checks and Pinning tests. Moreover, any Deep Strike, Outflank or any other reserve roll may be re-rolled until this unit is not destroyed.</t>
  </si>
  <si>
    <t>Arch-Sorcerer</t>
  </si>
  <si>
    <t>This unit suffers Perils of the Warp only if three or more 6s are rolled.</t>
  </si>
  <si>
    <t>Impossible Form (Psychic)</t>
  </si>
  <si>
    <t>Each time an attack is made against this unit (except Psychic Attacks), subtract 1 from that attack’s Damage characteristic.</t>
  </si>
  <si>
    <t>Treason of Tzeentch (Psychic)</t>
  </si>
  <si>
    <t>At the start of your opponent’s Shooting phase, you can select one enemy unit within 24" of and visible to this Psyker. Until the end of the phase, ranged weapons equipped by models in that unit have the Hazardous special rule.</t>
  </si>
  <si>
    <t>Time Flux (Aura, Psychic)</t>
  </si>
  <si>
    <t>While a friendly unit is within 6" of this Psyker, add 2" to the Move characteristic of models in that unit.</t>
  </si>
  <si>
    <t>The Horned Raiment</t>
  </si>
  <si>
    <t>If this unit is struck by a weapon with the Destroyer special rule, the amount of wounds it inflicts is reduced by 1.</t>
  </si>
  <si>
    <t>Lord of the Planet of the Sorcerers (Aura)</t>
  </si>
  <si>
    <t>While a friendly unit is within 6", each time it makes a Psychic Attack, it gains +1 to Hit and to Wound.</t>
  </si>
  <si>
    <t>The Eye of the Crimson King</t>
  </si>
  <si>
    <t>When selecting targets for his psychic powers, all models within range are assumed to be in line of sight (except those inside transport vehicles or buildings). All Psychic attacks and Witchfire powers have the Ignores Cover special rule.</t>
  </si>
  <si>
    <t>Mind Wrath</t>
  </si>
  <si>
    <t>When manifesting a Witchfire power, this unit can choose, before rolling any dice, to use this special rule. The required Warp Charge to manifest the power is increased by +2, and add 2D6 to Strength value (if 11 or higher, replace by Destroyer special rule) and double the listed range.</t>
  </si>
  <si>
    <t>Arcane Litanies</t>
  </si>
  <si>
    <t>This unit may ignore the first failed Perils of the Warp test it is subject to.</t>
  </si>
  <si>
    <t>Rubric Lord</t>
  </si>
  <si>
    <t>While this model is leading a unit, each time a model in that unit makes an attack, add 1 to the Wound roll.</t>
  </si>
  <si>
    <t>Arcane Shield (Psychic)</t>
  </si>
  <si>
    <t>While this model is leading a unit, models in that unit a 4+ invulnerable save.</t>
  </si>
  <si>
    <t>Spell Familiar</t>
  </si>
  <si>
    <t>A model with a Spell Familar may re-roll one failed Psychic tests each turn.</t>
  </si>
  <si>
    <t>Binding Tendrils (Psychic)</t>
  </si>
  <si>
    <t>At the end of your Movement phase, you can select one enemy unit within 18" of and visible to this PSYKER and roll one D6: on a 1, this PSYKER’s unit suffers D3 mortal wounds; on a 2+, until the start of your next Movement phase, halve the Move characteristic of models in that unit and halve Advance and Charge rolls made for that unit.</t>
  </si>
  <si>
    <t>Rebind Rubricae (Psychic)</t>
  </si>
  <si>
    <t>In your Command phase, if this model is leading a unit, you can roll one D6: on a 1, that unit suffers D3 mortal wounds; on a 2-5, you can return 1 destroyed Bodyguard model to that unit; on a 6, you can return up to 2 destroyed Bodyguard models to that unit.</t>
  </si>
  <si>
    <t>Athenaean Scrolls</t>
  </si>
  <si>
    <t>If you roll a double when making a successful Psychic test for the bearer, your opponent cannot attempt to resist that psychic power with a Deny the Witch test or negate it by any means.</t>
  </si>
  <si>
    <t>Perfidious Tome</t>
  </si>
  <si>
    <t>In each of your Command phases, if the bearer is on the battlefield, it can read from the Perfidious Tome. If it does, roll one D6: on a 1, your opponent gains 1 Command point; on a 4+, you gain 1 Command point.</t>
  </si>
  <si>
    <t>The Strength of the attack is doubled when targeting Psyker units or enemy units that include any models with a Leadership characteristic of 9 or higher with this weapon.</t>
  </si>
  <si>
    <t>Pawns of Fate</t>
  </si>
  <si>
    <t>Each time this unit destroys an enemy unit, roll one D6: on a 2+, you gain 1CP. When this unit is destroyed, roll one D6: on a 2+, you gain 1CP.</t>
  </si>
  <si>
    <t>Bringers of Change</t>
  </si>
  <si>
    <t>You can re-roll a Wound roll of 1, or if the target of that attack is within range of an objective marker you do not control, you can re-roll the Wound roll instead, for ranged attack.</t>
  </si>
  <si>
    <t>Herd Banner</t>
  </si>
  <si>
    <t>You can re-roll Battle-shock tests taken for the bearer’s unit.</t>
  </si>
  <si>
    <t>Brayhorn</t>
  </si>
  <si>
    <t>You can re-roll Advance and Charge rolls made for the bearer’s unit.</t>
  </si>
  <si>
    <t>Implacable Guardians</t>
  </si>
  <si>
    <t>While this unit contains one or more PSYKER models, each time an attack is made against this unit, if the Strength characteristic of that attack is greater than this unit’s Toughness characteristic, subtract 1 from the Wound roll.</t>
  </si>
  <si>
    <t>Dark Blessing (Psychic)</t>
  </si>
  <si>
    <t>Sorcerous Elixir</t>
  </si>
  <si>
    <t>You can re-roll the first failed Psychic test you make for this model. This special rule can only be used once per battle.</t>
  </si>
  <si>
    <t>Bestial Prophet</t>
  </si>
  <si>
    <t>Malign Trickery</t>
  </si>
  <si>
    <t>Once per turn, when an enemy unit ends a Normal, Advance or Fall Back move within 9" of this unit, if this unit is not within Engagement Range of any enemy units, it can make a Normal move of up to D6" as if it were your Movement phase.</t>
  </si>
  <si>
    <t>Guided by Fate</t>
  </si>
  <si>
    <t>Each time you make a hit roll of 6+ for a model in this unit (except for the Disc’s blades), do not make a wound roll for that attack - it is automatically successful. Saving throws may be attempted against these attacks as normal.</t>
  </si>
  <si>
    <t>Legendary Killer</t>
  </si>
  <si>
    <t>While this model is leading a unit, each time a model in that unit makes an attack, re-roll a Hit roll of 1 and re-roll a Wound roll of 1.</t>
  </si>
  <si>
    <t>The Betrayer</t>
  </si>
  <si>
    <t>At the end of your Charge phase, if this model is leading a unit and that unit is not within Engagement Range of one or more enemy units, you must take a Leadership test for this model. If that test is failed, one Bodyguard model of your choice in that unit is destroyed.</t>
  </si>
  <si>
    <t>Berzerker Frenzy</t>
  </si>
  <si>
    <t>If this model is destroyed by a melee attack, if it has not fought this phase, do not remove it from play. It can fight after the attacking model’s unit has finished making its attacks, and is then removed from play.</t>
  </si>
  <si>
    <t>Trophy Taker</t>
  </si>
  <si>
    <t>Each time this model destroys an enemy Character model, you gain 1CP.</t>
  </si>
  <si>
    <t>Warp-sighted Butcher</t>
  </si>
  <si>
    <t>While this model is leading a unit, each time a model in that unit makes a melee attack that targets a unit that is below its Starting Strength, you can re-roll the Hit roll. If that unit is Below Half-strength, you can re-roll the Wound roll as well.</t>
  </si>
  <si>
    <t>Chance for Glory</t>
  </si>
  <si>
    <t>Once per battle, at the start of the Fight phase, this model can use this special rule. If it does, until the end of the phase, improve the Strength, Attacks, Armour Penetration and Damage characteristics of melee weapons equipped by this model by 1.</t>
  </si>
  <si>
    <t>Blood Surge</t>
  </si>
  <si>
    <t>Each time an enemy unit is selected to shoot, after that unit has finished making its attacks, if any models from this unit were destroyed as a result of those attacks, this unit can make a Blood Surge move. To do so, roll one D6: this unit can be moved a number of inches up to the result, but this unit must finish that move as close as possible to the closest enemy unit (excluding AIRCRAFT). When doing so, those models can be moved within Engagement Range of that enemy unit. A unit cannot make a Blood Surge move while it is Battle-shocked.</t>
  </si>
  <si>
    <t>Seal of Khorne</t>
  </si>
  <si>
    <t>Each time you make a Blessings of Khorne roll, if the bearer’s unit is within range of an objective marker you control, you can re-roll one of the dice.</t>
  </si>
  <si>
    <t>Objective Ravaged</t>
  </si>
  <si>
    <t>Malefic Destruction</t>
  </si>
  <si>
    <t>Once per battle, at the start of the Fight phase, this model can use this special rule. If it does, until the end of the phase, add 3 to the Attacks characteristic of this model’s hellforged weapons.</t>
  </si>
  <si>
    <t>Dæmon Lord of Khorne (Aura)</t>
  </si>
  <si>
    <t>While a friendly unit is within 6" of this model, each time a model in that unit makes a melee attack, add 1 to the Hit roll.</t>
  </si>
  <si>
    <t>Relentless Carnage</t>
  </si>
  <si>
    <t>At the end of the Fight phase, you can select one enemy unit within Engagement Range of this model and roll eight D6: for each 4+, that enemy unit suffers 1 mortal wound.</t>
  </si>
  <si>
    <t>Harbinger of Death</t>
  </si>
  <si>
    <t>Each time this model is selected to fight, select one of the following Special rule, Lethal Hits, Precision, Sustained Hits 1. Until the end of the phase, this model’s hellforged weapons have that special rule.</t>
  </si>
  <si>
    <t>Bloodmaster</t>
  </si>
  <si>
    <t>A Gory Path</t>
  </si>
  <si>
    <t>Each time this model’s unit Consolidates, it can move up to 6" instead of up to 3".</t>
  </si>
  <si>
    <t>Lord of Decapitations</t>
  </si>
  <si>
    <t>While this model is leading a unit, melee weapons equipped by models in that unit have the Devastating Wounds Special rule.</t>
  </si>
  <si>
    <t>Skulls for Khorne</t>
  </si>
  <si>
    <t>Each time this model makes an attack that targets a Character unit, you can re-roll the Hit roll and you can re-roll the Wound roll. Each time this model destroys an enemy Character unit, you gain 1CP.</t>
  </si>
  <si>
    <t>Skulls for the Skull Throne!</t>
  </si>
  <si>
    <t>Skulltaker must always issue a challenge if able, or accept a challenge if one is offered.</t>
  </si>
  <si>
    <t>Decapitating Blow</t>
  </si>
  <si>
    <t>Any To Wound rolls of 6 made with this weapon have the Instant Death special rule.</t>
  </si>
  <si>
    <t>Lesser Locus of Abjuration</t>
  </si>
  <si>
    <t>This model, and all models in its unit, have the Adamantium Will special rule.</t>
  </si>
  <si>
    <t>Skullmaster’s Fury</t>
  </si>
  <si>
    <t>While this model is leading a unit, each time that unit ends a Charge move, until the end of the turn, Juggernaut’s bladed horns equipped by models in that unit have the  Devastating Wounds special rule.</t>
  </si>
  <si>
    <t>Devastating Charge</t>
  </si>
  <si>
    <t>Each time this model’s unit ends a Charge move, each enemy unit within Engagement Range of that unit must take a Battle-shock test.</t>
  </si>
  <si>
    <t>Blood Throne</t>
  </si>
  <si>
    <t>At the start of the Fight phase, select one enemy unit within 18" of and visible to this model. Until the end of the phase, each time a friendly unit makes an attack that targets that unit, improve the Strength, Armour Penetration and Damage characteristics of that attack by 1.</t>
  </si>
  <si>
    <t>Champion Slayer</t>
  </si>
  <si>
    <t>Each time this model makes a melee attack that targets a Character or Monstruous Creature unit, you can re-roll the Wound roll. Each time this model destroys an enemy Character or Monstruous Creature unit, this model regains up to D6 lost wounds.</t>
  </si>
  <si>
    <t>Pack Leader</t>
  </si>
  <si>
    <t>Prey of the Blood God</t>
  </si>
  <si>
    <t>At the start of the first battle round, select one enemy unit to be this model’s prey. Weapons equipped by models in this model’s unit have the Lethal hits Special Rule adn re-rolls all failed To Hit and To Wound rolls  when targeting this model’s prey. Each time this model’s prey is destroyed, select one new enemy unit to be this model’s prey.</t>
  </si>
  <si>
    <t>Collar of Khorne</t>
  </si>
  <si>
    <t>The bearer has the Feel no Pain (3+) special rule against Psychic Attacks. A unit containing one or more models with a Collar of Khorne has a +2 bonus to all Deny the Witch rolls.</t>
  </si>
  <si>
    <t>Greater Locus of Fury</t>
  </si>
  <si>
    <t>This model, and all models in its unit, have the Rage special rule.</t>
  </si>
  <si>
    <t>Blood Begets Blood</t>
  </si>
  <si>
    <t>Each time a model in this unit makes a melee attack, re-roll a Wound roll of 1. If that attack targets a unit that is Below Half-strength, you can re-roll the Wound roll instead.</t>
  </si>
  <si>
    <t>Dæmonic Icon</t>
  </si>
  <si>
    <t>Models in the bearer’s unit have a Leadership characteristic of 6+.</t>
  </si>
  <si>
    <t>Instrument of Chaos</t>
  </si>
  <si>
    <t>Add 1 to Charge rolls made for the bearer’s unit.</t>
  </si>
  <si>
    <t>Brass Stampede</t>
  </si>
  <si>
    <t>Each time this unit ends a Charge move, select one enemy unit within Engagement Range of this unit and roll one D6 for each model in this unit: for each 4+, that enemy unit suffers D3 mortal wounds.</t>
  </si>
  <si>
    <t>Pouncing Hunters</t>
  </si>
  <si>
    <t>You can target this unit with the Heroic Intervention Stratagem for 0CP, and can do so even if you have already used that Stratagem on a different unit this phase.</t>
  </si>
  <si>
    <t>Prey on the Weak</t>
  </si>
  <si>
    <t>Each time this model makes an attack that targets an enemy unit that is Battle-shocked, add 1 to the Wound roll.</t>
  </si>
  <si>
    <t>Skulls of the Fallen</t>
  </si>
  <si>
    <t>In your Shooting phase, after this model has shot, select one enemy unit that was hit by one or more of those attacks. That unit must take a Battle-shock test.</t>
  </si>
  <si>
    <t>Gorefeast</t>
  </si>
  <si>
    <t>Whenever this model’s Hammer of Wrath hits cause one or more unsaved Wounds in a single phase, roll a D6 - on a score of 4+, the model regains a single Wound lost earlier in the game.</t>
  </si>
  <si>
    <t>One Head Looks Forward (Aura)</t>
  </si>
  <si>
    <t>Each time you target a friendly unit within 6" of this model with a Stratagem, roll one D6: if the result is greater than the current battle round number, you gain 1CP.</t>
  </si>
  <si>
    <t>One Head Looks Back</t>
  </si>
  <si>
    <t>Once per battle, after your opponent uses a Stratagem, this model can use this special rule. If it does, until the end of the battle, each time your opponent uses that Stratagem, increase its cost to your opponent by 1CP.</t>
  </si>
  <si>
    <t>The Two Heads of Fate</t>
  </si>
  <si>
    <t>Each of Kairos Fateweaver’s heads is a Psyker (Mastery Level 4). Both heads know the Change, Tzeentch, PanDæmoniac Tzeentch, and Dæmonology (Malefic) disciplines. In addition, the right head also knows the Biomancy, Dark Hereticus, Divination, Ectomancy, Fulmination, Geomortis, Heretech, Machinamantia, and Malefic disciplines; the left head also knows the Noctic, Obscuration, Pyromancy, Scriptumantia, Sinistrum, Telekinesis, Telepathy, Terramancie, and Vengeance disciplines. At the start of each of his turns, declare which head Kairos Fateweaver will use that turn. Until the start of his next turn, he may only use the psychic powers known to that head.</t>
  </si>
  <si>
    <t>Staff of Tomorrow</t>
  </si>
  <si>
    <t>The staff allows you to re-roll a single D6 of your choice once per turn.</t>
  </si>
  <si>
    <t>Formless Horror</t>
  </si>
  <si>
    <t>At the start of each Fight phase, The Changeling may choose a single non-vehicle enemy model in base contact and change any or all of his Weapon characteristic, and/or Toughness, Initiative characteristics to match those of the chosen foe, until the end of the current turn.</t>
  </si>
  <si>
    <t>Lesser Locus of Transmogrification</t>
  </si>
  <si>
    <t>Each time a Pink Horror in this model’s unit is slain in close combat, the unit that inflicted the unsaved wound immediately suffers a Strength 3 AP - D1 hit. Each time a Blue Horror in this model’s unit is slain in close combat, the unit that inflicted the unsaved wound immediately suffers a Strength 2 AP - D1 hit. Each time a Brimstone Horror in this model’s unit suffers an unsaved wound in close combat, the unit that inflicted the unsaved wound immediately suffers a Strength 1 AP - D1 hit.</t>
  </si>
  <si>
    <t>Mischief and Confusion</t>
  </si>
  <si>
    <t>At the start of your opponent’s Shooting phase, select one enemy unit within 12" of and visible to this model and roll one D6: on a 2-5, until the end of the phase, each time a model in that enemy unit makes an attack, subtract 1 from the Hit roll; on a 6, that enemy unit is not eligible to shoot this phase.</t>
  </si>
  <si>
    <t>Dreadful Elusion</t>
  </si>
  <si>
    <t>Each time an enemy unit wishes to select this model as the target of an attack, that unit must first take a Battle-shock test. If that test is failed, in addition to being Battle-shocked, that enemy unit cannot target this model this phase.</t>
  </si>
  <si>
    <t>P’tarix’s Sorcerous Syphon (Aura)</t>
  </si>
  <si>
    <t>While an enemy unit is within 12" of this model, each time a model in that unit makes a Psychic Attack, subtract 1 from the Wound roll.</t>
  </si>
  <si>
    <t>Xirat’p’s Sorcerous Barrages (Psychic)</t>
  </si>
  <si>
    <t>At the end of your Movement phase, roll one D6 for each enemy unit within 6" of this model: on a 2-3, that unit suffers 1 mortal wound; on a 4-5, that unit suffers D3 mortal wounds; on a 6, that unit suffers D6 mortal wounds.</t>
  </si>
  <si>
    <t>Spell Syphon</t>
  </si>
  <si>
    <t>Each time an enemy Psyker successfully manifests a psychic power, place a syphon token next to The Blue Scribes. At the start of each of your turns, roll a D6 for each syphon token next to the Blue Scribes - for each 6 rolled, one friendly psyker within 12" of the Blue Scribes immediately gains a Warp Charge point. Then remove all syphon tokens from the board.</t>
  </si>
  <si>
    <t>Scrolls of Sorcery</t>
  </si>
  <si>
    <t>At the start of each friendly Psychic Phase, choose a Psychic Discipline and roll a D6 - this turn The Blue Scribes automatically manifest that power without the need for a psychic test. This power is treated as having been manifested by the minimum amount of Warp charge points required to manifest the power, for the purposes of Deny the Witch rolls.</t>
  </si>
  <si>
    <t>Blazing Warpfire (Psychic)</t>
  </si>
  <si>
    <t>While this model is leading a unit, ranged weapons equipped by models in that unit have the Assault special rule.</t>
  </si>
  <si>
    <t>Warpflame</t>
  </si>
  <si>
    <t>At the end of each phase, any unit that suffered one or more unsaved Wounds during the phase from an attack with this special rule, must take a Toughness test. If the test is failed, the unit immediately suffers D3 Mortal Wounds. If the test is passed, all models in that unit gain the Feel no Pain (6+) special rule for the rest of the game. Any models in the unit that already have the FnP special rule instead gain +1 to all FnP rolls.</t>
  </si>
  <si>
    <t>Flames of Change (Psychic)</t>
  </si>
  <si>
    <t>In your Shooting phase, after this model has shot, select one enemy unit Vehicle and Monstruous Creature hit by one or more of those attacks, and roll one D6. On a 4+, until the end of your opponent’s next turn, that enemy unit is aflame. While a unit is aflame, subtract 2" from its Move characteristic and subtract 2 from Advance and Charge rolls made for it.</t>
  </si>
  <si>
    <t>Fluxmaster</t>
  </si>
  <si>
    <t>While this model is leading a unit, each time an attack is made against that unit, subtract 1 form the Hit roll.</t>
  </si>
  <si>
    <t>Altered Reality (Psychic)</t>
  </si>
  <si>
    <t>Once per battle round, after a Hit roll, a Wound roll or a saving throw is made for this model, you can change the result of that roll to a 6.</t>
  </si>
  <si>
    <t>Fateskimmer</t>
  </si>
  <si>
    <t>While this model is leading a unit, melee weapons equipped by models in that unit have the Lethal hits Special rules.</t>
  </si>
  <si>
    <t>Rider of the Immaterial Winds</t>
  </si>
  <si>
    <t>Once per battle, at the end of your opponent’s turn, if this model’s unit is not within Engagement Range of one or more enemy units, you can remove that unit from the battlefield and place it into Strategic Reserves.</t>
  </si>
  <si>
    <t>Warp Mutation</t>
  </si>
  <si>
    <t>If the bearer slays an enemy Character or Monstrous Creature, roll a D6: on the roll of a 2+ the victim is transformed into a Chaos Spawn under the control of the Dæmon player. Place a new Chaos Spawn model (under your control), anywhere within 6" of the victim that is more than 1" from any unit (friend or foe) and impassable terrain. Once you have placed the Chaos Spawn remove the victim as a casualty.</t>
  </si>
  <si>
    <t>Split</t>
  </si>
  <si>
    <t>Each time a Pink Horrors in this unit is destroyed, after the attacking unit has finished making its attacks, if this unit is not destroyed, roll one D6 for that model. On a 4+, the slain Pink Horrors will split and create 2 Blue Horrors. If a rule causes a whole unit of Pink Horrors to be removed at once (excluding Dæmonic Instspecial rule), you can immediately create a unit of Blue Horrors, at the same place.</t>
  </si>
  <si>
    <t>Split Again</t>
  </si>
  <si>
    <t>Each time a Blue Horrors in this unit is destroyed, after the attacking unit has finished making its attacks, if this unit is not destroyed, roll one D6 for that model. On a 4+, the slain Blue Horrors will split and create 2 Brimstone Horrors. If a rule causes a whole unit of Blue Horrors to be removed at once (excluding Dæmonic Instspecial rule), you can immediately create a unit of Brimstone Horrors, at the same place.</t>
  </si>
  <si>
    <t>Magic’s Arcane</t>
  </si>
  <si>
    <t>A unit of 11-15 Pink Horrors generates 2 Warp Charge points instead of 1; a unit of 16-20 Pink Horrors instead generates 3 Warp Charge points. A unit of 11-20 Blue Horrors generates 2 Warp Charge points instead of 1.</t>
  </si>
  <si>
    <t>Bounding Leaps</t>
  </si>
  <si>
    <t>This unit is eligible to shoot in a turn in which it Fell Back.</t>
  </si>
  <si>
    <t>Slashing Dive</t>
  </si>
  <si>
    <t>In your Movement phase, after this unit ends a Normal move, you can select one enemy unit it moved over during that move and roll one D6 for each model in this unit: for each 4+, that enemy unit suffers 1 mortal wound.</t>
  </si>
  <si>
    <t>Eldritch Flames (Psychic)</t>
  </si>
  <si>
    <t>In your Shooting phase, after this model has shot, select one enemy unit that was hit by one or more of those attacks. Until the end of the phase, that unit cannot have the Benefit of Cover.</t>
  </si>
  <si>
    <t>Might is Right</t>
  </si>
  <si>
    <t>While this model is leading a unit, each time a model in that unit makes a melee attack, add 1 to the Hit roll.</t>
  </si>
  <si>
    <t>Da Biggest and da Best</t>
  </si>
  <si>
    <t>When you call a Waaagh!, until the start of the next battle round, add 4 to the Attacks characteristic of this model’s melee weapons.</t>
  </si>
  <si>
    <t>Breakin’ Heads</t>
  </si>
  <si>
    <t>While a Warboss model is leading this unit, in your Command phase, the first time a Battle-shock test is failed for this unit that phase, if it is within range of an objective marker, you can choose to break some heads. If you do, 1 Bodyguard model in this unit is destroyed and you can re-roll that test.</t>
  </si>
  <si>
    <t>Green Tide</t>
  </si>
  <si>
    <t>Add 1 to the Attacks characteristic of models in this unit while it contains 20 or more models.</t>
  </si>
  <si>
    <t>Dakka! Dakka! Dakka!</t>
  </si>
  <si>
    <t>Each time you roll an unmodified hit roll of 6 for an attack with a ranged weapon made by a model in this unit, that hit roll succeeds regardless of any modifiers. In addition, immediately make an additional hit roll against the same target using the same weapon. This special rule does not affect weapons that automatically hit their target.</t>
  </si>
  <si>
    <t>‘Ard Boyz</t>
  </si>
  <si>
    <t>This unit gain the the Hammer of Wrath special rule when charging from a distance of 9" or more.</t>
  </si>
  <si>
    <t>Reckless Bombardment</t>
  </si>
  <si>
    <t>Once per battle, during the Shooting phase, this unit may choose to expend all of their remaining grenades in a reckless bombardment. For each model in the unit, roll a D6. On a roll of 4+, the targeted enemy unit suffers a mortal wound. However, for each roll of 1, a friendly Ork Boy from the throwing unit suffers a mortal wound instead, as the volatile grenades detonate prematurely. After resolving the bombardment, the unit may not throw grenades.</t>
  </si>
  <si>
    <t>Pyromaniaks</t>
  </si>
  <si>
    <t>Each time a model in this unit makes a ranged attack with a burna that targets an enemy unit within 6", re-roll a Wound roll of 1. If the target of that attack is also within range of an objective marker, you can re-roll the Wound roll instead.</t>
  </si>
  <si>
    <t>Dat’s Our Loot!</t>
  </si>
  <si>
    <t>Each time a model in this unit makes a ranged attack, re-roll a Hit roll of 1. If that attack targets a unit that is within range of an objective marker, you can re-roll the Hit roll instead.</t>
  </si>
  <si>
    <t>Drive-by Dakka</t>
  </si>
  <si>
    <t>Each time a model in this unit makes a ranged attack that targets a unit within 9", improve the Armour Penetration characteristic of that attack by 1.</t>
  </si>
  <si>
    <t>Grot Riggers</t>
  </si>
  <si>
    <t>At the start of your Command phase, this model regains 1 lost wound.</t>
  </si>
  <si>
    <t>Ramshackle</t>
  </si>
  <si>
    <t>Roll a D6 each time a Trukk suffers a Wound. On the roll of a 5+, the Damage characteristic of the Attack is reduced to 1.</t>
  </si>
  <si>
    <t>Boarding Plank</t>
  </si>
  <si>
    <t>If a unit disembarks from an Open-topped vehicle with a boarding plank and declares a charge in the same turn, it adds +2 to its charge distance (to a maximum of 12).</t>
  </si>
  <si>
    <t>Reinforced Ram</t>
  </si>
  <si>
    <t>A vehicle with a reinforced ram can Tank Shock and Ram, and treats its front Armour Value as two higher than normal when Ramming. Furthermore, the vehicle may re-roll failed Dangerous Terrain tests.</t>
  </si>
  <si>
    <t>Implacable Resilience</t>
  </si>
  <si>
    <t>Each time an attack is allocated to this model, subtract 1 from that attack’s Damage characteristic.</t>
  </si>
  <si>
    <t>My Will Be Done</t>
  </si>
  <si>
    <t>Once per battle round, one unit from your army with this special rule can be targeted with a Stratagem for 0CP, even if you have already targeted a different unit with that Stratagem this phase.</t>
  </si>
  <si>
    <t>Mindshackle Scarabs</t>
  </si>
  <si>
    <t>Fear tests taken as a result of mindshackle scarabs must be taken on 3D6.</t>
  </si>
  <si>
    <t>Relentless March</t>
  </si>
  <si>
    <t>While this model is leading a unit, add 1" to the Move characteristic of models in that unit.</t>
  </si>
  <si>
    <t>The Lord’s Will</t>
  </si>
  <si>
    <t>While this model is leading a unit, you can target that unit with Stratagems even when it is Battle-shocked.</t>
  </si>
  <si>
    <t>Resurrection Orb</t>
  </si>
  <si>
    <t>While the bearer is leading a unit, that unit’s Reanimation Protocols activate at the end of your opponent’s Command phase in addition to at the end of yours.</t>
  </si>
  <si>
    <t>The Veil of Darkness</t>
  </si>
  <si>
    <t>The bearer of the Veil of Darkness has the Deep Strike special rule. In addition, once per game, at the start of any friendly Movement phase, the bearer can use the Veil of Darkness to remove himself and his unit from the table, even if they are locked in combat. They then immediately arrive anywhere on the board using the rules for Deep Strike.</t>
  </si>
  <si>
    <t>The Orb of Eternity</t>
  </si>
  <si>
    <t>Once per battle, in your Command phase, the bearer can use this Relic. If it does, select one friendly unit within 6" of the bearer that is not at its Starting Strength. That unit’s reanimation protocols are enacted, and every destroyed model in that unit begins to reassemble. Each time a Reanimation Protocol roll is made for those reanimation protocols, add 1 to the result.</t>
  </si>
  <si>
    <t>United In Destruction</t>
  </si>
  <si>
    <t>While this model is leading a unit, melee weapons equipped by models in that unit have the Lethal Hits special rule.</t>
  </si>
  <si>
    <t>Crimson Harvest</t>
  </si>
  <si>
    <t>Each time this model ends a Charge move, select one enemy unit within Engagement Range of this model and roll one D6: on a 2-5, that unit suffers D3 mortal wounds;on a 6, that unit suffers D3+3 mortal wounds.</t>
  </si>
  <si>
    <t>Adaptive Strategy</t>
  </si>
  <si>
    <t>While this model is leading a unit, ranged weapons equipped by models in that unit have the  Heavy and  Assault special rule.</t>
  </si>
  <si>
    <t>Engrammatic Logic</t>
  </si>
  <si>
    <t>Once per battle, at the start of any phase, you can select one friendly Necrons unit that is Battle-shocked and within 12" of this model. That unit is no longer Battle-shocked.</t>
  </si>
  <si>
    <t>Rites of Reanimation</t>
  </si>
  <si>
    <t>Technomancer</t>
  </si>
  <si>
    <t>At the end of your Movement phase, you can select one friendly Necrons model within 3" of the bearer. That model regains up to D3 lost wounds. Each model can only be selected for this special rule once per turn.</t>
  </si>
  <si>
    <t>Canoptek Control Node (Aura)</t>
  </si>
  <si>
    <t>While a friendly Canoptek unit is within 6" of the bearer, each time a Canoptek model in that unit makes an attack, add 1 to the Hit roll.</t>
  </si>
  <si>
    <t>Harbinger of Destruction</t>
  </si>
  <si>
    <t>While this model is leading a unit, each time a model in that unit makes a ranged attack, a successful unmodifed Hit roll of 5+ scores a Critical Hit.</t>
  </si>
  <si>
    <t>Living Lightning</t>
  </si>
  <si>
    <t>In your Shooting phase, select one enemy unit within 18" of and visible to this model and roll one D6 for each model in that enemy unit: for each 6, that unit suffers 1 mortal wound.</t>
  </si>
  <si>
    <t>Their Number is Legion</t>
  </si>
  <si>
    <t>Each time this unit’s Reanimation Protocols activate, it reanimates D3+3 wounds instead of D3 wounds, unless it is within range of an objective marker you control, in which case it reanimates D3+6 wounds instead.</t>
  </si>
  <si>
    <t>Implacable Eradication</t>
  </si>
  <si>
    <t>Each time a model in this unit makes an attack, re-roll a Wound roll of 1. If the target of that attack is an enemy unit within range of an objective marker, you can re-roll the Wound roll instead.</t>
  </si>
  <si>
    <t>Guardian Protocols</t>
  </si>
  <si>
    <t>While a Noble model is leading this unit, each time an attack targets this unit, subtract 1 from the Wound roll.</t>
  </si>
  <si>
    <t>Hyperspace Hunters</t>
  </si>
  <si>
    <t>Once per turn, in the Reinforcements step of your opponent’s Movement phase, when an enemy unit is set up on the battlefield from Reserves within 18" of and visible to this unit, this unit can shoot as if it were your Shooting phase with the Preferred Enemy special rule, but must only target that enemy unit when doing so, and can only do so if that enemy unit is an eligible target.</t>
  </si>
  <si>
    <t>Relentless Combatants</t>
  </si>
  <si>
    <t>You can re-roll Charge rolls made for this unit, and this unit is eligible to declare a charge in a turn in which it Fell Back.</t>
  </si>
  <si>
    <t>Whirling Onslaught</t>
  </si>
  <si>
    <t>Each time a model in this unit makes a melee attack, you can ignore any or all modifiers to that attack’s WS characteristic and/or that attack’s Hit roll.</t>
  </si>
  <si>
    <t>Plasmacyte</t>
  </si>
  <si>
    <t>As long as this unit has a Plasmacyte, when this unit is selected to fight, until the end of the phase, melee weapons equipped by models in this unit have the Devastating Woounds special rule and a successful unmodifed Hit roll of 5+ scores a Critical Hit.</t>
  </si>
  <si>
    <t>Bound Creation</t>
  </si>
  <si>
    <t>While this unit is in the same unit as a Cryptek model, that Cryptek model has the Feel no Pain (4+) special rule.</t>
  </si>
  <si>
    <t>Systematic Vigour</t>
  </si>
  <si>
    <t>Each time a model in this unit is destroyed by a melee attack, if that model has not fought this phase, roll one D6: on a 3+, do not remove it from play. The destroyed model can fight after the attacking model’s unit has finished making its attacks, and it is then removed from play</t>
  </si>
  <si>
    <t>Self-destruction</t>
  </si>
  <si>
    <t>At the start of the Fight phase, if this unit is within Engagement Range of one or more enemy units, you can select one model in this unit to destroy. If you do, do not roll for that model’s Deadly Demise special rule; instead, select one enemy unit within Engagement Range of that model and roll one D6, adding 1 to the result if that unit is a Vehicle. On a 2-5, that unit suffers D3 mortal wounds; on a 6+, that unit suffers D3+3 mortal wounds.</t>
  </si>
  <si>
    <t>Swarm</t>
  </si>
  <si>
    <t>While an enemy unit is within Engagement Range of this unit, subtract 1 from the Objective Control characteristic of models in that enemy unit.</t>
  </si>
  <si>
    <t>Canoptek Swarm</t>
  </si>
  <si>
    <t>In your Command phase, select one friendly Canoptek Scarab Swarm unit within 6" of this unit. One destroyed model is returned to that Canoptek Scarab Swarm unit for each Spyder model in this unit.</t>
  </si>
  <si>
    <t>Gloom Prism (Aura)</t>
  </si>
  <si>
    <t>While a friendly Necrons unit is within 6" of the bearer, models in that unit have the Feel no Pain (4+) special rule against Psychic Attacks.</t>
  </si>
  <si>
    <t>Fabricator Claw Array (Aura)</t>
  </si>
  <si>
    <t>While a friendly Necrons Vehicle unit is within 6" of the bearer, that unit has the Feel no Pain (6+) special rule.</t>
  </si>
  <si>
    <t>Wraith Form</t>
  </si>
  <si>
    <t>Each time this unit ends a Normal move, you can select one enemy unit it moved over during that move and roll one D6 for each model in this unit: for each 4+, that enemy unit suffers 1 mortal wound.</t>
  </si>
  <si>
    <t>Swiftstrike</t>
  </si>
  <si>
    <t>A model attacking with Whip coils adds 3 to its Initiative during the Fight phase.</t>
  </si>
  <si>
    <t>Nanoscarab Reanimation Beam (Aura)</t>
  </si>
  <si>
    <t>While a friendly Necrons unit is within 12" of this model, each time that unit’s Reanimation Protocols activate, that unit reanimates an additional D6 wounds</t>
  </si>
  <si>
    <t>Evasion Engrams</t>
  </si>
  <si>
    <t>Each time an attack targets this unit, subtract 1 from the Hit roll.</t>
  </si>
  <si>
    <t>Shadowloom</t>
  </si>
  <si>
    <t>The bearer has a 5++ invulnerable save.</t>
  </si>
  <si>
    <t>Shieldvanes</t>
  </si>
  <si>
    <t>The bearer has a 3+ Save characteristic.</t>
  </si>
  <si>
    <t>Nebuloscope</t>
  </si>
  <si>
    <t>Ranged weapons equipped by the bearer have the Ignores cover special rule.</t>
  </si>
  <si>
    <t>Targeting Relay</t>
  </si>
  <si>
    <t>In your Shooting phase, each time this model is selected to shoot, after resolving its attacks, select one enemy unit that was hit by one or more of those attacks. Until the end of the phase, that unit cannot have the Benefit of Cover.</t>
  </si>
  <si>
    <t>Repair Barge</t>
  </si>
  <si>
    <t>Once per phase, just after an enemy unit finishes making its attacks, if one or more friendly Necron Warriors units within 3" of this model lost one or more wounds as a result of those attacks, this model can use this special rule. If it does, select one of those Necron Warriors units; that unit’s Reanimation Protocols activate and reanimates D6 wounds instead of D3 wounds.</t>
  </si>
  <si>
    <t>Overwhelming Obliteration</t>
  </si>
  <si>
    <t>In your Movement phase, if this model Remains Stationary, until the end of the turn, its Doomsday cannon Weapon has the Devastating Wounds special rule, a successful unmodifed Hit roll of 5+ scores a Critical Hit. and add 1 to the Hit and Wound rolls for this weapon,</t>
  </si>
  <si>
    <t>Malevolent Arcing</t>
  </si>
  <si>
    <t>In your Shooting phase, each time you select a target for this model’s twin tesla destructor, roll one D6 for the target unit and one D6 for every other enemy unit within 3" of the target unit. On a 5+, the unit being rolled for is struck by arcing energies; after resolving all of this model’s attacks against the target unit, each unit struck by arcing energies suffers D3 mortal wounds.</t>
  </si>
  <si>
    <t>Eternity Gate</t>
  </si>
  <si>
    <t>In the Reinforcements step of your Movement phase, you can select one Necrons Infantry unit from your army that is either in Reserves or on the battlefield (if you select the latter, remove that unit from the battlefield and place it into Reserves). That unit is then set up anywhere on the battlefield that is wholly within 6" of this model and not within Engagement Range of any enemy models. That unit cannot declare a charge this turn.</t>
  </si>
  <si>
    <t>Molten Form</t>
  </si>
  <si>
    <t>Each time an attack is allocated to this model, subtract half of the Damage characteristic of that attack (round inferior)</t>
  </si>
  <si>
    <t>Khaine Awakened</t>
  </si>
  <si>
    <t>The Avatar, and all friendly units with the Eldar faction within 12" of the Avatar, have the Fearless, Furious Charge and Rage special rules</t>
  </si>
  <si>
    <t>The Bloody-Handed (Aura)</t>
  </si>
  <si>
    <t>While a friendly Aeldari unit is within 6" of this model, add 1 to Advance and Charge rolls made for that unit.</t>
  </si>
  <si>
    <t>Inevitable Death</t>
  </si>
  <si>
    <t>Once per phase, if this model is on the battlefield, when another unit is destroyed, just after removing the last model in that unit, you can remove this model from the battlefield and set it up again as close as possible to where that destroyed model was and not within Engagement Range of any enemy models.</t>
  </si>
  <si>
    <t>Blessings of the Whispering God (Aura)</t>
  </si>
  <si>
    <t>When a friendly unit within 6” of this model would lose a wound, roll one D6; on a 6 that wound is not lost.</t>
  </si>
  <si>
    <t>Ynnead Stirs (Aura)</t>
  </si>
  <si>
    <t>When a Morale test is taken for a friendly unit within 6" of this model, do not roll the dice; it is automatically passed.</t>
  </si>
  <si>
    <t>Avatar of Ynnead</t>
  </si>
  <si>
    <t>When another friendly model is destroyed within 6" of this model, you can roll one D6; on a 4+ this model regains 1 lost wound.</t>
  </si>
  <si>
    <t>Deathly Form</t>
  </si>
  <si>
    <t>Way of the Blade</t>
  </si>
  <si>
    <t>While this model is leading a unit, that unit has the Fights First special rule.</t>
  </si>
  <si>
    <t>Warden of Yvraine</t>
  </si>
  <si>
    <t>When Yvraine is within 3" of this model and would lose any wounds as a result of an attack, this model can attempt to intercept that attack. Roll one D6; on a 2+ that model does not lose those wounds and this unit suffers 1 mortal wound for each of those wounds.</t>
  </si>
  <si>
    <t>Champion of Ynnead</t>
  </si>
  <si>
    <t>Each time this model is selected to fight, select one of the abilities below for Asu-var, the Sword of Silent Screams, to gain until the end of the phase: Sustained Hits 2, Devastating Wounds, and Lethal Hits.</t>
  </si>
  <si>
    <t>Herald of Ynnead</t>
  </si>
  <si>
    <t>Word of the Phoenix (Psychic)</t>
  </si>
  <si>
    <t>While this model is leading a unit, in your Command phase, you can roll one D6: on a 2+, D3 destroyed Bodyguard models are back-up on the battlefield.</t>
  </si>
  <si>
    <t>Gyrinx Familiar</t>
  </si>
  <si>
    <t>When a Psychic test or Deny the Witch test is taken for this model, add 1 to the result.</t>
  </si>
  <si>
    <t>Diviner of Futures</t>
  </si>
  <si>
    <t>At the start of the battle, when making your first Strands of Fate roll, roll an additional three D6.</t>
  </si>
  <si>
    <t>Runes of the Farseer</t>
  </si>
  <si>
    <t>Once in each Psychic phase, a model with this special rule can re-roll any number of dice used in a single Deny the Witch test or Psychic test (potentially negating Perils of the Warp in the process).</t>
  </si>
  <si>
    <t>Ghosthelm</t>
  </si>
  <si>
    <t>Roll a D6 whenever this model suffers a mortal wound, adding 3 to the roll if the mortal wound was inflicted as the result of the psyker suffering Perils of the Warp. On a 5+ that wound is ignored.</t>
  </si>
  <si>
    <t>Spiritlink</t>
  </si>
  <si>
    <t>Whenever you pass a Psychic test for this model, you can add 1 to the next Psychic test you take for him until the end of the phase.</t>
  </si>
  <si>
    <t>Ride the Wind</t>
  </si>
  <si>
    <t>While this model is leading a unit, each time that unit Advances, do not make an Advance roll for it. Instead, until the end of the phase, add 6" to the Move characteristic of models in that unit.</t>
  </si>
  <si>
    <t>Spirit Mark</t>
  </si>
  <si>
    <t>While this model is leading a unit, weapons in that unit have the  Lethal Hits special rule and each time a model in that unit makes an attack, add 1 to the Hit roll.</t>
  </si>
  <si>
    <t>Tears of Isha (Psychic)</t>
  </si>
  <si>
    <t>While this model is leading a unit, in the Command phase, you can return 1 destroyed Bodyguard model to that unit.</t>
  </si>
  <si>
    <t>Storm of Silence</t>
  </si>
  <si>
    <t>Acrobatic</t>
  </si>
  <si>
    <t>This model can be chosen to charge with even if it Advanced this turn. If this model Advanced this turn, you can choose it to charge with if it is within 15" of any enemy units instead of 12", and you can add 3 to the charge roll.</t>
  </si>
  <si>
    <t>Mask of Jain Zar</t>
  </si>
  <si>
    <t>Models cannot fire Overwatch against Jain Zar or a unit she has joined, and enemy models within 6" of Jain Zar subtract 5 from their Weapon Skill and Initiative (to a minimum of 1).</t>
  </si>
  <si>
    <t>War Shout</t>
  </si>
  <si>
    <t>When resolving an attack made with a melee weapon against this model, subtract 1 from the hit roll.</t>
  </si>
  <si>
    <t>Whirlwind of Death</t>
  </si>
  <si>
    <t>Maugan Ra can fire The Maugetar twice in each Shooting Phase, either at the same target or at two different targets.</t>
  </si>
  <si>
    <t>Harvester of Souls</t>
  </si>
  <si>
    <t>At the end of your Shooting phase, if every attacks had target the same unit, roll one D6 for the target unit and one D6 for every other enemy unit within 3" of the target unit. On a 5+, the unit being rolled for suffers D3 mortal wounds.</t>
  </si>
  <si>
    <t>Face of Death</t>
  </si>
  <si>
    <t>At the end of your Shooting phase, if every attacks had target the same unit, that enemy unit must take a Battle-shock test, subtracting 1 from the result.</t>
  </si>
  <si>
    <t>Bringer of the True Death</t>
  </si>
  <si>
    <t>While this model is leading a unit, each time a model in that unit makes an attack, you can re-roll the Wound roll.</t>
  </si>
  <si>
    <t>Hunter Unseen</t>
  </si>
  <si>
    <t>This model’s unit can only be selected as the target of a ranged attack if the attacking model is within 12" and his Invulnerable save is only available agains ranged attacks.</t>
  </si>
  <si>
    <t>Master of Pathfinders</t>
  </si>
  <si>
    <t>If Illic Nightspear joins a unit of Rangers, all Rangers in that unit gain the Precision Shot special rule whilst he is part of that unit.</t>
  </si>
  <si>
    <t>Voidshot</t>
  </si>
  <si>
    <t>When rolling To Wound for a weapon that has this special rule, a roll of 6 causes a Wound with the Instant Death special rule. When making an Armour Penetration roll for a weapon that has this special rule, a roll of 6 causes a penetrating hit, regardless of the vehicle’s Armour Value.</t>
  </si>
  <si>
    <t>Superlative Strategist</t>
  </si>
  <si>
    <t>Once per turn, you can target this model’s unit with a Stratagem even if you have already used that Stratagem on a different unit this phase.</t>
  </si>
  <si>
    <t>Path of Command</t>
  </si>
  <si>
    <t>At the start of your Command phase, if this model is on the battlefield, you gain 1CP (You can only gain 1 CP this way, whatever the number of Autarch on the battlefield).</t>
  </si>
  <si>
    <t>Indomitable Strength of Will (Aura)</t>
  </si>
  <si>
    <t>While a friendly Aeldari unit is within 6" of this model, each time that unit takes a Battle-shock or Leadership test, add 1 to that test.</t>
  </si>
  <si>
    <t>Master Flickerjump</t>
  </si>
  <si>
    <t>In your Movement phase, when this unit makes a Normal move, it can make a flickerjump. If it does, until the end of the phase, its Move characteristic is changed to 24" but you must roll one D6 after this unit ends that move: on a 1, this unit suffers D3 mortal wounds.</t>
  </si>
  <si>
    <t>Mandiblasters</t>
  </si>
  <si>
    <t>Melee weapons equipped by the bearer have the Devastating Wounds special rule when targeting units without the Vehicle keyword.</t>
  </si>
  <si>
    <t>Warlock Conclave</t>
  </si>
  <si>
    <t>Models in this unit have the Feel no Pain (4+) special rule against Psychic Attacks.</t>
  </si>
  <si>
    <t>Defenders of Fate</t>
  </si>
  <si>
    <t>At the end of your Command phase, for each objective marker you control that has one or more units from your army with this special rule within range of it, roll one D6 and add it to your Fate dice pool displaying the result you just rolled.</t>
  </si>
  <si>
    <t>Crewed Platform</t>
  </si>
  <si>
    <t>When the last Guardian Defender model in this unit is destroyed, any remaining Heavy Weapon Platform models in this unit are also destroyed.</t>
  </si>
  <si>
    <t>Swift Demise</t>
  </si>
  <si>
    <t>Each time a model in this unit makes a ranged attack that targets the closest eligible target, re-roll a Hit roll of 1. If the target of that attack is within range of an objective marker your opponent controls, you can re-roll the Hit roll instead.</t>
  </si>
  <si>
    <t>Path of the Outcast</t>
  </si>
  <si>
    <t>Once per turn, when an enemy unit ends a Normal, Advance or Fall Back move within 9" of this unit, if this unit is not within Engagement Range of one or more enemy units, it can make a Normal move of up to D6" as if it were your Movement phase.</t>
  </si>
  <si>
    <t>Defence Tactics</t>
  </si>
  <si>
    <t>Each time this unit Fire Overwatch, hits are scored on unmodified Hit rolls of 5+, or unmodified Hit rolls of 4+ instead if this unit is within range of an objective marker you control.</t>
  </si>
  <si>
    <t>Shredding Fire</t>
  </si>
  <si>
    <t>While this unit contains a Dire Avenger Exarch model, each time a model in this unit makes a ranged attack with a shuriken weapon, the Shuriken special rule takes effect on an unmodified wound roll of 5+ for that attack, instead of 6.</t>
  </si>
  <si>
    <t>Defensive Stance</t>
  </si>
  <si>
    <t>In your Shooting phase, while this unit contains a Dire Avenger Exarch model, models in this unit can make attacks with ranged weapons even while this unit is within Engagement Range of any enemy units, and can do so even if other friendly units are also within Engagement Range of any of those enemy units. If they do so, these attacks can only target enemy units within Engagement Range of this unit.</t>
  </si>
  <si>
    <t>Stand Firm</t>
  </si>
  <si>
    <t>While this unit contains a Dire Avenger Exarch model, add 1 to itsLeadership and Objective Control characteristics.</t>
  </si>
  <si>
    <t>Assured Destruction</t>
  </si>
  <si>
    <t>Each time a model in this unit makes a ranged attack that targets a Monster or Vehicle unit, re-roll a Wound roll of 1 and re-roll a Damage roll of 1.</t>
  </si>
  <si>
    <t>Blazing Fury</t>
  </si>
  <si>
    <t>While this unit contains a Fire Dragon Exarch model, add 4" to the Range characteristic of ranged weapons models in this unit are equipped with.</t>
  </si>
  <si>
    <t>Nerve-Shredding Shriek</t>
  </si>
  <si>
    <t>Each time this unit finishes a charge move, you can select one enemy unit within Engagement Range of this unit’s Howling Banshee Exarch model and roll one D6: on a 2+, that enemy unit suffers 1 mortal wound.</t>
  </si>
  <si>
    <t>Piercing Strike</t>
  </si>
  <si>
    <t>Add 1 to the Damage characteristic of melee attacks made by this unit’s.</t>
  </si>
  <si>
    <t>Shadowstrike</t>
  </si>
  <si>
    <t>If a unit that consists entirely of models with this special rule infiltrates, it has the Shrouded special rule. If the unit shoots (including Overwatch) or fights in combat, it loses the Shrouded special rule.</t>
  </si>
  <si>
    <t>Deadly Ambush</t>
  </si>
  <si>
    <t>While this unit contains a Striking Scorpion Exarch model and is wholly within an Area Terrain feature, each time a melee attack is made by a model in this unit, add 1 to that attack’s hit roll and improve the Armour Penetration characteristic of that attack by 1.</t>
  </si>
  <si>
    <t>Inescapable Accuracy</t>
  </si>
  <si>
    <t>Each time a model in this unit makes a ranged attack, you can ignore any or all modifiers to that attack’s Weapon Skill characteristic and to the Hit roll. A model with this special rule re-rolls failed To Hit rolls when firing at a unit that Zoomed, Swooped, Turbo-boosted or moved Flat Out during its previous turn.</t>
  </si>
  <si>
    <t>In your Movement phase, if this unit Remains Stationary, until the end of the turn, its Weapons have the Devastating Wounds special rule.</t>
  </si>
  <si>
    <t>Focused Fire</t>
  </si>
  <si>
    <t>Each time this unit’s Dark Reaper Exarch model makes a ranged attack, add 1 to that attack’s wound roll.</t>
  </si>
  <si>
    <t>Intercept</t>
  </si>
  <si>
    <t>At the end of the Movement phase, a model with this special rule can make one Attack against an enemy Flyer or Flying Monstrous Creature that it moved over that turn. The Attack hits on a roll of 4+, and is resolved at Strength 4 AP4 with the Haywire special rule. Flyers are hit on their side armour.</t>
  </si>
  <si>
    <t>Skyleap</t>
  </si>
  <si>
    <t>At the end of your opponent’s turn, if this unit is not within Engagement Range of one or more enemy units, you can remove this unit from the battlefield and place it into Strategic Reserves.</t>
  </si>
  <si>
    <t>Winged Evasion</t>
  </si>
  <si>
    <t>Each time this unit is selected as the target of a ranged attack, if it contains a Swooping Hawk Exarch model, until the end of the phase, each time a ranged attack is made against this unit, subtract 1 from that attack’s hit roll.</t>
  </si>
  <si>
    <t>Flickerjump</t>
  </si>
  <si>
    <t>In your Movement phase, when this unit makes a Normal move, it can make a flickerjump. If it does, until the end of the phase, its Move characteristic is changed to 24" but you must roll one D6 after this unit ends that move: on a 1, this unit suffers 1 mortal wound. This unit is not eligible to declare a charge in the same turn in which it makes a flickerjump.</t>
  </si>
  <si>
    <t>Spider’s Lair</t>
  </si>
  <si>
    <t>Once per battle, at the end of your Movement phase, if this unit is wholly within an Area Terrain feature and contains a Warp Spider Exarch model, you can select for that terrain feature to be webbed. If you do so, until the end of Battle:_x000D_
    - Enemy units treat that terrain feature as if it had the Dangerous Ground terrain trait._x000D_
    - Each time an enemy unit ends any type of move within that terrain feature, roll one D6: on a 2+, that enemy unit suffers D3 mortal wounds.</t>
  </si>
  <si>
    <t>Expert Lancers</t>
  </si>
  <si>
    <t>In the Fight phase, each time a model in this unit makes an attack, if this unit made a charge move this turn and contains a Shining Spear Exarch model, add 1 to that attack’s hit roll.</t>
  </si>
  <si>
    <t>Aerobatic Grace</t>
  </si>
  <si>
    <t>Each time an attack targets this unit, subtract 1 from the Hit roll and if this unit Advances or makes a Charge move, until the start of your next turn, this unit’s invulnerable save is improved to 4++.</t>
  </si>
  <si>
    <t>Power Field</t>
  </si>
  <si>
    <t>Each time a ranged attack targets this unit, subtract 1 from the Wound roll.</t>
  </si>
  <si>
    <t>Harassment Fire</t>
  </si>
  <si>
    <t>In your Shooting phase, after this model has shot, select one enemy unit hit by one or more of those attacks. Until the end of the phase, that enemy unit cannot have the Benefit of Cover.</t>
  </si>
  <si>
    <t>Wave Serpent Shield</t>
  </si>
  <si>
    <t>Once per battle, you can select one enemy unit that is within 12" of and visible to this model and roll one D6: on a 2+, that enemy unit suffers D3 mortal wounds and must take a Battle-shock test.</t>
  </si>
  <si>
    <t>In your Shooting phase, after this model has shot, select one enemy unit hit by one or more of those attacks. Until the end of the turn, each time a friendly model that disembarked from this Transport this turn makes an attack that targets that enemy unit, you can re-roll the Wound roll.</t>
  </si>
  <si>
    <t>Crystal Matrix</t>
  </si>
  <si>
    <t>Each time this model is selected to shoot, you can re-roll one Hit roll and you can re-roll one Wound roll when resolving those attacks.</t>
  </si>
  <si>
    <t>Linked Fire</t>
  </si>
  <si>
    <t>You can measure range and determine visibility from another friendly Fire Prism model that is visible to the bearer.</t>
  </si>
  <si>
    <t>Monofilament Web</t>
  </si>
  <si>
    <t>In your Shooting phase, after this model has shot, if one or more of those attacks made with its doomweaver scored a hit against an enemy unit, that enemy unit is pinned until the end of your opponent’s next turn. While a unit is pinned, subtract 2 from that unit’s Move characteristic and that unit cannot Advance.</t>
  </si>
  <si>
    <t>Skyhunter</t>
  </si>
  <si>
    <t>Each time this model makes a ranged attack that targets a unit that can Fly, add 1 to the Hit roll and add 1 to the Wound roll.</t>
  </si>
  <si>
    <t>Strafing Assault</t>
  </si>
  <si>
    <t>Each time this model makes a ranged attack, the target does not receive the benefits of cover against that attack.</t>
  </si>
  <si>
    <t>Spirit Stones</t>
  </si>
  <si>
    <t>A vehicle with this upgrade ignores Crew Shaken results on a roll of 2+ and Crew Stunned results on a roll of 4+. Roll immediately when the result is suffered.</t>
  </si>
  <si>
    <t>Mindshock Pod (Aura, Psychic)</t>
  </si>
  <si>
    <t>While an enemy unit is within 9" of this model, subtract 1 from Battle-shock and Leadership tests taken for that unit.</t>
  </si>
  <si>
    <t>Distort Scythe</t>
  </si>
  <si>
    <t>When rolling on the Destroyer Weapon Attack table for a weapon that has this special rule, subtract 1 from the result of the D6 roll (to a minimum of 1). Furthermore, a weapon with this special rule is assumed to have a Strength of 12 for the necessaries rule.</t>
  </si>
  <si>
    <t>Malevolent Souls</t>
  </si>
  <si>
    <t>Each time a model in this unit is destroyed by a melee attack, if that model has not fought this phase, roll one D6. On a 4+, do not remove it from play; that destroyed model can fight after the attacking model’s unit has finished making its attacks, and is then removed from play.</t>
  </si>
  <si>
    <t>War Construct</t>
  </si>
  <si>
    <t>Once per battle round, when an enemy unit targets this unit, after that unit has finished making its attacks, this unit can shoot as if it were your Shooting phase. When doing so, this unit’s ranged weapons have the Pistol special rule.</t>
  </si>
  <si>
    <t>Fated Hero</t>
  </si>
  <si>
    <t>Each time this model destroys an enemy unit, roll one D6 and add it to your Fate dice pool displaying the result you just rolled.</t>
  </si>
  <si>
    <t>Agile</t>
  </si>
  <si>
    <t>Each time this model makes a Normal, Advance or Fall Back move, it can move over other models (excluding Titanic models) and terrain features that are 4" or less in height as if they were not there.</t>
  </si>
  <si>
    <t>Wraithbone Form</t>
  </si>
  <si>
    <t>Overlord</t>
  </si>
  <si>
    <t>While this model is leading a unit, each time a model in that unit makes an attack, re-roll a Wound roll of 1. While that unit is Empowered, each time a model in that unit makes an attack, you can re-roll the Wound roll instead.</t>
  </si>
  <si>
    <t>Devious Mastermind</t>
  </si>
  <si>
    <t>The Armour of Misery</t>
  </si>
  <si>
    <t>The Armour of Misery confers a 4+ Armour Save, a 3+ invulnerable save and the Fear special rule. All enemy units within 6" of the bearer suffer a -2 Leadership penalty.You cannot re-roll invulnerable saving throws made for this model. The first time an invulnerable saving throw made for this model is failed, until the end of the battle, this model has no invulnerable saving throw.</t>
  </si>
  <si>
    <t>Master of Blades</t>
  </si>
  <si>
    <t>While this model is leading a unit, each time a model in that unit makes a melee attack, add 1 to the Wound roll. Drazhar can only join friendly units of Incubi. Whilst Drazhar is part of an Incubi unit, all Incubus and Klaivex models in the unit gain 1 Attack.</t>
  </si>
  <si>
    <t>Vicious Execution</t>
  </si>
  <si>
    <t>Once per battle, when this model’s unit is selected to fight, it can use this special rule. If it does, until the end of the phase, melee weapons equipped by this model have the Precision Strikes special rule, and each time an enemy Character model is destroyed by this model, you gain D3 Pain tokens. If that destroyed Character model was the enemy Warlord, you gain 3 Pain tokens instead.</t>
  </si>
  <si>
    <t>Murderous Assault</t>
  </si>
  <si>
    <t>Drazhar gains a bonus Attack, made at the same Initiative step, each time he rolls a 6 To Wound in close combat. These bonus Attacks do not themselves generate any further bonus Attacks.</t>
  </si>
  <si>
    <t>Thrilling Spectacle</t>
  </si>
  <si>
    <t>Once per battle, at the start of the Fight phase, this model can use this special rule. When it does, until the end of the phase, the Attacks characteristic of Lelith’s blades is increased to 12 and this model’s invulnerable save is increased to 3+ (2+ in Fight phase).</t>
  </si>
  <si>
    <t>Brides of Death</t>
  </si>
  <si>
    <t>While this model is leading a unit, models in that unit have the Fights First special rule, and each time a model in that unit makes a melee attack, add 1 to the Strength characteristic of that attack and improve the Armour Penetration characteristic of that attack by 1.</t>
  </si>
  <si>
    <t>A League Apart</t>
  </si>
  <si>
    <t>This model re-rolls all failed To Hit and To Wound rolls whilst fighting a challenge.</t>
  </si>
  <si>
    <t>Quicksilver Dodge</t>
  </si>
  <si>
    <t>This model has a 4+ invulnerable save. This is increased to a 3+ invulnerable save against all Wounds inflicted in the Fight phase.</t>
  </si>
  <si>
    <t>The Penetrating Blade</t>
  </si>
  <si>
    <t>Armour saves cannot be taken against Wounds inflicted by this model’s Melee weapons.</t>
  </si>
  <si>
    <t>Sadistic Raiders</t>
  </si>
  <si>
    <t>If you control an objective marker at the end of your Command phase, and this unit (or any Transport it is embarked within) is within range of that objective marker, that objective marker remains under you control, even if you have no models within range of it, until your opponent controls it at the start or end of any turn.</t>
  </si>
  <si>
    <t>Each time an enemy unit (excluding Monsters and Vehicles) within Engagement Range of one or more units from your army with this special rule is selected to Fall Back, models in that enemy unit must take Desperate Escape tests as if their unit was Battle-shocked. When doing so, if that enemy unit is also Battle-shocked by other means, subtract 1 from each of those Desperate Escape tests.</t>
  </si>
  <si>
    <t>Dodge</t>
  </si>
  <si>
    <t>A model with this special rule has a 4+ invulnerable save against all Wounds inflicted in the Fight phase.</t>
  </si>
  <si>
    <t>Combat Drogues</t>
  </si>
  <si>
    <t>Before the battle, select one combat drug the unit is using for the battle on the table below._x000D_
    1              Adrenalight: +1 to Attacks characteristic_x000D_
    2              Grave Lotus: +1 to Strength characteristic_x000D_
    3              Hypex: +2 to Move characteristic_x000D_
    4              Painbringer: +1 to Toughness characteristic_x000D_
    5              Serpentin: +1 to Initiative characteristic_x000D_
    6              Splintermind: +2 to Leadership characteristic.</t>
  </si>
  <si>
    <t>Tormentors</t>
  </si>
  <si>
    <t>Hit and Run</t>
  </si>
  <si>
    <t>Winged Strike</t>
  </si>
  <si>
    <t>In your Shooting phase, after this unit has shot, if it is not within Engagement Range of any enemy units, it can make a Normal move of up to 6". If it does, until the end of the turn, this unit is not eligible to declare a charge.</t>
  </si>
  <si>
    <t>Eviscerating Fly-by</t>
  </si>
  <si>
    <t>Each time this unit ends a Normal move, you can select one enemy unit (excluding MONSTER and VEHICLE units) that it moved over during that move. If you do, roll one D6 for each model in this unit: for each 4+, that enemy unit suffers 1 mortal wound.</t>
  </si>
  <si>
    <t>Grav-talon</t>
  </si>
  <si>
    <t>All Hammer of Wrath attacks made by this unit have the Concussive special rule.</t>
  </si>
  <si>
    <t>Cluster Caltrops</t>
  </si>
  <si>
    <t>This unit makes D6 Hammer of Wrath attacks instead of just one, with the Rending special rule.</t>
  </si>
  <si>
    <t>Chain-snares</t>
  </si>
  <si>
    <t>A vehicle with chain-snares is allowed to Tank Shock even if it is not a Tank. However, it may not Ram.</t>
  </si>
  <si>
    <t>Grisly Trophies</t>
  </si>
  <si>
    <t>All friendly units within 6" of a vehicle with grisly trophies can re-roll failed Leadership tests.</t>
  </si>
  <si>
    <t>Athletic Aerialists</t>
  </si>
  <si>
    <t>At the end of the Fight phase, if there are no models currently embarked within this Transport, you can select one friendly Infantry unit that has 6 or fewer models that is wholly within 6" of this Transport. Unless that unit is within Engagement Range of one or more enemy units, it can embark within this Transport.</t>
  </si>
  <si>
    <t>Splinter Racks</t>
  </si>
  <si>
    <t>Whilst a model is embarked on a vehicle with splinter racks, all splinter weapons have the Twin special rule.</t>
  </si>
  <si>
    <t>Soulfright</t>
  </si>
  <si>
    <t>At the end of the Shooting phase, a unit that has suffered one or more hits from a weapon with this special rule in that phase must make a Leadership test. The unit suffers a single additional Mortal Wound for each point this test is failed by. Wounds cannot be allocated to models with the Fearless or And They Shall Know No Fear special rules (any excess Wounds are lost).</t>
  </si>
  <si>
    <t>Aethersails</t>
  </si>
  <si>
    <t>Each time this model Advances, do not make an Advance roll for it. Instead, until the end of the phase, add 6" to the Move characteristic of this model.</t>
  </si>
  <si>
    <t>Eradicate the Foe</t>
  </si>
  <si>
    <t>Each time this model makes an attack that targets an enemy unit that is at its Starting Strength, re-roll a Hit roll of 1. If a unit has a Starting Strength of 1, this special rule only applies if the target has its starting number of wounds.</t>
  </si>
  <si>
    <t>Clavis</t>
  </si>
  <si>
    <t>Subtract 1 from the Weapon Skill, Control Objective and Initiative characteristics of any enemy vehicles within 6" of a model that is equipped with a clavis.</t>
  </si>
  <si>
    <t>unit_name</t>
  </si>
  <si>
    <t>attribut</t>
  </si>
  <si>
    <t>faction_id</t>
  </si>
  <si>
    <t>unit_type</t>
  </si>
  <si>
    <t>nb_fig</t>
  </si>
  <si>
    <t>movement</t>
  </si>
  <si>
    <t>cruising_speed</t>
  </si>
  <si>
    <t>hover</t>
  </si>
  <si>
    <t>bs</t>
  </si>
  <si>
    <t>ws</t>
  </si>
  <si>
    <t>t</t>
  </si>
  <si>
    <t>front</t>
  </si>
  <si>
    <t>side</t>
  </si>
  <si>
    <t>rear</t>
  </si>
  <si>
    <t>hp</t>
  </si>
  <si>
    <t>i</t>
  </si>
  <si>
    <t>ld</t>
  </si>
  <si>
    <t>oc</t>
  </si>
  <si>
    <t>sv</t>
  </si>
  <si>
    <t>invul_sv</t>
  </si>
  <si>
    <t>domains</t>
  </si>
  <si>
    <t>special_rules</t>
  </si>
  <si>
    <t>u_pts</t>
  </si>
  <si>
    <t>u_pts_updated</t>
  </si>
  <si>
    <t>DREADNOUGHT - Firestorm Paladin</t>
  </si>
  <si>
    <t>Full HP</t>
  </si>
  <si>
    <t>Vehicle</t>
  </si>
  <si>
    <t>9"</t>
  </si>
  <si>
    <t>3+</t>
  </si>
  <si>
    <t>6+</t>
  </si>
  <si>
    <t>2+</t>
  </si>
  <si>
    <t>Crusader - Adamantium Will - And They Shall Know No Fear - Searchlight - Smoke launchers - Walker</t>
  </si>
  <si>
    <t>Mid HP</t>
  </si>
  <si>
    <t>4"</t>
  </si>
  <si>
    <t>4+</t>
  </si>
  <si>
    <t>7+</t>
  </si>
  <si>
    <t>Low HP</t>
  </si>
  <si>
    <t>2"</t>
  </si>
  <si>
    <t>3"</t>
  </si>
  <si>
    <t>5+</t>
  </si>
  <si>
    <t>8+</t>
  </si>
  <si>
    <t>DREADNOUGHT - Gorath Ironrend</t>
  </si>
  <si>
    <t>VENERABLE DREADNOUGHT - Grimclaw Furywalker</t>
  </si>
  <si>
    <t>CONTEMPTOR DREADNOUGHT - Vulcan’s Fireheart</t>
  </si>
  <si>
    <t>5++/5++</t>
  </si>
  <si>
    <t>And They Shall Know No Fear - Searchlight - Smoke launchers - Fleet - Walker</t>
  </si>
  <si>
    <t>CASSIAN DRACOS - Cassian Dracos, The Dragon Revenant,The Fallen Master</t>
  </si>
  <si>
    <t>4++/4++</t>
  </si>
  <si>
    <t>And They Shall Know No Fear - Searchlight - Smoke launchers - Independent Character - Walker - It Will Not Die</t>
  </si>
  <si>
    <t>VENERABLE DREADNOUGHT - Venerable Dreadnought Nihilus</t>
  </si>
  <si>
    <t>And They Shall Know No Fear - Searchlight - Smoke launchers - Walker</t>
  </si>
  <si>
    <t>INVICTOR TACTICAL WARSUIT - Nightclad Sentinel</t>
  </si>
  <si>
    <t>And They Shall Know No Fear - Scout - Searchlight - Smoke launchers - Walker</t>
  </si>
  <si>
    <t>5"</t>
  </si>
  <si>
    <t>7"</t>
  </si>
  <si>
    <t>KNIGHT CRUSADER - Imperator Invictus</t>
  </si>
  <si>
    <t>10"</t>
  </si>
  <si>
    <t>Searchlight - Super-Heavy Walker</t>
  </si>
  <si>
    <t>KNIGHT ERRANT - Binary Behemoth</t>
  </si>
  <si>
    <t>KNIGHT GALLANT - Metal Reclaimer</t>
  </si>
  <si>
    <t>KNIGHT PALADIN - Mechanized Colossus</t>
  </si>
  <si>
    <t>KNIGHT WARDEN - Omnissiah’s Sentinel</t>
  </si>
  <si>
    <t>Searchlight - Colossal - Super-Heavy Walker</t>
  </si>
  <si>
    <t>DEFILER - Dreadshadow Behemoth</t>
  </si>
  <si>
    <t>5++/4++</t>
  </si>
  <si>
    <t>HELBRUTE - Nightstalker Ravager</t>
  </si>
  <si>
    <t>CONTEMPTOR DREADNOUGHT - Shadowclaw Decimator</t>
  </si>
  <si>
    <t>Night Vision - Fear - Fleet - Adamantium Will - Searchlight - Smoke Launcher - Walker</t>
  </si>
  <si>
    <t>SOUL GRINDER - Arcane Soulcrusher</t>
  </si>
  <si>
    <t>4++/3++</t>
  </si>
  <si>
    <t>WRAITHKNIGHT - Fianngaladran, The Burning Tempest</t>
  </si>
  <si>
    <t>Fearless - Super-Heavy Walker</t>
  </si>
  <si>
    <t>WRAITHKNIGHT - Shaelasura, Wrath of the Dying Light</t>
  </si>
  <si>
    <t>WRAITHKNIGHT - Faenonir, The Spear of the Everguard</t>
  </si>
  <si>
    <t>WRAITHKNIGHT - Lathrial, Herald of the Last Hunt</t>
  </si>
  <si>
    <t>WRAITHKNIGHT - Kaela’sharan, The Blade of the Eternal Forest</t>
  </si>
  <si>
    <t>WRAITHKNIGHT - Alaithir, The Soul of Vengeance</t>
  </si>
  <si>
    <t>STORMRAVEN GUNSHIP - Stormwing Avenger</t>
  </si>
  <si>
    <t>20-30"</t>
  </si>
  <si>
    <t>30-45"</t>
  </si>
  <si>
    <t>Crusader - Adamantium Will - And They Shall Know No Fear - Power of the Machine Spirit - Assault Vehicle - Flyer (Hover) - Transport</t>
  </si>
  <si>
    <t>13-20"</t>
  </si>
  <si>
    <t>19-30"</t>
  </si>
  <si>
    <t>7-10"</t>
  </si>
  <si>
    <t>10-15"</t>
  </si>
  <si>
    <t>CORVUS BLACKSTAR - Shadowhawk Gunship</t>
  </si>
  <si>
    <t>And They Shall Know No Fear - Assault Vehicle - Stealth - Searchlight - Flyer (Hover) - Transport</t>
  </si>
  <si>
    <t>CORVUS BLACKSTAR - Eclipse Fury</t>
  </si>
  <si>
    <t>HELDRAKE - Dreadshade Inferno</t>
  </si>
  <si>
    <t>PREDATOR DESTRUCTOR - Inferno Hunter</t>
  </si>
  <si>
    <t>Crusader - Adamantium Will - And They Shall Know No Fear - Searchlight - Smoke launchers - Tank</t>
  </si>
  <si>
    <t>PREDATOR ANNIHILATOR - Thunderclap Crusader</t>
  </si>
  <si>
    <t>RHINO - Crusader’s Roar</t>
  </si>
  <si>
    <t>Crusader - Adamantium Will - And They Shall Know No Fear - Searchlight - Smoke launchers - Tank - Transport</t>
  </si>
  <si>
    <t>RHINO - Crusader’s Steed</t>
  </si>
  <si>
    <t>RAZORBACK - Ironhide Carrier</t>
  </si>
  <si>
    <t>DROP POD - Sword of Retribution</t>
  </si>
  <si>
    <t>0"</t>
  </si>
  <si>
    <t>Crusader - Adamantium Will - And They Shall Know No Fear - Deep Strike - Oppen-topped - Transport</t>
  </si>
  <si>
    <t>STORMTALON GUNSHIP - Sky Fury</t>
  </si>
  <si>
    <t>Crusader - Adamantium Will - And They Shall Know No Fear - Flyer (Hover)</t>
  </si>
  <si>
    <t>IMPULSOR - Nightfall Crusader</t>
  </si>
  <si>
    <t>And They Shall Know No Fear - Searchlight - Assault Vehicle - Tank - Oppen-topped - Skimmer - Transport</t>
  </si>
  <si>
    <t>REPULSOR - Darkstar Bastion</t>
  </si>
  <si>
    <t>And They Shall Know No Fear - Searchlight - Smoke launchers - Tank - Heavyweights - Skimmer - Transport</t>
  </si>
  <si>
    <t>CHAOS RHINO - Nightbringer</t>
  </si>
  <si>
    <t>Night Vision - Fear - Searchlight - Smoke launchers - Tank - Transport</t>
  </si>
  <si>
    <t>HELDRAKE - Skullreaper Fury</t>
  </si>
  <si>
    <t>SKULL CANNON - Infernal Skullthrower</t>
  </si>
  <si>
    <t>9+</t>
  </si>
  <si>
    <t>SOUL GRINDER - Bloodforged Annihilator</t>
  </si>
  <si>
    <t>BURNING CHARIOT - Flameweaver Warwagon</t>
  </si>
  <si>
    <t>TRUKK - Scrapjaw Speeder</t>
  </si>
  <si>
    <t>6++/6++</t>
  </si>
  <si>
    <t>Furious Charge - Transport - Oppen-topped</t>
  </si>
  <si>
    <t>TRUKK - Rustbucket Racer</t>
  </si>
  <si>
    <t>WRAITHLORD - Soulflame Warden</t>
  </si>
  <si>
    <t>Fearless - Walker</t>
  </si>
  <si>
    <t>DEFILER - Bilespewer Behemoth</t>
  </si>
  <si>
    <t>GREATER BLIGHT DRONE - Plaguefiend Colossus</t>
  </si>
  <si>
    <t>14"</t>
  </si>
  <si>
    <t>21"</t>
  </si>
  <si>
    <t>13"</t>
  </si>
  <si>
    <t>CANOPTEK REANIMATOR - Autonomous Medical Automaton</t>
  </si>
  <si>
    <t>Shred - Fearless</t>
  </si>
  <si>
    <t>TRIARCH STALKER - Ramokht Walker</t>
  </si>
  <si>
    <t>Shred - Move Through Cover - Walker</t>
  </si>
  <si>
    <t>MONOLITH - Dimensional Colossus</t>
  </si>
  <si>
    <t>Shred - Deep Strike - Transport - Heavyweight</t>
  </si>
  <si>
    <t>CRIMSON HUNTER - Sunburst Interceptor</t>
  </si>
  <si>
    <t>Flyer - Vector Dancer - Precision Shots</t>
  </si>
  <si>
    <t>ONAGER DUNECRAWLER - Tempest Engine</t>
  </si>
  <si>
    <t>Searchlight - Smoke launchers - Walker</t>
  </si>
  <si>
    <t>ARMIGER HELVERIN - Sable Lancers</t>
  </si>
  <si>
    <t>Searchlight - Walker - Heavyweights</t>
  </si>
  <si>
    <t>ARMIGER HELVERIN - Helios Striders</t>
  </si>
  <si>
    <t>ARMIGER WARGLAIVE - Warpblade Vanguard</t>
  </si>
  <si>
    <t>ARMIGER WARGLAIVE - Ironclad Dragoons</t>
  </si>
  <si>
    <t>FOETID BLOAT-DRONE - Rotwrath Scourge</t>
  </si>
  <si>
    <t>RENDMASTER - Skullcleaver Kharax</t>
  </si>
  <si>
    <t>GHOST ARK - Vitality Warmech</t>
  </si>
  <si>
    <t>Shred - Skimmer - Transport - Oppen-topped</t>
  </si>
  <si>
    <t>GHOST ARK - Transforming Trooper</t>
  </si>
  <si>
    <t>DOOMSDAY ARK - Ravage Gun System</t>
  </si>
  <si>
    <t>Shred - Skimmer - Oppen-topped</t>
  </si>
  <si>
    <t>ANNIHILATION BARGE - Thunder Machine</t>
  </si>
  <si>
    <t>ANNIHILATION BARGE - Core Decimator</t>
  </si>
  <si>
    <t>VENOM - Nightshade</t>
  </si>
  <si>
    <t>Deep Strike - Night Vision - Stealth - Fast - Skimmer - Transport - Oppen-topped</t>
  </si>
  <si>
    <t>VENOM - Deathglider</t>
  </si>
  <si>
    <t>RAIDER - Doomclaw</t>
  </si>
  <si>
    <t>Deep Strike - Night Vision - Fast - Skimmer - Transport - Oppen-topped</t>
  </si>
  <si>
    <t>RAIDER - Bloodfire</t>
  </si>
  <si>
    <t>RAIDER - Deathclaw</t>
  </si>
  <si>
    <t>RAIDER - Voidblade</t>
  </si>
  <si>
    <t>RAIDER - Nightshriek</t>
  </si>
  <si>
    <t>RAVAGER - Bloodspire</t>
  </si>
  <si>
    <t>Deep Strike - Night Vision - Fast - Skimmer - Oppen-topped</t>
  </si>
  <si>
    <t>WAVE SERPENT - Starshimmer</t>
  </si>
  <si>
    <t>Fast - Skimmer - Tank - Transport</t>
  </si>
  <si>
    <t>WAVE SERPENT - Starleaf</t>
  </si>
  <si>
    <t>FALCON - Dawnshard Charger</t>
  </si>
  <si>
    <t>FALCON - Moonfire Fury</t>
  </si>
  <si>
    <t>FIRE PRISM - Sunburst Fury</t>
  </si>
  <si>
    <t>Fast - Skimmer - Tank</t>
  </si>
  <si>
    <t>NIGHT SPINNER - Twilight Tempest</t>
  </si>
  <si>
    <t>VULKAN - Vulkan, The Promethean Fire, The Hammer of Salvation, Regent of Nocturne</t>
  </si>
  <si>
    <t>Monster - Infantry</t>
  </si>
  <si>
    <t>3++/3++</t>
  </si>
  <si>
    <t>SANGUINIUS - Sanguinius, The Great Angel, The Brightest One, Master of Hosts</t>
  </si>
  <si>
    <t>Monster - Jump</t>
  </si>
  <si>
    <t>JUDICIAR - Corvus Shadowrunner</t>
  </si>
  <si>
    <t>Infantry</t>
  </si>
  <si>
    <t>Independent Character - Frag &amp; Krak Grenades - And They Shall Know No Fear - Zealot</t>
  </si>
  <si>
    <t>TECH-PRIEST DOMINUS - Archmagos Ignatius Veil</t>
  </si>
  <si>
    <t>Independent Character - Feel no Pain (4+) - Bulky - Relentless</t>
  </si>
  <si>
    <t>TECH-PRIEST DOMINUS - Mechanicus Prime Zethrax</t>
  </si>
  <si>
    <t>CYBERNETICA DATASMITH - Techno-Archivist Novar</t>
  </si>
  <si>
    <t>Independent Character - Feel no Pain (4+)</t>
  </si>
  <si>
    <t>KONRAD CURZE - Konrad Curze, The King of Terrors, The Night Hunter</t>
  </si>
  <si>
    <t>BLOODTHIRSTER OF INSENSATE RAGE - Doombringer Gor’gul</t>
  </si>
  <si>
    <t>11"</t>
  </si>
  <si>
    <t>SKULLTAKER - Skulltaker, the Champion of Khorne</t>
  </si>
  <si>
    <t>BLOODMASTER - Wrathblade Tharnak</t>
  </si>
  <si>
    <t>BLOODMASTER - Gorehorn Rendclaw</t>
  </si>
  <si>
    <t>SKULLMASTER - Skullcrusher Grimgor</t>
  </si>
  <si>
    <t>Cavalry</t>
  </si>
  <si>
    <t>KARANAK - Karanak, the Hound of Vengeance</t>
  </si>
  <si>
    <t>Beast</t>
  </si>
  <si>
    <t>THE BLUE SCRIBES - P’tarix’ &amp; Xirat’p’</t>
  </si>
  <si>
    <t>Jetbike</t>
  </si>
  <si>
    <t>EXALTED FLAMER - Pyroclasmic Herald</t>
  </si>
  <si>
    <t>WARBOSS - Squigbait Skragjaw</t>
  </si>
  <si>
    <t>Independent Character - Furious Charge</t>
  </si>
  <si>
    <t>BOYZ’S - Gork’s Smashas</t>
  </si>
  <si>
    <t>Nob</t>
  </si>
  <si>
    <t>Furious Charge - Assault Grenades</t>
  </si>
  <si>
    <t>SHOOTA’ BOYZ’S - Krumpin’ Shootas</t>
  </si>
  <si>
    <t>BLIND’ BOYZ’S - Da Iron Bashaz</t>
  </si>
  <si>
    <t>BOMBA’ BOYZ’S - Da Green Rain</t>
  </si>
  <si>
    <t>BURNA’ BOYZ’S - Fightin’ Frenzy</t>
  </si>
  <si>
    <t>Spanner</t>
  </si>
  <si>
    <t>LOOTAS - Lootin’ Luggers</t>
  </si>
  <si>
    <t>WARBIKERS - Waaagh! Krumpas</t>
  </si>
  <si>
    <t>OVERLORD - Azdatokh the Shaper</t>
  </si>
  <si>
    <t>Independent Character - It Will Not Die - Fear - Shred</t>
  </si>
  <si>
    <t>LORD - Kamanusakh the Executioner</t>
  </si>
  <si>
    <t>Independent Character - Deep Strike - Shred</t>
  </si>
  <si>
    <t>LORD - Sylphek the Phasing Knave</t>
  </si>
  <si>
    <t>Independent Character - Shred</t>
  </si>
  <si>
    <t>SKORPEKH LORD - Rakszos the Moon Husk</t>
  </si>
  <si>
    <t>SKORPEKH DESTROYERS - Voidborne Reapers</t>
  </si>
  <si>
    <t>Canoptek Plasmacyte</t>
  </si>
  <si>
    <t>Shred</t>
  </si>
  <si>
    <t>AVATAR OF KHAINE - Wrathfire Colossus</t>
  </si>
  <si>
    <t>Monster</t>
  </si>
  <si>
    <t>THE EMPEROR’S CHAMPION - Magren Sigenand</t>
  </si>
  <si>
    <t>Independent Character - Master-crafted - Fearless - Frag &amp; Krak Grenades - Crusader - Adamantium Will - And They Shall Know No Fear</t>
  </si>
  <si>
    <t>MARSHAL WITH JUMP PACK - Hamlen Arbrecht</t>
  </si>
  <si>
    <t>Jump - Infantry</t>
  </si>
  <si>
    <t>Independent Character - Master-crafted - Frag &amp; Krak Grenades - Crusader - Adamantium Will - And They Shall Know No Fear - Deep Strike - Eternal Warrior - Bulky</t>
  </si>
  <si>
    <t>CASTELLAN - Millian Emrik</t>
  </si>
  <si>
    <t>Independent Character - Master-crafted - Frag &amp; Krak Grenades - Crusader - Adamantium Will - And They Shall Know No Fear</t>
  </si>
  <si>
    <t>TECHMARINE - Oswald Ironsmith</t>
  </si>
  <si>
    <t>Independent Character - Frag &amp; Krak Grenades - Crusader - Adamantium Will - And They Shall Know No Fear - Bulky</t>
  </si>
  <si>
    <t>CRUSADER SQUAD - Stormclaw Mentors</t>
  </si>
  <si>
    <t>Sword Brother</t>
  </si>
  <si>
    <t>Frag &amp; Krak Grenades - Crusader - Adamantium Will - And They Shall Know No Fear</t>
  </si>
  <si>
    <t>CRUSADER SQUAD - Furyborne Blades</t>
  </si>
  <si>
    <t>CRUSADER SQUAD - Fury’s Edge</t>
  </si>
  <si>
    <t>CRUSADER SQUAD - Lightning Warden Mentors</t>
  </si>
  <si>
    <t>CRUSADER SQUAD - Tempest Lances</t>
  </si>
  <si>
    <t>CRUSADER SQUAD - Stormforged Plasma</t>
  </si>
  <si>
    <t>CRUSADER SQUAD - Thunderous Firestorm</t>
  </si>
  <si>
    <t>CRUSADER SQUAD - Thunderbolt Skystrikers</t>
  </si>
  <si>
    <t>ASSAULT SQUAD - Thunderous Charge</t>
  </si>
  <si>
    <t>Frag &amp; K,rak Grenades - Crusader - Adamantium Will - And They Shall Know No Fear - Deep Strike - Bulky</t>
  </si>
  <si>
    <t>ASSAULT SQUAD - Skyborne Assault</t>
  </si>
  <si>
    <t>Frag &amp; Krak Grenades - Crusader - Adamantium Will - And They Shall Know No Fear - Deep Strike - Bulky</t>
  </si>
  <si>
    <t>BIKE SQUAD - Rapid Thunderbike Squadron - Assault Bike</t>
  </si>
  <si>
    <t>Assault Bike</t>
  </si>
  <si>
    <t>Bike</t>
  </si>
  <si>
    <t>Frag &amp; Krak Grenades - Crusader - Adamantium Will - And They Shall Know No Fear - Hammer of Wrath - Jink - Relentless - Very Bulky</t>
  </si>
  <si>
    <t>WATCH MASTER - Gonzro Landachici</t>
  </si>
  <si>
    <t>Independent Character - Frag &amp; Krak Grenades - And They Shall Know No Fear</t>
  </si>
  <si>
    <t>WATCH CAPTAIN ARTEMIS - Artemis Ravenna</t>
  </si>
  <si>
    <t>Independent Character - Frag &amp; Krak Grenades - And They Shall Know No Fear - Fearless - Feel no Pain (6+)</t>
  </si>
  <si>
    <t>PROTEUS KILL TEAM - Kill Team Cassius</t>
  </si>
  <si>
    <t>Garran Branatar</t>
  </si>
  <si>
    <t>And They Shall Know No Fear - Fearless - Deep Strike - Relentless - Bulky</t>
  </si>
  <si>
    <t>Jetek Suberei</t>
  </si>
  <si>
    <t>Frag &amp; Krak Grenades - And They Shall Know No Fear - Hammer of Wrath - Hit &amp; Run - Jink - Very Bulky</t>
  </si>
  <si>
    <t>SAINT CELESTINE</t>
  </si>
  <si>
    <t>Saint Celestine of the Order of Our Martyred Lady, Seraphic Aegis</t>
  </si>
  <si>
    <t>VINDICARE ASSASSIN - Shadowstrike Marksman</t>
  </si>
  <si>
    <t>Independent Character - Defensive Grenades - Fearless - Infiltrate - Stealth - Precision Shot - Lone Operative - Move Through Cover - Lightning Reflexes</t>
  </si>
  <si>
    <t>VINDICARE ASSASSIN - Silent Deathstalker</t>
  </si>
  <si>
    <t>CULEXUS ASSASSIN - Nightmare Shade</t>
  </si>
  <si>
    <t>Independent Character - Fear - Fearless - Infiltrate - Preferred Enemy (Psykers) - Lone Operative - Move Through Cover - Lightning Reflexes</t>
  </si>
  <si>
    <t>EVERSOR ASSASSIN - Rageborne Executioner</t>
  </si>
  <si>
    <t>Independent Character - Fear - Infiltrate - Feel no Pain (4+) - Melta bombs - Fearless - Furious Charge - Lone Operative - Move Through Cover - Lightning Reflexes</t>
  </si>
  <si>
    <t>CALLIDUS ASSASSIN - Veiled Shadowblade</t>
  </si>
  <si>
    <t>Independent Character - Fearless - Infiltrate - Hit &amp; Run - Fleet - Fight First - Precision Strike - Lone Operative - Move Through Cover - Lightning Reflexes</t>
  </si>
  <si>
    <t>CAPTAIN IN GRAVIS ARMOUR - Lyra Darktalon</t>
  </si>
  <si>
    <t>CAPTAIN IN PHOBOS ARMOUR - Kaelen Shadowstalker</t>
  </si>
  <si>
    <t>Independent Character - Frag &amp; Krak Grenades - And They Shall Know No Fear - Stealth - Infiltrate</t>
  </si>
  <si>
    <t>CAPTAIN WITH RELIC SHIELD - Rennar Swiftstrike</t>
  </si>
  <si>
    <t>LIEUTENANT IN PHOBOS ARMOUR - Soren Shadowblade</t>
  </si>
  <si>
    <t>LIEUTENANT IN REIVER ARMOUR - Draven Nightwing</t>
  </si>
  <si>
    <t>LIEUTENANT - Velius Grimraven</t>
  </si>
  <si>
    <t>LIEUTENANT - Varian Shadowhawk</t>
  </si>
  <si>
    <t>LIEUTENANT WITH STORM SHIELD - Theron Darkclaw</t>
  </si>
  <si>
    <t>ANCIENT - Tavian Shadowcrest</t>
  </si>
  <si>
    <t>BLADEGUARD ANCIENT - Orion Nightfall</t>
  </si>
  <si>
    <t>BELISARIUS CAWL - Belisarius Cawl, Archmagos Dominus of the Adeptus Mechanicus</t>
  </si>
  <si>
    <t>Independent Character - Feel no Pain (4+) - Very Bulky</t>
  </si>
  <si>
    <t>CHAOS LORD IN TERMINATOR ARMOUR - Morvax the Nightstalker</t>
  </si>
  <si>
    <t>Independent Character - Night Vision - Fear - Deep Strike - Fearless - Bulky</t>
  </si>
  <si>
    <t>CHAOS LORD  WITH JUMP PACK - Threxar the Dreadbringer</t>
  </si>
  <si>
    <t>Independent Character - Night Vision - Fear - Deep Strike - Fearless - Counter-Attack - Furious Charge - Bulky</t>
  </si>
  <si>
    <t>CHAOS TERMINATOR SQUAD - Fearstorm Company</t>
  </si>
  <si>
    <t>Night Vision - Fear - Deep Strike - Bulky</t>
  </si>
  <si>
    <t>LORD OF CONTAGION - Lord Felthius</t>
  </si>
  <si>
    <t>Plagueblade</t>
  </si>
  <si>
    <t>Independent Character - Frag Grenades - Fearless - Bulky - Deep Strike - Move Through Cover - Feel no Pain (4+)</t>
  </si>
  <si>
    <t>NOXIOUS BLIGHTBRINGER - Blightlord Septimus</t>
  </si>
  <si>
    <t>Independent Character - Frag &amp; Krak Grenades - Fearless - Move Through Cover - Feel no Pain (4+)</t>
  </si>
  <si>
    <t>TALLYMAN - Festeron the Rotten</t>
  </si>
  <si>
    <t>PLAGUE SURGEON - Rotbringer Golgoth</t>
  </si>
  <si>
    <t>KHÂRN THE BLOODY - Khârn the Betrayer, Captain of the World Eaters 8th Assault Company, The Twice Un-slain, The Ender</t>
  </si>
  <si>
    <t>Independent Character - Frag &amp; Krak Grenades - Precision Strike - Fearless - Furious Charge - Rampage</t>
  </si>
  <si>
    <t>MASTER OF EXECUTIONS - Vornath the Skulltaker</t>
  </si>
  <si>
    <t>Independent Character - Frag &amp; Krak Grenades - Precision Strike - Fearless - Furious Charge</t>
  </si>
  <si>
    <t>CHAOS LORD - Drax the Unyielding</t>
  </si>
  <si>
    <t>ROYAL WARDEN - Amakeas the Mason</t>
  </si>
  <si>
    <t>TECHNOMANCER - Canopticant Koranosahk</t>
  </si>
  <si>
    <t>TECHNOMANCER - Orumuset the Voyager</t>
  </si>
  <si>
    <t>Jet Pack</t>
  </si>
  <si>
    <t>Independent Character - Shred - Lone Operative</t>
  </si>
  <si>
    <t>PLASMANCER - Orontakh the Outcast Torment</t>
  </si>
  <si>
    <t>ARCHON - Syrenyx Venomspire</t>
  </si>
  <si>
    <t>Independent Character - Fleet - Night Vision - Plasma Grenades - Fear</t>
  </si>
  <si>
    <t>DRAZHAR - Drazhar, Master of Blades</t>
  </si>
  <si>
    <t>The Executioner’s</t>
  </si>
  <si>
    <t>Independent Character - Fleet - Night Vision - Eternal Warrior - Fearless - Rampage</t>
  </si>
  <si>
    <t>LELITH HESPERAX - Lelith Hesperax, The Queen of Knives</t>
  </si>
  <si>
    <t>3++/4++</t>
  </si>
  <si>
    <t>Independent Character - Fleet - Night Vision - Rampage</t>
  </si>
  <si>
    <t>THE VISARCH - The Visarch, Sword of Ynnead</t>
  </si>
  <si>
    <t>Independent Character - Fleet</t>
  </si>
  <si>
    <t>JAIN ZAR - Jain Zar, the Storm of Silence</t>
  </si>
  <si>
    <t>Independent Character - Fleet - Fights First - Eternal Warrior - Fear - Fearless</t>
  </si>
  <si>
    <t>MAUGAN RA - Maugan Ra, the Harvester of Souls</t>
  </si>
  <si>
    <t>The Maugetar</t>
  </si>
  <si>
    <t>Independent Character - Fleet - Hatred (Chaos Daemons) - Eternal Warrior - Night Vision - Fearless</t>
  </si>
  <si>
    <t>ILLIC NIGHTSPEAR - Illic Nightspear, the Ghost Warrior</t>
  </si>
  <si>
    <t>Independent Character - Fleet - Infiltrate - Move Through Cover - Shrouded - Precision Shot - Stealth</t>
  </si>
  <si>
    <t>AUTARCH - Melianthir Starseeker</t>
  </si>
  <si>
    <t>Independent Character - Fleet - Haywire &amp; Plasma Grenades</t>
  </si>
  <si>
    <t>AUTARCH WAYLEAPER - Faelithor Swiftblade</t>
  </si>
  <si>
    <t>Independent Character - Fleet - Haywire &amp; Plasma Grenades - Stealth - Relentless - Bulky - Deep Strike - Lone Operative</t>
  </si>
  <si>
    <t>AUTARCH SKYRUNNER - Aerendir Sunshard</t>
  </si>
  <si>
    <t>Independent Character - Haywire &amp; Plasma Grenades - Hammer of Wrath - Jink - Relentless - Very Bulky</t>
  </si>
  <si>
    <t>DIRE AVENGERS - Sunshard Defenders</t>
  </si>
  <si>
    <t>Exarch</t>
  </si>
  <si>
    <t>Fleet</t>
  </si>
  <si>
    <t>DIRE AVENGERS - Starlight Sentinels</t>
  </si>
  <si>
    <t>DIRE AVENGERS - Skyblade Protectors</t>
  </si>
  <si>
    <t>FIRE DRAGONS - Blazeclaw Phalanx</t>
  </si>
  <si>
    <t>Fleet - Melta Bombs</t>
  </si>
  <si>
    <t>HOWLING BANSHEES - Silentstorm Maidens</t>
  </si>
  <si>
    <t>4++/5++</t>
  </si>
  <si>
    <t>HOWLING BANSHEES - Soulswift Screamers</t>
  </si>
  <si>
    <t>STRIKING SCORPIONS - Silentstorm Maidens</t>
  </si>
  <si>
    <t>Fleet - Infiltate - Move Through Cover - Stealth - Plasma Grenades</t>
  </si>
  <si>
    <t>DARK REAPERS - Voidstrike Legion</t>
  </si>
  <si>
    <t>Fleet - Slow and Purposeful</t>
  </si>
  <si>
    <t>SWOOPING HAWKS - Sunwing Aces</t>
  </si>
  <si>
    <t>Fleet - Haywire &amp; Plasma Grenades - Deep Strike - Bulky</t>
  </si>
  <si>
    <t>WARP SPIDERS - Webway Stalkers</t>
  </si>
  <si>
    <t>Fleet - Hit &amp; Run - Deep Strike - Bulky - Relentless</t>
  </si>
  <si>
    <t>SHINING SPEARS - Celestial Dragoons</t>
  </si>
  <si>
    <t>Outflank - Hammer of Wrath - Very Bulky - Relentless - Jink - Skilled Rider</t>
  </si>
  <si>
    <t>LAND SPEEDERS - Skyblade Squadron</t>
  </si>
  <si>
    <t>Crusader - Adamantium Will - And They Shall Know No Fear - Searchlight - Smoke launchers - Fast - Skimmer</t>
  </si>
  <si>
    <t>WAR WALKERS - Solarflare Squadron</t>
  </si>
  <si>
    <t>Fleet - Scout - Walker - Oppen-topped</t>
  </si>
  <si>
    <t>VYPERS - Starlight Seraphim Squadron</t>
  </si>
  <si>
    <t>Fast - Skimmer - Oppen-topped</t>
  </si>
  <si>
    <t>LYCHGUARDS - Sentinels of the Immortal Court</t>
  </si>
  <si>
    <t>Initiates</t>
  </si>
  <si>
    <t>Novices</t>
  </si>
  <si>
    <t>VANGUARD SWORD BROTHERS - Skyborne Vanguard</t>
  </si>
  <si>
    <t>Storm Shield</t>
  </si>
  <si>
    <t>Frag &amp; Krak Grenades - Crusader - Adamantium Will - And They Shall Know No Fear - Heroic Intervention - Deep Strike - Bulky</t>
  </si>
  <si>
    <t>BIKE SQUAD - Rapid Thunderbike Squadron</t>
  </si>
  <si>
    <t>Antor Delassio &amp; Edryc Setorax</t>
  </si>
  <si>
    <t>Frag &amp; Krak Grenades - And They Shall Know No Fear - Deep Strike - Heroic Intervention - Bulky - Furious Charge (Antor Delassio) - Bulky - Stealth (Edryc Setorax)</t>
  </si>
  <si>
    <t>PROTEUS KILL TEAM - Kill Team Artemis</t>
  </si>
  <si>
    <t>Squad Galatael</t>
  </si>
  <si>
    <t>Frag &amp; Krak Grenades - And They Shall Know No Fear - Deep Strike - Heroic Intervention - Bulky</t>
  </si>
  <si>
    <t>Squad Galatael with Storm Shield</t>
  </si>
  <si>
    <t>Squad Crull</t>
  </si>
  <si>
    <t>Frag &amp; Krak Grenades - And They Shall Know No Fear</t>
  </si>
  <si>
    <t>Geminae Superia, Celestial Wardens</t>
  </si>
  <si>
    <t>KASTELAN ROBOTS - Ironclad Guardians</t>
  </si>
  <si>
    <t>Fearless</t>
  </si>
  <si>
    <t>Boyz’s</t>
  </si>
  <si>
    <t>Destroyers</t>
  </si>
  <si>
    <t>CANOPTEK SPYDERS - Ahskaf &amp; Gilufret</t>
  </si>
  <si>
    <t>Monster - Jet Pack</t>
  </si>
  <si>
    <t>10+</t>
  </si>
  <si>
    <t>CANOPTEK WRAITHS - Doomstalkers</t>
  </si>
  <si>
    <t>Shred - Fearless - Rending</t>
  </si>
  <si>
    <t>CANOPTEK WRAITHS - Wraithstalkers</t>
  </si>
  <si>
    <t>CANOPTEK WRAITHS - Soul Harbingers</t>
  </si>
  <si>
    <t>Avengers</t>
  </si>
  <si>
    <t>Dragons</t>
  </si>
  <si>
    <t>Banshees</t>
  </si>
  <si>
    <t>Scorpions</t>
  </si>
  <si>
    <t>Reapers</t>
  </si>
  <si>
    <t>Hawks</t>
  </si>
  <si>
    <t>Spiders</t>
  </si>
  <si>
    <t>Spears</t>
  </si>
  <si>
    <t>SUPPRESSOR SQUAD - Umbral Sentinels</t>
  </si>
  <si>
    <t>Frag &amp; Krak Grenades - And They Shall Know No Fear - Deep Strike - Bulky</t>
  </si>
  <si>
    <t>INCEPTOR SQUAD - Shadowstrike Fury</t>
  </si>
  <si>
    <t>OUTRIDER SQUAD - Darkshroud Squadron</t>
  </si>
  <si>
    <t>Frag &amp; Krak Grenades - And They Shall Know No Fear - Very Bulky - Jink - Relentless - Hammer of Wrath</t>
  </si>
  <si>
    <t>POSSESSED - Nightfall Reapers</t>
  </si>
  <si>
    <t>RAPTORS - Nightshade Hunters</t>
  </si>
  <si>
    <t>Night Vision - Fear - Frag &amp; Krak Grenades - Deep strike - Counter-Attack - Furious Charge - Bulky</t>
  </si>
  <si>
    <t>RAPTORS - Dreadwing Assassins</t>
  </si>
  <si>
    <t>Night Vision - Fear - Frag &amp; Krak Grenades - Deep strike - Fight First - Bulky</t>
  </si>
  <si>
    <t>RAPTORS - Nightterror Ravagers</t>
  </si>
  <si>
    <t>WARP TALONS - Dreadblade Phantoms</t>
  </si>
  <si>
    <t>TZAANGOR ENLIGHTENED - Aetheric Visionaries</t>
  </si>
  <si>
    <t>Move Through Cover</t>
  </si>
  <si>
    <t>TZAANGOR ENLIGHTENED - Astral Soothsayers</t>
  </si>
  <si>
    <t>BLOODCRUSHERS - Doomheralds</t>
  </si>
  <si>
    <t>FLESH HOUNDS - Gorehound Pack</t>
  </si>
  <si>
    <t>FURIES - Bloodfury Tormentors</t>
  </si>
  <si>
    <t>Beast - Jump</t>
  </si>
  <si>
    <t>FLAMERS - Charred Conveyance of Chaos</t>
  </si>
  <si>
    <t>SCREAMERS - Howling Phantoms</t>
  </si>
  <si>
    <t>Beast - Jetbike</t>
  </si>
  <si>
    <t>FURIES - Fluxwing Fiends</t>
  </si>
  <si>
    <t>TOMB BLADES - Regal Valkyrie</t>
  </si>
  <si>
    <t>Shred - Scout</t>
  </si>
  <si>
    <t>TOMB BLADES - Jumbo Jaeger</t>
  </si>
  <si>
    <t>HELLIONS - Viperfang Assassins</t>
  </si>
  <si>
    <t>Fleet - Night Vision - Hit &amp; Run - Plasma Grenades - Deep Strike - Bulky</t>
  </si>
  <si>
    <t>HELLIONS - Bloodclaw Aerialists</t>
  </si>
  <si>
    <t>SCOURGES - Darkfire Hunters</t>
  </si>
  <si>
    <t>Fleet - Night Vision - Plasma Grenades - Deep Strike - Bulky</t>
  </si>
  <si>
    <t>SCOURGES - Razorwing Dragoons</t>
  </si>
  <si>
    <t>REAVERS - Venomwing Outriders</t>
  </si>
  <si>
    <t>16"</t>
  </si>
  <si>
    <t>Fleet - Night Vision - Hit &amp; Run - Very Bulky - Skilled Rider</t>
  </si>
  <si>
    <t>WINDRIDERS - Stormswift Cavaliers</t>
  </si>
  <si>
    <t>Hammer of Wrath - Jink - Relentless - Very Bulky</t>
  </si>
  <si>
    <t>CENOBYTES SERVITORS - The Echelons of Grimaldus</t>
  </si>
  <si>
    <t>Feel no Pain (5+)</t>
  </si>
  <si>
    <t>SERVITORS - Templar Machinists</t>
  </si>
  <si>
    <t>SCOUT SQUAD - Emberwatch Retinue</t>
  </si>
  <si>
    <t>Frag &amp; Krak Grenades - Crusader - Adamantium Will - And They Shall Know No Fear - Infiltrate - Scout - Move Through Cover</t>
  </si>
  <si>
    <t>STERNGUARD SWORD BROTHERS - Vigilant Sentinels</t>
  </si>
  <si>
    <t>ASSAULT TERMINATOR SWORD BROTHERS - Thunder’s Wrath Strike</t>
  </si>
  <si>
    <t>Crusader - Adamantium Will - And They Shall Know No Fear - Deep Strike - Bulky - Relentless</t>
  </si>
  <si>
    <t>ASSAULT TERMINATOR SWORD BROTHERS - Stormclaw Strike</t>
  </si>
  <si>
    <t>TERMINATOR SWORD BROTHERS - Imperial Fury</t>
  </si>
  <si>
    <t>PYROCLAST SQUAD - Emberclad Reckoners</t>
  </si>
  <si>
    <t>Frag &amp; Krak Grenades - And They Shall Know No Fear - It Will Not Die (5+)</t>
  </si>
  <si>
    <t>FIREDRAKE TERMINATOR SQUAD - Infernal Guard</t>
  </si>
  <si>
    <t>Frag &amp; Krak Grenades - And They Shall Know No Fear - Stubborn - Deep Strike - Bulky - Relentless - It Will Not Die (5+)</t>
  </si>
  <si>
    <t>PROTEUS KILL TEAM - Kill Team Cassius - Squad Donatus</t>
  </si>
  <si>
    <t>Frag &amp; Krak Grenades - And They Shall Know No Fear - Feel no Pain (6+) (Ennox Sorrlock, IH) - Precision Shots (Vael Donatus, U) - Relentless (Rodricus Grytt, IF) - Counter-Attack (Drenn Redblade, SW) - Stubborn (Zameon Gydrael, DA)</t>
  </si>
  <si>
    <t>PROTEUS KILL TEAM - Kill Team Landachici</t>
  </si>
  <si>
    <t>BLADEGUARD VETERAN SQUAD - Nightblades</t>
  </si>
  <si>
    <t>INTERCESSOR SQUAD - Shadow Sentinels</t>
  </si>
  <si>
    <t>ASSAULT INTERCESSOR SQUAD - Shadowstalkers</t>
  </si>
  <si>
    <t>INCURSOR SQUAD - Nightstalkers</t>
  </si>
  <si>
    <t>Frag &amp; Krak Grenades - And They Shall Know No Fear - Scout</t>
  </si>
  <si>
    <t>INFILTRATOR SQUAD - Raven Talons</t>
  </si>
  <si>
    <t>Frag &amp; Krak Grenades - And They Shall Know No Fear - Infiltrate</t>
  </si>
  <si>
    <t>INFILTRATOR SQUAD - Nightguard</t>
  </si>
  <si>
    <t>REIVER SQUAD - Nightguard</t>
  </si>
  <si>
    <t>Frag &amp; Krak Grenades - And They Shall Know No Fear - Infiltrate - Fear - Deep Strike</t>
  </si>
  <si>
    <t>REIVER SQUAD - Shadow Reapers</t>
  </si>
  <si>
    <t>REIVER SQUAD - Twilight Assassins</t>
  </si>
  <si>
    <t>Frag &amp; Krak Grenades - And They Shall Know No Fear - Infiltrate - Fear</t>
  </si>
  <si>
    <t>REIVER SQUAD - Silent Hunters</t>
  </si>
  <si>
    <t>HELLBLASTER SQUAD - Nightbringers</t>
  </si>
  <si>
    <t>ERADICATOR SQUAD - Obsidian Lances</t>
  </si>
  <si>
    <t>ELIMINATOR SQUAD - Eclipse Company</t>
  </si>
  <si>
    <t>Frag &amp; Krak Grenades - And They Shall Know No Fear - Scout - Infiltrate</t>
  </si>
  <si>
    <t>SKITARII RANGERS - The Silent Deathmarks</t>
  </si>
  <si>
    <t>Feel no Pain (4+) - Scout</t>
  </si>
  <si>
    <t>SKITARII VANGUARDS - Aurex’s Hunters</t>
  </si>
  <si>
    <t>Feel no Pain (4+)</t>
  </si>
  <si>
    <t>SKITARII VANGUARDS - Solaq’s Vigilants</t>
  </si>
  <si>
    <t>LEGIONARIES - Shadow Haunters</t>
  </si>
  <si>
    <t>Night Vision - Fear - Frag &amp; Krak Grenades</t>
  </si>
  <si>
    <t>LEGIONARIES - Shadow Wrath</t>
  </si>
  <si>
    <t>CULTIST MOB - Dreadskull Legion</t>
  </si>
  <si>
    <t>Frag Grenades</t>
  </si>
  <si>
    <t>CHOSEN - Void Stalkers</t>
  </si>
  <si>
    <t>Night Vision - Fear - Frag &amp; Krak Grenades - Rage - Counter-Attack - Furious Charge</t>
  </si>
  <si>
    <t>CHOSEN - Terrorclaw Brotherhood</t>
  </si>
  <si>
    <t>CHAOS BIKERS - Nightshriek Outriders</t>
  </si>
  <si>
    <t>PLAGUE MARINES - Blightwalkers</t>
  </si>
  <si>
    <t>Frag &amp; Krak Grenades - Fearless - Move Through Cover - Feel no Pain (4+)</t>
  </si>
  <si>
    <t>PLAGUE MARINES - Pestilent Sentinels</t>
  </si>
  <si>
    <t>POXWALKERS - Poxguard Legion</t>
  </si>
  <si>
    <t>Frag Grenades - Move Through Cover - Feel no Pain (5+)</t>
  </si>
  <si>
    <t>DEATHSHROUD TERMINATORS - Necroguard</t>
  </si>
  <si>
    <t>Frag &amp; Krak Grenades - Fearless - Bulky - Deep Strike - Slow and Purposeful - Move Through Cover - Feel no Pain (4+)</t>
  </si>
  <si>
    <t>THOUSAND SONS CULTISTS - Azure Conclave</t>
  </si>
  <si>
    <t>Frag Grenades - Scout</t>
  </si>
  <si>
    <t>TZAANGORS - Sons of the Aether</t>
  </si>
  <si>
    <t>TZAANGORS - Skybound Warband</t>
  </si>
  <si>
    <t>KHORNE BERZERKERS - Rageblade Ravagers</t>
  </si>
  <si>
    <t>Frag &amp; Krak Grenades - Precision Strike - Fearless - Furious Charge</t>
  </si>
  <si>
    <t>KHORNE BERZERKERS - Axe-Fury Vanguard</t>
  </si>
  <si>
    <t>JAKHALS - Skullcrusher Marauders</t>
  </si>
  <si>
    <t>Frag Grenades - Furious Charge - Feel no Pain (6+)</t>
  </si>
  <si>
    <t>POSSESSED - Dæmonspawn Fiends</t>
  </si>
  <si>
    <t>BLOODLETTERS - Bloodreapers</t>
  </si>
  <si>
    <t>BLOODLETTERS - Skullcleavers</t>
  </si>
  <si>
    <t>BLOODLETTERS - Khorne’s Wrathbringers</t>
  </si>
  <si>
    <t>HORRORS - Warpflame Phantasms - Blue Horrors</t>
  </si>
  <si>
    <t>6++/5++</t>
  </si>
  <si>
    <t>HORRORS - Warpflame Phantasms - Brimstone Horrors</t>
  </si>
  <si>
    <t>7++/6++</t>
  </si>
  <si>
    <t>HORRORS - Essence Conjurers - Blue Horrors</t>
  </si>
  <si>
    <t>HORRORS - Essence Conjurers - Brimstone Horrors</t>
  </si>
  <si>
    <t>HORRORS - Screamweavers - Blue Horrors</t>
  </si>
  <si>
    <t>HORRORS - Screamweavers - Brimstone Horrors</t>
  </si>
  <si>
    <t>NECRON WARRIORS - Phalanx of the Silent Sands</t>
  </si>
  <si>
    <t>NECRON WARRIORS - Reclaimers of Eternity</t>
  </si>
  <si>
    <t>NECRON WARRIORS - Legion of Unyielding Iron</t>
  </si>
  <si>
    <t>NECRON WARRIORS - Legion of Endless Vigil</t>
  </si>
  <si>
    <t>NECRON WARRIORS - Legion of the Infinite Conquest</t>
  </si>
  <si>
    <t>NECRON WARRIORS - Legion of the Unyielding Wraiths</t>
  </si>
  <si>
    <t>NECRON WARRIORS - Guardians of the Endless Night</t>
  </si>
  <si>
    <t>IMMORTALS - Veiled Revenants</t>
  </si>
  <si>
    <t>IMMORTALS - Dominion of the Eternal Star</t>
  </si>
  <si>
    <t>DEATHMARKS - Echoes of the Tomb World</t>
  </si>
  <si>
    <t>Shred - Deep Strike</t>
  </si>
  <si>
    <t>TRIARCH PRAETORIANS - Raid Decimator</t>
  </si>
  <si>
    <t>CRYPTOTHRALLS - Cryptwardens</t>
  </si>
  <si>
    <t>Shred - Feel no Pain</t>
  </si>
  <si>
    <t>CANOPTEK SCARAB SWARMS - Eternity Mech Swarm</t>
  </si>
  <si>
    <t>Shred - Swarm</t>
  </si>
  <si>
    <t>CANOPTEK SCARAB SWARMS - Carnage Mech Swarm</t>
  </si>
  <si>
    <t>CANOPTEK SCARAB SWARMS - Centipede Mech Swarm</t>
  </si>
  <si>
    <t>CANOPTEK SCARAB SWARMS - Torment Mech Swarm</t>
  </si>
  <si>
    <t>KABALITE WARRIORS - Venomclad Corsairs</t>
  </si>
  <si>
    <t>Fleet - Night Vision - Plasma Grenades</t>
  </si>
  <si>
    <t>KABALITE WARRIORS - Nightshade Raiders</t>
  </si>
  <si>
    <t>KABALITE TRUEBORNS - Ironclad Assassins</t>
  </si>
  <si>
    <t>WYCHES - Shadowshard Huntresses</t>
  </si>
  <si>
    <t>WYCHES - Painblade Exemplars</t>
  </si>
  <si>
    <t>WYCHES - Darkfire Maidens</t>
  </si>
  <si>
    <t>WYCHES - Venomous Vixens</t>
  </si>
  <si>
    <t>INCUBIS - Shadowblade Executioners</t>
  </si>
  <si>
    <t>Fleet - Night Vision - Rampage</t>
  </si>
  <si>
    <t>INCUBIS - Deathglaive Wardens</t>
  </si>
  <si>
    <t>INCUBIS - Nightfall Guardians</t>
  </si>
  <si>
    <t>WARLOCK CONCLAVE - Circle of the Eldritch Eye</t>
  </si>
  <si>
    <t>GUARDIAN DEFENDERS - Celestial Guardians</t>
  </si>
  <si>
    <t>GUARDIAN DEFENDERS - Starwatch Guardians</t>
  </si>
  <si>
    <t>RANGERS - Twilight Pathfinders</t>
  </si>
  <si>
    <t>Fleet - Infiltrate - Move Through Cover - Shrouded - Stealth</t>
  </si>
  <si>
    <t>RANGERS - Whispering Sentinels</t>
  </si>
  <si>
    <t>RANGERS - Starwind Pathfinders</t>
  </si>
  <si>
    <t>WRAITHBLADES - Spectralbane Wardens</t>
  </si>
  <si>
    <t/>
  </si>
  <si>
    <t>Bulky - Fearless - Rage</t>
  </si>
  <si>
    <t>WRAITHBLADES - Etherealblade Guardians</t>
  </si>
  <si>
    <t>WRAITHGUARDS - Ghostfire Protectors</t>
  </si>
  <si>
    <t>Bulky - Fearless</t>
  </si>
  <si>
    <t>WRAITHGUARDS - Etherealflame Wardens</t>
  </si>
  <si>
    <t>CHAPLAIN GRIMALDUS - Mereck Grimaldus</t>
  </si>
  <si>
    <t>Litanies of Battle - Litanies of the Devout</t>
  </si>
  <si>
    <t>Feel no Pain (5+) - Master-crafted - Independent Character - It Will Not Die - Adamantium Will - Zealot - Crusader - Frag &amp; Krak Grenades - And They Shall Know No Fear</t>
  </si>
  <si>
    <t>CHAPLAIN - Niedrich Paragund</t>
  </si>
  <si>
    <t>Independent Character - Frag &amp; Krak Grenades - Crusader - Adamantium Will - And They Shall Know No Fear - Zealot</t>
  </si>
  <si>
    <t>CHAPLAIN WITH JUMP PACK - Helmric Stormcaller</t>
  </si>
  <si>
    <t>Independent Character - Frag &amp; Krak Grenades - Crusader - Zealot - Adamantium Will - And They Shall Know No Fear - Deep Strike - Bulky</t>
  </si>
  <si>
    <t>WATCH CHAPLAIN CASSIUS - Ortan Cassius</t>
  </si>
  <si>
    <t>Litanies of Battle</t>
  </si>
  <si>
    <t>Independent Character - Frag &amp; Krak Grenades - And They Shall Know No Fear - Zealot - Master-carfted</t>
  </si>
  <si>
    <t>WATCH LIBRARIAN NATORIAN - Jensus Natorian</t>
  </si>
  <si>
    <t>Biomancy, Xenopurge, Dæmonology Sanctic, Divination, Fulmination, Geokinesis, Librarius, Pyromancy, Technomancy, Telekinesis &amp; Telepathy</t>
  </si>
  <si>
    <t>Independent Character - Frag &amp; Krak Grenades - And They Shall Know No Fear - Psyker (2)</t>
  </si>
  <si>
    <t>INQUISITOR GREYFAX - Katarinya Greyfax</t>
  </si>
  <si>
    <t>Telepathy - Telethesia</t>
  </si>
  <si>
    <t>Independent Character - Frag &amp; Krak Grenades - Preferred Enemy (Psykers) - Stubborn - Ordo Hereticus - Psyker (2)</t>
  </si>
  <si>
    <t>LIBRARIAN IN PHOBOS ARMOUR - Silas Shadowseer</t>
  </si>
  <si>
    <t>Obscuration - Biomancy - Divination - Fulmination - Geokinesis - Librarius - Pyromancy - Technomancy - Telekinesis - Telepathy</t>
  </si>
  <si>
    <t>CHAPLAIN - Darian Nightstalk</t>
  </si>
  <si>
    <t>SEVATAR - Jago Sevatarion, The Prince of Crows, Master of the Atramentar</t>
  </si>
  <si>
    <t>Divination</t>
  </si>
  <si>
    <t>Independent Character - Night Vision - Fear - Frag &amp; Krak Grenades - Precision Strike - Fight First - Psyker (1)</t>
  </si>
  <si>
    <t>SORCERER IN TERMINATOR ARMOUR - Vorlash the Darkflayer</t>
  </si>
  <si>
    <t>Biomancy - Pyromancy - Telepathy - Dæmonology (Malefic) - Dark Hereticus - Sinistrum - Heretech - Ectomancy - Geomortis - Tzeentch</t>
  </si>
  <si>
    <t>Independent Character - Night Vision - Fear - Deep Strike - Psyker (2)</t>
  </si>
  <si>
    <t>SORCERER - Kyrax the Soulreaper</t>
  </si>
  <si>
    <t>Biomancy - Pyromancy - Telepathy - Dæmonology (Malefic) - Dark Hereticus - Sinistrum - Heretech - Ectomancy - Geomortis, Tzeentch</t>
  </si>
  <si>
    <t>Independent Character - Night Vision - Fear - Frag &amp; Krak Grenades - Psyker (1)</t>
  </si>
  <si>
    <t>MORTARION - Mortarion the Reaper, The Pale King</t>
  </si>
  <si>
    <t>Warprot - Nurgle - Contagion</t>
  </si>
  <si>
    <t>TYPHUS - Calas Typhon, First Captain of the Death Guard, The Left Hand of Mortarion, Master of the Terminus Est</t>
  </si>
  <si>
    <t>Warprot - Nurgle - Contagion - Telepathy</t>
  </si>
  <si>
    <t>Independent Character - Frag Grenades - Fearless - Bulky - Deep Strike - Move Through Cover - Lone Operative - Feel no Pain (4+) - Psyker (1)</t>
  </si>
  <si>
    <t>MALIGNANT PLAGUECASTER - Nurgus the Pustulent</t>
  </si>
  <si>
    <t>Independent Character - Frag &amp; Krak Grenades - Fearless - Move Through Cover - Feel no Pain (4+) - Psyker (2)</t>
  </si>
  <si>
    <t>MAGNUS THE RED - Magnus the Red, The Crimson King, The Cyclopean Giant</t>
  </si>
  <si>
    <t>Biomancy - Change - Dæmonology (Malefic) - Dark Hereticus - Divination - Ectomancy - Fulmination - Geomortis - Heretech - Machinamantia - Malefic - Noctic - Obscuration - PanDæmoniac Tzeentch - Pyromancy - Scriptumantia - Sinistrum - Telekinesis - Telepathy - Terramancie - Tzeentch - Vengeance</t>
  </si>
  <si>
    <t>AHRIMAN - Ahzek Ahriman, Arch-Magister of the Corvidae, Chef Librarian of the Thousand Sons, The Enduring Son</t>
  </si>
  <si>
    <t>Independent Character - Frag &amp; Krak Grenades - Adamantium Will - Precision Strike - Psyker (4)</t>
  </si>
  <si>
    <t>EXALTED SORCERER - Xanathar the Omniscient</t>
  </si>
  <si>
    <t>Biomancy - Dæmonology Malefic - Divination - Ectomancy - Geomortis - Heretech - Pyromancy - Sinistrum - Telekinesis - Telepathy - Tzeentch</t>
  </si>
  <si>
    <t>Independent Character - Frag &amp; Krak Grenades - Fearless - Psyker (3)</t>
  </si>
  <si>
    <t>EXALTED SORCERER - Zephyrion the Zealot</t>
  </si>
  <si>
    <t>EXALTED SORCERER - Erevan the Enlightened</t>
  </si>
  <si>
    <t>EXALTED SORCERER - Thalrion the Transcendent</t>
  </si>
  <si>
    <t>EXALTED SORCERER - Kyranos the Cursed</t>
  </si>
  <si>
    <t>RUBRIC MARINES - Arcane Host</t>
  </si>
  <si>
    <t>Fearless - Slow and Purpseful - Psyker (1)</t>
  </si>
  <si>
    <t>RUBRIC MARINES - Warpflame Host</t>
  </si>
  <si>
    <t>RUBRIC MARINES - Crystal Sentinels</t>
  </si>
  <si>
    <t>RUBRIC MARINES - Arcane Guardians</t>
  </si>
  <si>
    <t>SCARAB OCCULT TERMINATORS - Crystalbound</t>
  </si>
  <si>
    <t>Deep Strike - Fearless - Stubborn - Brotherhood of Psykers - Psyker (2)</t>
  </si>
  <si>
    <t>TZAANGOR SHAMAN - Stormcaller</t>
  </si>
  <si>
    <t>Move Through Cover - Psyker (1)</t>
  </si>
  <si>
    <t>Dæmon PRINCE OF CHAOS - Ignixis the Incandescent</t>
  </si>
  <si>
    <t>Change - PanDæmoniac Tzeentch - Tzeentch</t>
  </si>
  <si>
    <t>KAIROS FATEWEAVER - Kairos Fateweaver, The Oracle of Tzeentch, The Two-Headed Dæmon</t>
  </si>
  <si>
    <t>Biomancy - Change, Dæmonology (Malefic) - Dark Hereticus - Divination - Ectomancy - Fulmination - Geomortis - Heretech - Machinamantia - Malefic - Noctic - Obscuration - PanDæmoniac Tzeentch - Pyromancy - Scriptumantia - Sinistrum - Telekinesis - Telepathy - Terramancie - Tzeentch - Vengeance</t>
  </si>
  <si>
    <t>THE CHANGELING - The Trickster of Tzeentch</t>
  </si>
  <si>
    <t>FLUXMASTER - Chromelord Xanathos</t>
  </si>
  <si>
    <t>FATESKIMMER - Maelstrom Sage Varinax</t>
  </si>
  <si>
    <t>HORRORS - Warpflame Phantasms - Pink Horrors</t>
  </si>
  <si>
    <t>HORRORS - Essence Conjurers - Pink Horrors</t>
  </si>
  <si>
    <t>HORRORS - Screamweavers - Pink Horrors</t>
  </si>
  <si>
    <t>THE YNCARNE - The Yncarne, Aspect of Ynnead</t>
  </si>
  <si>
    <t>Revenant - Dæmonology Sanctic</t>
  </si>
  <si>
    <t>YVRAINE - Yvraine, Emissary of Ynnead</t>
  </si>
  <si>
    <t>Independent Character - Fleet - Psyker (2)</t>
  </si>
  <si>
    <t>ELDRAD ULTHRAN - Eldrad Ulthran, High Farseer of Ulthwe</t>
  </si>
  <si>
    <t>Divination - Runes of Fate - Telepathy - Dæmonology Sanctic</t>
  </si>
  <si>
    <t>Independent Character - Fleet - Psyker (4)</t>
  </si>
  <si>
    <t>FARSEER - Lyndoril Starfall</t>
  </si>
  <si>
    <t>Independent Character - Fleet - Psyker (3)</t>
  </si>
  <si>
    <t>FARSEER SKYRUNNER - Elanoriel Windrunner</t>
  </si>
  <si>
    <t>Independent Character - Hammer of Wrath - Jink - Relentless - Very Bulky - Psyker (3)</t>
  </si>
  <si>
    <t>SPIRITSEER - Elarisia Moonshadow</t>
  </si>
  <si>
    <t>Runes of Fate - Telepathy - Dæmonology Sanctic</t>
  </si>
  <si>
    <t>WARLOCK SKYRUNNER CONCLAVE - Council of the Psychic Veil</t>
  </si>
  <si>
    <t>Runes of Battle - Dæmonology Sanctic</t>
  </si>
  <si>
    <t>Independent Character - Brotherhood of Psyker - Hammer of Wrath - Jink - Relentless - Very Bulky - Psyker (3)</t>
  </si>
  <si>
    <t>HEMLOCK WRAITHFIGHTER - Shadowshroud Wraithhunter</t>
  </si>
  <si>
    <t>Rune of Battle - Telepathy - Dæmonology Sanctic</t>
  </si>
  <si>
    <t>Flyer - Vector Dancer - Psychic Pilot - Psyker (2)</t>
  </si>
  <si>
    <t>rule_name</t>
  </si>
  <si>
    <t>rule_desc</t>
  </si>
  <si>
    <t>Absorbed Warp Charge</t>
  </si>
  <si>
    <t>When firing with this weapon, first add up the combined mastery levels of all Psyker units, friend or foe, that are within 12" of the firer (though Psyker units that are embarked within Transports do not count), and pick up that many dice. You can then add up to 3 more dice to this hand by removing them from your own Warp Charge pool. The total number of dice in your hand is the number of shots the weapon now fires.</t>
  </si>
  <si>
    <t>Acute Senses</t>
  </si>
  <si>
    <t>If a unit contains at least one model with this special rule, and that unit arrives on a random table edge (due to Outflank, or other special rules), then you can re-roll to see which table edge they arrive from.</t>
  </si>
  <si>
    <t>Adamantium Will</t>
  </si>
  <si>
    <t>A unit that contains at least one model with this special rule receives a +1 bonus to Deny the Witch tests.</t>
  </si>
  <si>
    <t>And They Shall Know No Fear</t>
  </si>
  <si>
    <t>A unit that contains at least one model with this special rule automatically passes Fear and Regroup tests. When it Regroups, the unit does not make the 3" Regroup move, but can instead move, shoot (or Run) and declare charges normally in that turn. Furthermore, if a unit containing one or more models with this special rule is caught by a Sweeping Advance, they are not destroyed, but remain locked in combat instead.</t>
  </si>
  <si>
    <t>Anti</t>
  </si>
  <si>
    <t>This rule is always presented as Anti-X where X identifies a specific type of unit. A unit that contains at least one model with this special rule re-rolls failed To Hit and To Wound rolls if attacking the Anti-Type ennemy. This applies both to shooting and close combat attacks.</t>
  </si>
  <si>
    <t>Armourbane</t>
  </si>
  <si>
    <t>If a model has this special rule, or is attacking with a Melee weapon that has this special rule, it rolls an additional D6 to determinte tha Damage Characteristics inflicted to a vehicle in close combat. If a model makes a shooting attack with a weapon that has this special rule, it rolls an additional D6 to determinte tha Damage Characteristics inflicted to a vehicle. In either case, this special rule has no effect against non-vehicle models.</t>
  </si>
  <si>
    <t>If a unit that Run this turn contains any models equipped with Assault weapons, it is still eligible to shoot in this turn’s Shooting phase. When such a unit is selected to shoot, you can only resolve attacks using Assault weapons its models are equipped with. A model carrying an Assault weapon can still charge into close combat in the Assault phase.</t>
  </si>
  <si>
    <t>Passengers disembarking from Access Points on a vehicle with this special rule can charge on the turn they do so (even in a turn that the vehicle was destroyed, or in the following turn).</t>
  </si>
  <si>
    <t>Barrage</t>
  </si>
  <si>
    <t>All Barrage weapons use blast markers and consequently use the rules for Blast weapons, as indicated by their profile, with the following exceptions:_x000D_
    Barrage weapons can fire indirectly. This means they can fire at a target that they do not have line of sight to, as long as the target is beyond their minimum range (if applicable). When firing indirectly, the CT of the firer is not subtracted from the scatter distance; unless a Hit! is rolled on the scatter dice, the blast marker always scatters a full 2D6". If a Barrage weapon has line of sight to its target it can fire directly, even if the target is within its minimum range._x000D_
    To determine whether a unit wounded by a Barrage weapon is allowed a cover save, and when determining Wound allocation, always assume the shot is coming from the centre of the blast marker, instead of from the firing model. Hits against vehicles are always resolved against their side armour._x000D_
    Multiple Barrages: If a unit fires more than one shot with the Barrage special rule, they fire together, as follows:_x000D_
    The Barrage weapon closest to the target unit fires first. Place the blast marker over the target, then roll for scatter as described earlier._x000D_
    Once the first marker is placed, roll a scatter dice for each other Barrage weapon shot fired by the unit. If an arrow is rolled, place the marker in the direction indicated so that it is next to and touching the edge of the first marker placed (see diagram above)._x000D_
    If a Hit! is rolled, the firing player places the marker so that it touches any part of any marker in the group that has already been placed. Note that it is perfectly fine if some markers are placed overlapping one another (including being directly over the top of a previous marker)._x000D_
    Once all of the markers are in place, add up the number of hits and roll To Wound for these hits. To determine Wound allocation and cover saves, always assume the shot is coming from the centre of the first blast marker that was placed in the Multiple Barrage._x000D_
    Apocalyptic Barrage: An Apocalyptic Barrage follows all of the rules for a Barrage weapon, but uses the clover-shaped apocalyptic barrage marker. Before the marker is placed, the attacker is allowed to rotate the marker about its centre to maximise the number of models that could potentially be hit. Place the marker and roll for scatter in the same way you would for a Blast. If the marker scatters, be careful to maintain the same orientation as you move it._x000D_
    Once the final position of the marker has been determined, roll a number of dice equal to the number of attacks on the weapon’s profile. So, for example, with a weapon with the type ‘Heavy 4, Apocalyptic Barrage’, you would roll four dice. Each dice roll corresponds to a ‘strike’ on one of the circles on the apocalyptic barrage marker. For example, each roll of a 2 indicates a strike on circle number 2. Resolve the strikes as for a Multiple Barrage, as if each were a Barrage attack that had landed on that circle and hit all the models underneath it. To determine Wound allocation and cover saves, always assume the shot is coming from the centre of the entire apocalyptic barrage marker.</t>
  </si>
  <si>
    <t>Bio-cataclysm</t>
  </si>
  <si>
    <t>If a non-vehicle model is slain as a result of this weapon, centre the large blast marker over that model before removing the model as a casualty. Each Figurines under the marker suffer a S 5 AP -2 D 1 hits. These hits have the Ignores Cover special rule.</t>
  </si>
  <si>
    <t>Bladestorm</t>
  </si>
  <si>
    <t>When firing a weapon with this special rule, a To Wound roll of 6 wounds automatically, regardless of the target’s Toughness, and is resolved at AP 4</t>
  </si>
  <si>
    <t>Blade Whip</t>
  </si>
  <si>
    <t>Models fighting with a razorflail re-roll all failed To Hit rolls in close combat.</t>
  </si>
  <si>
    <t>Blast</t>
  </si>
  <si>
    <t>When firing a Blast weapon, models do not roll To Hit. Instead, just pick one enemy model visible to the firer and place the 3" blast marker with its hole entirely over the base of the target model (see diagram), or its hull if the target is a vehicle. The hole at the centre of the marker must be within the weapon’s maximum range. You cannot place the blast marker so that the base or hull of any friendly model is even partially under it._x000D_
    The large area affected by the blast means it’s going to be very hard to miss completely. Nonetheless, the shot might not land exactly where intended. Roll for the blast marker to scatter and subtract the firer’s CT from the distance (if any) that it scatters, to a minimum of 0". Note that it is possible, and absolutely fine, for a shot to scatter beyond the weapon’s maximum or minimum range and line of sight. This represents the chance of ricochets, the missile blasting through cover and other random events. In these cases, hits are worked out as normal and can hit and wound units out of range and line of sight (or even your own units, or models locked in combat). If the shot scatters so that the hole in the centre of the marker is beyond the table’s edge, the shot is a complete miss and is discarded._x000D_
    Once the final position of the blast marker has been determined, take a good look at it from above, each unit suffers one hit for each of their models which is fully or partially beneath the blast marker, even if those models are not within the firer’s line of sight._x000D_
    Once the number of hits inflicted on the unit has been worked out, roll To Wound and save as normal. Remember that any Wounds inflicted by weapons with the Blast special rule must be allocated to the closest model in the target unit even if it is out of sight of any models from the attacking unit._x000D_
    Multiple Blasts: If a unit is firing more than one shot with the Blast special rule, scatter each shot, one at a time, as described above and determine how many hits are scored with each individual blast marker. After the last shot, add up the total number of hits scored and roll all of the To Wound rolls as normal._x000D_
    Blast Weapons and Re-rolls: If a model has the ability to re-roll its rolls To Hit and chooses to do so after firing a Blast weapon, the player must re-roll both the scatter dice and the 2D6._x000D_
    Blast Weapons and Snap Shots: Blast weapons cannot be fired as Snap Shots._x000D_
    Large Blast: Large Blast weapons use the 5" blast marker, but otherwise obey all the rules for Blast weapons._x000D_
    Massive Blast: Massive Blast weapons use the 7" blast marker, but otherwise obey all the rules for Blast weapons._x000D_
    Apocalyptic Blast: Apocalyptic Blast: Apocalyptic Blast weapons use the 10 " blast marker, but otherwise obey all the rules for Blast weapons._x000D_
    Apocalyptic Mega Blast (5"/7"/10"): Apocalyptic Mega-blast weapons use the apocalyptic blast marker. They obey the rules for Blast weapons, with the following exceptions:_x000D_
    Apocalyptic Mega-blast weapons have three Svalues and three AP values. Correspondingly, the apocalyptic blast marker is divided into three zones, as shown in the diagram to the far right, one for each Sand AP value._x000D_
    The Sand AP of any hits depends on the zone where the target model is located. The first Sand AP value are used for the inner zone, the second Sand AP value are used for the middle zone, and the third Sand AP value are used for the outer zone. Always use the best Sand AP if a model straddles two or more zones. If a unit has models in several zones, work out the hits inflicted for each zone separately. Note that there will be a different Wound pool for each zone.</t>
  </si>
  <si>
    <t>Blind</t>
  </si>
  <si>
    <t>Any unit hit by one or more models or weapons with this special rule must take an Initiative test at the end of the current phase. If the test is passed, all is well, a shouted warning has caused the warriors to avert their gaze. If the Initiative test is failed, all models in the unit are reduced to WS and CT 1 until the end of their next turn. Should the attacking unit hit themselves, we assume they are prepared and they automatically pass the test. Any model that does not have an Initiative characteristic (for example, non-Walker vehicles etc.) is unaffected by this special rule.</t>
  </si>
  <si>
    <t>Bombs</t>
  </si>
  <si>
    <t>Bombs are weapon types unique to Flyers and Flyer Monsters. All Bombs have the One Use Only special rule. Unlike other weapons, Bombs must be used in the Movement phase of their turn, in a special kind of attack called a Bombing Run. A model ca n only drop one Bomb in its Movement phase. If a model drops a Bomb, it counts as having already fired one weapon in its ensuing Shooting phase and may not move Flat Out.</t>
  </si>
  <si>
    <t>Brotherhood of Psykers/Sorcerers</t>
  </si>
  <si>
    <t>A unit containing at least one model with this special rule is a Psyker unit, if no Mastery Level is shown, then that unit has a Mastery Level of 1. Rules for generating and manifesting psychic powers can be found in the Psychic phase section. The unit follows all the normal rules for Psykers, with the following clarifications:_x000D_
    When manifesting a psychic power, this unit measures range and line of sight from, and uses the characteristics profile (if required) of, any one model in the unit that has the Brotherhood of Psykers/Sorcerers special rule (controlling player’s choice)._x000D_
    If this unit suffers Perils of the Warp, or is hit by an attack that specifically targets Psykers, the hits are Randomly Allocated amongst models with the Brotherhood of Psykers/Sorcerers special rule. If a model with this special rule gains or loses a psychic power, all other models with this special rule in their unit also gain or lose that power.</t>
  </si>
  <si>
    <t>Bulky</t>
  </si>
  <si>
    <t>Bulky models count as two models for the purposes of Transport Capacity._x000D_
    Very Bulky: Very Bulky models instead count as three models._x000D_
    Extremely Bulky: Extremely Bulky models instead count as five models.</t>
  </si>
  <si>
    <t>Burst Pistol</t>
  </si>
  <si>
    <t>A weapon with this special rule fires five shots when fired, but is otherwise treated as a Pistol.</t>
  </si>
  <si>
    <t>Chariot</t>
  </si>
  <si>
    <t>Characters Riding Chariots: A character on a Chariot is called the rider. The rider cannot disembark or be targeted separately from the Chariot. If either the rider or the Chariot is destroyed, the entire model is removed. If the rider has a special rule to return, the Chariot returns with one Hull Point. Chariots move as standard vehicles._x000D_
    Shooting with &amp; at Chariots: The rider can shoot his weapons as if stationary, even if the Chariot moved. Hits against a Chariot unit are allocated to the rider or Chariot by the controlling player. Blast hits always target the Chariot. Precision Shots are allocated by the firer. Resolve hits against the Chariot’s Armor Values based on the firing model’s position._x000D_
    Assaults: Chariots charge like Bikes, needing to avoid difficult terrain. In close combat, they fight like Infantry. Attacks in close combat are directed at either the rider or the Chariot, not split between them. Grenades can only target the Chariot. Hits against the Chariot use its front Armor. The rider can issue or accept challenges but cannot perform a Glorious Intervention._x000D_
    Crew &amp; Beasts: Chariots with crew or beasts cannot be targeted separately. Attacks against a riderless Chariot hit the vehicle. Riderless Chariots count Immobilized results as Crew Stunned. They suffer a glancing hit if they fail a Dangerous Terrain test. They have D6 Hammer of Wrath attacks. The rider has Fearless and Relentless. It can fire Overwatch if charged but not Chariot-mounted weapons.</t>
  </si>
  <si>
    <t>Colossal</t>
  </si>
  <si>
    <t>A model fighting with this weapon Piles in and fights at Initiative step 1.</t>
  </si>
  <si>
    <t>A model that suffers one or more unsaved Wounds from a weapon with this special rule is reduced to Initiative 1 until the end of the following Assault phase.</t>
  </si>
  <si>
    <t>Counter-Attack</t>
  </si>
  <si>
    <t>If a unit contains at least one model with this special rule, and that unit is charged, every model with the Counter-attack special rule in the unit gets +1 Attack until the end of the phase._x000D_
    If, when charged, the unit was already locked in combat, the Counter-attack special rule has no effect.</t>
  </si>
  <si>
    <t>Crawling Fire</t>
  </si>
  <si>
    <t>The firer may move the Blast marker up to 2" in any direction so long as this would cover more models than initialy placed.</t>
  </si>
  <si>
    <t>Crusader</t>
  </si>
  <si>
    <t>A unit with this rule rolls an extra die for Run moves and picks the highest result. It also adds D3 to its Sweeping Run totals (roll each time).</t>
  </si>
  <si>
    <t>Daemon</t>
  </si>
  <si>
    <t>Models with the Daemon special rule have a 5+ invulnerable save, and also have the Fear special rule.</t>
  </si>
  <si>
    <t>Decapiting Blow</t>
  </si>
  <si>
    <t>Deep Strike</t>
  </si>
  <si>
    <t>In order for a unit to be able to Deep Strike, all models in the unit must have the Deep Strike special rule and the unit must start the game in Reserve. When placing the unit in Reserve, you must tell your opponent that it will be arriving by Deep Strike (sometimes called Deep Strike Reserve). Some units must arrive by Deep Strike. They always begin the game in Reserve and always arrive by Deep Strike._x000D_
    Roll for the arrival of all Deep Striking units as specified in the rules for Reserves and then deploy them as follows:_x000D_
    First, place one model from the unit anywhere on the table, in the position where you would like it to arrive, and roll for scatter to determine the model’s final position. If a vehicle scatters when arriving via Deep Strike, do not change its facing._x000D_
    Next, the unit’s remaining models are arranged around the first one. Models must be placed in base contact with the first model and begin to form a circle around it. When the first circle is complete, a further concentric circle must be placed with each model touching the circle inside it. Each circle must include as many models as will fit._x000D_
    Models deploying via Deep Strike treat all difficult terrain as dangerous terrain._x000D_
    In the Movement phase during which they arrive, Deep Striking units may not move any further, other than to disembark from a Deep Striking Transport vehicle if they are in one._x000D_
    Units Deep Striking into ruins are placed on the ground floor. Deep Striking units count non-ruined buildings (except for their battlements) as impassable terrain._x000D_
    In that turn’s Shooting phase, these units can only fire snap shots. Vehicles, except for Walkers, count as having moved at Combat Speed (even Immobilised vehicles). This can affect the number of weapons they can fire with their full CT._x000D_
    In that turn’s Assault phase, these units can charge but they can only performed disordered charges._x000D_
    Deep Strike and Transports_x000D_
    Units do not confer the Deep Strike special rule onto a Transport vehicle they are embarked inside. A Transport vehicle with Deep Strike may Deep Strike regardless of whether its passengers have Deep Strike or not._x000D_
    Deep Strike Mishaps: If any of the models in a Deep Striking unit cannot be deployed, because at least one model would land partially or fully off the table, in impassable terrain, on top of a friendly model, or on top of or within 1" of an enemy model, something has gone wrong. The controlling player must roll on the Deep Strike Mishap table (below) and apply the results. If the unfortunate unit is also a Transport, the Deep Strike Mishap result applies to both the unit and anything embarked within it._x000D_
     D6	Effect_x000D_
    1	Terrible Accident! The entire unit is destroyed!_x000D_
    2-3	Misplaced. Your opponent may deploy the unit anywhere on the table (excluding impassable terrain, but including difficult terrain, which of course counts as dangerous for Deep Striking units), in a valid Deep Strike formation, but without rolling for scatter. Units embarked on a misplaced Transport can disembark during their Movement phase as normal._x000D_
    4-6	Delayed. The unit is placed in Ongoing Reserves.</t>
  </si>
  <si>
    <t>Deflagrate</t>
  </si>
  <si>
    <t>After resolved this weapon attacks, count the number of unsaved Wounds caused on the target unit. Immediately resolve a number of additional automatic S6 AP-1 D1 hits on the same unit equal to the number of unsaved Wounds. Models in the target unit must still be in range in order for these additional hits to take effect. Any further Wounds caused as a result of this special rule do not cause any further hits.</t>
  </si>
  <si>
    <t>If a weapon has a D instead of a Svalue in its profile, it is a Destroyer weapon. To resolve a Destroyer weapon’s attack, roll To Hit as you would for a standard attack. If the attack hits, roll on the table below instead of rolling To Wound. Most Destroyer Weapons have AP1 or AP2, so armour saves are not typically allowed. Cover saves and invulnerable saves can be taken against hits from a Destroyer weapon as normal, unless a Devastating Hit or Deathblow result is rolled. For the purposes of determining if a Destroyer hit has the Instant Death special rule, assume it has S20._x000D_
     D6	Vehicle_x000D_
    1	Lucky Escape: The model is unharmed._x000D_
    2-5	Solid Hit: The model suffers D3 Wounds in addition to any Damage characteristic._x000D_
    6	Devastating Hit: The model suffers D6+6 Mortal Wounds in addition to any Damage characteristic_x000D_
     D6	Non-vehicle_x000D_
    1	Lucky Escape: The model is unharmed._x000D_
    2-5	Seriously Wounded: The model suffers D3 Mortal Wounds in addition to any Damage characteristic._x000D_
    6	Deathblow: The model suffers D6+6 Mortal Wounds in addition to any Damage characteristic.</t>
  </si>
  <si>
    <t>Devastating Wound</t>
  </si>
  <si>
    <t>Each time an attack is made with such a weapon, unmodified 6+ To Wounds inflict Mortal Wounds instead of classical wounds.</t>
  </si>
  <si>
    <t>When rolling on the Destroyer Weapon Attack table for a weapon that has this special rule, subtract 1 from the result of the D6 roll (to a minimum of 1). Furthermore, a weapon with this special rule is assumed to have a Sof 15 for the necessaries rule.</t>
  </si>
  <si>
    <t>Dragon’s Breath</t>
  </si>
  <si>
    <t>When attacking using the Wall of Death special rule (see the Template rules), a weapon with this special rule inflicts D6 Hits instead of D3.</t>
  </si>
  <si>
    <t>Earthshatter</t>
  </si>
  <si>
    <t>While attacking with this weapon, you can choose to forfeit his usual close combat attacks in order to place a Blast (3") Template anywhere in base-to-base contact that does not cover any friendly models. All models under the Template suffer a single automatic S8 AP -3 Damages 3 Hit with the Strikedown special rule.</t>
  </si>
  <si>
    <t>Entropic Strike</t>
  </si>
  <si>
    <t>If a model has this special rule, or is attacking with a Melee weapon that has this special rule, a To Wound roll of a 6 wounds automatically, regardless of the target’s Toughness.</t>
  </si>
  <si>
    <t>Eternal Warrior</t>
  </si>
  <si>
    <t>If a model with this special rule suffers an unsaved Wound from an attack that inflicts Instant Death, it only reduces its Wounds by 1, instead of automatically reducing its Wounds to 0.</t>
  </si>
  <si>
    <t>Extra Attacks</t>
  </si>
  <si>
    <t>Each time the bearer of such a weapon fights, it gains 1 attack with that weapon in addition to any other bonus.</t>
  </si>
  <si>
    <t>Fast</t>
  </si>
  <si>
    <t>Fast vehicles can move up to their Movement characteristic plus 12" when moving Flat Out. Those that moved at Combat Speed can fire as if Stationary. Those at Cruising Speed can fire two weapons at full WS, others only make Snap Shots.</t>
  </si>
  <si>
    <t>Fatal Precision</t>
  </si>
  <si>
    <t>Attacks with this special rule gain the Precision strikes and Devastating Wounds special rules on 4+.</t>
  </si>
  <si>
    <t>Fear</t>
  </si>
  <si>
    <t>At the start of each Fight sub-phase, a unit in base contact with one or more enemy models that cause Fear must take a Leadership test (called a Fear test) before any blows are struck. If the test is passed, all is well and there is no effect. If the test is failed, the unit succumbs to fear, all models in the unit have their WS reduced to 1 for the remainder of that Fight sub-phase. Note that a model that causes Fear is not itself immune to Fear, and will still need to take a Fear test if it is base contact with any enemy models that cause Fear.</t>
  </si>
  <si>
    <t>Units containing one or more models with the Fearless special rule automatically pass Pinning, Fear, Regroup tests and Morale checks, but cannot Go to Ground and cannot choose to fail a Morale check due to the Our Weapons Are Useless rule. If a unit has Gone to Ground and then gains the Fearless special rule, all the effects of Go to Ground are immediately cancelled.</t>
  </si>
  <si>
    <t>Feel no Pain</t>
  </si>
  <si>
    <t>When a model with this special rule suffers an unsaved Wound, it can make a special Feel no Pain roll to avoid being wounded (this is not a saving throw and so can be used against attacks that state that ‘no saves of any kind are allowed’, for example those inflicted by Perils of the Warp)._x000D_
    Feel no Pain saves may not be taken against Destroyer attacks or against unsaved Wounds that have the Instant Death special rule._x000D_
    Roll a D6 each time an unsaved Wound is suffered. On a 4 or less, you must take the Wound as normal. On a 5+, the unsaved Wound is discounted._x000D_
    If a unit has the Feel no Pain special rule with a number in brackets afterwards then the number in brackets is the D6 result needed to discount the Wound. A model’s Feel no Pain roll can never be improved beyond 2+.</t>
  </si>
  <si>
    <t>Fight First</t>
  </si>
  <si>
    <t>Units with this ability that are eligible to fight do so in the Fights First step (as having Initiative 10), provided every model in the unit has this ability.</t>
  </si>
  <si>
    <t>A unit composed entirely of models with this special rule can re-roll one or more of the dice when determining Run moves and charge ranges (such as a single D6 from a charge range roll, for example).</t>
  </si>
  <si>
    <t>Fleshbane</t>
  </si>
  <si>
    <t>If a model has this special rule, or is attacking with a Melee weapon that has this special rule, they always Wound on a 2+ in close combat._x000D_
    Similarly, if a model makes a shooting attack with a weapon that has this special rule, they always Wound on a 2+._x000D_
    In either case, this special rule has no effect against vehicles.</t>
  </si>
  <si>
    <t>Flyer</t>
  </si>
  <si>
    <t>Flyers must begin the game as Reserves. Special rules that allow an owning player to move one or more of their units out of Reserves after deployment but before the game begins._x000D_
    Measuring: Flyers use Flying bases, but distances are measured to and from the hull, except for weapons and Fire Points. The base is used for embarking/disembarking and in close combat. Models can move beneath Flyers, but enemies must stay 1" from the base, and Flyers cannot end within 1" of enemy models._x000D_
    Evade: All Flyers have the Jink special rule._x000D_
    Zoom: Flyers typically use a special move called Zoom, with a Combat Speed of minimum Movement and a Cruising Speed up to maximum Movement. They must move at least their minimum Movement each turn while zooming. Zooming Flyers can pivot before moving and ignore intervening units and terrain. They do not take Dangerous Terrain tests and can choose to use the Sky fire rule in the Shooting phase._x000D_
    Tank Shock and Ramming: Zooming Flyers cannot Tank Shock or Ram, nor can they be Tank Shocked or Rammed. If a Ramming vehicle would end up underneath a Zooming Flyer, move the Ramming vehicle by the shortest distance so that it is 1" away from the base of the Flyer._x000D_
    Hard To Hit: Shots resolved at a Zooming Flyer can only be resolved as Snap Shots (unless the model or weapon has the Sky fire special rule). Template and Blast weapons, and any other attacks that don’t roll To Hit, cannot hit Zooming Flyers._x000D_
    Flat Out: A Zooming Flyer that goes Flat Out must move forwards in a straight line between his Movement characteristic adding 6"._x000D_
    Charging: Zooming Flyers cannot be charged._x000D_
    Repairing: Certain models can repair vehicle damage, including on Zooming Flyers, but only if they are embarked inside a Transport Flyer when attempting repairs._x000D_
    Leaving Combat Airspace: If a Flyer making a Zoom move leaves the board, intentionally or not, it enters Ongoing Reserves. Upon returning from Ongoing Reserves, the Flyer must Zoom back onto the board, even if it has the Hover type. A Flyer cannot leave the board on the same turn it enters play from Reserves._x000D_
    Hover: Flyers with the Hover type can choose to Hover instead of Zooming. Hovering allows for slower but more agile movement and facilitates embarking or disembarking for Transport Flyers. Flyers must declare their movement type before moving each turn. If part of a squadron, all vehicles must choose the same movement type. Hovering Flyers cannot switch to Zoom mode if Immobilized.</t>
  </si>
  <si>
    <t>Force</t>
  </si>
  <si>
    <t>Any Psyker that has one or more weapons with this special rule knows the Force psychic power in addition to any other powers they know:_x000D_
    Force, Blessing, 5, If manifested, then until the start of your next Psychic phase, all of the Psykers’ weapons that have the Force special rule gain the Instant Death special rule.</t>
  </si>
  <si>
    <t>Furious Charge</t>
  </si>
  <si>
    <t>In a turn in which a model with this special rule charges into combat, it adds +1 to its Scharacteristic until the end of the Assault phase. A model that has made a disordered charge that turn receives no benefit from Furious Charge.</t>
  </si>
  <si>
    <t>When firing a weapon that Gets Hot, roll To Hit as normal. For each To Hit roll of 1, the firing model immediately suffers a Wound (armour or invulnerable saves can be taken). A character cannot make a Look Out, Sir attempt to avoid a Wound caused by the Gets Hot special rule. A vehicle instead rolls a D6 for each roll of a 1 to hit. On a roll of a 1, 2 or 3 it suffers a glancing hit._x000D_
    Gets Hot and Weapons that do not roll To Hit: Weapons that do not roll To Hit (such as Blast weapons) must roll a D6 for each shot immediately before firing. On a 2+, the shot is resolved as normal. For each roll of a 1, the weapon Gets Hot; that shot is not fired and the firing model immediately suffers a single Wound (armour saves or invulnerable saves can be taken), this Wound cannot be allocated to any other model in the unit. A character cannot make a Look Out, Sir attempt to avoid a Wound caused by the Gets Hot special rule. A vehicle instead suffers a glancing hit on a further roll of a 1, 2 or 3._x000D_
    Gets Hot and Re-rolls: If a model has the ability to re-roll its rolls To Hit (including because of BS6+ or the Twin-linked special rule), a Wound is only suffered if the To Hit re-roll is a 1; it may also re-roll Gets Hot results of 1 for weapons that do not roll To Hit.</t>
  </si>
  <si>
    <t>Graviton</t>
  </si>
  <si>
    <t>The roll needed To Wound when firing a weapon with this special rule is always equal to the armour save of the target, to a minimum of 6+.</t>
  </si>
  <si>
    <t>Grenades</t>
  </si>
  <si>
    <t>_x000D_
    Assault/Frag Grenades:_x000D_
    Shooting: When a unit armed with assault/frag grenades makes a shooting attack, one model can choose to throw a grenade, using the following profile: Range 6" S 3 PA -2 D 1; Assault, Blast_x000D_
    Assault: Models equipped with assault/frag grenades don’t suffer the penalty to their Initiative for charging enemies through difficult terrain but fight at their normal Initiative in the ensuing combat._x000D_
    Plasma Grenades:_x000D_
    Shooting: When a unit armed with plasma grenades makes a shooting attack, one model can choose to throw a grenade, using the following profile: Range 6" S 4 PA -4 D 1; Assault, Blast_x000D_
    Assault: Models equipped with plasma grenades do not suffer the penalty to their Initiative for charging enemies through difficult terrain but fight at their normal Initiative in the ensuing combat._x000D_
    Defensive Grenades:_x000D_
    Shooting: When a unit armed with defensive grenades makes a shooting attack, one model can choose to throw a grenade, using the following profile: Range 6 " S 1 PA 0 D 1; Assault, Blast, Blind_x000D_
    Assault: Models charging a unit that includes any models equipped with defensive grenades do not gain bonus Attacks from charging. However, if the charged unit was already locked in combat from a previous turn, or has Gone to Ground, these grenades have no effect, and the attackers gain bonus Attacks as normal._x000D_
    Haywire Grenades:_x000D_
    Shooting: When a unit armed with haywire grenades makes a shooting attack, one model can choose to throw a grenade, using the following profile: Range 6" S 2 PA 0 D 1; Assault, Haywire_x000D_
    Assault: Unless used in assaults against vehicles, haywire grenades have no effect. When used in assault against vehicles, haywire grenades have the following profile: Range Melee S 2 PA 0 D 1; Haywire_x000D_
    Krak Grenades:_x000D_
    Shooting: When a unit armed with krak grenades makes a shooting attack, one model can choose to throw a grenade, using the following profile: Range 6 " S 6 PA -4 D 1; Assault_x000D_
    Assault: Unless used in assaults against vehicles, gun emplacements or Monsters, krak grenades have no effect. When they are used in assaults against vehicles or Monsters, krak grenades have the following profile: Ra nge Melee S 6 PA -4 D 1;_x000D_
    Melta Bombs:_x000D_
    Shooting: Melta bombs are cumbersome devices. Melta bombs cannot be used to make a  shooting attack._x000D_
    Assault: Unless used in assaults against vehicles, gun emplacements or Monsters, melta bombs have no effect. When used in assaults against vehicles or Monsters, melta bombs have the following profile: Range Melee S 8 PA -5 D 1; Armourbane , Unwieldy</t>
  </si>
  <si>
    <t>Hammer of Wrath (HoW)</t>
  </si>
  <si>
    <t>If a model with this special rule ends its charge move in base or hull contact with an enemy model, it makes one additional Attack that hits automatically and is resolved at the model’s unmodified Swith AP-. This Attack does not benefit from any of the model’s special rules (such as Furious Charge, Rending etc.). This Attack is resolved during the Fight sub-phase at the Initiative 10 step, but does not grant the model an additional Pile In move. If a model with this special rule charges a Walker, the hit is resolved against the Front Armour Facing unless the Walker is Immobilised, in which case it is resolved against the Armour Value of the facing the charging model is touching. If a model with this special rule charges a vehicle, the hit is resolved against the Armour Value of the facing the charging model is touching. If a model with this special rule charges a vehicle that is a Transport or a Chariot, the hit is resolved against the vehicle, not the occupants or the rider._x000D_
    Hammer of Wrath (for Chariots): If a Chariot ends its charge move in base or hull contact with one or more enemy models, it makes D6 additional attacks that hit automatically and are resolved at S6 AP- (unless otherwise stated). These attacks do not benefit from any of the Chariot’s (or rider’s) special rules (such as Furious Charge, Rending etc.). These attacks are resolved during the Fight sub-phase at the Initiative 10 step, but does not grant the Chariot an additional Pile In move at the Initiative 10 step. If a Chariot charges a vehicle that is a Transport or Chariot, the Hammer of Wrath hits are resolved against the vehicle, not the occupants or rider.</t>
  </si>
  <si>
    <t>Hatred</t>
  </si>
  <si>
    <t>This rule is often presented as Hatred (X) where X identifies a specific type of foe. If the special rule does not specify a type of foe, then the unit has Hatred against everyone. This can refer to a Faction, or a specific unit. A model striking a hated foe in close combat re-rolls all failed To Hit rolls.</t>
  </si>
  <si>
    <t>Haywire</t>
  </si>
  <si>
    <t>When a weapon with this special rule hits a vehicle, roll a D6 to determine the effect rather than rolling to wound normally:_x000D_
     D6	Result_x000D_
    1	No effect _x000D_
    2-5	D3 Mortal Wounds _x000D_
    6	D3+3 Mortal Wounds</t>
  </si>
  <si>
    <t>Hazardous</t>
  </si>
  <si>
    <t>After a unit completes its attacks, roll a D6 for each Hazardous weapon used. On a roll of 1, a model equipped with that weapon is destroyed, unless it is a Character, Monster, or Vehicle, in which case it suffers D3 mortal wounds.</t>
  </si>
  <si>
    <t>Each time an attack is made with such a weapon, if the attacking model unit Remained Stationary this turn, add 1 to that attacks Hit roll.</t>
  </si>
  <si>
    <t>Heavyweights</t>
  </si>
  <si>
    <t>Heavyweights vehicles can never move faster than Combat Speed and can never move Flat Out. Heavyweights vehicles are always treated as having remained Stationary.</t>
  </si>
  <si>
    <t>Hellstorm Weapons</t>
  </si>
  <si>
    <t>Hellstorm weapons have the word  "Hellstorm" instead of a range on their weapon profile. Hellstorm weapons use the hell storm template, but otherwise obey the rules for other Template weapons.</t>
  </si>
  <si>
    <t>Hit &amp; Run</t>
  </si>
  <si>
    <t>A unit that contains at least one model with this special rule that is locked in combat can choose to leave close combat at the end of any Assault phase. If the unit wishes to do so, it must take an Initiative test._x000D_
    If the test is failed, nothing happens and the models remain locked in the fight._x000D_
    If the test is passed, choose a direction, then roll 3D6. As long as the distance rolled, in inches, is sufficient to allow the entire unit to move over 1" away from all of the enemy units they are locked in combat with, the unit breaks away from combat and must immediately move a number of inches in the chosen direction equal to the 3D6 result, ignoring the models they were locked in combat with. No Sweeping Advance rolls are made. Enemy units that are no longer locked in combat immediately Consolidate D6"._x000D_
    A Hit &amp; Run move is not slowed by difficult terrain, but takes Dangerous Terrain tests as normal. It may not be used to move into base or hull contact with enemy units, and models instead stop 1" away. If there are units with this rule on both sides who wish to disengage, roll-off to determine who goes first and then alternate disengaging them. If the last of these ends up no longer in combat, it Consolidates instead.</t>
  </si>
  <si>
    <t>Cover saves cannot be taken against Wounds, glancing hits or penetrating hits caused by weapons with the Ignores Cover special rule.</t>
  </si>
  <si>
    <t>Impact</t>
  </si>
  <si>
    <t>When Firing with the Frag Canon in Solid shell mode, if the target unit is within 12", this weapon’s Sis increased to 9, its AP is increased to -4, its Damages is improved to 2, and the weapon profile gain the Devastating Wounds special rule.</t>
  </si>
  <si>
    <t>Impale</t>
  </si>
  <si>
    <t>A model fighting with an a weapon with this special rule re-rolls all To Wound rolls of a 1 when fighting in close combat.</t>
  </si>
  <si>
    <t>Independent Character</t>
  </si>
  <si>
    <t>Independent Characters can join other units. They cannot, however, join units that contain vehicles or Monsters. They can join other Independent Characters, though, to form a powerful multi-character unit!_x000D_
    Joining and Leaving a Unit: An Independent Character can begin the game already with a unit, either by being deployed in unit coherency with it or, if the unit is in Reserve, by you informing your opponent of which unit it has joined. In order to join a unit, an Independent Character simply has to move so that he is within the 2" unit coherency distance of a friendly unit at the end of their Movement phase. If the Independent Character is within 2" of more than one unit at the end of its Movement phase, the player must declare which unit it is joining. If an Independent Character does not intend to (or cannot) join a unit, it must (where possible) remain more than 2" away from it at the end of the Movement phase. This is to make clear whether they have joined a unit or not. Note that, after an Independent Character joins a unit, that unit can move no further that Movement phase. An Independent Character can leave a unit during the Movement phase by moving out of unit coherency with it. He cannot join or leave during any other phase, once shots are fired or charges are declared, it is too late to join in or duck out! An Independent Character cannot leave a unit while either he or the unit is in Reserves, locked in combat, Falling Back or has Gone to Ground. He cannot join a unit that is in Reserves, locked in combat or Falling Back. If an Independent Character joins a unit, and all other models in that unit are killed, he again becomes a unit of one model at the start of the following phase. While an Independent Character is part of a unit, he counts as part of the unit for all rules purposes, though he still follows the rules for characters._x000D_
    Look Out, Sir: Independent Characters pass Look Out, Sir rolls on a 2+._x000D_
    Heroic Morale: A unit that contains one or more Independent Characters does not need a double 1 to Regroup if reduced to below 25% of its starting numbers, but instead tests as if it had at least 25% remaining._x000D_
    Special Rules: When an Independent Character joins a unit, it might have different special rules from those of the unit. Unless specified in the rule itself (as in the Stubborn special rule), the unit’s special rules are not conferred upon the Independent Character, and the Independent Character’s special rules are not conferred upon the unit. Special rules that are conferred to the unit only apply for as long as the Independent Character is with them._x000D_
    Independent Characters and Infiltrate: An Independent Character without the Infiltrate special rule cannot join a unit of Infiltrators during deployment, and vice versa._x000D_
    Independent Characters and Ongoing Effects: Sometimes, a unit that an Independent Character has joined will be the target of a beneficial or harmful effect, such as those bestowed by the Blind special rule, for example. If the character leaves the unit, both he and the unit continue to be affected by the effect, so you’ll need to mark the character accordingly. Conversely, if an Independent Character joins a unit after that unit has been the target of an ongoing effect (or joins a unit after himself having been the target of an ongoing effect) benefits and penalties from that effect are not shared._x000D_
    Issuing a Challenge: Challenges are issued at the start of the Fight Phase, before any attacks. Only one challenge per combat can be issued, with the side whose turn it is having the first chance. If they decline, the other side can issue a challenge. Once a challenge is made and accepted, no further challenges can be issued until it is resolved. If there are no enemy character’s present, a challenge cannot be issued. Characters unable to fight or not engaged with an enemy cannot issue challenges._x000D_
    Accepting a Challenge: If your opponent has issued a challenge, you can now accept it (nominate a character in one of your units locked in the combat to be the challenge)._x000D_
    Refusing a Challenge: If you refuse the challenge, your opponent selects one of your eligible characters. The chosen model cannot attack this turn, and its Leadership does not benefit the unit for the rest of the phase._x000D_
    Heroic Stand: A unit that consists only of a single character cannot refuse a challenge. He’s got nowhere to hide._x000D_
    Fighting a Challenge: During a challenge, the two characters move into base contact with each other without risking Difficult or Dangerous Terrain tests. They stay in base contact for the duration of the challenge, always using their opponent’s Toughness for To Hit and To Wound rolls. Wounds caused during the challenge must be allocated to the opponent and cannot be shifted using the Look Out, Sir rule._x000D_
    Combatant Slain: In a challenge, any excess Wounds inflicted by the victor are lost if the opponent is slain. Additionally, the challenge remains ongoing until the end of the phase for the purposes of Outside Forces, even if one combatant is slain._x000D_
    Outside Forces: In a challenge, other models can only allocate Wounds to the models involved after all other enemy models in the combat have been removed, even if those involved are the closest._x000D_
    Assault Result: Unsaved Wounds caused in a challenge count towards the assault result, alongside any unsaved Wounds caused by the rest of the characters’ units._x000D_
    Round Two: If both fighters survive and the combat continues, they will keep battling in the next round. However, if a character with And They Shall Know No Fear is caught in a Sweeping Run, the challenge ends. Although new challenges cannot be issued until the ongoing one ends, another character might step in with a Glorious Intervention._x000D_
    Glorious Intervention: Characters can perform a Glorious Intervention at the start of their own Fight Phase, if a friendly character in the same combat is entering subsequent rounds of a challenge. They cannot do this in the first round of a challenge or during the enemy turn. Also, characters unable to fight or strike blows cannot perform Glorious Interventions. To succeed, the intervening character must pass an Initiative test. If manifested, they take the place of the friendly character in the challenge. The displaced character fights normally, while the intervening character fights the challenge. They both move into base contact as if accepting the challenge anew.</t>
  </si>
  <si>
    <t>Indirect Fire</t>
  </si>
  <si>
    <t>Attacks with Indirect Fire weapons can target units even if no models are visible to the attacker. However, subtract 1 from the Hit roll and the target benefits from Cover against such attacks.</t>
  </si>
  <si>
    <t>Infiltrate</t>
  </si>
  <si>
    <t>You may choose to deploy units that contain at least one model with this special rule last, after all other units (friend and foe) have been deployed. If both players have such units and choose to do so, the players roll-off and the winner decides who goes first, then alternate deploying these units._x000D_
    Units that Infiltrate in this way can be set up anywhere on the table that is more than 12" from any enemy unit, as long as no deployed enemy unit can draw line of sight to them. This includes in a building, as long as the building is more than 12" from any enemy unit. Alternatively, they can be set up anywhere on the table more than 18" from any enemy unit, even in plain sight._x000D_
    If a unit with Infiltrate deploys inside a Dedicated Transport, the same rules apply when setting up their Transport._x000D_
    A unit that deploys using these rules cannot charge in their first turn._x000D_
    Having Infiltrate also confers the Outflank special rule to units of Infiltrators that are kept as Reserves._x000D_
    Infiltrate and Scout: If a unit has both the Infiltrate and Scout special rule, that unit can deploy as per the Infiltrate special rule and then redeploy as per the Scout special rule.</t>
  </si>
  <si>
    <t>Instant Death</t>
  </si>
  <si>
    <t>If a model suffers an unsaved Wound from an attack with this special rule, it is reduced to 0 Wounds and is removed as a casualty.</t>
  </si>
  <si>
    <t>Interceptor</t>
  </si>
  <si>
    <t>At the end of the enemy Movement phase, a weapon with the Interceptor special rule can be fired at any one unit that has arrived from Reserve within its range and line of sight. If this rule is used, the weapon cannot be fired in the next turn, but the firing model can shoot a different weapon if it has one.</t>
  </si>
  <si>
    <t>It Will Not Die</t>
  </si>
  <si>
    <t>At the end of each of your turns, roll a D6 for each of your models with this special rule that has less than its starting number of Wounds or Hull Points, but has not been removed as a casualty or destroyed. On a roll of 5+, that model regains a Wound, or Hull Point, lost earlier in the game.</t>
  </si>
  <si>
    <t>Jink</t>
  </si>
  <si>
    <t>When a unit with any models with the Jink special rule is selected as a target for a shooting attack, you may declare that it will Jink. The decision must be made before any To Hit rolls have been made. If the unit Jinks, all models in the unit with this special rule gain a 4+ cover save until the start of their next Movement phase, but they can only fire Snap Shots until the end of their next turn.</t>
  </si>
  <si>
    <t>Lance</t>
  </si>
  <si>
    <t>Weapons with the Lance special rule count vehicle Armor Values that are higher than 13 as 13. Each time an attack is made with such a weapon, if the bearer made a Charge move this turn, add 1 to that attack’s Wound roll. Lances have +2 in S on a turn in which a model charges.</t>
  </si>
  <si>
    <t>Lethal hit</t>
  </si>
  <si>
    <t>Each time an attack is made with such a weapon, an unmodified 6 To Hit automatically wounds the target.</t>
  </si>
  <si>
    <t>Lethal Precision</t>
  </si>
  <si>
    <t>Attacks with this special rule gain the Precision strikes on 4+ and Devastating Wounds special rule.</t>
  </si>
  <si>
    <t>Line of Effect</t>
  </si>
  <si>
    <t>While firing with this weapon, draw a line 1mm wide adn 18" long, from this unit in any direction, to determine the area of effect. All units crossed by the line suffer a number of hits equal to the number of models in the unit the line crosses</t>
  </si>
  <si>
    <t>Lingering Death</t>
  </si>
  <si>
    <t>When a weapon with this special rule is used, after the attack is resolved leave the Blast marker in play for the rest of the game. This area is now treated as Dangerous Terrain for any models except Vehicle not Open-topped.</t>
  </si>
  <si>
    <t>Lightning Reflexes</t>
  </si>
  <si>
    <t>A model with this special rule has a 4+ invulnerable save. In addition, they do not suffer the penalty to their Initiative for charging enemies through difficult terrain.</t>
  </si>
  <si>
    <t>Lone Operative</t>
  </si>
  <si>
    <t>Unless part of an Attached unit, an Independent Character with this rule can only be selected as the target of a ranged attack if the attacking model is within 12".</t>
  </si>
  <si>
    <t>Luminagen</t>
  </si>
  <si>
    <t>A unit that suffers one or more unsaved Wounds, glancing or penetrating hits caused by a weapon with this special rule counts its cover saves as being 1 point worse than normal until the end of the phase. Furthermore, units can re-roll the dice to determine their charge range against the afflicted unit until the end of the turn.</t>
  </si>
  <si>
    <t>Master-crafted</t>
  </si>
  <si>
    <t>Weapons with the Master-crafted special rule allow the bearer to re-roll one failed roll To Hit per turn with that weapon.</t>
  </si>
  <si>
    <t>Melee weapons can only be used during the Fight Phase</t>
  </si>
  <si>
    <t>Melta</t>
  </si>
  <si>
    <t>Ranged weapons with this special rule roll an additional D6 to determinte tha Damage Characteristics inflicted to a vehicle at half range or less._x000D_
    If a weapon has both the Melta and Blast special rules, measure the distance to the centre of the blast marker after it has scattered. If this is half the weapon’s range or less, all hits caused by the blast marker roll an addition D6 to determinte tha Damage Characteristics inflicted to a vehicle.</t>
  </si>
  <si>
    <t>Missile Lock</t>
  </si>
  <si>
    <t>A model with this special rule re-rolls failed To Hit rolls when shooting any weapon that has the One Use Only special rule. If a model with this special rule is shooting a weapon that has both the One Use Only and Blast special rules, that shot will instead scatter D6" rather than 2D6".</t>
  </si>
  <si>
    <t>Molecular Realignment Field</t>
  </si>
  <si>
    <t>Successful invulnerable saving throws made against Wounds inflicted by a weapon with this rule must be re-rolled.</t>
  </si>
  <si>
    <t>Monofilament</t>
  </si>
  <si>
    <t>When rolling To Wound for a weapon that has this special rule, use the target’s Initiative instead of its Toughness (note that the model’s Toughness is still used to determine whether an attack has the Instant Death special rule). In addition, if a 6 is rolled To Wound when attacking with a weapon that has this special rule, the Wound is resolved at AP2 unless the weapon is AP1.</t>
  </si>
  <si>
    <t>Monster Hunter</t>
  </si>
  <si>
    <t>A unit that contains at least one model with this special rule re-rolls all failed To Wound rolls against Monsters.</t>
  </si>
  <si>
    <t>Any wound caused against a model with the Daemon or Psyker special rules is instead counted as two wounds. Wounds caused in excess of the models remaining Wounds do not spill over to other models.</t>
  </si>
  <si>
    <t>A unit that contains at least one model with this special rule rolls an extra D6 when rolling to move through difficult terrain and is not slowed by charging through difficult terrain. In most circumstances, this will mean that, when moving, the unit rolls 3D6 and picks the highest roll. Furthermore, a model with the Move Through Cover special rule automatically passes Dangerous Terrain tests.</t>
  </si>
  <si>
    <t>Murderous Strike</t>
  </si>
  <si>
    <t>Attacks with this special rule cause Instant Death on a To Wound roll of 6+.</t>
  </si>
  <si>
    <t>Neural Shock</t>
  </si>
  <si>
    <t>Hits caused by this weapon always wound on a 4+. This special rule has no effects on vehicles.</t>
  </si>
  <si>
    <t>Night Fighting</t>
  </si>
  <si>
    <t>If a mission has the Night Fighting special rule, either player can declare that they wish to fight the battle at night. If either player does so, roll a D6 before deployment: on a roll of 4+, the Night Fighting special rule is in effect during the game. While the Night Fighting mission special rule is in effect, all units have the Stealth special rule.</t>
  </si>
  <si>
    <t>Night Vision</t>
  </si>
  <si>
    <t>A unit that contains at least one model with this special rule ignores the effects of Night Fighting.</t>
  </si>
  <si>
    <t>One Use Only</t>
  </si>
  <si>
    <t>A weapon or ability with this special rule can only be used once during the course of a battle.</t>
  </si>
  <si>
    <t>Oppen-topped</t>
  </si>
  <si>
    <t>If a vehicle is Open-topped, add 1 to any rolls made on the Vehicle Damage table (this is cumulative with other modifiers)._x000D_
    Open-topped Transports: Open-topped vehicles do not have specific Access Points. Instead, all the vehicle is an Access Point (regardless of any base they may have)._x000D_
    Passengers Shooting from Open-topped Transport: Open-topped Transports do not have specific Fire Points. Instead, all passengers in an Open-topped Transport can fire, measuring range and line of sight from any point on the hull of the vehicle._x000D_
    Passengers Charging from Open-topped Transport: Acting as an ideal attack platform, all Open-topped Transports have the Assault Vehicle special rule.</t>
  </si>
  <si>
    <t>Ordnance</t>
  </si>
  <si>
    <t>When shooting, a model with an Ordnance weapon fires the number of times indicated in its profile after its type. Non-vehicle models carrying Ordnance weapons cannot fire them if they moved in the preceding Movement phase. Ordnance weapons cannot make Snap Shots. After firing an Ordnance weapon, a non-vehicle model cannot shoot other weapons that phase or charge in the ensuing Assault phase. When rolling to penetrate a vehicle’s armor, roll two dice instead of one and pick the highest result for Ordnance weapons.</t>
  </si>
  <si>
    <t>Outflank</t>
  </si>
  <si>
    <t>During deployment, players can declare that any unit that contains at least one model with this special rule is attempting to Outflank the enemy. This means they are making a wide sweeping move to get behind enemy lines or come at the foe from an unexpected direction._x000D_
    When an Outflanking unit arrives from Reserves, but not Ongoing Reserve, the controlling player rolls a D6: on a 1-2, the unit comes in from the table edge to the left of their controlling player’s own table edge; on a 3-4, they come on from the right; on a 5-6, the player can choose left or right. Models move onto the table as described for other Reserves. If such a unit deploys inside a Dedicated Transport, they may Outflank along with their Transport.</t>
  </si>
  <si>
    <t>Pinning</t>
  </si>
  <si>
    <t>If a non-vehicle unit suffers one or more unsaved Wounds from a weapon with the Pinning special rule, it must take a Leadership test once the firing unit has finished its shooting attacks for that phase. This is called a Pinning test._x000D_
    If the unit fails the test, it is Pinned and must immediately Go to Ground. As the unit has already taken its saves, Going to Ground does not protect it against the fire of the Pinning weapon that caused the test, it’s too late!_x000D_
    As long as the test is passed, a unit can be called upon to take multiple Pinning tests in a single turn, but only once for each unit shooting at them. If a unit has already Gone to Ground, no further Pinning tests are taken._x000D_
    If the special rules of a unit specify that the unit can never be Pinned, the unit automatically passes Pinning tests. Such units can still Go to Ground voluntarily if they wish.</t>
  </si>
  <si>
    <t>Units with Pistols can shoot in the Shooting phase even if within Engagement Range of enemies. They can only use their Pistols and target one ennemy unit they are in Engagement Range of. A model with Pistols can choose to shoot them or its other ranged weapons, not both.</t>
  </si>
  <si>
    <t>Poisoned</t>
  </si>
  <si>
    <t>If a model has the Poisoned special rule, or is attacking with a Melee weapon that has the Poisoned special rule, it always wounds on a fixed number (generally shown in brackets), unless a lower result would be required, when attacking in close combat. In addition, if the Sof the wielder (or the Poisoned weapon) is higher than the Toughness of the victim, the wielder must re-roll failed rolls To Wound in close combat._x000D_
    Similarly, if a model makes a shooting attack with a weapon that has the Poisoned special rule, it always wounds on a fixed number (generally shown in brackets), unless a lower result would be required. If no number is shown in brackets, the rule is Poisoned (4+)._x000D_
    Unless otherwise stated, Poisoned weapons are treated as having a Sof 1. The Poisoned special rule has no effect against vehicles.</t>
  </si>
  <si>
    <t>Power of the Machine Spirit</t>
  </si>
  <si>
    <t>In a turn in which the vehicle neither moves Flat Out nor uses smoke launchers, the vehicle can fire one more weapon at its full CT than normally permitted. In addition, this weapon can be fired at a different target unit to any other weapons, subject to the normal rules for shooting.</t>
  </si>
  <si>
    <t>Precision Shots</t>
  </si>
  <si>
    <t>If a model with this special rule, or attacking with a weapon with this special rule, rolls a 6 To Hit with a shooting attack, that shot is a ‘Precision Shot’._x000D_
    Wounds from Precision Shots are allocated against a model (or models) of your choice in the target unit, as long as it is in range and line of sight of the firer, rather than following the normal rules for Wound allocation. A character that has a Precision Shot Wound allocated to it can still make a Look Out, Sir roll._x000D_
    Note that Snap Shots and shots from weapons that scatter, or do not roll To Hit, can never be Precision Shots.</t>
  </si>
  <si>
    <t>Precision Strikes</t>
  </si>
  <si>
    <t>If a model with this special rule, or attacking with a weapon with this special rule, rolls a 6 To Hit with a melee attack, that hit is a ‘Precision Strike’._x000D_
    Wounds from Precision Strikes are allocated against an engaged model (or models) of your choice in the unit you are attacking, rather than following the normal rules for Wound allocation. If a Precision Strike Wound is allocated to a character, they can still make their Look Out, Sir roll.</t>
  </si>
  <si>
    <t>Preferred ennemy</t>
  </si>
  <si>
    <t>This rule is often presented as Preferred Enemy (X) where X identifies a specific type of foe. If the special rule does not specify a type of foe, then everyone is a Preferred Enemy of the unit. A unit that contains at least one model with this special rule re-rolls failed To Hit and To Wound rolls of 1 if attacking its Preferred Enemy. This applies both to shooting and close combat attacks.</t>
  </si>
  <si>
    <t>Primary</t>
  </si>
  <si>
    <t>A model using a Primary weapon shoots its designated number of times, even after moving. It can shoot and then charge into close combat.</t>
  </si>
  <si>
    <t>Some weapons and abilities can only be used by Psykers. Such weapons and abilities are tagged with the word ‘Psychic’. If a Psychic weapon or ability causes any unit to suffer one or more wounds, each of those wounds is considered to have been inflicted by a Psychic Attack.</t>
  </si>
  <si>
    <t>Psychic Pilot</t>
  </si>
  <si>
    <t>A vehicle with this special rule is a Psyker. This rule is typically presented with a Mastery Level, shown in brackets, if no Mastery Level is shown then that vehicle has a Mastery Level of 1. Rules for generating and manifesting psychic powers can be found in the Psychic phase section. The unit follows all the normal rules for generating and manifesting psychic powers, with the following clarification: the vehicle is considered to have a Leadership characteristic of 10, should this be needed in order to resolve any psychic power or Perils of the Warp.</t>
  </si>
  <si>
    <t>Psyker</t>
  </si>
  <si>
    <t>A model with this special rule is a Psyker. This rule is typically presented with a Mastery Level.</t>
  </si>
  <si>
    <t>Psy-Shock</t>
  </si>
  <si>
    <t>Any Psyker that takes an unsaved Wound from a weapon with this rule suffers the Perils of the Warp in addition to any other effects.</t>
  </si>
  <si>
    <t>Pulverise</t>
  </si>
  <si>
    <t>If the To Wound roll for an attack with a weapon with this rule is 6, the attack has the Instant Death special rule.</t>
  </si>
  <si>
    <t>Rage</t>
  </si>
  <si>
    <t>In a turn in which a model with this special rule charges into combat, it gains +2 Attacks for charging, rather than +1. A model that has made a disordered charge that turn receives no benefit from Rage.</t>
  </si>
  <si>
    <t>Rampage</t>
  </si>
  <si>
    <t>At the start of any Fight sub-phase, models with the Rampage special rule gain +D3 attacks if the combat they are in contains more enemy models than friendly models, count all models locked in the combat, not just those models that are engaged. Roll once to determine the number of bonus Attacks all Rampaging models involved in that combat receive that phase. A model that has made a disordered charge that turn receives no benefit from Rampage.</t>
  </si>
  <si>
    <t>Rapid Fire</t>
  </si>
  <si>
    <t>Each time such a weapon targets a unit within half that weapon’s range, the Attacks characteristic of that weapon is increased by the number in the profile of the weapon. Models that shoot with Rapid Fire weapons in the Shooting phase cannot charge in the ensuing Assault phase.</t>
  </si>
  <si>
    <t>Reaping Blow</t>
  </si>
  <si>
    <t>Model using a weapon with this special rule fight at -1 Initiative in Fight phase. In addition, if the wielder is in base with more than one ennemy model at the Initiative step in wich he fight, he gain +1 Melee Weapon Attack.</t>
  </si>
  <si>
    <t>Relentless</t>
  </si>
  <si>
    <t>Relentless models can shoot with Heavy, Salvo or Ordnance weapons, counting as stationary, even if they moved in the previous Movement phase. They are also allowed to charge in the same turn they fire Heavy, Ordnance, Rapid Fire or Salvo weapons.</t>
  </si>
  <si>
    <t>Rending</t>
  </si>
  <si>
    <t>If a model has the Rending special rule, or is attacking with a weapon that has the Rending special rule, for each To Wound roll of a 6, the target automatically suffers a Mortal Wound in addition to any Damage characteristic.</t>
  </si>
  <si>
    <t>Ritual Pair</t>
  </si>
  <si>
    <t>A model fighting with a shardnet and impaler always gains the +1 bonus Attack for fighting with more than one Melee weapon. A model fighting with a shardnet and impaler re-rolls all To Hit and To Wound rolls of 1 in close combat.</t>
  </si>
  <si>
    <t>Salvo</t>
  </si>
  <si>
    <t>Salvo weapons have two numbers on their profile separated by a /. When a model with a Salvo weapon moves and fires at a target up to half its maximum range away, it uses the first number of shots. If the model remains stationary, it can shoot up to the weapon’s maximum range, using the second number of shots. However, models using Salvo weapons in the Shooting phase cannot charge in the subsequent Assault phase.</t>
  </si>
  <si>
    <t>Scout</t>
  </si>
  <si>
    <t>After both sides have deployed (including Infiltrators), but before the first player begins his first turn, a unit containing at least one model with this special rule can choose to redeploy. If the unit is Infantry, Artillery, a Walker or a Monster, each model can redeploy anywhere entirely within 6" of its current position. If it is any other unit type, each model can instead redeploy anywhere entirely within 12" of its current position. During this redeployment, Scouts can move outside the owning player’s deployment zone, but must remain more than 12" away from any enemy unit. A unit that makes a Scout redeployment cannot charge in the first game turn. A unit cannot embark or disembark as part of a Scout redeployment._x000D_
    If both sides have Scouts, roll-off; the winner decides who redeploys first. Then alternate redeploying Scout units._x000D_
    If a unit with this special rule is deployed inside a Dedicated Transport, it confers the Scout special rule to the Transport (though a disembarkation cannot be performed as part of the redeployment). Note that a Transport with this special rule does not lose it if a unit without this special rule is embarked upon it. Having Scout also confers the Outflank special rule to units of Scouts that are kept as Reserves._x000D_
    Infiltrate and Scout: If a unit has both the Infiltrate and Scout special rule, that unit can deploy as per the Infiltrate special rule and then redeploy as per the Scout special rule.</t>
  </si>
  <si>
    <t>Searchlight</t>
  </si>
  <si>
    <t>Vehicles equipped with searchlights can illuminate targets during Night Fighting. After firing, they can choose to illuminate a target and themselves. The illumination lasts until the end of the next turn, negating Night Fighting for the affected units.</t>
  </si>
  <si>
    <t>If a model has the Shred special rule, or is attacking with a Melee weapon that has the Shred special rule, it re-rolls failed To Wound rolls in close combat._x000D_
    Similarly, if a model makes a shooting attack with a weapon that has the Shred special rule, it re-rolls its failed To Wound rolls.</t>
  </si>
  <si>
    <t>Shrouded</t>
  </si>
  <si>
    <t>A unit that contains at least one model with this special rule counts its cover save as being 2 points better than normal. Note that this means a model with the Shrouded special rule always has a cover save of at least 5+, even if it’s in the open._x000D_
    Cover save bonuses from the Shrouded and Stealth special rules are cumulative (to a maximum of a 2+ cover save).</t>
  </si>
  <si>
    <t>Skilled Rider</t>
  </si>
  <si>
    <t>A unit that contains at least one model with this special rule automatically passes Dangerous Terrain tests, and receives +1 to its Jink cover saves (other cover saves are unaffected).</t>
  </si>
  <si>
    <t>Skimmer</t>
  </si>
  <si>
    <t>Skimmers have Flying bases under their hulls, but distances are still measured to and from their hulls. The base is ignored except during charges or rams, when models may contact either the hull or base._x000D_
    Skimmers can move over models and terrain without penalty but must take Dangerous Terrain tests if starting or ending in such terrain. If forced to end over models, move to avoid contact. Fast Skimmers can move up to 18" when Flat Out. Skimmers, unless Heavy or Immobilized, have the Jink rule.</t>
  </si>
  <si>
    <t>Skyburst</t>
  </si>
  <si>
    <t>This shooting attack does not need line of sight. If the unit consists of at least six models with a grenade pack, the attack has the Large Blast special rule instead of the Blast special rule.</t>
  </si>
  <si>
    <t>Sky fire</t>
  </si>
  <si>
    <t>A model with this special rule, or that is firing a weapon with this special rule, fires using its normal CT when shooting at Flyers Vehicles, Flying Monsters and Skimmers, but it can only fire Snap Shots against other targets.</t>
  </si>
  <si>
    <t>Slow and Purposeful</t>
  </si>
  <si>
    <t>A unit that contains at least one model with this special rule cannot Run, Turbo-boost, move Flat Out, perform Sweeping Advances or fire Overwatch. However, they can shoot with Heavy, Salvo and Ordnance weapons, counting as stationary even if they moved in the previous Movement phase. They are also allowed to charge in the same turn they fire Heavy, Ordnance, Rapid Fire or Salvo weapons.</t>
  </si>
  <si>
    <t>Smash</t>
  </si>
  <si>
    <t>All of the close combat attacks, except Hammer of Wrath attacks, of a model with this special rule are resolved at AP-4 (unless it’s attacking with an AP-5 weapon). Additionally, when it makes its close combat attacks, it can choose instead to make a single Smash Attack. If it does so, roll To Hit as normal, but resolve the Attack at double the model’s Strength.</t>
  </si>
  <si>
    <t>Smoke Launcher</t>
  </si>
  <si>
    <t>Vehicles equipped with smoke launchers can activate them once per game instead of shooting or moving Flat Out. They cannot fire weapons afterward but gain a 5+ cover save in the next ennemy Shooting phase. The smoke disperses after the ennemys Shooting phase.</t>
  </si>
  <si>
    <t>Snatched</t>
  </si>
  <si>
    <t>When fighting in a challenge, this weapon has the Instant Death special rule.</t>
  </si>
  <si>
    <t>Sniper</t>
  </si>
  <si>
    <t>If a weapon has the Sniper special rule, or is fired by a model with the Sniper special rule, and rolls a 6 To Hit, that shot is a ‘Precision Shot’. Wounds from Precision Shots are allocated against a model (or models) of your choice in the target unit, as long as it is in range and line of sight of the firer, rather than following the normal rules for Wound allocation. A character that has a Precision Shot Wound allocated to it can still make a Look Out, Sir roll. Note that Snap Shots can never be Precision Shots._x000D_
    If a weapon has the Sniper special rule, or is fired by a model with the Sniper special rule, its shooting attacks always wound on a To Wound roll of 4+, regardless of the victim’s Toughness. In addition, any To Wound roll of a 6 is resolved at AP-4.</t>
  </si>
  <si>
    <t>Soul Blaze</t>
  </si>
  <si>
    <t>If a unit suffers one or more unsaved Wounds from an attack with this special rule, it is set ablaze and continues to burn, mark it with a coin or counter as a reminder._x000D_
    At the end of each turn, roll a D6 for each unit with a Soul Blaze counter on it. On a 3 or less, the flames die out and the unit is no longer ablaze, remove your reminder counter. On a 4+, the unit takes D3 S4 AP-1 D1 hits with the Ignores Cover special rule. These Wounds are Randomly Allocated. A unit cannot have more than one Soul Blaze counter on it at a time.</t>
  </si>
  <si>
    <t>Soul-leech</t>
  </si>
  <si>
    <t>Each time the bearer inflicts an unsaved Wound with this weapon it immediately regains one Wound lost previously in the battle.</t>
  </si>
  <si>
    <t>Specialist</t>
  </si>
  <si>
    <t>A model fighting with this weapon does not receive +1 Attack for fighting with two weapons unless it is armed with two or more Melee weapons with the Specialist rule.</t>
  </si>
  <si>
    <t>Squadron</t>
  </si>
  <si>
    <t>Squadrons are treated like normal units, with a few exceptions and clarifications as described below._x000D_
    Squadrons in the Movement Phase: Vehicles in a squadron maintain unit coherency by staying within 4"" horizontally of each other, allowing them to move at different speeds while staying connected._x000D_
    Squadrons in the Shooting Phase: Like other units, vehicles in squadrons can see and shoot through members of their own squadron, just as if they were not there._x000D_
    Squadrons Moving Flat Out: Vehicles in squadrons can individually decide whether to move Flat Out while still maintaining unit coherency. Those that do not move Flat Out can shoot as usual._x000D_
    Shooting at Squadrons: Hits on a squadron of vehicles are resolved one at a time against the closest model in the squadron to the firing unit, like resolving wounds on a regular unit._x000D_
    Squadrons in the Assault Phase: Hits on a squadron in close combat are resolved one at a time, starting with models in base contact and moving outward, like resolving hits on a regular unit._x000D_
    Damaging Squadrons: Hits on vehicle squadrons are allocated individually to the closest model, resolving them one by one until all hits are resolved._x000D_
    Abandoning Squadron-mates: If a member of a vehicle squadron is immobilized, the rest of the squadron can leave it behind by moving out of unit coherency. The immobilized model(s) then function as a separate unit for all rules and victory conditions. This is not possible if a squadron member is only crew stunned, as it is assumed the others rally to its defense until it recovers.</t>
  </si>
  <si>
    <t>Stealth</t>
  </si>
  <si>
    <t>A unit that contains at least one model with this special rule counts its cover saves as being 1 point better than normal. Note that this means that a model with the Stealth special rule always has a cover save of at least 6+, even if it is in the open. This rule is often presented as Stealth (X) where X indicates a specific type of terrain, such as Stealth (Woods) or Stealth (Ruins). If this is the case, the unit only gains the benefit whilst it is in terrain of the specified type._x000D_
    Cover save bonuses from the Shrouded and Stealth special rules are cumulative (to a maximum of a 2+ cover save).</t>
  </si>
  <si>
    <t>When shooting Assault, Heavy, Rapid Fire or Salvo weapons at Artillery, Beasts, Bikes, Cavalry, Infantry, Monsters and Vehicles without the Flyer or Skimmer type, this vehicle has +1 CT.</t>
  </si>
  <si>
    <t>Strike down</t>
  </si>
  <si>
    <t>Any non-vehicle model that suffers one or more unsaved Wounds or passes one or more saving throws against an attack with the Strikedown special rule moves as if it is in difficult terrain until the end of its next turn. It is a good idea to mark affected models with counters or coins so that you remember.</t>
  </si>
  <si>
    <t>Stubborn</t>
  </si>
  <si>
    <t>When a unit that contains at least one model with this special rule takes Morale checks or Pinning tests, they ignore any negative Leadership modifiers. If a unit is both Fearless and Stubborn, it uses the rules for Fearless instead.</t>
  </si>
  <si>
    <t>Sunder</t>
  </si>
  <si>
    <t>Attacks with this special rule may re-roll failed To Woound rolls against Vehicles and Monsters.</t>
  </si>
  <si>
    <t>Supersonic</t>
  </si>
  <si>
    <t>A Supersonic vehicle that moves Flat Out add 12" to their movement characteristic.</t>
  </si>
  <si>
    <t>Super-Heavy</t>
  </si>
  <si>
    <t>Super-heavy vehicles cannot Jink. When shooting, they are treated as stationary and can fire each weapon at different targets. Ordnance weapons do not affect their other firing. On an Explodes! result, they lose D3 additional Hull Points. Crew effects like Shaken or Immobilized are ignored. They still lose Hull Points from hits as normal. _x000D_
    When a Super-heavy vehicle loses its last Hull Point, it explodes catastrophically. Remove the model and place the mega-blast marker over its location. Roll on the Catastrophic Damage table to determine the number of Mortal Wounds inflicted on units covered by the marker._x000D_
    - 1: Explosion: D6+3 Mortal Wounds_x000D_
    -2-3: Devastating Explosion: D6+6 Mortal Wounds_x000D_
    -3-6: Titanic Explosion!: 2D6+6 Mortal Wounds_x000D_
    Special Rules: Super-heavy vehicles have the following special rules: Fear, Move Through Cover._x000D_
    Transports: For each unit inside a Super-heavy vehicle that suffers Catastrophic Damage, roll one D6 for each disembarking model. On a roll of 1-3, that model’s unit suffers D3 mortal wounds. Survivors are placed where the vehicle was, ensuring unit coherency. Any unplaceable models are removed as casualties. The unit then takes a Pinning test and counts as Battle-shocked._x000D_
    Invincible Behemoth: Any attack that says that the target model is destroyed, Wrecked, Explodes! or is otherwise removed from play inflicts D3 Hull Points of damage on a Super-heavy vehicle instead. In addition, any attacks or special abilities that permanently lower the Armor Values of a target vehicle do not affect a Super-heavy vehicle. Note that attacks or abilities that count the Armor Value as being lower, but do not actually change it, work normally._x000D_
    Thunder blitz: Super-heavy vehicles may Tank Shock or Ram. When they do so, roll once on the Thunder blitz table immediately before taking the Morale check for the unit being Tank Shocked, or immediately before rolling for Damages when performing a Ram. Do not roll on the Thunder blitz table when Tank Shocking a Titanic model, or when Ramming a Super-heavy vehicle or Super-heavy Walker. Instead, simply carry out the Tank Shock or Ram as normal._x000D_
    - 1: No Effect: Carry on with the remainder of the Tank Shock as normal / Carry on with the remainder of the Ram as normal._x000D_
    -2-5: Kerr-runch: The unit being Tank Shocked suffers D6 S6 AP4 hits. Then, carry on with the Tank Shock as normal / Kerr-smash: The Super-heavy vehicle roll 2D6 instead of 1 for the Ram. Then, carry on with the Ram as normal._x000D_
    -6: Overrun: The unit being Tank Shocked suffers 2D6 S10 AP2 hits. Then, carry on with the Tank Shock as normal / Flipped: The vehicle being rammed scatters D6"" and then suffers an Explodes! result from the Vehicle Damage table.</t>
  </si>
  <si>
    <t>Super-Heavy Walker</t>
  </si>
  <si>
    <t>Super-heavy Walkers are Super-heavy vehicles and use the Super-heavy vehicle rules for Shooting, Vehicle Damage, Catastrophic Damage and Transports._x000D_
    Moving: If moving into or within difficult terrain, double the result of the highest dice roll when making a Difficult Terrain test - this is the maximum distance in inches that the model can move. Apart from this, they obey the movement rules for Walkers. In addition, Super-heavy Walkers cannot fire Overwatch._x000D_
    Special Rules: All Super-heavy Walkers have the following special rules: Fear, Hammer of Wrath, Invincible Behemoth, Move Through Cover, Relentless, Smash, Strike down._x000D_
    Stomp:  Super-heavy Walkers in combat can unleash a Stomp attack, which adds D3 Stomps to their normal attacks during the Fight Phase at Initiative 1. Each Stomp targets units partially under a blast marker placed near the Walker, with subsequent Stomps moving forward from the previous marker. Roll on the Stomp table for each unit affected to determine the outcome._x000D_
    - 1: No Effect: The unit being stomped gets out of the way of its lumbering attacker. The attack has no effect / No Effect: The unit being stomped gets out of the way of its lumbering attacker. The attack has no effect._x000D_
    -2-5: Kerr-runch: Each model from the unit being stomped that is even partially under the blast marker suffers a S6 AP4 hit / Kerr-smash: One vehicle in the unit being stomped that is at least partially under the blast marker (stomping model’s choice) suffers a penetrating hit._x000D_
    -6: Overrun: Each model from the unit being stomped that is even partially under the blast marker is removed as a casualty / Flipped: One vehicle in the unit being stomped that is at least partially under the blast marker (stomping model’s choice) scatters D6"" and then suffers an Explodes! result._x000D_
    Buildings, Flyers, certain Monsters, and Super-heavy vehicles, Walkers, and Flyers are immune to Stomp attacks. No need to roll on the Stomp table for these units if they are under the blast marker._x000D_
    Super-heavy Flyers follow the rules for Super-heavy vehicles, including Shooting, Vehicle Damage, Catastrophic Damage, and Transports._x000D_
    Super-heavy Flyers do not use Crash and Burn! rules. Instead, they suffer Catastrophic Damage when they lose all their Hull Points, resolved like a Super-heavy vehicle._x000D_
    Special Rules: All Super-heavy Flyers have the following special rules: Fear, Invincible Behemoth.</t>
  </si>
  <si>
    <t>Sustained Hit</t>
  </si>
  <si>
    <t>Each time an attack is made with such a weapon, an unmodified 6 To Hit inflicts a number of additional Hit corresponding to the number indicated on its profile.</t>
  </si>
  <si>
    <t>Swarms</t>
  </si>
  <si>
    <t>If, when allocating Wounds to a unit with the Swarms special rule, two or more models could be chosen as the closest enemy, the closest enemy is always the model with the least number of Wounds. If a model with the Swarm special rule suffers an unsaved Wound from a Blast (any size) or Template weapon, each unsaved Wound is multiplied to two unsaved Wounds unless that Wound has the Instant Death special rule. However, a unit entirely composed of models with the Swarm special rule is not slowed by difficult terrain, but must test for Dangerous Terrain as normal.</t>
  </si>
  <si>
    <t>Tanks</t>
  </si>
  <si>
    <t>When moving a vehicle with the Tank type, the player can declare that it is going to attempt to Tank Shock or Ram instead of moving normally._x000D_
    Tank Shock: To Tank Shock, pivot the vehicle to face the direction of movement and declare the distance to move, up to its maximum speed. Move straight ahead until contact with an enemy or the declared distance. Tank Shocks cannot target units in combat. If a unit is reached, it must take a Morale check and may Fall Back if it fails. The Tank keeps moving, potentially affecting more units. If it would hit a friendly model, enemy vehicle, impassable terrain, or board edge, it stops 1" away. Models under its path must be moved aside or are removed as casualties._x000D_
    Units Already Falling Back: If a unit that is Falling Back is Tank Shocked, the unit automatically fails its Morale check. This also applies if a unit Falls Back from a Tank Shock and the Tank’s remaining move brings it into contact with them a second time._x000D_
    Tank Shock from Reserve: A Tank that moves onto the battlefield from Reserve may attempt a Tank Shock. This must be declared before the Tank moves onto the board._x000D_
    Tank Shock Restrictions: After a Tank Shock, the vehicle cannot move Flat Out. No embarking or disembarking from a Transport that Tank Shocks that turn, and vice versa. Flyers cannot Tank Shock, even if they are also Tanks._x000D_
    Death or Glory: If a unit stands its ground against a Tank Shock, one model can attempt a Death or Glory attack. The attack automatically hits the Tank’s front Armor, and cover saves are not allowed. If manifested, the Tank stops or explodes, but if not, the Tank continues its move, crushing the model attempting the attack. Artillery units can also attempt this with either a crewman or a gun model, risking both if unsuccessful._x000D_
    Ramming: Ramming is like a desperate Tank Shock where the Tank moves at full speed towards one enemy vehicle. This prevents shooting anything but Snap Shots that turn, making it suitable for vehicles with no armament or those already Shaken. Ramming follows Tank Shock rules, but when the Ramming Tank hits an enemy vehicle, each vehicle suffers a hit based on its Armor, Mass, and Excessive mass. Both players roll a D6 for determining the Damages inflcted._x000D_
    Ramming Restrictions: A vehicle making a Ram maneuver is subject to the same restrictions as a Tank Shock.</t>
  </si>
  <si>
    <t>Tank Hunters</t>
  </si>
  <si>
    <t>A unit that contains at least one model with this special rule re rolls failed To Wound rolls against vehicles (both with shooting and in close combat) and inflicted +D3 Damages with their weapon against Vehicles.</t>
  </si>
  <si>
    <t>Template weapons use a template instead of a numerical range. Place the template so it covers as many ennemy models as possible without touching friendly models. Against vehicles, position the template to cover the vehicle without touching friendly models, hitting the facing determined by the firers position. The firer is not hit by their own template weapon._x000D_
    Special Rules: Template weapons possess the Ignores Cover, Wall of Death, and No Escape special rules, with wounds allocated as usual. They cannot make Snap Shots._x000D_
    Multiple Templates: When a unit fires multiple shots with Template weapons, resolve each shot individually to determine the number of hits. Then, roll To Wound as usual._x000D_
    Wall of Death: Template weapons can fire Overwatch, automatically inflicting D3 hits on the charging unit at their normal Sand AP value. There is no need to measure the templates length; it is assumed the ennemy charged into range._x000D_
    No Escape: Template weapons hitting an Open topped vehicle with an embarked unit cause D6 hits to that unit, resolved at the weapons Sand AP. Hits are Randomly Allocated.</t>
  </si>
  <si>
    <t>Transport</t>
  </si>
  <si>
    <t>Transports have the (Huge) Transport Capacity X determining the type and maximum number of friendly models they can carry. Units can start the battle embarked within a Transport model, declared before setting it up._x000D_
    Unshakable Nerve: Units embarked upon Transports have the Fearless special rule while they are embarked._x000D_
    Fire Deck: When this Transport fires, select a weapon from up to X embarked models; the Transport is equipped with those weapons. Models firing from a vehicle moving at Combat Speed count as having moved. Those from a vehicle moving at Cruising Speed can only make Snap Shots. No shooting if the vehicle moves Flat Out or uses smoke launchers, and vice versa._x000D_
    Access Points: Each vehicle with passenger capacity has Access Points, like doors or hatches, where passengers enter and exit (including Flying bases)._x000D_
    Embarking and Disembarking: Units can embark on or disembark from a friendly Transport if all their models end a move within 3" of it. Disembarking units must be wholly within 3" of their Transport and not within Engagement Range of enemies. If a unit disembarks before its Transport moves, it can act normally. If after, it cannot move or charge but can act otherwise._x000D_
    Independent Characters &amp; Transports: If an Independent Character and a unit are both in a vehicle, they are automatically joined. Either can join the other by embarking or disembarking together. They can later separate by disembarking individually or together, if they end up more than 2" apart._x000D_
    Transports and Assaults: Passengers in a Transport can use Overwatch when the vehicle is assaulted. If the Transport is destroyed, any wounds to passengers do not count for assault results, and survivors are not locked in combat._x000D_
    Psychic Powers and Transports: Psykers on a Transport can only use witchfire powers if a Fire Point has line of sight to the target. They cannot use other powers or target units embarked on Transports._x000D_
    Effects of Damage on Passengers:_x000D_
    When a vehicle suffers Crew Shaken, Crew Stunned, Weapon Destroyed, or Immobilized results, embarked units must pass a Leadership test. Failure means they can only make Snap Shots next turn._x000D_
    If the vehicle is Wrecked, passengers must disembark within 3"" and take a Pinning test._x000D_
    If it Explodes! roll a D6 for each disembarking model; on a 1, they suffer 1 mortal wound. Survivors are placed nearby and take a Pinning test._x000D_
    For Zooming Flyers, the rules are the same except a roll of 1-3 causes a mortal wound._x000D_
    If a Transport is destroyed by shooting, shooters can charge its disembarked passengers.</t>
  </si>
  <si>
    <t>Twin-linked</t>
  </si>
  <si>
    <t>Twin-linked weapons re-rolls all failed To Hit rolls._x000D_
    Twin-linked Blast Weapons: If the scatter dice does not roll a hit, you can choose to re-roll the dice with a Twin-linked Blast weapon. If you choose to do so, you must re-roll both the 2D6 and the scatter dice._x000D_
    Twin-linked Template Weapons: Twin-linked Template weapons are fired just like a single weapon, but must re-roll failed To Wound rolls and armour penetration rolls.</t>
  </si>
  <si>
    <t>Two Handed</t>
  </si>
  <si>
    <t>A model attacking with this weapon never receives +1A for fighting with two Melee weapons.</t>
  </si>
  <si>
    <t>Unwieldy</t>
  </si>
  <si>
    <t>A model attacking with this weapon Piles In and fights at Initiative step 1, unless it is a Monster or a Walker.</t>
  </si>
  <si>
    <t>Vector Dancer</t>
  </si>
  <si>
    <t>A model with this special rule can make an additional pivot on the spot of up to 90° at the end of its move. A model that uses this extra pivot cannot move Flat Out in the following Shooting phase.</t>
  </si>
  <si>
    <t>Vector Strike</t>
  </si>
  <si>
    <t>When Swooping or Zooming, this model may savage its prey. At the end of the Movement phase, nominate one enemy unit not locked in combat that the model has moved over that turn. That unit takes 1 hit (if the unit is an enemy Flyer in Zoom mode it instead takes D3 hits). Unless stated otherwise, Vector Strike hits are resolved at the model’s unmodified Strength and AP2, using Random Allocation. These hits have the Ignores Cover special rule. These hits do not benefit from any of the model’s special rules, such as Furious Charge, Poisoned, Rending etc. Against vehicles, these hits are resolved against the target’s side armour._x000D_
    A model that made a Vector Strike in its Movement phase counts as having already fired one weapon in its following Shooting phase. However, any additional weapons it fires that turn can choose a different target to that of the Vector Strike.</t>
  </si>
  <si>
    <t>Vortex</t>
  </si>
  <si>
    <t>A weapon with this special rule is a Destroyer weapon and uses a blast marker of some type (e.g. blast, large blast, massive blast, etc). Place the appropriate marker, roll for scatter and apply damage. For determining Wound allocation, always assume the shot is coming from the centre of the marker, in the same manner as a Barrage weapon._x000D_
    The marker for a Vortex weapon is not removed from play after damage has been resolved. Leave it in play on the tabletop. The marker is impassable terrain as long as it remains in play._x000D_
    At the beginning of every subsequent player turn, the marker scatters 2D6" (use the little arrow if you roll a Hit!). If a double is rolled, the marker is removed from play instead. Any unit under the marker’s new location is hit. Apply damage as described above.</t>
  </si>
  <si>
    <t>Walker</t>
  </si>
  <si>
    <t>Measure ranges and distances to/from a Walker’s base or hull. Weapons of a Walker are measured differently._x000D_
    Moving Walkers: Walkers move like Infantry, handling difficult terrain similarly. They are Immobilized if they fail a Dangerous Terrain test. Walkers have facings, affecting their firing arcs and Armor Value when attacked. They can Run, foregoing shooting and charging, except when Stunned or Immobilized._x000D_
    Firing Walkers: Walker weapons can swivel up to 45° horizontally and vertically. Measure ranges from the weapon and line of sight from its mounting point. They can fire Overwatch and at units outside their weapon arc unless immobilized. Determine Armor Value based on the body’s position relative to the firing model._x000D_
    Fighting Walkers: Walker’s assault and are assaulted like Infantry models in close combat. They fight like Infantry but may gain additional Attacks for each Melee weapon they wield. Shaken damage does not affect their close combat abilities. Immobilized or Stunned Walkers have reduced Attacks. They can make Sweeping Runs, Pile In moves, and Consolidations unless Stunned or Immobilized. When rammed by a Tank, resolve the collision as with vehicles. All Walkers have the Hammer of Wrath special rule.</t>
  </si>
  <si>
    <t>If the bearer slays an enemy Character or Monster, roll a D6: on the roll of a 2+ the victim is transformed into a Chaos Spawn under the control of the Daemon player. Place a new Chaos Spawn model (under your control), anywhere within 6" of the victim that is more than 1" from any unit (friend or foe) and impassable terrain. Once you have placed the Chaos Spawn remove the victim as a casualty.</t>
  </si>
  <si>
    <t>Wrath of Angels</t>
  </si>
  <si>
    <t>For every successful Wound roll of a 6 made with this weapon, that unit suffers an additional wound using the same weapon profile.</t>
  </si>
  <si>
    <t>Zealot</t>
  </si>
  <si>
    <t>A unit containing one or more models with the Zealot special rule automatically passes Pinning, Fear and Regroup tests and Morale checks, but cannot Go to Ground and cannot choose to fail a Morale check due to the Our Weapons Are Useless rule. If a unit gains the Zealot special rule when it has Gone to Ground, all the effects of Go to Ground are immediately cancelled._x000D_
    In addition, units containing one or more models with the Zealot special rule re-roll all failed To Hit rolls at close combat.</t>
  </si>
  <si>
    <t>Biomancy</t>
  </si>
  <si>
    <t>Pyromancy</t>
  </si>
  <si>
    <t>Telekinesis</t>
  </si>
  <si>
    <t>Telepathy</t>
  </si>
  <si>
    <t>Librarius</t>
  </si>
  <si>
    <t>Daemonology (Malefic)</t>
  </si>
  <si>
    <t>Daemonology (Sanctic)</t>
  </si>
  <si>
    <t>Ectomancy</t>
  </si>
  <si>
    <t>Fulmination</t>
  </si>
  <si>
    <t>Obscuration</t>
  </si>
  <si>
    <t>Vengeance</t>
  </si>
  <si>
    <t>Machinamantia</t>
  </si>
  <si>
    <t>Geomortis</t>
  </si>
  <si>
    <t>Terramancie</t>
  </si>
  <si>
    <t>Scriptumantia</t>
  </si>
  <si>
    <t>Telethesia</t>
  </si>
  <si>
    <t>Promethean</t>
  </si>
  <si>
    <t>Geokinesis</t>
  </si>
  <si>
    <t>Indomitus</t>
  </si>
  <si>
    <t>Interromancy</t>
  </si>
  <si>
    <t>Sanguinary</t>
  </si>
  <si>
    <t>Stormspeaking</t>
  </si>
  <si>
    <t>Technomancy</t>
  </si>
  <si>
    <t>Tempestas</t>
  </si>
  <si>
    <t>Umbramancy</t>
  </si>
  <si>
    <t>Xenopurge</t>
  </si>
  <si>
    <t>Dark Hereticus</t>
  </si>
  <si>
    <t>Heretech</t>
  </si>
  <si>
    <t>Malefic</t>
  </si>
  <si>
    <t>Sinistrum</t>
  </si>
  <si>
    <t>Noctic</t>
  </si>
  <si>
    <t>Nurgle</t>
  </si>
  <si>
    <t>Contagion</t>
  </si>
  <si>
    <t>Warprot</t>
  </si>
  <si>
    <t>Change</t>
  </si>
  <si>
    <t>Tzeentch</t>
  </si>
  <si>
    <t>Pandaemoniac</t>
  </si>
  <si>
    <t>Slaanesh</t>
  </si>
  <si>
    <t>Soulstain</t>
  </si>
  <si>
    <t>Runes of Fortune</t>
  </si>
  <si>
    <t>Runes of Battle</t>
  </si>
  <si>
    <t>Runes of Fate</t>
  </si>
  <si>
    <t>Revenant</t>
  </si>
  <si>
    <t>Phantasmancy</t>
  </si>
  <si>
    <t>Power of the Waaagh!</t>
  </si>
  <si>
    <t>Beasthead</t>
  </si>
  <si>
    <t>Infernal Pacts</t>
  </si>
  <si>
    <t>powers_id</t>
  </si>
  <si>
    <t>powers_name</t>
  </si>
  <si>
    <t>powers_type</t>
  </si>
  <si>
    <t>powers_cost</t>
  </si>
  <si>
    <t>powers_desc</t>
  </si>
  <si>
    <t>Endurance</t>
  </si>
  <si>
    <t>Blessing</t>
  </si>
  <si>
    <t>If manifested, select one other friendly unit within 24" of the Psyker. Until the end of this Psychic phase, models in that unit gain the Eternal Warrior, Feel no Pain (4+) and Relentless special rules.</t>
  </si>
  <si>
    <t>Forewarning</t>
  </si>
  <si>
    <t>If manifested, select one other friendly unit within 12" of the Psyker. Until the end of this Psychic phase, models in that unit gain a 4+ invulnerable save.</t>
  </si>
  <si>
    <t>Fire Shield</t>
  </si>
  <si>
    <t>If manifested, choose a friendly unit within 18" of the Psyker. Until your next Psychic phase, subtract 1 from hit rolls when resolving ranged attacks against that unit, and subtract 1 from charge rolls made against it.</t>
  </si>
  <si>
    <t>Telekine Dome</t>
  </si>
  <si>
    <t>If manifested, then until the start of your next Psychic phase the Psyker, and all friendly models within 12" of the Psyker, have a 5+ invulnerable save against any shooting attack.</t>
  </si>
  <si>
    <t>Invisibility</t>
  </si>
  <si>
    <t>If manifested, then until the start of your next Psychic phase a single friendly unit within 24" of the Psyker, can only be fired by Snap Shots and in close combat will only hit models in it on To Hit rolls of a 6.</t>
  </si>
  <si>
    <t>Mental Fortitude</t>
  </si>
  <si>
    <t>If manifested, then until the start of your next Psychic phase a single friendly unit within 24" of the Psyker, immediately Regroups if it was falling back. In addition, whilst the power is in effect, the target gains the Fearless special rule.</t>
  </si>
  <si>
    <t>Shrouding</t>
  </si>
  <si>
    <t>If manifested, then until the start of your next Psychic phase the Psyker, and all friendly models within 6" of the Psyker, have the Shrouded special rule.</t>
  </si>
  <si>
    <t>Might of Heroes</t>
  </si>
  <si>
    <t>If manifested, select one friendly model (excluding Vehicle models) within 12" of the Psyker. Until the start of your next Psychic phase, add 1 to that models Toughness characteristic and to that models Weapons Strength, and Attacks characteristics.</t>
  </si>
  <si>
    <t>Psychic Fortress</t>
  </si>
  <si>
    <t>Aura: If manifested, then until the start of your next Psychic phase, while a friendly unit is within 6" of the Psyker, models in that unit have a 5+ invulnerable save.</t>
  </si>
  <si>
    <t>Veil of Time</t>
  </si>
  <si>
    <t>If manifested, choose a friendly unit within 18" of the Psyker. Until your next Psychic phase, you can re roll Run and charge rolls for that unit. Additionally, if the unit starts the Fight phase within Engagement Range of an ennemy unit, it fights first that phase until your next Psychic phase.</t>
  </si>
  <si>
    <t>If manifested, select one friendly unit with the Stealth special rule within 18" of the Psyker. Until the start of your next Psychic phase, unless that unit is the closest eligible target, ennemy models cannot target that unit with ranged attacks.</t>
  </si>
  <si>
    <t>Soul Sight</t>
  </si>
  <si>
    <t>If manifested, select one friendly unit with the Stealth special rule within 18" of the Psyker. Until the start of your next Psychic phase, each time a model in that unit makes a ranged attack, you can re roll the hit roll and the target does not receive the benefits of cover against that attack.</t>
  </si>
  <si>
    <t>Swelled by the Warp</t>
  </si>
  <si>
    <t>If manifested, choose a friendly model within 12" of the Psyker. Until your next Psychic phase, increase the models Scharacteristic by 2 and its Attacks characteristic by 1.</t>
  </si>
  <si>
    <t>Blessing of the Machine</t>
  </si>
  <si>
    <t>If manifested, choose a friendly vehicle within 24". It ignores Crew Shaken and/or Crew Stunned and gains Power of the Machine Spirit. If it already has this, its CT increases by 1. If the Psyker is on a Transport, he can only target it.</t>
  </si>
  <si>
    <t>Earthly Anathema</t>
  </si>
  <si>
    <t>If manifested, choose a friendly unit within 24". The unit gains Move Through Cover and Ignores Cover for its weapons. It can shoot at targets in range without line of sight during the Shooting phase.</t>
  </si>
  <si>
    <t>Phase Form</t>
  </si>
  <si>
    <t>If manifested, choose a friendly unit within 24". While active, the unit gains Move Through Cover, Ignores Cover for its weapons, and can shoot at ennemy units without line of sight if they are in range.</t>
  </si>
  <si>
    <t>Valor of Legends</t>
  </si>
  <si>
    <t>Aura: If manifested, until the start of your next Psychic phase, add 2 to the Psyker’s Strength, Toughness, Initiative and Attacks characteristics.</t>
  </si>
  <si>
    <t>Mind Stronghold</t>
  </si>
  <si>
    <t>Aura: If manifested, until your next Psychic phase, friendly units within 12" of the Psyker gain Fearless, Adamantium Will, and a 4+ invulnerable save against Psychic Attacks.</t>
  </si>
  <si>
    <t>Temporal Shroud</t>
  </si>
  <si>
    <t>Aura: If manifested, until the start of your next Psychic phase, the Psyker and his unit can re roll all failed saving throws.</t>
  </si>
  <si>
    <t>Burning Hands</t>
  </si>
  <si>
    <t>If manifested, then until the start of your next Psychic phase, each time the Psyker makes a melee attack, the target suffers 1 Mortal Wound in addition to the Wounds inflicted.</t>
  </si>
  <si>
    <t>Draconic Aspect</t>
  </si>
  <si>
    <t>If manifested, until your next Psychic phase, subtract 2 from the Leadership characteristic of ennemy models within 12" of the Psyker.</t>
  </si>
  <si>
    <t>Drakeskin</t>
  </si>
  <si>
    <t>If manifested, select one friendly unit within 12" of the Psyker. Until the start of your next Psychic phase, add 1 to the Toughness characteristic of models in that unit.</t>
  </si>
  <si>
    <t>If manifested, choose a friendly unit within 18" of the Psyker. Until your next Psychic phase, subtract 1 from hit rolls when resolving ranged attacks against that unit. Also, subtract 1 from charge rolls targeting that unit.</t>
  </si>
  <si>
    <t>Tectonic Purge</t>
  </si>
  <si>
    <t>If manifested, then until the start of your next Psychic phase, when a charge roll is made for an ennemy unit within 12" of the Psyker, subtract 2 from the result.</t>
  </si>
  <si>
    <t>Quickening</t>
  </si>
  <si>
    <t>Successfully manifested, the Psyker gains the ability to reroll Run and charge rolls and adds D3 to their Attacks characteristic until the start of your next Psychic phase.</t>
  </si>
  <si>
    <t>Shield of Sanguinius</t>
  </si>
  <si>
    <t>If manifested, select one friendly unit within 18" of the Psyker. Until the start of your next Psychic phase, models in that unit have a 5+ invulnerable save.</t>
  </si>
  <si>
    <t>Unleash Rage</t>
  </si>
  <si>
    <t>If manifested, select one friendly unit within 12" of the Psyker. Until the start of your next Psychic phase, each time a model in that unit makes a melee attack, an unmodified hit roll of 6 scores 1 additional hit.</t>
  </si>
  <si>
    <t>Wings of Sanguinius</t>
  </si>
  <si>
    <t>If manifested, the Psyker can make a Normal Move or Fall Back as if it were your Movement phase. In addition, until the end of the phase, the Psyker has a Move characteristic of 12" and the Jump keyword.</t>
  </si>
  <si>
    <t>Ride the Winds</t>
  </si>
  <si>
    <t>If manifested, select one friendly unit within 12" of the Psyker. Until the start of your next Psychic phase, when an Run roll or charge roll is made for that unit, add 2 to the result.</t>
  </si>
  <si>
    <t>Storm-wreathed</t>
  </si>
  <si>
    <t>If manifested, select one friendly unit within 12" of the Psyker. Until the start of your next Psychic phase, ennemy units cannot fire Overwatch at that unit, and after that unit finishes a charge move, for each model in that unit, you can select one ennemy unit within 1" of that model and roll one D6; on a 6, that ennemy unit suffers 1 Mortal Wound.</t>
  </si>
  <si>
    <t>Psysteel Armour</t>
  </si>
  <si>
    <t>If manifested, select one friendly unit within 12" of the Psyker. Until the start of your next Psychic phase, when resolving an attack made against that unit, add 1 to the saving throw. Invulnerable saves are not affected.</t>
  </si>
  <si>
    <t>Instincts Awoken</t>
  </si>
  <si>
    <t>If manifested, select one friendly unit within 18" of the Psyker. Until the start of your next Psychic phase, each time a model in that unit makes an attack, on an unmodified wound roll of 6 improve the AP characteristic of that attack by 1.</t>
  </si>
  <si>
    <t>Storm Caller</t>
  </si>
  <si>
    <t>Aura: If manifested, until the start of your next Psychic phase, while their unit is within 6" of the Psyker, friendly models receive the benefits of light cover.</t>
  </si>
  <si>
    <t>Fortified With Contempt</t>
  </si>
  <si>
    <t>If manifested, select one friendly Infantry or Bike unit within 18" of the Psyker. Until the start of your next Psychic phase, each time a model in that unit would lose a wound, roll one D6: on a 5+, that wound is not lost.</t>
  </si>
  <si>
    <t>Mantle of Shadow</t>
  </si>
  <si>
    <t>If manifested, select one friendly unit with the same type than this model within 12" of the Psyker. Until the start of your next Psychic phase, if that unit does not shoot or declare a charge, ennemy models cannot target that unit with ranged attacks unless they are within 12" of it or it is the closest eligible unit.</t>
  </si>
  <si>
    <t>Premorphic Resonance</t>
  </si>
  <si>
    <t>If manifested, choose a friendly unit within 18" of the Psyker. Until your next Psychic phase, that units Overwatch hits on 5+, fights first if within Engagement Range, and adds 1 to hit rolls in melee.</t>
  </si>
  <si>
    <t>Delightful Agonies</t>
  </si>
  <si>
    <t>If manifested, select one friendly Slaanesh unit within 18" of the Psyker. Until the start of your next Psychic phase, each time a model in that unit would lose a wound, roll one D6: on a 5+, that wound is not lost.</t>
  </si>
  <si>
    <t>Diabolic Strength</t>
  </si>
  <si>
    <t>If manifested, select one friendly model with the same type than this model within 12" of the Psyker. Until the start of your next Psychic phase, add 2 to the Scharacteristics of that model and to its Attacks characteristics.</t>
  </si>
  <si>
    <t>Warptime</t>
  </si>
  <si>
    <t>If manifested, choose a friendly unit with the same type than this model within 6" of the Psyker. It can make a Normal Move but cannot charge until the end of the turn. If the unit Run previously, it still counts as having done so this turn.</t>
  </si>
  <si>
    <t>Boon of the Iron Beast</t>
  </si>
  <si>
    <t>If manifested, choose a friendly vehicle within 24". While active, the target vehicle is unaffected by Crew Shaken and/or Crew Stunned results and gains the Power of the Machine Spirit special rule. If it already has this rule, its CT increases by 1. If the Psyker is embarked on a Transport, he can still manifest the power but only on the vehicle he is embarked upon.</t>
  </si>
  <si>
    <t>Infernal Power</t>
  </si>
  <si>
    <t>If manifested, choose one friendly Daemon unit within 18" of the Psyker. Until the start of your next Psychic phase, any unmodified hit roll of 6 made by a Daemon model in that unit automatically wounds the target.</t>
  </si>
  <si>
    <t>Mutated Invigoration</t>
  </si>
  <si>
    <t>If manifested, select a friendly unit within 18" of the Psyker. Until your next Psychic phase, increase either the Sor Toughness characteristic of models in that unit by 1 (or by 1 each if you rolled 10 on the Psychic test and selected a Daemon unit).</t>
  </si>
  <si>
    <t>Armour of Hatred</t>
  </si>
  <si>
    <t>Aura: If manifested, until the start of your next Psychic phase, all friendly units within 12" of the Psyker have the Fearless and Adamantium Will special rules and have a 4+ invulnerable save against Psychic Attacks.</t>
  </si>
  <si>
    <t>Aura: If manifested, until the start of your next Psychic phase, add 2 to the Psyker’s Strength, Toughness, Initiative, and Attacks characteristics.</t>
  </si>
  <si>
    <t>Warp Fate</t>
  </si>
  <si>
    <t>Shrouded Step</t>
  </si>
  <si>
    <t>If manifested, select one friendly unit with the same type than this model within 18" of the Psyker. Remove that unit from the battlefield and set it up anywhere on the battlefield that is more than 9" from any ennemy models.</t>
  </si>
  <si>
    <t>Gift of Plagues</t>
  </si>
  <si>
    <t>If manifested, select one friendly unit within 18" of the Psyker. Until the start of your next Psychic phase, add 6” to the range of any Contagion abilities that unit has (to a maximum of 12").</t>
  </si>
  <si>
    <t>Miasma of Pestilence</t>
  </si>
  <si>
    <t>If manifested, select one friendly unit within 18" of the Psyker. Until the start of your next Psychic phase, each time an attack is made against that unit, subtract 1 from that attacks hit roll.</t>
  </si>
  <si>
    <t>Virulent Blessing</t>
  </si>
  <si>
    <t>If manifested, select one friendly unit with the same type than this model within 18" of the Psyker. Until the start of your next Psychic phase, add 1 to the Damage characteristic of Melee Weapons models in that unit are equipped with.</t>
  </si>
  <si>
    <t>Glamour of Tzeentch</t>
  </si>
  <si>
    <t>If manifested, choose a friendly unit within 18" of the Psyker. Until your next Psychic phase, subtract 1 from the hit rolls of attacks made against that unit.</t>
  </si>
  <si>
    <t>Siphon Magic</t>
  </si>
  <si>
    <t>If manifested, for the rest of the phase, each time a friendly model successfully manifests a psychic power within 18" of the Psyker, place a dice next to this model. Any dice accrued in this manner can be used by the Psyker as bonus Warp Charge points.</t>
  </si>
  <si>
    <t>Boon of Change</t>
  </si>
  <si>
    <t>If manifested, select one friendly Tzeentch unit within 18" of the Psyker and roll one D3. Until the start of your next Psychic phase, that unit gains the relevant bonus from the table below:_x000D_
    D3 EFFECT_x000D_
    1 - Extra Limbs: Add 2" to the Move characteristic of models in that unit._x000D_
    2 - Mystical Strength: Add 1 to the Scharacteristic of models in that unit._x000D_
    3 - Resilient Hide: Add 1 to the Toughness characteristic of models in that unit. If the result of the Psychic test was 9 or more, you can select which result applies instead of rolling a D3.</t>
  </si>
  <si>
    <t>Fateful Divergence</t>
  </si>
  <si>
    <t>If manifested, you gain 1 Command point.</t>
  </si>
  <si>
    <t>Focus Will</t>
  </si>
  <si>
    <t>If manifested, select one friendly Psyker unit within 24" of the Psyker. Until the start of your next Psychic phase, add 2 to Psychic tests and Deny the Witch tests taken for that unit.</t>
  </si>
  <si>
    <t>Conceal</t>
  </si>
  <si>
    <t>If manifested, select one friendly unit with the same type than this model within 18" of the Psyker. Until the start of your next Psychic phase, that unit receives the benefits of Light Cover.</t>
  </si>
  <si>
    <t>Enhance</t>
  </si>
  <si>
    <t>If manifested, choose a friendly unit with the same type than this model (excluding Characters) within 18". Until your next Psychic phase, add 1 to each melee attacks hit roll made by models in that unit.</t>
  </si>
  <si>
    <t>Quicken</t>
  </si>
  <si>
    <t>If manifested, pick a friendly unit with the same type than this model within 18". It can make a Normal Move, Run, or Fall Back as in the Movement phase, but can not shoot or charge afterward.</t>
  </si>
  <si>
    <t>Fortune</t>
  </si>
  <si>
    <t>If manifested, select one friendly unit with the same type than this model within 18" of the Psyker. Until the start of your next Psychic phase, each time a model in that unit would lose a wound, roll one D6: on a 5+, that wound is not lost. If the result of the Psychic test was 10 or more, you can select one friendly unit with the same type than this model within 24" of the Psyker instead.</t>
  </si>
  <si>
    <t>Guide</t>
  </si>
  <si>
    <t>If manifested, choose a friendly unit with the same type than this model within 18". Until your next Psychic phase, you can re-roll hit rolls for that units attacks. With a Psychic test result of 10 or more, you can pick a unit within 24" instead.</t>
  </si>
  <si>
    <t>Will of Asuryan</t>
  </si>
  <si>
    <t>If manifested, pick a friendly unit with the same type than this model within 18". Until your next Psychic phase, it gains Objective Secured and auto passes Morale tests. With a Psychic test result of 8 or more, you can choose a unit within 24" instead.</t>
  </si>
  <si>
    <t>Shield of Ynnead</t>
  </si>
  <si>
    <t>If manifested, select one friendly unit (excluding Gargantuan units) within 12" of the Psyker. Until the start of your next Psychic phase, models in that unit have a 4+ invulnerable save.</t>
  </si>
  <si>
    <t>Word of the Phoenix</t>
  </si>
  <si>
    <t>If manifested, select one friendly unit with the same type than this model (excluding Wraith Construct units) within 6" of the Psyker. One of that unit is destroyed models (or D3 of its destroyed models if that unit has the Troops Battlefield Role) can be added back to that unit with full wounds remaining. These models can only be set up within Engagement Range of ennemy units that are already within Engagement Range of the unit they are being added back to.</t>
  </si>
  <si>
    <t>Fog of Dreams</t>
  </si>
  <si>
    <t>If manifested, select one friendly unit with the same type than this model within 12" of the Psyker. Until the start of your next Psychic phase, that unit can only be selected as the target of a ranged attack if it is the closest eligible target for that attack or is within 12" of the shooting models.</t>
  </si>
  <si>
    <t>Twilight Pathways</t>
  </si>
  <si>
    <t>If manifested, select one friendly unit with the same type than this model within 6" of the Psyker. That unit can immediately make a normal Move, Run or Fall Back as if it were your Movement phase. If it does so, that unit is not eligible to declare a charge this turn.</t>
  </si>
  <si>
    <t>Fists of Gork</t>
  </si>
  <si>
    <t>If manifested, select one friendly Character model that is within 12" of the Psyker and visible to them. Until the start of your next Psychic phase, add 2 to that model’s Scharacteristic. If the result of the Psychic test was 11 or more, add 3 to that model’s Sand Attacks characteristics instead.</t>
  </si>
  <si>
    <t>Warpath</t>
  </si>
  <si>
    <t>If manifested, select one friendly unit with the same type than this model that is within 18" of the Psyker. Until the start of your next Psychic phase, add 1 to the Attacks characteristic in that unit.</t>
  </si>
  <si>
    <t>Spirit of Gork</t>
  </si>
  <si>
    <t>If manifested, pick a friendly Squig unit within 12". Until your next Psychic phase, each time that unit fights, it can make an additional attack with Big Chompa’s jaws, squighog jaws, smasha squig jaws, or squigosaur’s jaws. Additionally, on an unmodified wound roll of 6 with these attacks, inflict an additional Mortal Wound.</t>
  </si>
  <si>
    <t>Enfeeble</t>
  </si>
  <si>
    <t>Malediction</t>
  </si>
  <si>
    <t>If manifested, select one ennemy unit within 24" of the Psyker. Until the start of your next Psychic phase, models in that unit suffer a -1 penalty to both Sand Toughness and treat all terrain (even open ground) as difficult terrain.</t>
  </si>
  <si>
    <t>Misfortune</t>
  </si>
  <si>
    <t>If manifested, select one ennemy unit within 24" of the Psyker. Until the start of your next Psychic phase, all attacks that hit the target unit have the Rending special rule.</t>
  </si>
  <si>
    <t>Molten Beam</t>
  </si>
  <si>
    <t>Beam Witchfire</t>
  </si>
  <si>
    <t>If manifested, all units affected within 12" suffer 1 Wound with the Melta special rule.</t>
  </si>
  <si>
    <t>Flame Breath</t>
  </si>
  <si>
    <t>Witchfire</t>
  </si>
  <si>
    <t>If manifested, select one ennemy unit within 18" of and visible to the Psyker. That unit suffers one Template hit with the Soul Blaze and Ignores Cover special rules, inflicting Mortal Wounds.</t>
  </si>
  <si>
    <t>Inferno</t>
  </si>
  <si>
    <t>If manifested, select one ennemy unit within 18" of and visible to the Psyker. That unit suffers one Hit using the Large Blast, Soul Blaze and Ignores Cover special rules, inflicting Mortal Wounds.</t>
  </si>
  <si>
    <t>Assail</t>
  </si>
  <si>
    <t>If manifested, all units affected within 18" suffer 1 Wound with the Strike down special rule.</t>
  </si>
  <si>
    <t>Psychic Maelstrom</t>
  </si>
  <si>
    <t>If manifested, select one ennemy unit within 12" of and visible to the Psyker. That unit suffers one Hit using the Large Blast, Barrage special rules, inflicting Mortal Wounds.</t>
  </si>
  <si>
    <t>Fury of the Ancients</t>
  </si>
  <si>
    <t>If manifested, all units affected within 20" suffers 1 Wound.</t>
  </si>
  <si>
    <t>Psychic Scourge</t>
  </si>
  <si>
    <t>If manifested, choose an ennemy unit within 18" and visible to the Psyker. Roll a D6 and add the Psyker’s Leadership characteristic. Your opponent does the same, adding their unit is Leadership characteristic. If your total is higher, the selected unit suffers D3 Mortal Wounds; if equal, 1 Mortal Wound; if lower, no effect.</t>
  </si>
  <si>
    <t>Dark Flame</t>
  </si>
  <si>
    <t>If manifested, choose an ennemy unit within 18" of the Psyker. The unit suffers a Template hit with the Soul Blaze and Ignores Cover rules, causing Mortal Wounds.</t>
  </si>
  <si>
    <t>Warpshock</t>
  </si>
  <si>
    <t>If manifested, select one ennemy unit within 18" of and visible to the Psyker. The targeted unit suffer 6 S5 AP 2 D1 Hits</t>
  </si>
  <si>
    <t>Electrosurge</t>
  </si>
  <si>
    <t>Hallucination</t>
  </si>
  <si>
    <t>If manifested, choose an ennemy unit within 18" of the Psyker. Until your next Psychic phase, subtract 1 from the units Leadership characteristic and from the hit rolls of its attacks.</t>
  </si>
  <si>
    <t>Mind Raid</t>
  </si>
  <si>
    <t>If manifested, choose an ennemy model within 18". Its unit takes 1 Mortal Wound. If the model is a Character, roll 3D6; score equal to or greater than its Leadership, gain 1 Command point.</t>
  </si>
  <si>
    <t>Dark Blessing</t>
  </si>
  <si>
    <t>If manifested, select one ennemy model within 6" of and visible to the Psyker and roll one D6: if the result is greater than the target’s Toughness characteristic, its unit suffers D3+3 Mortal Wounds.</t>
  </si>
  <si>
    <t>Fury of Mars</t>
  </si>
  <si>
    <t>If manifested, all units affected within 18" suffers 1 Wound with the Haywire special rule.</t>
  </si>
  <si>
    <t>Subvert Machine</t>
  </si>
  <si>
    <t>If manifested, choose an ennemy vehicle within 18". Randomly select one of its weapons (excluding certain types). Both players roll a dice. If your opponent rolls higher, nothing happens. If tied, the weapon can only fire Snap Shots. If you roll higher, immediately shoot with that weapon at another ennemy unit, using the vehicles CT unless it is Crew Stunned or Shaken.</t>
  </si>
  <si>
    <t>Rupture</t>
  </si>
  <si>
    <t>If manifested, choose a point within 24" of the Psyker. Units within 6" of that point take a S5 AP 2 D1 hit (hits are Randomly Allocated). Also, terrain within 6" of the chosen point is treated as dangerous terrain.</t>
  </si>
  <si>
    <t>Profane Ruination</t>
  </si>
  <si>
    <t>If manifested, choose a Ruins terrain within 24". Roll for each unit partially within: 4+ inflicts D6 S6 AP0 D2 hits from debris, randomly allocated.</t>
  </si>
  <si>
    <t>Rockmaw</t>
  </si>
  <si>
    <t>If manifested, choose an ennemy unit within 18". It takes D6 S5 AP 2 D1 Hits. Then, roll a dice for each other ennemy unit within 6" of the target. On a 4+, they suffer D6 S5 AP 2 D1 hits, randomly allocated.</t>
  </si>
  <si>
    <t>Worldwrith</t>
  </si>
  <si>
    <t>If manifested, choose a terrain feature within 24" and in line of sight. Move it to open ground within 24", ensuring it is 1" away from models or terrain. Units wholly on it move with it; partially on it, models disembark as from a vehicle, ending within 6" and in coherency, then take a Dangerous Terrain test.</t>
  </si>
  <si>
    <t>Scorched Earth</t>
  </si>
  <si>
    <t>If manifested, select a point on the battlefield within 24" of the Psyker. Choose the point when the power is manifested. Each unit within 6" of that point immediately suffers a single S5 AP 2 D1 hit with the Ignores Cover special rule (hits are Randomly Allocated). In addition, whilst the power is in effect, all terrain (including open ground) within 6" of the point chosen is treated as being dangerous terrain.</t>
  </si>
  <si>
    <t>Chasm</t>
  </si>
  <si>
    <t>If manifested, select one ennemy unit within 18" of the Psyker that is not locked in combat. All models in the ennemy unit must immediately take a Dangerous Terrain test with no armor saves allowed (invulnerable saves can be taken normally). This psychic power has no effect on Swooping or Zooming units.</t>
  </si>
  <si>
    <t>Shifting Worldscape</t>
  </si>
  <si>
    <t>If manifested, choose a terrain feature within 24" and in line of sight. Move it to open ground within 24", ensuring it is 1" from other models or terrain. Units wholly on it move with it. If only partially on, they disembark like from a vehicle, ending within 6", and take a Dangerous Terrain test.</t>
  </si>
  <si>
    <t>Warp Quake</t>
  </si>
  <si>
    <t>Rage of the Elders</t>
  </si>
  <si>
    <t>If manifested, all units affected within 20" suffers 1 Wound with the Pinning special rule.</t>
  </si>
  <si>
    <t>Mindbane</t>
  </si>
  <si>
    <t>If manifested, target an ennemy Psyker within 24". Both roll dice, adding their Mastery Level. If the ennemys roll is higher, no effect. If tied or your roll is higher, they suffer a Mortal Wound, -1 to Psychic Tests, and might lose a random psychic power if your roll is 3 points higher.</t>
  </si>
  <si>
    <t>Warding Incantation</t>
  </si>
  <si>
    <t>Ordo Malleus Blessing</t>
  </si>
  <si>
    <t>If manifested, choose one friendly unit within 12" of the Psyker. Until your next Psychic phase, models in that unit gain a 5+ invulnerable save.</t>
  </si>
  <si>
    <t>Scourging</t>
  </si>
  <si>
    <t>Ordo Hereticus Malediction</t>
  </si>
  <si>
    <t>If manifested, select an ennemy unit within 12" of the Psyker. Until your next Psychic phase, reduce the units Attacks characteristic by 1 (to a minimum of 1). Roll 2D6; if the total equals or exceeds the units highest Leadership characteristic, subtract 1 from hit rolls for attacks made by that unit until your next Psychic phase.</t>
  </si>
  <si>
    <t>Dominate</t>
  </si>
  <si>
    <t>If manifested, choose one ennemy non Vehicle model within 12" of the Psyker. Roll 3D6. If the total equals or exceeds the model’s Leadership characteristic, it can immediately shoot with one weapon or make one melee attack, acting as if it is part of your army.</t>
  </si>
  <si>
    <t>Mental Interrogation</t>
  </si>
  <si>
    <t>If manifested, select an ennemy Character within 12" of the Psyker. Until your next Psychic phase, subtract 1 from the models hit rolls. If your army is Battle forged, roll 3D6; if the total is equal to or greater than the ennemy model’s Leadership characteristic, gain 1 Command point.</t>
  </si>
  <si>
    <t>Terrify</t>
  </si>
  <si>
    <t>If manifested, choose one ennemy unit within 18" of the Psyker. Until your next Psychic phase, subtract 1 from the Leadership characteristic of models in that unit, and that unit cannot fire Overwatch.</t>
  </si>
  <si>
    <t>If manifested, select one ennemy unit within 18" of and visible to the Psyker and roll 3D6: if the total exceeds the lowest Leadership characteristic in that ennemy unit, that ennemy unit suffers D3 Mortal Wounds.</t>
  </si>
  <si>
    <t>Flaming Blast</t>
  </si>
  <si>
    <t>If manifested, pick a point within 24" of the Psyker. Roll one D6 for each ennemy unit within 3" of that point; on a 4+, the unit takes 1 Mortal Wound.</t>
  </si>
  <si>
    <t>Fury of Nocturne</t>
  </si>
  <si>
    <t>If manifested, target an ennemy unit within 18". Roll 2D6; if the total exceeds the highest Toughness characteristic in that unit, it suffers D3 Mortal Wounds.</t>
  </si>
  <si>
    <t>Iron Inferno</t>
  </si>
  <si>
    <t>If manifested, roll one D6 for each ennemy unit affected within 24"; on a 4+ that unit suffers 1 Mortal Wound.</t>
  </si>
  <si>
    <t>If manifested, select one ennemy unit without the Jump or Jet Pack Type and is within 18" of and visible to the Psyker. Roll 2D6: if the result is less than the lowest Move characteristic in that unit it suffers 1 Mortal Wound; if the result equals the lowest Move characteristic in that unit it suffers D3 Mortal Wounds; if the result is greater than the lowest Move characteristic in that unit it suffers 3 Mortal Wounds.</t>
  </si>
  <si>
    <t>Wrack and Ruin</t>
  </si>
  <si>
    <t>If manifested, select one ennemy unit that is wholly on or within an area Terrain feature and is within 18" of and visible to the Psyker. Roll nine D6; for each roll of 5+ that unit suffers 1 Mortal Wound.</t>
  </si>
  <si>
    <t>Psychic Shackles</t>
  </si>
  <si>
    <t>If manifested, select one ennemy unit within 18" of the Psyker. Until the start of your next Psychic phase, halve the Move characteristic (rounding up) of models in that unit, and when a charge roll or Run roll is made for that unit, subtract 1 from that roll. A unit cannot be affected by both this psychic power and the Tenebrous Curse psychic power at the same time.</t>
  </si>
  <si>
    <t>Storm of the Emperor’s Wrath</t>
  </si>
  <si>
    <t>If manifested, select the nearest ennemy unit that is within 18" of and visible to the Psyker. Roll one D6 for each model in that unit; for each 6 that unit suffers 1 Mortal Wound.</t>
  </si>
  <si>
    <t>Blood Boil</t>
  </si>
  <si>
    <t>If manifested, choose an ennemy unit within 18" of the Psyker. Roll 2D6: if the total exceeds the units highest Toughness characteristic, it suffers D3 Mortal Wounds; if it is double, it suffers 3 Mortal Wounds instead.</t>
  </si>
  <si>
    <t>Blood Lance</t>
  </si>
  <si>
    <t>If manifested, select one ennemy model that is within 18" of and visible to the Psyker. Draw the shortest possible line between the Psyker’s base and the selected ennemy model’s base (or hull), then roll one D6 for each model the centre of the line passes over: on a 5+, that model’s unit suffers 1 Mortal Wound.</t>
  </si>
  <si>
    <t>Aversion</t>
  </si>
  <si>
    <t>If manifested, an ennemy unit within 24" of the Psyker has its Attacks characteristic reduced by 1 while within 6" of the Psyker. Additionally, subtract 1 from the hit rolls of attacks made by models in that unit until the start of your next Psychic phase.</t>
  </si>
  <si>
    <t>Mind Worm</t>
  </si>
  <si>
    <t>If manifested, deal 1 Mortal Wound to a chosen ennemy unit within 18" of the Psyker. Until the start of your next Psychic phase, in the Fight phase, delay this units eligibility to fight until all other eligible units from your army have fought.</t>
  </si>
  <si>
    <t>Spirits of Chogoris</t>
  </si>
  <si>
    <t>If manifested, select one ennemy unit within 18" of the Psyker. Until the start of your next Psychic phase, subtract 1 from the Leadership characteristic of models in that unit, and when resolving an attack made by a model in that unit, subtract 1 from the hit roll.</t>
  </si>
  <si>
    <t>Eye of the Storm</t>
  </si>
  <si>
    <t>If manifested, roll one D6 for each ennemy unit within 12" of the Psyker, adding 1 to the result if that unit can Jump; on a 4+ that unit suffers 1 Mortal Wound.</t>
  </si>
  <si>
    <t>Fury of Medusa</t>
  </si>
  <si>
    <t>If manifested, select one ennemy model within 18" of and visible to the Psyker. Draw the shortest possible imaginary straight line, 1mm wide, between the Psyker’s base and that model’s base. Roll one D6 for the selected model’s unit and each other ennemy unit that this line passes across, adding 2 to the result if the unit being rolled for is a Vehicle. On a 4-5 the unit being rolled for suffers 1 Mortal Wound; on a 6+ the unit being rolled for suffers D3 Mortal Wounds.</t>
  </si>
  <si>
    <t>Machine Flense</t>
  </si>
  <si>
    <t>If manifested, select one ennemy Vehicle unit that is within 18" of and visible to the Psyker. That unit suffers D3 Mortal Wounds. You can then select one other ennemy unit that was within 6" of and visible to that Vehicle unit when this power was manifested. Roll one D6 for each Mortal Wound that Vehicle unit suffered; for each 3+ the other selected unit suffers 1 Mortal Wound.</t>
  </si>
  <si>
    <t>Murderous Hurricane</t>
  </si>
  <si>
    <t>If manifested, choose an ennemy unit within 18" of the Psyker. Until your next Psychic phase, if it iss not entirely on or within terrain, it can not fire Overwatch, and in the Fight phase, it fights after all army eligible units.</t>
  </si>
  <si>
    <t>Tempst’s Wrath</t>
  </si>
  <si>
    <t>If manifested, select one ennemy unit within 24" of the Psyker. Until the start of your next Psychic phase, each time a model in that unit makes an attack, subtract 1 from that attacks hit roll.</t>
  </si>
  <si>
    <t>If manifested, the closest ennemy unit within 18" of and visible to the Psyker suffers D3 Mortal Wounds. Then roll one D6: on a 2-4, the closest other ennemy unit within 6" of and visible to that unit suffers 1 Mortal Wound; on a 5+, it suffers D3 Mortal Wounds.</t>
  </si>
  <si>
    <t>The Abyss</t>
  </si>
  <si>
    <t>If manifested, select one ennemy unit within 18" of and visible to the Psyker. Roll three D6; for each roll of 4+ that unit suffers 1 Mortal Wound. If any models in that unit are destroyed because of this psychic power, subtract 1 from the Leadership characteristic of models in that unit until the end of this turn.</t>
  </si>
  <si>
    <t>The Darkness Within</t>
  </si>
  <si>
    <t>If manifested, select up to three ennemy units within 18" of the Psyker. Roll one D6 for each of those units, adding 1 to the result if the result of the Psychic test was more than 10; on a 4+ that unit suffers 1 Mortal Wound.</t>
  </si>
  <si>
    <t>Psychic Cleanse</t>
  </si>
  <si>
    <t>If manifested, roll one D6 for each ennemy model within 9" of the Psyker: on a 6, that model’s unit suffers 1 Mortal Wound.</t>
  </si>
  <si>
    <t>Putrid Miasma</t>
  </si>
  <si>
    <t>Nurgle Blessing</t>
  </si>
  <si>
    <t>If manifested, choose a friendly Nurgle unit within 18" of the Psyker. Until your next Psychic phase, subtract 1 from the hit rolls of attacks made against that unit.</t>
  </si>
  <si>
    <t>Electromortis</t>
  </si>
  <si>
    <t>Corrupt Machine</t>
  </si>
  <si>
    <t>If manifested, choose an ennemy vehicle within 18". Randomly select one of its weapons. Both players roll a dice. If your roll is higher, immediately shoot with that weapon at another ennemy unit using the vehicles CT, unless it is Crew Stunned or Shaken, in which case it only fires Snap Shots.</t>
  </si>
  <si>
    <t>Possession</t>
  </si>
  <si>
    <t>If manifested, choose an ennemy unit within 9" of and visible to the Psyker. Roll one D6, adding 1 to the result if the Psychic test was an unmodified 10+. If the result exceeds that unit is Toughness characteristic, one model (selected by your opponent) in the unit is destroyed. Then, if the unit remains, it suffers D3 Mortal Wounds.</t>
  </si>
  <si>
    <t>Empyragheist</t>
  </si>
  <si>
    <t>Warp Lure</t>
  </si>
  <si>
    <t>If manifested, select an ennemy Psyker within 24". Both Psykers roll dice, adding their Mastery Level. If the ennemys result is higher or tied, nothing happens. If your result is higher, the target suffers a Mortal Wound and gets a 1 penalty to Psychic Tests while this power is in effect. If your result is at least 3 points higher, the ennemy Psyker loses a randomly chosen psychic power for the rest of the battle.</t>
  </si>
  <si>
    <t>Betraying Shades</t>
  </si>
  <si>
    <t>If manifested, choose an ennemy unit within 18" of and visible to the Psyker. Add up the unmodified Attacks characteristics of up to 6 models in that unit. Roll a number of D6 equal to the total, adding 1 to each dice result if the Psychic test was 11 or more. Inflict 1 Mortal Wound for each roll of 6+, up to a maximum of 6 Mortal Wounds.</t>
  </si>
  <si>
    <t>Curse of the Leper</t>
  </si>
  <si>
    <t>If manifested, select the closest ennemy unit that is within 18" of and visible to the Psyker. Roll seven D6s: for each dice result that exceeds that ennemy unit is Toughness characteristic, it suffers 1 Mortal Wound.</t>
  </si>
  <si>
    <t>Plague Wind</t>
  </si>
  <si>
    <t>If manifested, select one ennemy unit within 18" of and visible to the Psyker. Roll one D6 for each model in that unit. For each 6, that unit suffers 1 Mortal Wound. If the result of the Psychic test was 9+, that unit suffers 1 Mortal Wound for each 5+ instead.</t>
  </si>
  <si>
    <t>Shrivelling Pox</t>
  </si>
  <si>
    <t>If manifested, select one ennemy unit within 18" of the Psyker. Until the start of your next Psychic phase, subtract 1 from the Toughness characteristic of models in that unit.</t>
  </si>
  <si>
    <t>Stream of Corruption</t>
  </si>
  <si>
    <t>If manifested, the closest ennemy unit within 12" of and visible to the Psyker suffers D3 Mortal Wounds. If that unit contains 11 or more models, that unit suffers D3+2 Mortal Wounds instead.</t>
  </si>
  <si>
    <t>Cacodaemonic Curse</t>
  </si>
  <si>
    <t>If manifested, pick an ennemy unit within 18" of the Psyker. Until your next Psychic phase, lower the Scharacteristic of ranged weapons models in that unit have by 1.</t>
  </si>
  <si>
    <t>Doombolt</t>
  </si>
  <si>
    <t>If manifested, the closest ennemy unit within 18" of and visible to the Psyker suffers 3 Mortal Wounds.</t>
  </si>
  <si>
    <t>If manifested, choose an ennemy unit within 18". Roll nine D6. Each 6 inflicts 1 Mortal Wound. With a Psychic test result of 9 or more, each 5+ inflicts 1 Mortal Wound.</t>
  </si>
  <si>
    <t>Tzeentchs Firestorm</t>
  </si>
  <si>
    <t>Aural Onslaught</t>
  </si>
  <si>
    <t>If manifested, all models affected within 18" suffers 1 S8 AP D1 Hits. Before resolving this attack, each affected ennemy unit must first take a Leadership test. If failed, you can re-roll all failed To Wound rolls made for this attack against that unit.</t>
  </si>
  <si>
    <t>Symphony of Pain</t>
  </si>
  <si>
    <t>If manifested, select a single ennemy unit within 24". Whilst this power is in effect, that unit is at -1 WS. Furthermore, any attacks from sonic weaponry that hit the target unit whilst this power is in effect are resolved at +1 Strength. Note that the effects of more than one Symphony of Pain are cumulative.</t>
  </si>
  <si>
    <t>Pavane of Slaanesh</t>
  </si>
  <si>
    <t>If manifested, select one ennemy unit within 18" of and visible to the Psyker. Roll one D6 for each model in that unit. For each 5+, that unit suffers 1 Mortal Wound (to a maximum of 6 Mortal Wounds).</t>
  </si>
  <si>
    <t>Impair Senses</t>
  </si>
  <si>
    <t>If manifested, pick an ennemy unit within 18". Until your next Psychic phase, it is immune to aura abilities from your opponents units.</t>
  </si>
  <si>
    <t>Crushing Orb</t>
  </si>
  <si>
    <t>If manifested, select one ennemy unit within 18" of and visible to the Psyker and roll three D6, adding 2 to each result if that ennemy unit is a Vehicle or Monster unit, or it contains 6 or more models. For each 4+, that ennemy unit suffers 1 Mortal Wound.</t>
  </si>
  <si>
    <t>Drain</t>
  </si>
  <si>
    <t>If manifested, choose an ennemy unit within 18". Until your next Psychic phase, subtract 1 from hit rolls for melee attacks made by models in that unit.</t>
  </si>
  <si>
    <t>Restrain</t>
  </si>
  <si>
    <t>If manifested, choose an ennemy unit within 18". Until your next Psychic phase, halve the Move characteristic of models in that unit.</t>
  </si>
  <si>
    <t>Reveal</t>
  </si>
  <si>
    <t>If manifested, choose an ennemy unit within 18". Until your next Psychic phase, friendly models from your army ignore cover when attacking that unit.</t>
  </si>
  <si>
    <t>Unbind Souls</t>
  </si>
  <si>
    <t>If manifested, select one ennemy unit within 18" of the Psyker. Each time a friendly model from your army makes a melee attack that targets that ennemy unit, an unmodified hit roll of 6 automatically wounds the target.</t>
  </si>
  <si>
    <t>Gaze of Ynnead</t>
  </si>
  <si>
    <t>If manifested, select one ennemy unit within 18" of the Psyker and roll one D6, subtracting 2 from the result if that unit had a Starting Sof 1. On a 1 or less, that unit suffers 1 Mortal Wound. On a 2-5, that unit suffers D3 Mortal Wounds. On a 6, that unit suffers D6 Mortal Wounds.</t>
  </si>
  <si>
    <t>If manifested, roll three D6 for each ennemy unit within 9" of the Psyker. For each 4+, the ennemy unit being rolled for suffers 1 Mortal Wound.</t>
  </si>
  <si>
    <t>Shards of Light</t>
  </si>
  <si>
    <t>If manifested, choose one visible ennemy unit within 18". It suffers 1 Mortal Wound, or D3 if it is a Vehicle, Monster, or has 6 or more models. Additionally, until your next Psychic phase, subtract 2 from the Leadership of models in that unit.</t>
  </si>
  <si>
    <t>Jabbin’ Fingerz</t>
  </si>
  <si>
    <t>If manifested, select one ennemy unit that is within 18" of the Psyker and visible to them. Until the start of your next Psychic phase, each time a model in that unit makes an attack, subtract 1 from that attack’s hit roll.</t>
  </si>
  <si>
    <t>Da Krunch</t>
  </si>
  <si>
    <t>If manifested, select one ennemy unit that is within 18" of the Psyker. Roll one D6 for each model in that unit; for each roll of 6, that ennemy unit suffers 1 Mortal Wound. If the result of the Psychic test was 9 or more, add 1 to rolls when resolving this psychic power.</t>
  </si>
  <si>
    <t>Roar of Mork</t>
  </si>
  <si>
    <t>If manifested, choose an ennemy unit within 18". Until your next Psychic phase, reduce their Run and charge rolls by 2, and subtract 1 from their Leadership while within 18" of the Psyker.</t>
  </si>
  <si>
    <t>Bitin’ Jawz</t>
  </si>
  <si>
    <t>If manifested, select one ennemy model that is within 18" of and visible to the Psyker. Draw a line between any part of the Psyker’s base and any part of the selected model’s base (or hull); the selected model’s unit, and every other ennemy unit that this line passes over or through, suffers 1 Mortal Wound.</t>
  </si>
  <si>
    <t>Frazzle</t>
  </si>
  <si>
    <t>If manifested, roll one D6 for each ennemy unit that is within 9" of the Psyker: on a 4+, that unit suffers D3 Mortal Wounds.</t>
  </si>
  <si>
    <t>Haemorrhage</t>
  </si>
  <si>
    <t>Focused Witchfire</t>
  </si>
  <si>
    <t>If manifested, choose an ennemy unit within 18" and visible to the Psyker. The unit must pass two Toughness tests or suffer a Mortal Wound for each failed test. If a model is removed, select another within 2" and test its Toughness until there are no suitable targets or one survives.</t>
  </si>
  <si>
    <t>Foreboding</t>
  </si>
  <si>
    <t>If manifested, then until the start of your next Psychic phase the Psyker and his unit is have the Counter attack special rule and fire Overwatch using their full WS. Note that this does not allow weapons that could not normally fire Overwatch to do so.</t>
  </si>
  <si>
    <t>Prescience</t>
  </si>
  <si>
    <t>If manifested, select one friendly unit within 18" of the Psyker. Until the start of your next Psychic phase, each time a model in that unit makes an attack, add 1 to that attack’s hit roll.</t>
  </si>
  <si>
    <t>Spontaneous Combustion</t>
  </si>
  <si>
    <t>If manifested, choose an ennemy unit within 18" and in line of sight of the Psyker. A target model takes a S6 AP3 Damage 3 hit with Soul Blaze. If this hit kills the model, place a small blast marker over it before removing it. All other models under the marker suffer a S5 AP4 hit with Ignores Cover and Soul Blaze.</t>
  </si>
  <si>
    <t>Sunburst</t>
  </si>
  <si>
    <t>Nova Witchfire</t>
  </si>
  <si>
    <t>If manifested, all units within 9" suffer 2D6 Wounds with the Ignores Cover and Soul Blaze special rules.</t>
  </si>
  <si>
    <t>Crush</t>
  </si>
  <si>
    <t>If manifested, choose an ennemy unit within 18". Roll 2D6. The target suffers a hit with a Sequal to the result (11 or 12 wounds automatically, or a penetrating hit for vehicles), AP equal to the result of a separate D6 roll, and Damage 1.</t>
  </si>
  <si>
    <t>Objuration Mechanicum</t>
  </si>
  <si>
    <t>If manifested, choose a unit within 24" of the Psyker. Until your next Psychic phase, all ranged weapons of the target unit have the Gets Hot rule, and if it’’s a vehicle, each vehicle in the unit suffers a S1 hit with Haywire.</t>
  </si>
  <si>
    <t>Shockwave</t>
  </si>
  <si>
    <t>If manifested, all units in 9" suffer 2D6 Wounds with the Pinning special rule.</t>
  </si>
  <si>
    <t>If manifested, choose a unit within 24". Until your next Psychic phase, that unit must pass a Leadership test to move, manifest psychic powers, shoot, Run, or declare a charge. If failed, the action is forfeit, and the unit can do nothing else that phase.</t>
  </si>
  <si>
    <t>If manifested, choose a unit within 24". Roll to determine the hallucinations suffered by the unit. 1-2 Bugs! I Hate Bugs! The unit must take a Pinning test. 3-4 it is So Beautiful! Whilst the power is in effect, all models in the unit suffer a -1 penalty to their WS, Initiative and Attacks (to a minimum of 1). 5-6 You! You’re a Traitor! Randomly select one model in the target unit. That model suffers a single Melee Attack for every other model in the target unit. Cover saves cannot be taken against these hits, and they can never be allocated to another model.</t>
  </si>
  <si>
    <t>If manifested, choose a unit within 24". Until your next Psychic phase, the target suffers -1 Leadership and treats all ennemy units as having the Fear special rule. Additionally, the target must take a Morale check at the end of the Psychic phase.</t>
  </si>
  <si>
    <t>Psychic Shriek</t>
  </si>
  <si>
    <t>If manifested, choose an ennemy unit within 18". Roll 3D6 and subtract the target’s Leadership. The target unit suffers a number of Wounds equal to the result. No armor or cover saves can be taken against these Wounds.</t>
  </si>
  <si>
    <t>Null Zone</t>
  </si>
  <si>
    <t>Aura: If manifested, until your next Psychic phase, ennemy units within 6" of the Psyker cannot make invulnerable saving throws against attacks targeting them. Additionally, ennemy Psyker units within 6" of the Psyker have their total Psychic tests halved until your next Psychic phase.</t>
  </si>
  <si>
    <t>Gate of Infinity</t>
  </si>
  <si>
    <t>If manifested, choose a friendly unit within 12" of the Psyker. Remove the unit from the board, then Deep Strike it anywhere on the board.</t>
  </si>
  <si>
    <t>Sanctuary</t>
  </si>
  <si>
    <t>If manifested, the Psyker and his unit gain a +1 bonus to their invulnerable save until the start of your next Psychic phase. Units with the Daemon special rule treat all terrain within 12" of the Psyker as dangerous terrain.</t>
  </si>
  <si>
    <t>Purge Soul</t>
  </si>
  <si>
    <t>If manifested, choose an ennemy unit within 24" of the Psyker. Both the Psyker and the target model roll a D6 and add their Leadership values. If the targets total exceeds the Psykers, nothing happens. If the Psykers total equals or exceeds the targets, the target suffers D3+1 Mortal Wounds. This power has no effect on vehicles.</t>
  </si>
  <si>
    <t>Banishment</t>
  </si>
  <si>
    <t>If manifested, choose a Daemon unit within 24" of the Psyker. Until your next Psychic phase, models in the unit suffer a 1 penalty to their invulnerable save, to a minimum of 6+.</t>
  </si>
  <si>
    <t>Cleansing Flame</t>
  </si>
  <si>
    <t>If manifested, all units in 9" suffers D6 Wounds with the Ignores Cover and Soul Blaze special rules.</t>
  </si>
  <si>
    <t>Ghost Storm</t>
  </si>
  <si>
    <t>If manifested, choose a friendly unit within 18". It can immediately move up to 18", ignoring models and terrain, but not ending on top of them. Models in difficult terrain must take a Dangerous Terrain test. The unit cannot charge this turn, and all models count as having moved for shooting purposes.</t>
  </si>
  <si>
    <t>Infernal Claws</t>
  </si>
  <si>
    <t>If manifested, until the start of your next Psychic phase, the Psyker gains +1 Sand Melee Attacks. Additionally, each hit in close combat inflicts two extra S5 AP D1 hits on the ennemy unit.</t>
  </si>
  <si>
    <t>Soulswitch</t>
  </si>
  <si>
    <t>If manifested, select a friendly non vehicle unit within 24". Swap a model, keeping one, with the Psyker. Then, place the Psykers unit within 6" and unit coherency of him, and the others within 6" and unit coherency of their original model. If the unit was in combat, it remains. If Swooping, it becomes Gliding. They can charge if not in combat.</t>
  </si>
  <si>
    <t>Daemon Shriek</t>
  </si>
  <si>
    <t>If manifested, all units in 9" suffers 2D6 Wounds with the Haywire special rule.</t>
  </si>
  <si>
    <t>Coruscating Blaze</t>
  </si>
  <si>
    <t>Electrodisplacement</t>
  </si>
  <si>
    <t>If manifested, choose a friendly unit within 24". Swap all models except one with the Psyker. Then, position the Psykers unit within 6" and unit coherency of him, and the rest within 6" and unit coherency of their original spot. If either unit was fighting, they stay. If either unit was Swooping, it becomes Gliding. They can charge if not fighting.</t>
  </si>
  <si>
    <t>Fists of Lightning</t>
  </si>
  <si>
    <t>If manifested, then until the start of your next Psychic phase the Psyker adds 1 to both his Sand Attacks characteristics. In addition, each time the Psyker hits an ennemy unit in close combat, that unit suffers two additional S5 AP D1 hits.</t>
  </si>
  <si>
    <t>Magnetokinesis</t>
  </si>
  <si>
    <t>If manifested, select a friendly unit within 18". Unless the target is Zooming, Swooping, or in combat, it can immediately move up to 18". It can move over models and terrain as if they were open ground but cannot end its move on top of other models or impassable terrain. Models in difficult terrain must take a Dangerous Terrain test. The unit cannot charge or shoot this turn.</t>
  </si>
  <si>
    <t>Electropulse</t>
  </si>
  <si>
    <t>Lightning Arc</t>
  </si>
  <si>
    <t>If manifested, choose an ennemy unit within 18". It suffers D6 S5 AP 2 D1 hits. Then, roll a dice for each other ennemy unit within 6" of the target. On a roll of 4 or more, that unit suffers D6 S5 AP 2 D1 hits, allocated randomly.</t>
  </si>
  <si>
    <t>Tenebrous Curse</t>
  </si>
  <si>
    <t>If manifested, choose an ennemy unit within 18". It suffers 1 Mortal Wound and has its Move halved until your next Psychic phase, also subtracting 2 from its Run and charge rolls.</t>
  </si>
  <si>
    <t>Temporal Surge</t>
  </si>
  <si>
    <t>If manifested, select one friendly unit with the same type than this model within 6" of the Psyker. That unit can make a Normal Move.</t>
  </si>
  <si>
    <t>Presage</t>
  </si>
  <si>
    <t>Desecration of Worlds</t>
  </si>
  <si>
    <t>If manifested, choose an ennemy unit within 24". Until your next Psychic phase, roll a D6 for each model in that unit when it makes a Normal Move, Runs, Falls Back, or charges. On a roll of 6, the model suffers 1 Mortal Wound.</t>
  </si>
  <si>
    <t>Reforge</t>
  </si>
  <si>
    <t>If manifested, choose a friendly vehicle within 24". It can regain a lost Hull Point, repair a Weapon Destroyed or Immobilized result, and gains the It Will Not Die rule. If the Psyker is in a Transport, he can only target it.</t>
  </si>
  <si>
    <t>Warpmetal Armour</t>
  </si>
  <si>
    <t>If manifested, choose a friendly unit within 24". If it is a vehicle, its Armor Values increase by 1. If it is not a vehicle, its Toughness increases by 1. If the Psyker is in a Transport, he can only target it.</t>
  </si>
  <si>
    <t>Machine Curse</t>
  </si>
  <si>
    <t>If manifested, choose an ennemy Vehicle unit within 18". It suffers D3 hits with S1 AP D1 and the Haywire special rule.</t>
  </si>
  <si>
    <t>Ley Leach</t>
  </si>
  <si>
    <t>If manifested, choose a friendly non vehicle Character within 18". The target regains D3 lost wounds. While active, the target and their unit gain the It Will Not Die rule.</t>
  </si>
  <si>
    <t>Torturer of Worlds</t>
  </si>
  <si>
    <t>If manifested, ennemy units within 18" treat their movement as difficult terrain and cannot Run, Turbo boost, or move Flat Out, except Swooping or Zooming units.</t>
  </si>
  <si>
    <t>Earth Blood</t>
  </si>
  <si>
    <t>If manifested, select one friendly non vehicle Character within 18". The target immediately regains D3 wounds lost earlier during the battle. In addition, whilst the power is in effect, the target and all models in their unit have the It Will Not Die special rule.</t>
  </si>
  <si>
    <t>Landquake</t>
  </si>
  <si>
    <t>If manifested, enemies within 18" move as if in difficult terrain and cannot Run, Turbo boost, or move Flat Out, but it does not affect Swooping or Zooming units.</t>
  </si>
  <si>
    <t>The Emperor’s Wrath</t>
  </si>
  <si>
    <t>If manifested, select an ennemy unit within 18" of and visible to the Psyker. Any models in that unit suffers 1 S5 AP 3 D1 Hits.</t>
  </si>
  <si>
    <t>Psychic Pursuit</t>
  </si>
  <si>
    <t>If manifested, pick an ennemy Character unit within 18" of the Psyker. Then, select a nearby friendly unit with the same type than this model. Until your next Shooting phase, you can shoot at the chosen ennemy Character unit from the friendly selected unit without adhering to the Look Out, Sir rule.</t>
  </si>
  <si>
    <t>Scryer’s Gaze</t>
  </si>
  <si>
    <t>If manifested, if your army is Battle forged you can choose to immediately gain 1 Command Point. If you choose not to then, once this turn, when resolving an attack made by a model from a friendly unit whilst its unit is within 18" of the Psyker, you can reroll the hit roll, wound roll or damage roll.</t>
  </si>
  <si>
    <t>Telepathic Assault</t>
  </si>
  <si>
    <t>If manifested, select one ennemy unit within 24" of and visible to the Psyker. Roll 2D6 and add 2 to the result; that unit suffers 1 Mortal Wound for each point by which the total exceeds the highest Leadership characteristic of models in that unit.</t>
  </si>
  <si>
    <t>Righteous Repugnance</t>
  </si>
  <si>
    <t>If manifested, select one friendly unit within 12" of the Psyker. Until the start of your next Psychic phase, each time a model in that unit makes a melee attack, you can reroll the hit roll and you can reroll the wound roll.</t>
  </si>
  <si>
    <t>Engulfing Fear</t>
  </si>
  <si>
    <t>If manifested, reduce the Leadership characteristic of models in the targeted ennemy unit by 1 and their Objective Control characteristic by 2 until your next psychic phase.</t>
  </si>
  <si>
    <t>Mind Wipe</t>
  </si>
  <si>
    <t>If manifested, select one ennemy unit within 18" of the Psyker, then select one aura ability that unit has. Until the start of your next psychic phase, that unit loses that aura ability.</t>
  </si>
  <si>
    <t>Blasting Gale</t>
  </si>
  <si>
    <t>If manifested, select one ennemy unit within 18" of the Psyker. Until the start of your next Psychic phase, that unit cannot Run, and when a charge roll is made for it, roll one fewer D6, to a minimum of one D6 (typically, this will mean one D6 is rolled instead of 2D6).</t>
  </si>
  <si>
    <t>Lightning Call</t>
  </si>
  <si>
    <t>If manifested, the closest ennemy unit within 18" of the Psyker suffers D3 Mortal Wounds. If that unit is not destroyed, roll one D6; on a 4+ that unit suffers 1 Mortal Wound. Then, if that unit is still not destroyed, roll one D6; on a 5+ that unit suffers 1 Mortal Wound. Then, if that unit is still not destroyed, roll one D6; on a 6 that unit suffers 1 Mortal Wound.</t>
  </si>
  <si>
    <t>If manifested, select one ennemy unit within 18" of the Psyker. Until the start of your next Psychic phase, when resolving an attack made with a ranged weapon by a model in that unit, on an unmodified hit roll of 1 that unit suffers 1 Mortal Wound after resolving that attack.</t>
  </si>
  <si>
    <t>Jaws of the World Wolf</t>
  </si>
  <si>
    <t>If manifested, select one ennemy unit within 18" of and visible to the Psyker. Roll one D6 for each model in that unit, adding 1 to the result if the result of the Psychic test was 9 or more. For each roll of a 6+, that unit suffers 1 Mortal Wound.</t>
  </si>
  <si>
    <t>Shadowstep</t>
  </si>
  <si>
    <t>If manifested, select one friendly Character unit from your army within 18" of the Psyker. Remove that unit from the battlefield and set it up anywhere on the battlefield that is more than 9" from any ennemy models.</t>
  </si>
  <si>
    <t>Enveloping Darkness</t>
  </si>
  <si>
    <t>If manifested, select one ennemy unit within 18" of the Psyker. Until the start of your next Psychic phase, that unit cannot fire Overwatch, and when resolving an attack made by that unit, subtract 1 from the hit roll.</t>
  </si>
  <si>
    <t>Neural Void</t>
  </si>
  <si>
    <t>If manifested, pick an ennemy unit within 18" of the Psyker. Until your next Psychic phase, reduce its Attacks characteristic by 1 and limit charge targets to the closest unit from your army.</t>
  </si>
  <si>
    <t>Severance</t>
  </si>
  <si>
    <t>If manifested, choose an ennemy Character unit within 18" of the Psyker. It suffers 1 Mortal Wound and has its aura abilities range reduced by 3". If the Psychic test result exceeds the units Leadership, ennemy units can not benefit from its auras until your next Psychic phase.</t>
  </si>
  <si>
    <t>If manifested, choose a friendly unit within 18" of the Psyker. Until your next Psychic phase, add 1 to the hit roll for each attack made by models in that unit.</t>
  </si>
  <si>
    <t>Skeins of Fate</t>
  </si>
  <si>
    <t>Tzeentch Blessing</t>
  </si>
  <si>
    <t>If manifested, select one friendly Tzeentch unit within 18" of the Psyker. Until the start of your next Psychic phase, models in that unit have a 4+ invulnerable save.</t>
  </si>
  <si>
    <t>Gift of Chaos</t>
  </si>
  <si>
    <t>If manifested, the closest ennemy unit within 18" of and visible to the Psyker suffers D3 Mortal Wounds, and you must roll one D6 for every other ennemy unit within 6" of that unit: on a 4+, the unit being rolled for suffers 1 Mortal Wound.</t>
  </si>
  <si>
    <t>Dark Invigoration</t>
  </si>
  <si>
    <t>If manifested, choose a friendly vehicle within 24". The player can opt for the vehicle to regain a lost Hull Point or repair a previous Weapon Destroyed or Immobilized result. Additionally, while active, the vehicle gains the It Will Not Die special rule. If the Psyker is in a Transport vehicle, he can still use this power, but only on the vehicle he is in.</t>
  </si>
  <si>
    <t>Fleshmetal Hide</t>
  </si>
  <si>
    <t>If manifested, choose a friendly unit within 24". If it is a vehicle unit, increase all Armor Values by 1. If it is non-vehicle, boost Toughness by 1. The Psyker in a Transport can still use this, but only on the vehicle he is in.</t>
  </si>
  <si>
    <t>Scrapcode Curse</t>
  </si>
  <si>
    <t>If manifested, choose an ennemy Vehicle unit within 18". The target model takes D3 hits with S1 AP and the Haywire special rule.</t>
  </si>
  <si>
    <t>Cursed Earth</t>
  </si>
  <si>
    <t>If manifested, until your next Psychic phase, Daemon models in a nearby unit gain a 4+ invulnerable save. Also, when an ennemy unit completes a charge nearby, roll one D6: on a 2 4, it suffers 1 Mortal Wound; on a 5+, it suffers D3 Mortal Wounds.</t>
  </si>
  <si>
    <t>Warp Marked</t>
  </si>
  <si>
    <t>If manifested, select one ennemy unit within 18" of the Psyker. Until the start of your next Psychic phase, each time a friendly Daemon model makes an attack against that unit, add 1 to that attack’s wound roll.</t>
  </si>
  <si>
    <t>Wreathed</t>
  </si>
  <si>
    <t>If manifested, select one friendly unit with the same type than this model (excluding Character units) within 12" of the Psyker. Until the start of your next Psychic phase, ennemy models cannot target that unit with ranged weapons unless that unit is the closest eligible target to the firing model, or it is within 12" of the firing models.</t>
  </si>
  <si>
    <t>Pall of Despair</t>
  </si>
  <si>
    <t>If manifested, select an ennemy unit within 18" of the Psyker, then roll 3D6. If the total exceeds the units Leadership characteristic, choose one of the following effects to apply until the start of your next Psychic phase: Either the unit loses one of it s aura abilities, or its Initiative characteristic is reduced by 1.</t>
  </si>
  <si>
    <t>Penumbral Curse</t>
  </si>
  <si>
    <t>If manifested, select one ennemy unit within 18" of the Psyker. Until the start of your next Psychic phase, each time a model in that unit makes a melee attack, subtract 1 from that attack’s wound roll and worsen the AP characteristic of that attack by 1.</t>
  </si>
  <si>
    <t>Blades of Putrefaction</t>
  </si>
  <si>
    <t>If manifested, choose a friendly unit within 14". While this power is active, all models in the unit gain the Poisoned (4+) special rule. Models with the Poisoned special rule on their Melee weapons or attacks now have the Poisoned (2+) special rule.</t>
  </si>
  <si>
    <t>Gift of Contagion</t>
  </si>
  <si>
    <t>If manifested, choose an ennemy unit within 48". Roll a D3 and apply the corresponding effect:_x000D_
    D3 Disease Granted_x000D_
    1 - Flyblown Palsy: +1 Attacks and the Shrouded special rule._x000D_
    2 - Muscular Atrophy: +1 Sand may not Run._x000D_
    3 - Liquefying Ague: +1 Sand +1 Toughness.</t>
  </si>
  <si>
    <t>Nurgle’s Rot</t>
  </si>
  <si>
    <t>If manifested, all units in 9" suffers 2D6 Wounds with the Poisoned (4+) special rule</t>
  </si>
  <si>
    <t>If manifested, the closest ennemy unit within 12" of and visible to the Psyker suffers 1 Hit with the Large Blast and Poisoned (4+) special rule. It has no effect on Vehicles.</t>
  </si>
  <si>
    <t>Putrescent Vitality</t>
  </si>
  <si>
    <t>If manifested, select one friendly unit with the same type than this model within 18" of the Psyker. Until the start of your next Psychic phase, add 1 to the Sand Toughness characteristics of models in that unit.</t>
  </si>
  <si>
    <t>Fleshy Abundance</t>
  </si>
  <si>
    <t>If manifested, select one friendly unit with the same type than this model within 18" of the Psyker. Until the start of your next Psychic phase, add 1 to the Toughness characteristic of models in that unit.</t>
  </si>
  <si>
    <t>If manifested, roll 2D6 for each ennemy unit within 6" of the Psyker. If the result is higher than the highest Toughness characteristic of models in that unit, that unit suffers D3 Mortal Wounds. If the result is at least double the highest Toughness characteristic of models in that unit, that unit suffers D6 Mortal Wounds instead.</t>
  </si>
  <si>
    <t>Weaver of Fates</t>
  </si>
  <si>
    <t>If manifested, select one friendly unit within 18" of the Psyker. Until the start of your next Psychic phase, models in that unit have a 4+ invulnerable save.</t>
  </si>
  <si>
    <t>Perplex</t>
  </si>
  <si>
    <t>If manifested, pick an ennemy unit within 24" of the Psyker. Until your next Psychic phase, units beyond 24" cannot be targeted by ranged attacks from that unit.</t>
  </si>
  <si>
    <t>Treason of Tzeentch</t>
  </si>
  <si>
    <t>If manifested, pick an ennemy non-vehicle unit within 24" not in combat. You can shoot with every model in that unit as if it were yours. They are treated as not having moved. After, they must pass a Pinning test.</t>
  </si>
  <si>
    <t>Infernal Flames</t>
  </si>
  <si>
    <t>If manifested, select one ffriendly unit with the same type than this model within 18" of the Psyker. Until the start of your next Psychic phase, each time a model in that unit makes a ranged attack, add 1 to that attack’s wound roll.</t>
  </si>
  <si>
    <t>Gaze of Fate</t>
  </si>
  <si>
    <t>If manifested, at the end of the battle round, if the Psyker is on the battlefield, you can retain up to 2 unspent Warp Storm points.</t>
  </si>
  <si>
    <t>Bolt of Change</t>
  </si>
  <si>
    <t>If manifested, target an ennemy unit within 18" of and visible to the Psyker, and roll nine D6: For every 5+, inflict 1 Mortal Wound. For each model destroyed, add 1 additional Mortal Wound (up to 3), which can not generate more.</t>
  </si>
  <si>
    <t>Apoplectic Glee</t>
  </si>
  <si>
    <t>If manifested, select one ennemy unit within 18" of the Psyker. Each model of the targeted unit suffers a Hit with the Ignores Cover special rule. If a unit is hit by Apoplectic Glee, do not roll To Wound as normal. Instead, every non-vehicle model in the target unit takes a hit at its own unmodified Strength.</t>
  </si>
  <si>
    <t>If manifested, select a friendly unit within 12" of the Psyker. Whilst the power is in effect, all models in the target unit have the Feel no Pain (4+) special rule.</t>
  </si>
  <si>
    <t>Hysterical Frenzy</t>
  </si>
  <si>
    <t>If manifested, choose a friendly unit with the same type than this model within 18" of the Psyker. Until your next Psychic phase: Increase the Attacks characteristic of that unit by 1, and on an unmodified hit roll of 6 in melee, score 1 additional hit for each model.</t>
  </si>
  <si>
    <t>Sensory Overload</t>
  </si>
  <si>
    <t>If manifested, select one ennemy unit within 18" of the Psyker. The targeted unit suffers 4 Hits S4 AP 2 Damage 1 with the Blind, Concussive and Pinning Special rule.</t>
  </si>
  <si>
    <t>Sonic Shockwave</t>
  </si>
  <si>
    <t>If manifested, all units in 9" suffers 2D6 Wounds with the Pinning &amp; Ignores Cover special rule.</t>
  </si>
  <si>
    <t>Cacophonic Choir</t>
  </si>
  <si>
    <t>If manifested, roll 3D6. The closest ennemy unit within 18" of and visible to the Psyker suffers 1 Mortal Wound for each point that the result exceeds that ennemy unit is Leadership characteristic by (to a maximum of 6 Mortal Wounds).</t>
  </si>
  <si>
    <t>Phantasmagoria</t>
  </si>
  <si>
    <t>If manifested, select one ennemy unit within 18" of and visible to the Psyker and roll six D6. For each 5+, that unit suffers 1 Mortal Wound. Until the start of your next Psychic phase, each time that unit suffers a Mortal Wound as a result of this psychic power, subtract 1 from the Leadership characteristic of models in that unit.</t>
  </si>
  <si>
    <t>If manifested, select a friendly unit within 12" of the Psyker. Whilst the power is in effect, all models in the target unit have the Feel no Pain (4+) special.</t>
  </si>
  <si>
    <t>Embolden</t>
  </si>
  <si>
    <t>If manifested, Select a friendly unit with the same type than this model within 18". Until your next Psychic phase, boost its Leadership by 2. If it is within Engagement Range of ennemy units, it gains the Fight first special rule.</t>
  </si>
  <si>
    <t>Empower</t>
  </si>
  <si>
    <t>If manifested, choose a friendly unit with the same type than this model (excluding Characters) within 18". Until your next Psychic phase, add 1 to each melee attacks wound roll made by models in that unit.</t>
  </si>
  <si>
    <t>Protect</t>
  </si>
  <si>
    <t>If manifested, choose a friendly unit with the same type than this model within 18". Until your next Psychic phase, boost the units Save characteristic by 1, maxing out at 2+.</t>
  </si>
  <si>
    <t>Enervate</t>
  </si>
  <si>
    <t>If manifested, choose an ennemy unit within 18". Until your next Psychic phase, subtract 1 from wound rolls for melee attacks made by models in that unit.</t>
  </si>
  <si>
    <t>Horrify</t>
  </si>
  <si>
    <t>If manifested, select an ennemy unit within 18". Until your next Psychic phase, reduce its Leadership by 2. If it is in Engagement Range of your units, its initiative is decreased to 1.</t>
  </si>
  <si>
    <t>Jinx</t>
  </si>
  <si>
    <t>If manifested, select one ennemy unit within 18" of the Psyker. Until the start of your next Psychic phase, worsen the Save characteristic of models in that unit by 1 (to a maximum of 6+).</t>
  </si>
  <si>
    <t>Doom</t>
  </si>
  <si>
    <t>If manifested, choose an ennemy unit within 18". Until your next Psychic phase, when your armys Infantry units attack that unit, you can re-roll wound rolls. With a Psychic test result of 10 or more, you can pick a unit within 24" instead.</t>
  </si>
  <si>
    <t>Executioner</t>
  </si>
  <si>
    <t>If manifested, target an ennemy unit within 18". It takes D3 Mortal Wounds, and if any models are destroyed, it takes an additional D3 Mortal Wounds. With a Psychic test result of 10 or more, you can choose a unit within 24" instead.</t>
  </si>
  <si>
    <t>Mind War</t>
  </si>
  <si>
    <t>Ancestors’ Grace</t>
  </si>
  <si>
    <t>If manifested, select one friendly unit within 18" of the Psyker. Until the start of your next Psychic phase, each time a model in that unit makes a melee attack, add 1 to that attack’s wound roll.</t>
  </si>
  <si>
    <t>Webway Dance (Aura)</t>
  </si>
  <si>
    <t>If manifested, the Psyker gains Webway Dance: while friendly units are within 6", each time a model would lose a wound, roll a D6; on a 6, the wound is not lost.</t>
  </si>
  <si>
    <t>Veil of Tears</t>
  </si>
  <si>
    <t>If manifested, select one ennemy unit within 18" of the Psyker. Until the start of your next Psychic phase, models in that ennemy unit cannot target units from your army that are more than 18" away with ranged attacks.</t>
  </si>
  <si>
    <t>Mirror of Minds</t>
  </si>
  <si>
    <t>If manifested, select one ennemy unit within 18" of the Psyker. That ennemy unit suffers D3 Mortal Wounds, then roll off with your opponent. If you win or draw that roll off, that ennemy unit suffers 1 Mortal Wound. Repeat this roll off process until either that ennemy unit has suffered 6 Mortal Wounds, that ennemy unit is destroyed, or your opponent wins the roll off.</t>
  </si>
  <si>
    <t>Da Jump</t>
  </si>
  <si>
    <t>If manifested, select one friendly unit with the same type than this model (excluding Character) that is within 12" of the Psyker. Remove that unit from the battlefield and set them up anywhere on the battlefield more than 9" from any ennemy models.</t>
  </si>
  <si>
    <t>Squiggly Curse</t>
  </si>
  <si>
    <t>If manifested, select one ennemy unit within 12" of the Psyker and roll one D6 for each model in that unit (to a maximum of 6 dice). For each result of 4+, that unit suffers 1 Mortal Wound. If any models in that unit are destroyed by this psychic power, every other ennemy unit within 6" of that unit suffers 1 Mortal Wound.</t>
  </si>
  <si>
    <t>Litany of Hate (Aura)</t>
  </si>
  <si>
    <t>Prayer</t>
  </si>
  <si>
    <t>If this litany is inspiring, then while a friendly unit with the same type than this model is within 6" of this model, each time a model in that unit makes a melee attack, you can re-roll the hit roll.</t>
  </si>
  <si>
    <t>Litany of Faith (Aura)</t>
  </si>
  <si>
    <t>If this litany is inspiring, then while a friendly unit with the same type than this model is within 6" of this model, each time a model in that unit would lose a wound as the result of a mortal wound, roll one D6: on a 5+, that wound is not lost.</t>
  </si>
  <si>
    <t>Catechisme of Fire</t>
  </si>
  <si>
    <t>If this litany is inspiring, select one friendly unit with the same type than this model is within 6" of this model. Each time a model in that unit makes a ranged attack against the closest eligible target, add 1 to that attack’s wound roll.</t>
  </si>
  <si>
    <t>If this litany is inspiring, select one friendly unit with the same type than this model is within 6" of this model. Each time a model in that unit makes a melee attack, add 1 to that attack’s wound roll.</t>
  </si>
  <si>
    <t>Mantra of Stregth</t>
  </si>
  <si>
    <t>If this litany is inspiring, add 1 to this models Attacks and Scharacteristics. Add 1 to the Damage characteristic of melee weapons this model is equipped with.</t>
  </si>
  <si>
    <t>Recitation of Focus</t>
  </si>
  <si>
    <t>If this litany is inspiring, select one friendly unit with the same type than this model is within 6" of this model. Each time a model in that unit makes a ranged attack, add 1 to that attack’s hit roll.</t>
  </si>
  <si>
    <t>Canticle of Hate (Aura)</t>
  </si>
  <si>
    <t>If this litany is inspiring, then while a friendly &lt;CHAPTER&gt; CORE or &lt;CHAPTER&gt; CHARACTER unit is within 6" of this model, add 2 to charge rolls made for that unit. This is not cumulative with any other rule that adds to a unit is charge roll. Each time a model in that unit makes a pile in or consolidation move, it can move up to an additional 3". This is not cumulative with any other rule that increases the distance models can pile in or consolidate.</t>
  </si>
  <si>
    <t>Litany of Divine Protection</t>
  </si>
  <si>
    <t>If this litany is inspiring, select one friendly unit with the same type than this model within 6" of this model. Each time a model in that unit would lose a wound, roll one D6: on a 5+, that wound is not lost.</t>
  </si>
  <si>
    <t>Psalm of Remorseless Persecution</t>
  </si>
  <si>
    <t>If this litany is inspiring, select one friendly unit with the same type than this model within 6" of this model. Each time a model in that unit makes a melee attack, an unmodified wound roll of 6 inflicts 1 mortal wound on the target in addition to any normal damage. A unit can suffer a maximum of 6 mortal wounds per phase as the result of this ability.</t>
  </si>
  <si>
    <t>Plea of Delivrance</t>
  </si>
  <si>
    <t>If this litany is inspiring, select one friendly unit with the same type than this model within 6" of this model. If that unit or its models are being affected by any psychic powers manifested by ennemy models, the effects of those psychic powers on that unit and its models end. Until the start of your next Command phase, that unit, and the models it contains, are not affected by any psychic power manifested by ennemy units.</t>
  </si>
  <si>
    <t>Fires of Devotion</t>
  </si>
  <si>
    <t>If this litany is inspiring, select one friendly unit with the same type than this model within 6" of this model. Each time that unit fights, if it made a charge move, was charged, or performed a Heroic Intervention this turn, then until that fight is resolved, add 1 to the Attacks characteristic of models in that unit.</t>
  </si>
  <si>
    <t>Fervent Acclamation</t>
  </si>
  <si>
    <t>If this litany is inspiring, select one Templar Vow that is not in effect and select one friendly unit with the same type than this model within 6" of this model. That unit gains the effects of that vow.</t>
  </si>
  <si>
    <t>Oath of Glory</t>
  </si>
  <si>
    <t>If this litany is inspiring, at the start of the Fight phase, if this model is within Engagement Range of any ennemy units, he gains the fight first special rule that phase. Each time this model makes an attack with a crozius arcanum or artificer crozius, or a Relic that replaces one of these weapons, an unmodified hit roll of 6 scores 2 additional hits. Add 1 to the Scharacteristic of this model.</t>
  </si>
  <si>
    <t>Bladed Maelstrom</t>
  </si>
  <si>
    <t>If this pact is successful, select one ennemy unit within 30" of and visible to this model. If that unit contains 6 or more models, it suffers 1 mortal wound. Until the start of your next Command phase, subtract 2 from Run and charge rolls made for that unit.</t>
  </si>
  <si>
    <t>Fires of the Abyss</t>
  </si>
  <si>
    <t>If this pact is successful, the closest ennemy unit within 15" of and visible to this model suffers D3 mortal wounds.</t>
  </si>
  <si>
    <t>Capering Imps</t>
  </si>
  <si>
    <t>If this pact is successful, select one ennemy unit within 24" of and visible to this INFERNAL MASTER. Until the start of your next Command phase, that unit cannot receive the benefits of cover, cannot fire Overwatch and cannot Set to Defend.</t>
  </si>
  <si>
    <t>Diabolic Savant</t>
  </si>
  <si>
    <t>If this pact is successful, at the start of your next Psychic phase, you generate 1 additional Psychic dice. In your next Psychic phase, you can re-roll Psychic tests taken for this model.</t>
  </si>
  <si>
    <t>Glimpse of Eternity</t>
  </si>
  <si>
    <t>If this pact is successful, until the start of your next Command phase you can re-roll one dice you have rolled. You cannot re-roll any rolls related to the mission.</t>
  </si>
  <si>
    <t>Malefic Maelstrom</t>
  </si>
  <si>
    <t>If this pact is successful, select one friendly unit within 24" of and visible to this model. Until the start of your next Command phase, each time a model in that unit makes a ranged attack, add 1 to the Scharacteristic of that attack.</t>
  </si>
  <si>
    <t>Iron Arm</t>
  </si>
  <si>
    <t>If manifested, then until the start of your next Psychic phase the Psyker has +3 to his Sand Toughness and he gains the Smash special rule.</t>
  </si>
  <si>
    <t>Warp Speed</t>
  </si>
  <si>
    <t>If manifested, then until the start of your next Psychic phase the Psyker has +3 to his Initiative and Attacks characteristics and he gains the Fleet special rule.</t>
  </si>
  <si>
    <t>Life Leech</t>
  </si>
  <si>
    <t>If manifested, select an ennemy unit that is within 18" of and visible to the Psyker. Roll one D6 for each model in that unit; for each 6 that unit suffers 1 Mortal Wound. For each Mortal Wounds inflicted, the Psyker, or one friendly model within 6" of the Psyker, immediately regains a Wound lost earlier in the battle (up to their starting number of Wounds).</t>
  </si>
  <si>
    <t>Smite</t>
  </si>
  <si>
    <t>If manifested, the closest ennemy unit within 18" of and visible to the Psyker suffers D3 Mortal Wounds. If the result of the Psychic test was 11 or more, that unit suffers D6 Mortal Wounds instead.</t>
  </si>
  <si>
    <t>Perfect Timing</t>
  </si>
  <si>
    <t>If manifested, then until the start of your next Psychic phase the Psyker and his unit is weapons have the Ignores Cover special rule.</t>
  </si>
  <si>
    <t>Precognition</t>
  </si>
  <si>
    <t>If manifested, then until the start of your next Psychic phase the Psyker has a 5+ invulnerable save and, when resolving an attack made against the Psyker, subtract 1 from the hit roll.</t>
  </si>
  <si>
    <t>Scrier’s Gaze</t>
  </si>
  <si>
    <t>If manifested, then until the start of your next Psychic phase you can re roll the dice when rolling for Reserves, Outflank and when any of your units identifies a Mysterious Objective. In addition, if the mission has the Tactical Objectives special rule, you can immediately choose to discard one of your active Tactical Objectives and generate a new one.</t>
  </si>
  <si>
    <t>Fiery Form</t>
  </si>
  <si>
    <t>If manifested, select a friendly unit within 18" of the Psyker. Until your next Psychic phase, subtract 1 from hit rolls for ranged attacks against that unit, and subtract 1 from charge rolls targeting it.</t>
  </si>
  <si>
    <t>Levitation</t>
  </si>
  <si>
    <t>If manifested, the Psyker and his unit move up to 12", ignoring intervening units and terrain. They can’’t end the move on top of other units or impassable terrain but must take a Dangerous Terrain test if they start or end in difficult terrain. They can’’t charge in the same turn and count as having moved for shooting.</t>
  </si>
  <si>
    <t>If manifested, Daemon models within 12" of the Psyker gain +1 to their invulnerable save. Daemon units will not scatter from Deep Strike Reserve if the first model is placed within 12" of the Psyker until your next Psychic phase.</t>
  </si>
  <si>
    <t>Incursion</t>
  </si>
  <si>
    <t>Conjuration</t>
  </si>
  <si>
    <t>If manifested, that creates 3 Bloodcrushers of Khorne, 3 Screamers of Tzeentch, 3 Plague Drones of Nurgle or 3 Fiends of Slaanesh.</t>
  </si>
  <si>
    <t>Sacrifice</t>
  </si>
  <si>
    <t>Successfully manifested, summon either 1 Herald of Khorne, 1 Herald of Tzeentch, 1 Herald of Nurgle, or 1 Herald of Slaanesh. However, one friendly model within 6" of the Psyker (or the Psyker himself) immediately suffers D3+3 Mortal</t>
  </si>
  <si>
    <t>Summoning</t>
  </si>
  <si>
    <t>If manifested, summon either 10 Bloodletters of Khorne, 10 Pink Horrors of Tzeentch, 10 Plaguebearers of Nurgle, 10 Daemonettes of Slaanesh, 5 Flesh Hounds of Khorne, 3 Flamers of Tzeentch, 3 Nurgling swarms, or 5 Seekers of Slaanesh.</t>
  </si>
  <si>
    <t>Suprem Possession</t>
  </si>
  <si>
    <t>If manifested, summon one of the following: a Bloodthirster, a Lord of Change, a Great Unclean One, or a Keeper of Secrets. If successfully manifested, the Psyker is immediately removed as a casualty (along with the unit if they have the Brotherhood of Psykers/Sorcerers special rule). If the Psychic test fails, the Psyker suffers Perils of the Warp automatically.</t>
  </si>
  <si>
    <t>Infernal Gaze</t>
  </si>
  <si>
    <t>If manifested, select an ennemy unit within 18" of the Psyker. Roll three D6, causing 1 Mortal Wound for each roll of 4+. Roll six D6 instead if the Psychic test is an unmodified 10+.</t>
  </si>
  <si>
    <t>Hammerhand</t>
  </si>
  <si>
    <t>If manifested, then until the start of your next Psychic phase the Psyker and his unit have +2 Strength.</t>
  </si>
  <si>
    <t>Vortex of Doom</t>
  </si>
  <si>
    <t>If manifested, select an ennemy unit that is within 12" of and visible to the Psyker. That unit suffer one suffers a hit with the Blast and Vortex special rules, inflicting Mortal Wounds. If, when using this power, the Psyker fails his Psychic test, he auto matically suffers Perils of the Warp.</t>
  </si>
  <si>
    <t>Empyric Shield</t>
  </si>
  <si>
    <t>If manifested, then until the start of your next Psychic phase the Psyker has a 3+ invulnerable save.</t>
  </si>
  <si>
    <t>Electroshield</t>
  </si>
  <si>
    <t>Temporal Corridor</t>
  </si>
  <si>
    <t>If manifested, choose a friendly unit with the Stealth special rule within 6" of the Psyker. The unit cannot shoot or fight this turn. If not in Engagement Range, it can either make a Normal Move or an Run, adding 6" to its Move characteristic.</t>
  </si>
  <si>
    <t>Empyric Guidance</t>
  </si>
  <si>
    <t>If manifested, boost the range of Rapid Fire and Heavy weapons in a friendly unit within 12" of the Psyker by 6" until your next Psychic phase.</t>
  </si>
  <si>
    <t>Twist of Fate</t>
  </si>
  <si>
    <t>If manifested, select one ennemy unit within 12" of the Psyker. Until the start of your next Psychic phase, models in that unit cannot use any invulnerable saves.</t>
  </si>
  <si>
    <t>Gaze of Hate</t>
  </si>
  <si>
    <t>If manifested, select one ennemy unit within 18" of and visible to the Psyker and roll three D6: for each roll of 4+, that ennemy unit suffers 1 Mortal Wound.</t>
  </si>
  <si>
    <t>If manifested, select one ennemy Infantry or Artillery within 18" of and visible to the Psyker. Roll 2D6: if the result is greater than the unmodified Leadership characteristic of that unit, one model in that unit selected by your opponent is slain.</t>
  </si>
  <si>
    <t>If manifested, choose an ennemy vehicle unit within 18". It immediately loses D3 Hull Points. For each lost Hull Point, inflict D6 S4 AP D1 Rending hits on a single ennemy unit within 12" of the target vehicle.</t>
  </si>
  <si>
    <t>Aetheric Blank</t>
  </si>
  <si>
    <t>If manifested, select one ennemy unit within 24". Whilst the power is in effect, all models in the target unit suffer a 2 penalty to any invulnerable saves they have. This is cumulative with any other modifiers to a model’s invulnerable save but cannot make it worse than 6+.</t>
  </si>
  <si>
    <t>Psychic Fortitude</t>
  </si>
  <si>
    <t>If manifested, select one friendly unit within 12" of the Psyker. Until the start of your next Psychic phase, when a Morale test is taken for that unit, do not roll the dice; it is automatically passed.</t>
  </si>
  <si>
    <t>Psychic Veil</t>
  </si>
  <si>
    <t>Ordo Xenos Blessing</t>
  </si>
  <si>
    <t>Aura: If manifested, until the start of your next Psychic phase, friendly units within 6" of the Psyker can only be selected as the target of attacks if they are the closest visible ennemy unit and can only be selected as the target of charges if they are within 6" of the charging unit.</t>
  </si>
  <si>
    <t>Aspect of Stone</t>
  </si>
  <si>
    <t>If manifested, then until the start of your next Psychic phase, add 2 to the Psyker’s Sand Toughness characteristics.</t>
  </si>
  <si>
    <t>Fortify</t>
  </si>
  <si>
    <t>If manifested, select one friendly Infantry model within 12" of the Psyker; that model regains up to D3 lost wounds.</t>
  </si>
  <si>
    <t>Empyric Channelling</t>
  </si>
  <si>
    <t>If manifested, select one other friendly Psyker model within 12" of the Psyker. Until the end of this Psychic phase, when a Psychic test is taken for that model, add 2 to the total, and that model does not suffer Perils of the Warp on a roll of double 1 or double 6.</t>
  </si>
  <si>
    <t>Trephination</t>
  </si>
  <si>
    <t>If manifested, the closest ennemy unit within 18" of and visible to the Psyker suffers D3 Mortal Wounds. If the result of the Psychic test was greater than the Leadership characteristic of the ennemy unit, that ennemy unit suffers 3 Mortal Wounds instead.</t>
  </si>
  <si>
    <t>Blessing of the Machine God</t>
  </si>
  <si>
    <t>If manifested, select one friendly Vehicle model within 12" of the Psyker (you can only select a Titanic model if the result of the Psychic test to manifest this power was 8 or more). Until the start of your next Psychic phase, when resolving an attack made by that model, add 1 to the hit roll.</t>
  </si>
  <si>
    <t>If manifested, select one friendly Vehicle model within 3" of that Psyker (you cannot select a model that has already regained lost wounds this turn). That model regains up to D3 lost wounds.</t>
  </si>
  <si>
    <t>Spectral Blade</t>
  </si>
  <si>
    <t>If manifested, until the start of your next Psychic phase add 3 to the Psyker’s Scharacteristic. In addition, until the start of your next Psychic phase, when resolving an attack made with a Melee Weapons by the Psyker against a unit whose highest Leadership characteristic is higher than the Psyker’s, that weapon has an AP characteristic of -4 for that attack.</t>
  </si>
  <si>
    <t>Umbral Form</t>
  </si>
  <si>
    <t>If manifested, until the start of your next Psychic phase the Psyker has a 4+ invulnerable save.</t>
  </si>
  <si>
    <t>Death Hex</t>
  </si>
  <si>
    <t>If manifested, choose an ennemy unit within 18" and visible to the Psyker. Roll three D6, causing 1 Mortal Wound for each roll of 4+. If the Psychic test result was an unmodified 10+, roll six D6 instead.</t>
  </si>
  <si>
    <t>Flayerstorm</t>
  </si>
  <si>
    <t>If manifested, select a single ennemy vehicle unit within 18". The target immediately loses D3 Hull Points. For each Hull Point that the vehicle loses, the Psyker inflicts D6 S4 AP D1 hits with the Rending special rule on a single ennemy unit within 12" of the target vehicle. You can choose a different target for each Hull Point lost in this way if you wish.</t>
  </si>
  <si>
    <t>Pact of Flesh</t>
  </si>
  <si>
    <t>If manifested, choose one friendly Daemon or Character unit within 18" of the Psyker. One model in that unit regains up to D3 lost wounds, or if it is a Daemon unit and not at Starting Strength, one destroyed model is restored with full wounds.</t>
  </si>
  <si>
    <t>Fury of the Gods</t>
  </si>
  <si>
    <t>If manifested, select an ennemy unit that is within 18" of and visible to the Psyker. That unit suffer one suffers a hit with the Blast special rule, inflicting Mortal Wounds.</t>
  </si>
  <si>
    <t>Voidslivers</t>
  </si>
  <si>
    <t>If manifested, choose an ennemy model within 12" of and visible to the Psyker. Draw a line between the Psykers and the selected models base: The selected models unit suffers 1 Mortal Wound (or D3 if it has 11 or more models). Every other ennemy unit the line passes over or through suffers 1 Mortal Wound (or D3 if they have 11 or more models).</t>
  </si>
  <si>
    <t>If manifested, select a friendly unit within 21" of the Psyker, all models in that unit add 1 to their Sand Toughness characteristics whilst this power is in effect.</t>
  </si>
  <si>
    <t>If manifested, select a single friendly model within 14" of the Psyker. The affected model immediately regains D3 Wounds lost earlier in the battle.</t>
  </si>
  <si>
    <t>If manifested, select an ennemy unit within 21" of the Psyker, all models in that unit must reduce their Sand Toughness characteristic by 1 whilst this power is in effect.</t>
  </si>
  <si>
    <t>Weapon Virus</t>
  </si>
  <si>
    <t>If manifested, select a single ennemy unit within 24". All the target unit is ranged weapons have the Gets Hot special rule whilst the power is in effect.</t>
  </si>
  <si>
    <t>If manifested, select one ennemy unit within 18" of the Psyker. Until the start of your next Psychic phase, subtract 1 from the Scharacteristic of models in that unit. If the result of the Psychic test was 8+, subtract 1 from the Scharacteristics of models in that unit and to its Weapons Attacks instead.</t>
  </si>
  <si>
    <t>Malodorous Pall</t>
  </si>
  <si>
    <t>If manifested, select one ennemy unit within 18" of the Psyker. Until the start of your next Psychic phase, that ennemy unit subtract 2 from its Objective Control characteristic.</t>
  </si>
  <si>
    <t>Pyric Flux</t>
  </si>
  <si>
    <t>If manifested, select one friendly unit within 12" of the Psyker. Until the end of the turn, add 1 to the Scharacteristic of all warpflame pistols and heavy warpflames (and any Relics that replace one of these weapons) that models in that unit are equipped with.</t>
  </si>
  <si>
    <t>Temporal Manipulation</t>
  </si>
  <si>
    <t>If manifested, choose a friendly non-vehicle model within 12" of the Psyker. That model regains up to D3 lost wounds.</t>
  </si>
  <si>
    <t>Baleful Devolution</t>
  </si>
  <si>
    <t>If manifested, choose an ennemy unit within 18" that has 6 or more models. Roll a number of D6 equal to the Psychic test result: each roll of 6 inflicts D3 Mortal Wounds on that unit.</t>
  </si>
  <si>
    <t>Boon of Mutation</t>
  </si>
  <si>
    <t>If manifested, select a single friendly Character within 2". That Character takes a S4 AP D2 Hit. If the character survives, he must immediately make a roll on the Chaos Boon table (re rolling the Dark Apotheosis result).</t>
  </si>
  <si>
    <t>Breath of Chaos</t>
  </si>
  <si>
    <t>If manifested, it deals a Psychic attack with a Template range, S1, AP 4, Damage 1, and the Poisoned (4+) rule. Against hit vehicles, roll a D6: on a 4+, it causes a glancing hit.</t>
  </si>
  <si>
    <t>Infernal Gateway</t>
  </si>
  <si>
    <t>If manifested, the closest ennemy unit within 18" of and visible to the Psyker and each other ennemy unit within 3" of that ennemy unit suffers D3 Mortal Wounds. If the result of the Psychic test was 12 or more, each affected unit suffers 3 Mortal Wounds instead.</t>
  </si>
  <si>
    <t>Ghostwalk</t>
  </si>
  <si>
    <t>If manifested, select one friendly unit with the same type than this model within 12" of the Psyker. Until the start of your next Psychic phase, add 2 to charge rolls made for that unit.</t>
  </si>
  <si>
    <t>Witch Strike</t>
  </si>
  <si>
    <t>If manifested, select one model in the Psyker unit. Until the start of your next Psychic phase, each time the selected model makes a melee attack, if that attack successfully wounds the target, it inflicts 1 Mortal Wound on the target and the attack sequence ends.</t>
  </si>
  <si>
    <t>’Eadbanger</t>
  </si>
  <si>
    <t>If manifested, select one ennemy unit within 18" of the Psyker and roll one D6; if the result is higher than the selected unit is Toughness characteristic, that unit suffers D6 Mortal Wounds. No more than one model can be destroyed because of these Mortal Wounds (any excess damage is lost).</t>
  </si>
  <si>
    <t>Beastscent</t>
  </si>
  <si>
    <t>If manifested, select one ennemy unit that is within 18" of the Psyker. Until the start of your next Psychic phase, that ennemy unit does not receive the benefits of cover against attacks made by friendly units from your army.</t>
  </si>
  <si>
    <t>group_faction_name</t>
  </si>
  <si>
    <t>IMPERIUM</t>
  </si>
  <si>
    <t>CHAOS</t>
  </si>
  <si>
    <t>AELDARI</t>
  </si>
  <si>
    <t>NECRONS</t>
  </si>
  <si>
    <t>ORKS</t>
  </si>
  <si>
    <t>faction_name</t>
  </si>
  <si>
    <t>faction_keywords</t>
  </si>
  <si>
    <t>Adeptus Astartes - Black Templars</t>
  </si>
  <si>
    <t>IMPERIUM, ADEPTUS ASTARTES, BLACK TEMPLARS</t>
  </si>
  <si>
    <t>Adeptus Astartes - Salamanders</t>
  </si>
  <si>
    <t>IMPERIUM, ADEPTUS ASTARTES, SALAMANDERS</t>
  </si>
  <si>
    <t>Adeptus Astartes - Blood Angels</t>
  </si>
  <si>
    <t>IMPERIUM, ADEPTUS ASTARTES, BLOOD ANGELS</t>
  </si>
  <si>
    <t>Adeptus Astartes - Night Hawks</t>
  </si>
  <si>
    <t>IMPERIUM, ADEPTUS ASTARTES, NIGHT HAWKS</t>
  </si>
  <si>
    <t>Adeptus Astartes - Deathwatch</t>
  </si>
  <si>
    <t>IMPERIUM, ADEPTUS ASTARTES, DEATHWATCH</t>
  </si>
  <si>
    <t>Adepta Sororitas - Order of Our Martyred Lady</t>
  </si>
  <si>
    <t>IMPERIUM, ADEPTUS MINISTORUM, ADEPTA SORORITAS, ORDER OF OUR MARTYRED LADY</t>
  </si>
  <si>
    <t>Agents of the Imperium</t>
  </si>
  <si>
    <t>IMPERIUM, AGENTS OF THE IMPERIUM</t>
  </si>
  <si>
    <t>Adeptus Mechanicus - Cult of Mars</t>
  </si>
  <si>
    <t>IMPERIUM, ADEPTUS MECHANICUS, CULT MECHANICUS, MARS</t>
  </si>
  <si>
    <t>Imperial Knights - House Taranis</t>
  </si>
  <si>
    <t>IMPERIUM, IMPERIAL KNIGHTS, QUESTOR MECHANICUS, HOUSE TARANIS</t>
  </si>
  <si>
    <t>Chaos Daemons</t>
  </si>
  <si>
    <t>CHAOS, LEGIONES DAEMONICA</t>
  </si>
  <si>
    <t>Heretic Astartes - Night Lords</t>
  </si>
  <si>
    <t>CHAOS, HERETIC ASTARTES, TRAITORIS ASTARTES, NIGHT LORDS</t>
  </si>
  <si>
    <t>Heretic Astartes - Death Guard</t>
  </si>
  <si>
    <t>CHAOS, HERETIC ASTARTES, TRAITORIS ASTARTES, NURGLE, DEATH GUARD</t>
  </si>
  <si>
    <t>Heretic Astartes - Thousand Sons</t>
  </si>
  <si>
    <t>CHAOS, HERETIC ASTARTES, TRAITORIS ASTARTES, TZEENTCH, THOUSAND SONS</t>
  </si>
  <si>
    <t>Heretic Astartes - World Eaters</t>
  </si>
  <si>
    <t>CHAOS, HERETIC ASTARTES, TRAITORIS ASTARTES, KHORNE, WORLD EATERS</t>
  </si>
  <si>
    <t>Craftworld - Biel-Tan</t>
  </si>
  <si>
    <t>AELDARI, ASURYANI, BIEL-TAN</t>
  </si>
  <si>
    <t>Drukhari</t>
  </si>
  <si>
    <t>AELDARI, DRUKHARI</t>
  </si>
  <si>
    <t>Necrons - Dynasty Mephrit</t>
  </si>
  <si>
    <t>NECRONS, MEPHRIT</t>
  </si>
  <si>
    <t>Orks - Clan Snakebites</t>
  </si>
  <si>
    <t>ORKS, SNAKEBITES</t>
  </si>
  <si>
    <t>faction_aptitude_name</t>
  </si>
  <si>
    <t>faction_aptitude_desc</t>
  </si>
  <si>
    <t>Oath of the Moment</t>
  </si>
  <si>
    <t>At the start of your Command phase, select one unit from your opponent’s army. Until the start of your next Command phase, each time a model from your army with this ability makes an attack that targets that ennemy unit, you can re-roll the Hit roll and you can re-roll the Wound roll.</t>
  </si>
  <si>
    <t>If a Black Templars unit suffers one or more casualties in the Shooting phase or as a result of Overwatch, all models in that unit gain the Counter-attack and Rage special rules until the end of the turn.</t>
  </si>
  <si>
    <t>Templar Vows</t>
  </si>
  <si>
    <t>At the start of the first battle round, select one of the four Templar Vows below to be active for ADEPTUS ASTARTES - Black Templars units from your army until the end of the battle._x000D_
    — SUFFER NOT THE UNCLEAN TO LIVE Melee weapons equipped by models in this unit have the Lethal Hits special rules._x000D_
    — UPHOLD THE HONOUR OF THE EMPEROR Models in this unit have the Feel no Pain 6+ ability and a Leadership characteristic of 5+._x000D_
    — ABHOR THE WITCH, DESTROY THE WITCH Models in this unit have a 4+ invulnerable save against Psychic Attacks and melee weapons equipped by models in this unit have the Anti-Psyker special rule._x000D_
    — ACCEPT ANY CHALLENGE, NO MATTER THE ODDS Melee weapons equipped by models in this unit have the Sustained Hit 1 special rule.</t>
  </si>
  <si>
    <t>Sof Will</t>
  </si>
  <si>
    <t>All units with this special rule automatically pass any Fear test they have to make, and can re-roll a single D6 when taking Morale or Pinning checks that they have failed.</t>
  </si>
  <si>
    <t>Nocturne Born</t>
  </si>
  <si>
    <t>All units from Adeptus Astartes - Salamanders army do not add their Initiative Score when making Sweeping Run rolls, and reduce any Run and Charge distances by -1” (to a minimum of 1”).</t>
  </si>
  <si>
    <t>The Covenant of Fire</t>
  </si>
  <si>
    <t>Units from this army have the following rules:_x000D_
    — OBSIDIAN FORGED Models in this unit have a 5+ invulnerable save against melta, volkite, plasma and flamer weapons, and melta bombs._x000D_
    — VENERATION OF WRATH All melta, volkite, plasma and flamer weapons, and melta bombs  equipped by models in this unit have Master-crafted special rule and models in this units can re-roll failed To Wound rolls._x000D_
    — IMPLACABLE Models in this unit gain the Move Throught Cover specail rule.</t>
  </si>
  <si>
    <t>Encarmine Fury</t>
  </si>
  <si>
    <t>All units from Adeptus Astartes - Blood Angels army gain +1 to their To Wound roll in Fighting phase.</t>
  </si>
  <si>
    <t>Without Remorse, Without Relent</t>
  </si>
  <si>
    <t>All units from Adeptus Astartes - Blood Angels army must always make Sweeping Run if they are able to , and may not volountarily Go to Ground.</t>
  </si>
  <si>
    <t>The Day of Sorrows</t>
  </si>
  <si>
    <t>Units from this army have the following rules:_x000D_
    — RESOLUTE DEFENCE Models in this unit cannot be Pinned and are Fearless when within 3" of any controlled objective._x000D_
    — AURA OF WRATH Ennemy unit which suffers a MLorale Check as a result of losing a fight agains this unit suffers an additionnal -1 Leadership Characteristic penalty when taking the test. Units immune to Fear are immune to this aptitude._x000D_
    — BY BLOOD SWARN Remainning models in this unit gain the Feel no Pain (5+) specail rule when reduce to 50% or less of its starting models.</t>
  </si>
  <si>
    <t>Kill Team</t>
  </si>
  <si>
    <t>Deathwatch units are organised in Kill Team. Before the battle, those Kill Team can be split in as many units that there are differents figurines type in the unit, but each figurines of an unit must have the same characteristics and special rules. Each unit create this way can be deployed at differents place and/or keep in reserve as classical units. The Kill Team still count as a unique unit for any kind of test affecting a unit.</t>
  </si>
  <si>
    <t>Mission Tatics</t>
  </si>
  <si>
    <t>At the start of your Command phase, you can select one of the Mission Tactics listed below. Until the start of your next Command phase, that Mission Tactic is active and its effects apply to all units from your army with this ability._x000D_
    — FUROR TACTICS While this Mission Tactic is active, weapons equipped by Deathwatch units from your army have the Sustained hits 1 special rule._x000D_
    — MALLEUS TACTICS While this Mission Tactic is active, weapons equipped by Deathwatch units from your army have the Lethal hits special rule._x000D_
    — PURGATUS TACTICS While this Mission Tactic is active, each time an Deathwatch unit from your army makes an attack, if a Critical Hit is scored, that attack has the Precision Shot or Precision Strike special rule, depending on the type of weapon used.</t>
  </si>
  <si>
    <t>By Wing &amp; Talon</t>
  </si>
  <si>
    <t>Infantry (except for Terminators or Jump Infantry) gain the Fleet and Infiltrate special rule._x000D_
    Jump Infantry, Bikes/Jetbikes and Terminator armoured Infantry gain the Furious Charge special rule.</t>
  </si>
  <si>
    <t>Decapitation Strike</t>
  </si>
  <si>
    <t>Units from this army have the following rules:_x000D_
    — SHADOW MASTErs  Each time a ranged attack targets an ADEPTUS ASTARTES unit from your army, unless the attacking model is within 12", subtract 1 from the Hit roll and the target has the Benefit of Cover against that attack._x000D_
    — FOR WHOM THE BELL TOLLS All Infanterie units in this detachment gain the Preferred Ennemy (Independent Characters) special rule._x000D_
    — PREDATORY STRIKE The controlling player may re-roll the dice to see who goes first/deploys first.</t>
  </si>
  <si>
    <t>Assigned Agents</t>
  </si>
  <si>
    <t>If every model in your army has the Imperium keyword, you can include Agents of the Imperium units in your army even if they do not have the Faction keyword you selected in the Select Army Faction step.</t>
  </si>
  <si>
    <t>Acts of Faith</t>
  </si>
  <si>
    <t>At the start of your Command phase, you gain 1 Miracle dice._x000D_
    Each time you gain a Miracle dice, roll one D6. The number you roll is the value of that Miracle dice, and cannot be changed or re-rolled, unless a rule specifically states otherwise._x000D_
    Before making a dice roll for a model or unit from your army with the Acts of Faith ability, if you have one or more Miracle dice, that unit can perform an Act of Faith by selecting one of those to substitute that dice roll (this counts as an unmodified dice roll)._x000D_
    Each Miracle dice can only be used in this way once. You can use Fate dice for any of the following types of dice roll: Run roll / Battle-shock test / Charge roll / Damage roll / Hit roll / Saving throw / Wound roll</t>
  </si>
  <si>
    <t>Doctrina Imperatives</t>
  </si>
  <si>
    <t>At the start of the battle round, you can select one of the Doctrina Imperatives below. Until the end of the battle round, that Doctrina Imperative is active for your army, and all units from your army gain the ability._x000D_
    Protector Imperative: Ranged weapons equipped by models in this unit have the Heavy special rule. Each time a ranged attack targets this unit, if this unit is within your deployment zone, worsen the AP characteristic of that attack by 1._x000D_
    Conqueror Imperative: Ranged weapons equipped by models in this unit have the Assault special rule. Each time a model in this unit makes a ranged attack, if the target of that attack is within your opponent’s deployment zone, improve the AP characteristic of that attack by 1.</t>
  </si>
  <si>
    <t>Panegyric Procession</t>
  </si>
  <si>
    <t>This unit do not suffer the penalty for moving and firing Heavy weapons. Increase the Scharacteristic of Heavy weapons models in the affected unit are equipped with by 1.</t>
  </si>
  <si>
    <t>Canticles of the Omnissiah</t>
  </si>
  <si>
    <t>At the start of the battle round, you can select one of the following Canticle. If you do so, until the end of the battle round, that Canticle is active for your army._x000D_
    — SHROUDPSALM This unit counts as receiving the benefits of Light Cover._x000D_
    — CHANT OF THE REMORSELESS FIST Each time a model in this unit make a melee attack, add 1 to the Scharacteristic of that attack._x000D_
    — INCANTATION OF THE IRON SOUL Each time a Combat Attrition test is taken for this unit, ignore any or all modifiers._x000D_
    — BENEDICTION OF THE OMNISSIAH Each time this unit is selected to shoot, when resolving its attacks you can re-roll one dice roll._x000D_
    — INVOCATION OF MACHINE VENGEANCE Each time an Run or charge roll is made for this unit, roll one additional D6 and discard the lowest result._x000D_
    — LITANY OF THE ELECTROMANCER Each time a melee attack is made against this unit, subtract 1 from that attack’s hit roll.</t>
  </si>
  <si>
    <t>Code Chivalric</t>
  </si>
  <si>
    <t>All unit from your army start with 1 Honour Point and gain one each time the Pledge is completed. The Honoured Ability is active when the unit has 1 or more Honour Point. When the Troth is completed, you lose 1 Honour Point, and you lose the Honoured Ability when you have less than 1 Honour Point. Choose one of the following Code Chivalric:_x000D_
    Protect Those in Need:_x000D_
    Pledge: A unit performed a Heroic Intervention or charge against an ennemy unit within engagement range of another friendly unit._x000D_
    Troth: A unit failed a Heroic Intervention or do not charge an ennemy unit within engagement range of another friendly unit._x000D_
    Honoured Ability: Gain the Furious charge special rule._x000D_
    Defend the Realm:_x000D_
    Pledge: Control more objectives than the opponent._x000D_
    Troth: Control less objectives than the opponent._x000D_
    Honoured Ability: At the start of your Command phase, you gain 1 additional Command point._x000D_
    Refuse No Challenge:_x000D_
    Pledge: You destroyed 2 or more ennemy units during the battle round._x000D_
    Troth: One of your unit fall back during the battle round._x000D_
    Honoured Ability: You can re-roll Run and charge rolls made for this model._x000D_
    Lay Low The Tyrants:_x000D_
    Pledge: You destroyed 1 or more  Character, Monster or Vehicle during the battle round._x000D_
    Troth: Less than 2 ennemy units have been destroyed by units from your army during that battle round._x000D_
    Honoured Ability: You can re-roll one hit roll or one wound roll each battle round.</t>
  </si>
  <si>
    <t>Sacristan Pledge</t>
  </si>
  <si>
    <t>Add 1 to the Wounds characteristic to this Model (if this model is Titanic, add 2 to its Wounds characteristic instead). At the start of each of your Command phases, this model regains 1 lost wound.</t>
  </si>
  <si>
    <t>"House Taranis</t>
  </si>
  <si>
    <t>Each time a model with this tradition loses a wound, unless that wound was lost as the result of a mortal wound, roll one D6: on a 6, that wound is not lost.</t>
  </si>
  <si>
    <t>Agents of the Adeptus Mechanicus</t>
  </si>
  <si>
    <t>All vehicles in this Detachment have the It Will Not Die special rule. In addition, all vehicles in the Detachment that are within 6" of an HQ choice from this Detachment at the start of the turn have the Power of the Machine Spirit special rule until the start of your next turn.</t>
  </si>
  <si>
    <t>Daemonic Instability</t>
  </si>
  <si>
    <t>Units with this special rule automatically pass Fear, Pinning and Morale tests (and cannot choose to fail any of these tests). When a unit loses an assault, it must take a Daemonic Instability test (Leadership test) at the Check Morale phase. For each point the unit fails its Daemonic Instability test by, it suffers one additional Mortal Wound. Note that a failed Daemonic Instability test does not cause a Daemon unit to fall back - once any casualties have been removed, the unit remains locked in combat. If the dice roll is a double 1 or double 6, the Daemons’ presence fluctuates:_x000D_
    Double 1 - Reality Blinks: All Wounds suffered by the unit during this phase are restored. Any models from this unit that were removed as casualties during this phase immediately return to play in coherency with a model in their unit that has not itself returned to play through Reality Blinks this phase._x000D_
    Double 6 - Banished!: Remove the entire unit from play as casualties. ennemy units that were locked in combat with only the banished unit immediately consolidate.</t>
  </si>
  <si>
    <t>Shadow of Chaos</t>
  </si>
  <si>
    <t>Your deployment zone is always within your army’s Shadow of Chaos. At the start of any phase, if you control at least half of the objective markers within No Man’s Land, until the end of that phase, No Man’s Land is within your army’s Shadow of Chaos. At the start of any phase, if you control at least half of the objective markers within your opponent’s deployment zone, until the end of that phase, your opponent’s deployment zone is within your army’s Shadow of Chaos.</t>
  </si>
  <si>
    <t>Daemonic Manifestation</t>
  </si>
  <si>
    <t>While a unit from your army is within your army’s Shadow of Chaos, each time that unit takes a Daemonic Instability test , add 1 to that test and, if that test is passed, up to D3 destroyed models can be returned to that unit, except if it is a Character unit, it regains D3 Wounds instead.</t>
  </si>
  <si>
    <t>Daemonic Terror</t>
  </si>
  <si>
    <t>While an ennemy unit is within your army’s Shadow of Chaos, each time that unit takes a Battle-shock test, subtract 1 from that test and, if that test is failed, that ennemy unit suffers D3 mortal wounds.</t>
  </si>
  <si>
    <t>Daemonic Incursion</t>
  </si>
  <si>
    <t>Units from this army have the following rules:_x000D_
    — WARP RIFTS Each time a unit from your army is set up on the battlefield using the Deep Strike ability, if it is set up wholly within your army’s Shadow of Chaos, it can be set up anywhere that is more than 6" horizontally away from all ennemy models, instead of more than 9"._x000D_
    — THE WARP UNLEASHED You can choose to re-roll any Daemonic Instability tests for units from this Detachment.</t>
  </si>
  <si>
    <t>A Talent for Murder</t>
  </si>
  <si>
    <t>If a unit or units from the Night Lords outnumber one or more ennemy units during any Initiative Step in which they fight, they gain +1 To Hit and To Wound. Bulky models counts as two and Very Bulky models counts as three for this rule.</t>
  </si>
  <si>
    <t>Nostraman Blood</t>
  </si>
  <si>
    <t>All models with this special rule fall back +1" further than normal. If they fail a Pinning Test, they may fall back instead of being pinned.</t>
  </si>
  <si>
    <t>From the Shadows</t>
  </si>
  <si>
    <t>All models with this special rule have a cover save of 5+ on the first game turn, even in open ground. This rule combine with any other rule related to cover save, but do not add to it.</t>
  </si>
  <si>
    <t>Dark Pact</t>
  </si>
  <si>
    <t>Each time a unit with this ability is selected to shoot or fight, it can make a Dark Pact. If it does, the equipped weapon gains the Lethal Hit or Sustained Hits 1 special rule (players choice). Each time a unit makes a Dark Pact, after it has resolved its attacks, it must take a Leadership test; if that test is failed, that unit suffers D3 mortal wounds.</t>
  </si>
  <si>
    <t>"Terror Assault</t>
  </si>
  <si>
    <t>Units from this army have the following rules:_x000D_
    — COVER OF DARKNESS The force may impose Night Fighting rules for the duration of the first game turn of any mission on a D6 roll of 2+. Night Fighting rule imposed in this manner carries on to the secnd game turn on a roll of 4+, and on the third turn on a 6+. While the Night Fighting rule is active, all models from the Night Lords gain +1 Initiative and +1" to their Run distance._x000D_
    — TERROR TACTICS Units with this trait have the following ability: ‘Terror Tactics (Aura): While an ennemy unit is within 9" of this unit, subtract 2 from the Leadership characteristic of models in that unit and subtract 1 from Combat Attrition tests taken for that unit. Each time a model with this trait makes an attack with a melee weapon, if that attack targets a unit that was below Half-Swhen the attacking unit was selected to fight, or if that attack targets a unit that has a Leadership characteristic of 5 or less, add 1 to that attack’s wound roll.</t>
  </si>
  <si>
    <t>Intractable</t>
  </si>
  <si>
    <t>When making a Swooping Run tests, models with this special rulereduce the score they role by -1.</t>
  </si>
  <si>
    <t>Remorseless</t>
  </si>
  <si>
    <t>All models with this special rule are immune to Fear and automatically pass any Pinning Test they need to make.</t>
  </si>
  <si>
    <t>Sons of Barbarus</t>
  </si>
  <si>
    <t>All models with this special rule may re-roll failed Dangerous Terrain tests, and gain the Feel no Pain (4+) special rule against any wounds inflicted with the Fleshbane or Poison special rule.</t>
  </si>
  <si>
    <t>Nurgles Gift (Aura)</t>
  </si>
  <si>
    <t>While an ennemy unit is within Contagion Range of this unit, subtract 1 from the Toughness characteristic of models in that ennemy unit. Contagion Range changes over the course of the battle, as below:_x000D_
    - 1st Battle round: Contagion Range = 3"_x000D_
    - 2nd Battle round: Contagion Range = 6"_x000D_
    - 3rd Battle round Onwards: Contagion Range = 9"</t>
  </si>
  <si>
    <t>The Reaping</t>
  </si>
  <si>
    <t>Units from this army have the following rules:_x000D_
    — SPREAD OF SICKNESS: If you control an objective marker at the end of your Command phase and a Death Guard unit from your army is within range of that objective marker, that objective marker is said to be Infected and remains under your control even if you have no models within range of it, until your opponent controls it at the start or end of any turn. In addition, while an objective marker is Infected and under your control, it has the Nurgle’s Gift ability as if it were a unit from your army (so ennemy units within Contagion Range of it will have their Toughness characteristic modified).</t>
  </si>
  <si>
    <t>Cult Arcana</t>
  </si>
  <si>
    <t>All unit in this army should have one of the following Cult Arcana. Add 1 to the Psychic test for power from the Discipline associated._x000D_
    Arcana           Discipline            Effect_x000D_
    Pavoni           Biomancy              Quickblood: The unit adds +I to its Run and Sweeping Run distances._x000D_
    Raptora          Telekinesis           Kine Shields:  The unit gains a 6+ invulnerable save, or increases it by 1, to a maximum of 3+._x000D_
    Corvidae         Divination            Precognitive Strike:  The unit re-roll To Hit rolls of a 1 if it remained stationary._x000D_
    Athanean         Telepathy             Mental Fortitude: The unit is immune to Fear and have the Adamantium Will special rule._x000D_
    Pyrae            Pyromancy             Ashen Blow: The unit gains the HoW special rule, or inflicts a second attacks of this type when it charges.</t>
  </si>
  <si>
    <t>Signs &amp; Portents</t>
  </si>
  <si>
    <t>If any unit within this army suffers wounds as a result of a Perils of the Warp test, every units of this army must immediately take a Pinning test. If all of the Independent Character units in this army have been slain, all surviving units suffer a -I Leadership characteristic penalty for the rest of the game and can no longer make Sweeping Runs.</t>
  </si>
  <si>
    <t>The Axis of Dissolution and The Guard of the Crimson King</t>
  </si>
  <si>
    <t>Units from this army have the following rules:_x000D_
    — ASTRAL WARFARE: When generating Warp Charge, the controlling player may roll an additional D6 and select the highest of the two results._x000D_
    — WREATHED IN LIGHTNING, THEY REND THE VEIL: When Terminator Unit arrive via Deep Strike, they gain the Fear special rule if they did not already possess it and may re-roll failed invulnerable saves of a 1 until their controlling player’’s next turn_x000D_
    — THE ALAMBIC OF ADAMANT: Unit form this Detachment automatically pass any Morale checks or Pinning tests they are called on to make if they are within 6" of an objective when the test is taken._x000D_
    — THE CAUSTIC OF GRACE: Unit form this Detachment may fire Overwatch on 5+ instead of 6+._x000D_
    — THE TRANSITION OF VITRIOL: Unit form this Detachment may re-roll failed To Hit and To Wound rolls against ennemy models which are Falling Back.</t>
  </si>
  <si>
    <t>Incarnate Violence</t>
  </si>
  <si>
    <t>All models with this special rule may re-roll To Wound rolls of a 1 on any turn in which they charge unless they made an Disordered charge. Character with this special rule also  gain +1 WS when fighting in Challenge.</t>
  </si>
  <si>
    <t>Bloodlust</t>
  </si>
  <si>
    <t>Units with this special rule consolidate toward the nearest ennemy unit they can harm. If this unit needs a Morale check after losing, roll a D6 before falling back; on a 4+, they stay. After the first assault, the unit gains the Rage special rule for the battles duration.</t>
  </si>
  <si>
    <t>Blood Madness</t>
  </si>
  <si>
    <t>When a unit with this special rule is affected by the Rage special rule, it must always make a Sweeping Runs if able and cannot Go to Ground or choose to fail a Morale check.</t>
  </si>
  <si>
    <t>Blessing of Khorne</t>
  </si>
  <si>
    <t>At the start of each battle round, roll eight D6, and use those to activate up to two Blessings of Khorne but you can only activate each once. Any unused dice are then discarded. Once activated, it applies to all units from your army until the end of the battle round._x000D_
    RAGE-FUELLED INVIGORATION  Any Double                 Add 2" to the Move characteristic of models in this unit._x000D_
    WRATHFUL DEVOTION          Any Double                 Models in this unit have the Feel no Pain 6+ ability, or add 1 to their FnP rolls._x000D_
    MARTIAL EXCELLENCE         Double 3+                  Melee weapons equipped by models gain the Sustained Hits 1 special rule._x000D_
    TOTAL CARNAGE              Double 4+ or Any triple    Each time a model in this unit is destroyed by a melee attack, if that model has not fought this phase, roll one D6: on a 4+ he can fight last, and is then removed._x000D_
    WARP BLADES                Double 5+ or Any Triple    Melee weapons equipped by models in this unit have the Lethal Hits ability._x000D_
    UNBRIDLED BLOODLUST        Double 6 or Triple 4+      This unit is eligible to declare a charge in a turn in which it Run.</t>
  </si>
  <si>
    <t>Berserker Assault</t>
  </si>
  <si>
    <t>Units from this army have the following rules:_x000D_
    — BERSERKER CHARGE Units with this trait gain the Hatred Special rule while outside of their own deployement zone._x000D_
    — UNSTOPPABLE WAVE Units with this trait must re-roll failed Pinning tests and must re-roll their Run roll results of 1.</t>
  </si>
  <si>
    <t>Stands of Fate</t>
  </si>
  <si>
    <t>At the start of the battle, make a Strands of Fate roll by rolling twelve D6. You can re-roll all of these dice, but if you do, roll one less D6, until you are satisfied with the results rolled (or until you only have a single D6 remaining). These results cannot be changed or re-rolled further, unless a rule specifically states otherwise._x000D_
    Once per phase, before making a dice roll for a model or unit from your army with the this ability, you can use one of those Fate dice by selecting one of those to substitute that dice roll (this counts as an unmodified dice roll)._x000D_
    Each Fate dice can only be used in this way once. You can use Fate dice for any of the following types of dice roll: Run roll / Battle-shock test / Charge roll / Damage roll / Hit roll / Saving throw / Wound roll</t>
  </si>
  <si>
    <t>Battle Focus</t>
  </si>
  <si>
    <t>Units from this army have the following rules:_x000D_
    — This unit is eligible to shoot in a turn in which it Run, but if it does so, then until the end of the phase, models in this unit cannot make attacks with Heavy weapons they are equipped with, and when resolving those attacks, this unit is treated as having Remained Stationary._x000D_
    — In your Shooting phase, after this unit has finished making its attacks, unless it Fell Back or Run this turn, this unit can move. Roll one D6: each model in this unit can make a Normal Move of up to a distance in inches equal to the result, as if it were your Movement phase. A unit that makes a Battle Focus move cannot embark within a Transport model with that move, and until the end of the turn, such a unit is not eligible to declare a charge. A unit cannot make a Battle Focus move if it arrived as Reinforcements this turn, and a unit cannot make more than one Battle Focus move per turn.</t>
  </si>
  <si>
    <t>Ancient Doom</t>
  </si>
  <si>
    <t>A model with this special rule has the Hatred special rule against Daemons of Slaanesh or models with the Mark of Slaanesh. Furthermore, when making Fear tests, a unit containing at least one model with this special rule suffers a -1 penalty to its Leadership if it is engaged in combat with a unit that contains at least one model with the Mark of Slaanesh or the Daemon of Slaanesh special rule. Moreover, you must add 1 to Morale tests for this unit if it is within 3" of any Slaanesh units.</t>
  </si>
  <si>
    <t>Power from Pain</t>
  </si>
  <si>
    <t>Each time one of your unit makes fail a Battle-shock test, makes passed under half wound or destroy an ennemy unit, or becomes under half wounds, it gains 1 Pain token._x000D_
    1  Pain token     Feel no Pain (6+)_x000D_
    2  Pain tokens    Feel no Pain_x000D_
    3  Pain tokens    Feel no Pain, Fear_x000D_
    4  Pain tokens    Feel no Pain, Fear, Furious Charge_x000D_
    5  Pain tokens    Feel no Pain, Fear, Furious Charge, Fearless_x000D_
    6  Pain tokens    Feel no Pain, Fear, Furious Charge, Fearless, Rage_x000D_
    7+ Pain tokens    Feel no Pain, Fear, Furious Charge, Fearless, Rage, Rampage</t>
  </si>
  <si>
    <t>The Serpent’s Kiss</t>
  </si>
  <si>
    <t>Re-roll wound rolls of 1 made for melee weapons and poisoned weapons used by models from this detachment.</t>
  </si>
  <si>
    <t>The Speed of the Kill</t>
  </si>
  <si>
    <t>Units from this detachment can charge in the same turn in which they Run, and you can re-roll failed charge rolls for those units.</t>
  </si>
  <si>
    <t>Distillers of Fear</t>
  </si>
  <si>
    <t>Models in ennemy units must subtract 1 from their Leadership characteristic for each unit from this detachment that is within 6" (to a maximum of -3).</t>
  </si>
  <si>
    <t>Reanimation Protocols</t>
  </si>
  <si>
    <t>At the end of your Command phase, each unit from your army with this ability activates its Reanimation Protocols and reanimates D3 wounds. Moreover, roll a D6 each time the model suffers an unsaved Wound, subtracting 1 from the result if the hit that inflicted the Wound had the Instant Death special rule. On a 5+, discount the unsaved Wound and treat it as having been saved. Certain special rules and wargear items can provide modifiers to this dice roll; these are cumulative, but the required dice roll can never be improved to be better than 4+. If a unit has both the Reanimation Protocols and Feel no Pain special rules, you can choose to use one special rule or the other to attempt to avoid the Wound, but not both. Choose which of the two special rules you will use each time a model suffers an unsaved Wound.</t>
  </si>
  <si>
    <t>Uncanny Artificers</t>
  </si>
  <si>
    <t>Units from this army have the following rules:_x000D_
    — Each time a model with this code would lose a wound as the result of a mortal wound, roll one D6; on a 5+ that wound is not lost._x000D_
    — Each time you make Reanimation Protocol rolls for this unit, you can re-roll one of the dice.</t>
  </si>
  <si>
    <t>Waaagh!</t>
  </si>
  <si>
    <t>Units from this army have the following rules:_x000D_
    Call Da Waaagh!: Once per battle, at the start of the turn, you can call a Waaagh! If you do, until the start of the next battle round:_x000D_
    — Orks units from your army are eligible to declare a charge in a turn in which they Run._x000D_
    — Add 1 to the Sand Attacks characteristics of melee weapons equipped by Orks models from your army._x000D_
    — Orks models from your army have a 5++ invulnerable save._x000D_
    Get Stuck In!: The turn next to the Call Da Waaagh! turn, until the start of the next battle round:_x000D_
    — Add 1 to the Sand Attacks characteristics of melee weapons equipped by Orks models from your army._x000D_
    — Orks models from your army have a 6++ invulnerable save.</t>
  </si>
  <si>
    <t>Mob Rule</t>
  </si>
  <si>
    <t>When using the Leadership characteristic of this unit, you can use either its own Leadership characteristic, or you can choose for the characteristic to be equal to either the number of models in the unit or the number of models in another friendly unit within 6".</t>
  </si>
  <si>
    <t>’Ere We Go!</t>
  </si>
  <si>
    <t>This unit can re-roll a single dice when determining its charge range.</t>
  </si>
  <si>
    <t>Get Stuck In</t>
  </si>
  <si>
    <t>Melee weapons equipped by Orks models from your army have the Sustained Hits 1 special rule.</t>
  </si>
  <si>
    <t>Taktiks</t>
  </si>
  <si>
    <t>A unit with this kultur gains the benefit of cover, even while they are not entirely on or in a terrain feature, if the ennemy model making the attack is at least 18" away. In addition, units with this kultur can shoot or charge (but not both) even if they Fell Back in the same turn. If such a unit is embarked, it can only do so if the Transport that Fell Back also has this kul</t>
  </si>
  <si>
    <t>types_name</t>
  </si>
  <si>
    <t>types_desc</t>
  </si>
  <si>
    <t>Infantries are the most common and dependable units in Warhammer 40,000. As the bulk of the rules are concerned with them, there are no additional rules to present here.</t>
  </si>
  <si>
    <t>Bikes have several special rules: they cannot Go to Ground or be Pinned, treat difficult terrain as dangerous, move 3D6" when Falling Back, and have the Hammer of Wrath, Jink, Relentless, and Very Bulky abilities. They cannot Run but can Turbo-boost instead, adding 12" to their Movement characteristic, but cannot shoot, charge, or take other actions until their next turn after Turbo-boosting.</t>
  </si>
  <si>
    <t>Jetbikes have special rules: they cannot Go to Ground or be Pinned, are not slowed by difficult terrain, can move over other models and terrain, but must test for Dangerous Terrain if they start or end their move in it. They move 3D6" when Falling Back and have Hammer of Wrath, Jink, Relentless, and Very Bulky abilities. They cannot Run but can Turbo-boost instead, adding 24" to their Movement characteristic, but cannot shoot, charge, or take other actions until their next turn after Turbo-boosting.</t>
  </si>
  <si>
    <t>Artillery</t>
  </si>
  <si>
    <t>If all crew models are killed, the guns are removed. Additional models added to the crew can operate the guns. Independent Characters cannot operate the guns. Artillery units need at least one crewman per gun to move. Crewmen within 2" of a gun in the Shooting phase can fire it, while others can fire side arms. Guns require line of sight to the target from both the gun model and firing crewman. Wounds are allocated to the crew first. Artillery units cannot charge. In combat, only engaged crew models can fight back. Abandoned guns without crewmen are removed when the unit Falls Back. If forced to Fall Back from close combat, the unit is automatically destroyed if the enemy can make a Sweeping Run.</t>
  </si>
  <si>
    <t>Jump</t>
  </si>
  <si>
    <t>Jump units can use their jump packs once per turn in either the Movement or Assault phase. They cannot use them in both phases in the same turn. If not using jump packs, they move normally. The entire unit must use the same form of movement. Jump units move up to 2 times their Movement characteristic when using jump packs in the Movement phase and can reroll charge distance and gain the Hammer of Wrath rule when using jump packs to charge. Their Fall-Back moves are always 3D6". They also have the Bulky and Deep Strike special rules.</t>
  </si>
  <si>
    <t>Jet Pack units have the option to move as normal or use their jet packs. When using jet packs, they can move over models and terrain freely but must test for Dangerous Terrain if starting or ending in difficult terrain. They cannot end their move on other models unless its impassable terrain treated as dangerous. In the Assault phase, they can move up to 2D6" if not charging, even after shooting or running. They also have the Bulky, Deep Strike, and Relentless special rules.</t>
  </si>
  <si>
    <t>Beasts are not slowed by difficult terrain (even when charging) and automatically pass Dangerous Terrain tests. Beasts make Fall Back moves just like Infantry, except that they move 3D6". Beasts have the Fleet special rule.</t>
  </si>
  <si>
    <t>Cavalries are not slowed down by difficult terrain (even when charging). However, Cavalry models treat all difficult terrain as dangerous terrain instead. Cavalries are not slowed down by difficult terrain (even when charging). However, Cavalry models treat all difficult terrain as dangerous terrain instead. Cavalries have the Fleet and Hammer of Wrath special rules.</t>
  </si>
  <si>
    <t>Monsters may never Go to Ground, voluntarily or otherwise. Monsters have the Fear, Hammer of Wrath, Move Through Cover, Relentless and Smash special rules.</t>
  </si>
  <si>
    <t>Measuring Distances: As vehicle models do not usually have bases, the normal rule of measuring distances to or from a base cannot be used. Instead, for distances involving a vehicle, measure to and from their hull, ignore gun barrels, dozer blades, antennas, banners and other decorative elements. There is, however, the notable exception of a vehicle’s weaponry. When firing a vehicle’s weapons, ranges are measured from the muzzle of the firing weapon, whilst line of sight is determined from the weapon’s mounting point and along its barrel._x000D_
    Movement Phase: Vehicles pivot around their center-point to turn, without moving. This maneuver does not count as movement, making the vehicle Stationary if it only pivots. Immobilized vehicles cannot pivot. They cannot move over friendly models, like other units._x000D_
    - Stationary: A vehicle that remains Stationary will be able to bring its full firepower to bear on the enemy._x000D_
    - Combat Speed: A vehicle that travels up to Movement Characteristics is said to be moving at Combat Speed._x000D_
    - Cruising Speed: A vehicle that travels up to 1,5 times its Movement Characteristics (round in superior) is said to be moving at Cruising Speed._x000D_
    Difficult and Dangerous Terrain: Vehicles ignore slowdowns in broken terrain but treat it as dangerous. Failing a Dangerous Terrain test costs them a Hull Point and causes an Immobilized result._x000D_
    Psychic Phase: Even vehicles can harbor powerful connections to the Warp. Vehicles with the Psychic Pilot special rule manifest their psychic powers during the Psychic phase, as normal._x000D_
    Shooting Phase: Vehicles with Relentless rule can fire weapons based on their movement:_x000D_
    - Stationary: All Heavy weapons._x000D_
    - Combat Speed: All weapons at full accuracy, except Heavy weapon which Snap Shots._x000D_
    - Cruising Speed: Only Snap Shots allowed._x000D_
    Ordnance Weapons: Vehicles can move and fire Ordnance weapons, but when they do, their other weapons can only make Snap Shots that turn. Even at Cruising Speed, vehicles can Snap Shoot Ordnance, but cannot fire other Ordnance weapons unless it is a Snapshot._x000D_
    Line of Sight: When firing a vehicle’s weapons, check line of sight from each weapon’s mounting and along its barrel. If the target unit is in partial cover from some of the vehicle’s weapons, calculate cover saves for each firing weapon separately. Ensure the target is within the weapon’s arc of sight, even for Barrage weapons._x000D_
    Moving Flat Out: A vehicle can opt to move Flat Out instead of shooting, moving up to its Movement characteristic plus 6". This movement triggers Dangerous Terrain tests. However, a Tank cannot move Flat Out if it performed a Tank Shock in the same turn._x000D_
    Shooting at Vehicles: When targeting a vehicle, a unit must have line of sight to its hull or turret. Roll To Hit and, If manifested, roll to penetrate the vehicle’s Armor Value. Shots are resolved against the facing from which they come; determine this by drawing two lines through the vehicle’s corners._x000D_
    Blast Weapons: When using a Blast weapon against a vehicle, place the marker over any part of the vehicle’s hull and roll for scatter. Each blast hitting the vehicle targets the Armor Value facing the firer, regardless of the marker’s position._x000D_
    Template Weapons: If a vehicle, or its base, is even partially under a template, it is hit on the Armor Value facing the firer._x000D_
    Resolving a Damage: After deducting Hull Points, roll a D6 for each penetrating hit and consult the Vehicle Damage table, applying modifiers from high AP weapons. All modifiers are cumulative._x000D_
    Glancing Hits: If a glancing hit was scored, the vehicle loses 1 Hull Point._x000D_
    Penetrating Hits: If a penetrating hit was scored, the vehicle not only loses 1 Hull Point, but also suffers additional damage._x000D_
    High AP Weapons: AP-4 weapons add +1 to the Vehicle Damage table roll for penetrating hits, while AP-5 weapons add +2._x000D_
    Vehicle Damage Results and Hull Points: If a rule inflicts Crew Shaken, Crew Stunned, Weapon Destroyed, or Immobilized on a vehicle without mentioning losing a Hull Point or taking damage, apply the corresponding result from the Vehicle Damage chart without losing any Hull Points._x000D_
    Wrecked Vehicles: A vehicle reduced to 0 Hull Points becomes a Wreck. If it was a Flyer in Zoom mode, it undergoes a Crash and Burn! as per the Vehicle Damage table. Otherwise, it remains in place as difficult terrain, like Citadel scenery._x000D_
    Damage Table:_x000D_
    - 1-3: Crew Shaken. The vehicle can only fire Snap Shots until the end of its next turn._x000D_
    - 4: Crew Stunned. The vehicle can only fire Snap Shots until the end of its next turn. If the vehicle is a Zooming Flyer, it must move 20" and cannot turn at all in its next Movement phase. If the vehicle is not a Zooming Flyer, it cannot move or pivot until the end of its next turn._x000D_
    - 5: Weapon Destroyed. One of the vehicle’s weapons (randomly chosen) is destroyed (including any combi-, built in, out of ammunition weapons or upgrades that are weapons. If a vehicle has no weapons left, treat this result as an Immobilized result instead._x000D_
    - 6: Immobilized. If the vehicle is a Chariot, count this result as a Crew Stunned result instead. If the vehicle is a Zooming Flyer, roll a further D6: on a 1 or 2, that Flyer will immediately Crash and Burn! on a 3+ the Flyer counts this result as Crew Stunned instead. Other vehicles are Immobilized. An Immobilized vehicle cannot move. It may not even pivot, but its turrets may continue to rotate to select targets, and other weapons retain their normal arcs of fire. Any Immobilized results suffered by an already Immobilized vehicle instead remove an additional Hull Point._x000D_
    - 7+: Explodes! The vehicle is destroyed. If the vehicle is a Zooming Flyer, it will immediately Crash and Burn! otherwise nearby units are impacted by the deadly demise special rule listed in the Vehicle profile. The vehicle is then removed from the battlefield._x000D_
    Crash and Burn! Centre the large blast marker over the Flyer, it then scatters 2D6". Any units under the blast marker’s final position are impacted by the deadly demise special rule listed in the Vehicle profile. The Flyer is then removed from the battlefield._x000D_
    Cover/Obscured Targets: _x000D_
    - For a vehicle to be in cover, at least 25% of its facing must be obscured from the firer’s perspective._x000D_
    - Being inside terrain does not automatically provide cover; the 25% rule applies._x000D_
    - Vehicles cannot Go to Ground._x000D_
    - Obscured vehicles take cover saves against hits that cause damage, like non-vehicle models._x000D_
    - If a unit cannot see one facing but can see another, it can still shoot, with the target gaining a slightly better cover save._x000D_
    Assault Phase:_x000D_
    Assaulting with a Vehicle: Vehicles cannot charge. Note that Walkers and Chariots are exceptions to this._x000D_
    Assaulting a Vehicle: Infantry can pose a grave threat to vehicles if they get close enough. They can wreck a vehicle by shooting through vision slits, planting explosives on fuel tanks, tearing open hatches to attack the crew or committing some other equally imaginative act of mayhem._x000D_
    Charging a Vehicle: A unit can charge a vehicle in their Charge Phase. The charge move is conducted the same as for charging other enemy units._x000D_
    Vehicles and Overwatch: Unless specified otherwise, vehicles cannot make Overwatch fire._x000D_
    Fighting the Assault: Vehicle fight using their Melee Weapons._x000D_
    In close combat, all hits are resolved against the vehicle’s rear Armor, to represent the chance of attacking a vulnerable spot._x000D_
    Assault Results: In combat against vehicles, there is no Pile In or locking in combat. Calculate assault results normally, with glancing hits as 1 Wound and penetrating hits as 2 Wounds. If the vehicle loses, nothing changes. If it wins, the enemy may have to Fall Back on a failed Morale check, but there is no Consolidation or Sweeping Run. nothing happens. _x000D_
    Successive Turns: If a vehicle stays stationary after surviving an assault, enemy models in base contact are not locked in combat and can be shot during the Shooting phase. If the vehicle pivots, move these models aside and then back into contact afterward. During the Assault phase, units with models in contact can attack the vehicle again._x000D_
    Vehicles, Leadership and Morale: Vehicles are considered steadfast, never taking Morale checks or Leadership tests. Any occasional setbacks are represented by Crew Shaken and Crew Stunned results on the Vehicle Damage table.</t>
  </si>
  <si>
    <t>Pts</t>
  </si>
  <si>
    <t>Movement</t>
  </si>
  <si>
    <t>Cruising</t>
  </si>
  <si>
    <t>Hover</t>
  </si>
  <si>
    <t>BS</t>
  </si>
  <si>
    <t>WS</t>
  </si>
  <si>
    <t>S</t>
  </si>
  <si>
    <t>T</t>
  </si>
  <si>
    <t>Front</t>
  </si>
  <si>
    <t>Side</t>
  </si>
  <si>
    <t>Rear</t>
  </si>
  <si>
    <t>HP</t>
  </si>
  <si>
    <t>A</t>
  </si>
  <si>
    <t>I</t>
  </si>
  <si>
    <t>Ld</t>
  </si>
  <si>
    <t>OC</t>
  </si>
  <si>
    <t>Sv</t>
  </si>
  <si>
    <t>Invu Sv</t>
  </si>
  <si>
    <t>Nb Fig</t>
  </si>
  <si>
    <t>Full Name</t>
  </si>
  <si>
    <t>weapons.1</t>
  </si>
  <si>
    <t>weapons.2</t>
  </si>
  <si>
    <t>weapons.3</t>
  </si>
  <si>
    <t>weapons.4</t>
  </si>
  <si>
    <t>weapons.5</t>
  </si>
  <si>
    <t>weapons.6</t>
  </si>
  <si>
    <t>weapons.7</t>
  </si>
  <si>
    <t>weapons.8</t>
  </si>
  <si>
    <t>weapons.9</t>
  </si>
  <si>
    <t>weapons.10</t>
  </si>
  <si>
    <t>weapons.11</t>
  </si>
  <si>
    <t>weapons.12</t>
  </si>
  <si>
    <t>aptitudes.1</t>
  </si>
  <si>
    <t>aptitudes.2</t>
  </si>
  <si>
    <t>aptitudes.3</t>
  </si>
  <si>
    <t>aptitudes.4</t>
  </si>
  <si>
    <t>aptitudes.5</t>
  </si>
  <si>
    <t>aptitudes.6</t>
  </si>
  <si>
    <t>aptitudes.7</t>
  </si>
  <si>
    <t>aptitudes.8</t>
  </si>
  <si>
    <t>Missile launcher</t>
  </si>
  <si>
    <t>Typhoon missile launcher</t>
  </si>
  <si>
    <t>Twin heavy plasma cannon</t>
  </si>
  <si>
    <t>Pyroclast flame projector</t>
  </si>
  <si>
    <t>Implacable Advance</t>
  </si>
  <si>
    <t>Dreadfire heavy flamer</t>
  </si>
  <si>
    <t>Vigil Spear</t>
  </si>
  <si>
    <t>Plasma pistol</t>
  </si>
  <si>
    <t>Plasma cannon</t>
  </si>
  <si>
    <t>Blackstar rocket launcher</t>
  </si>
  <si>
    <t>Executioner pistol</t>
  </si>
  <si>
    <t>Eradication ray</t>
  </si>
  <si>
    <t>Eradication beamer</t>
  </si>
  <si>
    <t>Reaper chainsword</t>
  </si>
  <si>
    <t>Thunderstrike gauntlet</t>
  </si>
  <si>
    <t>Lakrimae</t>
  </si>
  <si>
    <t>Infected plasma pistol</t>
  </si>
  <si>
    <t>Manreaper</t>
  </si>
  <si>
    <t>Great axe of Khorne</t>
  </si>
  <si>
    <t>Harvester cannon</t>
  </si>
  <si>
    <t>Mutating Warpblade</t>
  </si>
  <si>
    <t>Arcane Fireball</t>
  </si>
  <si>
    <t>Fire of Tzeentch</t>
  </si>
  <si>
    <t>Doomsday cannon</t>
  </si>
  <si>
    <t>Hekatarii blade</t>
  </si>
  <si>
    <t>Demiklaives</t>
  </si>
  <si>
    <t>Star glaive</t>
  </si>
  <si>
    <t>Reaper launcher</t>
  </si>
  <si>
    <t>Hellfire Extremis</t>
  </si>
  <si>
    <t>weapon_type.1</t>
  </si>
  <si>
    <t>weapon_type.2</t>
  </si>
  <si>
    <t>weapon_type.3</t>
  </si>
  <si>
    <t>weapon_type.4</t>
  </si>
  <si>
    <t>weapon_type.5</t>
  </si>
  <si>
    <t>Bomb</t>
  </si>
  <si>
    <t>Salvo 5/10</t>
  </si>
  <si>
    <t>Salvo 2/3</t>
  </si>
  <si>
    <t>Salvo 3/5</t>
  </si>
  <si>
    <t>Salvo 4/6</t>
  </si>
  <si>
    <t>Aptitudes</t>
  </si>
  <si>
    <t>Special Rules</t>
  </si>
  <si>
    <t>Weapons</t>
  </si>
  <si>
    <t>Domains</t>
  </si>
  <si>
    <t>Plasma gun</t>
  </si>
  <si>
    <t>Combi-plasma</t>
  </si>
  <si>
    <t>Combi-melta</t>
  </si>
  <si>
    <t>Cleanse</t>
  </si>
  <si>
    <t>Mental Fortress</t>
  </si>
  <si>
    <t>Infernus heavy bolter</t>
  </si>
  <si>
    <t xml:space="preserve"> Unbreakable Duty</t>
  </si>
  <si>
    <t xml:space="preserve"> Deeds of Heroism</t>
  </si>
  <si>
    <t>Omni-scrambler</t>
  </si>
  <si>
    <t xml:space="preserve"> Terror Troops (Aura)</t>
  </si>
  <si>
    <t>Plasma incinerator</t>
  </si>
  <si>
    <t>Plasma caliver</t>
  </si>
  <si>
    <t>Reaper chaincleaver</t>
  </si>
  <si>
    <t>Kombi-skorcha</t>
  </si>
  <si>
    <t>Kustom mega-blasta</t>
  </si>
  <si>
    <t>Stalker’s forelimbs</t>
  </si>
  <si>
    <t>Transport Capacity (10)</t>
  </si>
  <si>
    <t>Firing Deck (0)</t>
  </si>
  <si>
    <t>Transport Capacity (20)</t>
  </si>
  <si>
    <t>Nerve_Shredding Shriek</t>
  </si>
  <si>
    <t>Aeldari missile launcher</t>
  </si>
  <si>
    <t>Transport Capacity (12)</t>
  </si>
  <si>
    <t>Transport Capacity (6)</t>
  </si>
  <si>
    <t>Prism cannon</t>
  </si>
  <si>
    <t>Doomweaver</t>
  </si>
  <si>
    <t>Ghostglaive</t>
  </si>
  <si>
    <t>Titanic ghostglaive</t>
  </si>
  <si>
    <t>Frag cannon</t>
  </si>
  <si>
    <t>Black Sword</t>
  </si>
  <si>
    <t>Combi-flamer</t>
  </si>
  <si>
    <t>Winged Delivrance</t>
  </si>
  <si>
    <t>Bellicatus missile array</t>
  </si>
  <si>
    <t>Firing Deck (6)</t>
  </si>
  <si>
    <t>Glory to Chaos</t>
  </si>
  <si>
    <t>The Bloody_Handed (Aura)</t>
  </si>
  <si>
    <t>The Blade of Destruction</t>
  </si>
  <si>
    <t>Condemnor strake</t>
  </si>
  <si>
    <t>Firing Deck (2)</t>
  </si>
  <si>
    <t>Huge Transport Capacity (12 + 1 Dreadnought)</t>
  </si>
  <si>
    <t>Nuncio Vox</t>
  </si>
  <si>
    <t>Blackstar cluster launcher</t>
  </si>
  <si>
    <t>Huge Transport Capacity (12)</t>
  </si>
  <si>
    <t>Silence</t>
  </si>
  <si>
    <t>The Blade of Ahn-Nunurta</t>
  </si>
  <si>
    <t>Firing Deck (12)</t>
  </si>
  <si>
    <t>Transport Capacity (11)</t>
  </si>
  <si>
    <t>Firing Deck (11)</t>
  </si>
  <si>
    <t>Vilith-zhar, the Sword of Souls</t>
  </si>
  <si>
    <t>Twin</t>
  </si>
  <si>
    <t>Devastating Wounds</t>
  </si>
  <si>
    <t>Sustained Hit 1</t>
  </si>
  <si>
    <t>Anti-Infantry</t>
  </si>
  <si>
    <t>Lethal Hits</t>
  </si>
  <si>
    <t>Sustained Hit D3</t>
  </si>
  <si>
    <t>Sustained Hits 2</t>
  </si>
  <si>
    <t>Sustained Hits 1</t>
  </si>
  <si>
    <t>Anti-Flyer</t>
  </si>
  <si>
    <t>Extra AttacksSoul</t>
  </si>
  <si>
    <t>Large Blast</t>
  </si>
  <si>
    <t>Sky Fire</t>
  </si>
  <si>
    <t>Sustained Hits 3</t>
  </si>
  <si>
    <t>Rappid Fire D6+3</t>
  </si>
  <si>
    <t>Poisoned (4+)</t>
  </si>
  <si>
    <t>Rapid Fire 5</t>
  </si>
  <si>
    <t>Sustained Hit 2</t>
  </si>
  <si>
    <t>Anti-Vehicles</t>
  </si>
  <si>
    <t>Unwieldy Two Handed</t>
  </si>
  <si>
    <t>Master-crafted- Poisoned (2+)</t>
  </si>
  <si>
    <t>Anti-Vehicle</t>
  </si>
  <si>
    <t>Rapid Fire D3</t>
  </si>
  <si>
    <t>Blast -Ignores Cover</t>
  </si>
  <si>
    <t>Anti-Character</t>
  </si>
  <si>
    <t>Anti-Psyker</t>
  </si>
  <si>
    <t>Poisoned (3+)</t>
  </si>
  <si>
    <t>Warp Mutation, Concussive</t>
  </si>
  <si>
    <t>Twin-li,ked</t>
  </si>
  <si>
    <t>Poisonned (2+)</t>
  </si>
  <si>
    <t>Duellist Edge</t>
  </si>
  <si>
    <t>Faction Aptitudes</t>
  </si>
  <si>
    <t>Longueur Aptitude Name</t>
  </si>
  <si>
    <t>Deep Strike - Daemon - Fear - Furious Charge</t>
  </si>
  <si>
    <t>Independent Character - And They Shall Know No Fear - Eternal Warrior - Very Bulky - Fear - Fleet - Adamantium Will - Fearless - Lone Operative - It Will Not Die - Precision Strike - Precision Shot</t>
  </si>
  <si>
    <t>Independent Character - Frag &amp; Krak Grenades - Eternal Warrior - Bulky - Fearless - Hit &amp; Run - Adamantium Will - Deep Strike</t>
  </si>
  <si>
    <t>Night Vision - Fear - Fearless - Fleet - Daemon - Fight First - Bulky</t>
  </si>
  <si>
    <t>Furious Charge - Fearless - Fleet - Daemon - Bulky</t>
  </si>
  <si>
    <t>Independent Character - Deep Strike - Daemon - Fear - Furious Charge</t>
  </si>
  <si>
    <t>Deep Strike - Daemon - Fear - Scout - Furious Charge</t>
  </si>
  <si>
    <t>Deep Strike - Daemon - Fear</t>
  </si>
  <si>
    <t>Independent Character - Deep Strike - Daemon - Fear - Lone Operative - Psyker (2)</t>
  </si>
  <si>
    <t>Independent Character - Accute Sens - Night Vision - Eternal Warrior - Bulky - Fear - Fleet - Counter-Attack - Adamantium Will - It Will Not Die - Fearless - Lone Operative - Frag Grenades - Furious Charge - Precision Strike - Precision Shot</t>
  </si>
  <si>
    <t>Night Vision - Fear - Frag &amp; Krak Grenades - Deep strike - Counter-Attack - Furious Charge - Daemon - Bulky</t>
  </si>
  <si>
    <t>Independent Character - Deep Strike - Daemon - Fear - Furious Charge - Chariot</t>
  </si>
  <si>
    <t>Deep Strike - Daemon - Fear - Furious Charge - Chariot</t>
  </si>
  <si>
    <t>Independent Character - Lone Operative - Deep Strike - Daemon - Fear- Psyker (3)</t>
  </si>
  <si>
    <t>Independent Character - Deep Strike - Daemon - Fear - Lone Operative - Chariot - Psyker (3)</t>
  </si>
  <si>
    <t>Independent Character - Deep Strike - Daemon - Fear - Lone Operative</t>
  </si>
  <si>
    <t>Deep Strike - Daemon - Fear - Brotherhood of Sorcerers - Psyker (1)</t>
  </si>
  <si>
    <t>Deep Strike - Daemon - Fear - Chariot</t>
  </si>
  <si>
    <t>Daemon - Fleet - Fear - Independent Character - Hammer of Wrath - Relentless - Smash - Move Through Cover</t>
  </si>
  <si>
    <t>Independent Character - And They Shall Know No Fear - Eternal Warrior - Very Bulky - Fear - Fleet - Adamantium Will - Fearless - Deep Strike - Lone Operative - It Will Not Die - Precision Strike - Precision Shot</t>
  </si>
  <si>
    <t>Night Vision - Fear - Daemon - It Will Not Die - Flyer</t>
  </si>
  <si>
    <t>Night Vision - Fear - Daemon - It Will Not Die - Fleet - Searchlight - Smoke launchers - Walker</t>
  </si>
  <si>
    <t>Night Vision - Fear - Daemon - Walker</t>
  </si>
  <si>
    <t>Independent Character - Relentless - Frag Grenades - Eternal Warrior - Very Bulky - Fear - Fleet - Fearless - Adamantium Will - It Will Not Die - Move Through Cover - Daemon - Lone Operative - Psyker (2)</t>
  </si>
  <si>
    <t>Fearless - Move Through Cover - Feel no Pain (5+) - Fear - Daemon - It Will Not Die - Fleet - Searchlight - Smoke launchers - Walker</t>
  </si>
  <si>
    <t>Fearless - Move Through Cover - Feel no Pain (5+) - Fear - Daemon - It Will Not Die - Searchlight - Smoke launchers - Skimmer</t>
  </si>
  <si>
    <t>Independent Character - Eternal Warrior - Very Bulky - Fear - Fleet - Fearless - It Will Not Die - Deep Strike - Daemon - Lone Operative - Adamantium Will - Psyker (5)</t>
  </si>
  <si>
    <t>Furious Charge - Fear - Daemon - It Will Not Die - Flyer</t>
  </si>
  <si>
    <t>Independent Character - Lone Operative - Deep Strike - Colossal - Daemon - Fear - Furious Charge</t>
  </si>
  <si>
    <t>Independent Character - Lone Operative - Deep Strike - Daemon - Fear - Furious Charge - Eternal Warrior</t>
  </si>
  <si>
    <t>Independent Character - Deep Strike - Daemon - Fear - Hatred - Lone Operative - Scout - Furious Charge</t>
  </si>
  <si>
    <t>Deep Strike - Daemon - Fear - Furious Charge - Walker</t>
  </si>
  <si>
    <t>Independent Character - Lone Operative - Deep Strike - Daemon - Fear - Eternal Warrior - Psyker (5)</t>
  </si>
  <si>
    <t>Independent Character - Deep Strike - Daemon - Fear - Psyker (1)</t>
  </si>
  <si>
    <t>Deep Strike - Daemon - Fear - Walker</t>
  </si>
  <si>
    <t>Fleet - Fear - Independent Character - Daemon - Deep Strike - Hammer of Wrath - Relentless - Smash - Move Through Cover - Psyker (2)</t>
  </si>
  <si>
    <t>48 Pts</t>
  </si>
  <si>
    <t>49 Pts Updated</t>
  </si>
  <si>
    <t>Nb Carac Spe_rules</t>
  </si>
  <si>
    <t>Range</t>
  </si>
  <si>
    <t>AP</t>
  </si>
  <si>
    <t>D</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</si>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</sst>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ptos Narrow"/>
      <family val="2"/>
      <scheme val="minor"/>
    </font>
    <font>
      <sz val="10"/>
      <color theme="1"/>
      <name val="Aptos Narrow"/>
      <family val="2"/>
      <scheme val="minor"/>
    </font>
    <font>
      <b/>
      <sz val="11"/>
      <color theme="1"/>
      <name val="Aptos Narrow"/>
      <family val="2"/>
      <scheme val="minor"/>
    </font>
    <font>
      <sz val="8"/>
      <name val="Aptos Narrow"/>
      <family val="2"/>
      <scheme val="minor"/>
    </font>
    <font>
      <b/>
      <sz val="10"/>
      <color theme="1"/>
      <name val="Aptos Narrow"/>
      <family val="2"/>
      <scheme val="minor"/>
    </font>
    <font>
      <b/>
      <sz val="9"/>
      <color theme="1"/>
      <name val="Aptos Narrow"/>
      <family val="2"/>
      <scheme val="minor"/>
    </font>
    <font>
      <b/>
      <sz val="10"/>
      <color theme="0"/>
      <name val="Aptos Narrow"/>
      <family val="2"/>
      <scheme val="minor"/>
    </font>
    <font>
      <b/>
      <sz val="9"/>
      <color theme="0"/>
      <name val="Aptos Narrow"/>
      <family val="2"/>
      <scheme val="minor"/>
    </font>
    <font>
      <sz val="8"/>
      <color theme="1"/>
      <name val="Aptos Narrow"/>
      <family val="2"/>
      <scheme val="minor"/>
    </font>
    <font>
      <sz val="12"/>
      <color theme="1"/>
      <name val="Aptos Narrow"/>
      <family val="2"/>
      <scheme val="minor"/>
    </font>
    <font>
      <b/>
      <sz val="12"/>
      <color theme="1"/>
      <name val="Aptos Narrow"/>
      <family val="2"/>
      <scheme val="minor"/>
    </font>
    <font>
      <b/>
      <sz val="12"/>
      <color theme="0"/>
      <name val="Aptos Narrow"/>
      <family val="2"/>
      <scheme val="minor"/>
    </font>
  </fonts>
  <fills count="3">
    <fill>
      <patternFill patternType="none"/>
    </fill>
    <fill>
      <patternFill patternType="gray125"/>
    </fill>
    <fill>
      <patternFill patternType="solid">
        <fgColor theme="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slantDashDot">
        <color indexed="64"/>
      </right>
      <top/>
      <bottom/>
      <diagonal/>
    </border>
    <border>
      <left/>
      <right style="slantDashDot">
        <color indexed="64"/>
      </right>
      <top/>
      <bottom/>
      <diagonal/>
    </border>
    <border>
      <left style="slantDashDot">
        <color indexed="64"/>
      </left>
      <right/>
      <top style="slantDashDot">
        <color indexed="64"/>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medium">
        <color indexed="64"/>
      </left>
      <right/>
      <top style="slantDashDot">
        <color indexed="64"/>
      </top>
      <bottom/>
      <diagonal/>
    </border>
    <border>
      <left/>
      <right style="medium">
        <color indexed="64"/>
      </right>
      <top style="slantDashDot">
        <color indexed="64"/>
      </top>
      <bottom/>
      <diagonal/>
    </border>
    <border>
      <left style="medium">
        <color indexed="64"/>
      </left>
      <right/>
      <top/>
      <bottom style="slantDashDot">
        <color indexed="64"/>
      </bottom>
      <diagonal/>
    </border>
    <border>
      <left/>
      <right style="medium">
        <color indexed="64"/>
      </right>
      <top/>
      <bottom style="slantDashDot">
        <color indexed="64"/>
      </bottom>
      <diagonal/>
    </border>
    <border>
      <left/>
      <right style="dotted">
        <color indexed="64"/>
      </right>
      <top/>
      <bottom/>
      <diagonal/>
    </border>
    <border>
      <left/>
      <right style="dotted">
        <color indexed="64"/>
      </right>
      <top style="slantDashDot">
        <color indexed="64"/>
      </top>
      <bottom/>
      <diagonal/>
    </border>
    <border>
      <left/>
      <right style="dotted">
        <color indexed="64"/>
      </right>
      <top/>
      <bottom style="slantDashDot">
        <color indexed="64"/>
      </bottom>
      <diagonal/>
    </border>
  </borders>
  <cellStyleXfs count="1">
    <xf numFmtId="0" fontId="0" fillId="0" borderId="0"/>
  </cellStyleXfs>
  <cellXfs count="69">
    <xf numFmtId="0" fontId="0" fillId="0" borderId="0" xfId="0"/>
    <xf numFmtId="0" fontId="0" fillId="0" borderId="0" xfId="0" pivotButton="1"/>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0" fillId="0" borderId="0" xfId="0"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7" fillId="2" borderId="5" xfId="0" applyFont="1" applyFill="1" applyBorder="1" applyAlignment="1">
      <alignment horizontal="center" vertical="center"/>
    </xf>
    <xf numFmtId="0" fontId="1" fillId="0" borderId="0" xfId="0" quotePrefix="1" applyFont="1" applyAlignment="1">
      <alignment vertical="center"/>
    </xf>
    <xf numFmtId="0" fontId="1" fillId="0" borderId="5" xfId="0" applyFont="1" applyBorder="1" applyAlignment="1">
      <alignment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wrapText="1"/>
    </xf>
    <xf numFmtId="0" fontId="2" fillId="0" borderId="0" xfId="0" applyFont="1"/>
    <xf numFmtId="0" fontId="4" fillId="0" borderId="0" xfId="0" applyFont="1" applyAlignment="1">
      <alignment vertical="center"/>
    </xf>
    <xf numFmtId="0" fontId="11" fillId="2" borderId="4" xfId="0" applyFont="1" applyFill="1" applyBorder="1" applyAlignment="1">
      <alignment horizontal="left" vertical="center"/>
    </xf>
    <xf numFmtId="0" fontId="0" fillId="0" borderId="10" xfId="0" applyBorder="1"/>
    <xf numFmtId="0" fontId="7" fillId="2" borderId="4" xfId="0" applyFont="1" applyFill="1" applyBorder="1" applyAlignment="1">
      <alignment horizontal="center" vertical="center"/>
    </xf>
    <xf numFmtId="0" fontId="11" fillId="2" borderId="0" xfId="0" applyFont="1" applyFill="1" applyAlignment="1">
      <alignment vertical="center"/>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wrapText="1"/>
    </xf>
    <xf numFmtId="0" fontId="9" fillId="0" borderId="5"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1" fillId="2" borderId="0" xfId="0" applyFont="1" applyFill="1" applyAlignment="1">
      <alignment horizontal="center" vertical="center"/>
    </xf>
    <xf numFmtId="0" fontId="8" fillId="0" borderId="0" xfId="0" applyFont="1" applyAlignment="1">
      <alignment horizontal="center" vertical="center"/>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1" fillId="0" borderId="18" xfId="0" applyFont="1" applyBorder="1" applyAlignment="1">
      <alignment horizontal="left" vertical="center" wrapText="1"/>
    </xf>
    <xf numFmtId="0" fontId="1" fillId="0" borderId="20"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21"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8" fillId="0" borderId="4" xfId="0" applyFont="1" applyBorder="1" applyAlignment="1">
      <alignment horizontal="left" vertical="center"/>
    </xf>
    <xf numFmtId="0" fontId="8" fillId="0" borderId="0" xfId="0" applyFont="1" applyAlignment="1">
      <alignment horizontal="left" vertical="center"/>
    </xf>
    <xf numFmtId="0" fontId="11" fillId="2" borderId="4" xfId="0" applyFont="1" applyFill="1" applyBorder="1" applyAlignment="1">
      <alignment horizontal="left" vertical="center"/>
    </xf>
    <xf numFmtId="0" fontId="11" fillId="2" borderId="0" xfId="0" applyFont="1" applyFill="1" applyAlignment="1">
      <alignment horizontal="left" vertical="center"/>
    </xf>
    <xf numFmtId="0" fontId="11" fillId="2" borderId="5" xfId="0" applyFont="1" applyFill="1" applyBorder="1" applyAlignment="1">
      <alignment horizontal="lef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6" fillId="2" borderId="4" xfId="0" applyFont="1" applyFill="1" applyBorder="1" applyAlignment="1">
      <alignment horizontal="center" vertical="center"/>
    </xf>
    <xf numFmtId="0" fontId="1" fillId="0" borderId="9" xfId="0" applyFont="1" applyBorder="1" applyAlignment="1">
      <alignment horizontal="center" vertical="center"/>
    </xf>
    <xf numFmtId="0" fontId="11" fillId="2" borderId="1" xfId="0" quotePrefix="1" applyFont="1" applyFill="1" applyBorder="1" applyAlignment="1">
      <alignment horizontal="center" vertical="center"/>
    </xf>
    <xf numFmtId="0" fontId="11" fillId="2" borderId="2" xfId="0" quotePrefix="1" applyFont="1" applyFill="1" applyBorder="1" applyAlignment="1">
      <alignment horizontal="center" vertical="center"/>
    </xf>
  </cellXfs>
  <cellStyles count="1">
    <cellStyle name="Normal" xfId="0" builtinId="0"/>
  </cellStyles>
  <dxfs count="65">
    <dxf>
      <numFmt numFmtId="0" formatCode="General"/>
      <alignment horizontal="left" vertical="bottom" textRotation="0" wrapText="1" indent="0" justifyLastLine="0" shrinkToFit="0" readingOrder="0"/>
    </dxf>
    <dxf>
      <numFmt numFmtId="0" formatCode="General"/>
      <alignment horizontal="left" vertical="center" textRotation="0" wrapText="0" indent="0" justifyLastLine="0" shrinkToFit="0" readingOrder="0"/>
    </dxf>
    <dxf>
      <alignment horizontal="center" vertical="center" textRotation="0" wrapText="0" indent="0" justifyLastLine="0" shrinkToFit="0" readingOrder="0"/>
    </dxf>
    <dxf>
      <font>
        <color theme="0"/>
      </font>
    </dxf>
    <dxf>
      <font>
        <color theme="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6AA4A46-F7E0-48FB-861B-CB96AC0A7C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microsoft.com/office/2017/10/relationships/person" Target="persons/person.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50" Type="http://schemas.openxmlformats.org/officeDocument/2006/relationships/customXml" Target="../customXml/item3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eetMetadata" Target="metadata.xml"/><Relationship Id="rId29" Type="http://schemas.openxmlformats.org/officeDocument/2006/relationships/customXml" Target="../customXml/item10.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49" Type="http://schemas.openxmlformats.org/officeDocument/2006/relationships/customXml" Target="../customXml/item30.xml"/><Relationship Id="rId10" Type="http://schemas.openxmlformats.org/officeDocument/2006/relationships/worksheet" Target="worksheets/sheet10.xml"/><Relationship Id="rId19" Type="http://schemas.openxmlformats.org/officeDocument/2006/relationships/calcChain" Target="calcChain.xml"/><Relationship Id="rId31" Type="http://schemas.openxmlformats.org/officeDocument/2006/relationships/customXml" Target="../customXml/item12.xml"/><Relationship Id="rId44" Type="http://schemas.openxmlformats.org/officeDocument/2006/relationships/customXml" Target="../customXml/item25.xml"/><Relationship Id="rId52"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oine FLEUREAU" refreshedDate="45749.39805520833" backgroundQuery="1" createdVersion="8" refreshedVersion="8" minRefreshableVersion="3" recordCount="0" supportSubquery="1" supportAdvancedDrill="1" xr:uid="{471018FF-DBEF-4BEA-A309-40674E1F0CD9}">
  <cacheSource type="external" connectionId="34"/>
  <cacheFields count="2">
    <cacheField name="[Units 1].[unit_name].[unit_name]" caption="unit_name" numFmtId="0" hierarchy="76" level="1">
      <sharedItems containsSemiMixedTypes="0" containsNonDate="0" containsString="0"/>
    </cacheField>
    <cacheField name="[Units 1].[attribut].[attribut]" caption="attribut" numFmtId="0" hierarchy="77" level="1">
      <sharedItems containsSemiMixedTypes="0" containsNonDate="0" containsString="0"/>
    </cacheField>
  </cacheFields>
  <cacheHierarchies count="173">
    <cacheHierarchy uniqueName="[Core_rules].[phase_id]" caption="phase_id" attribute="1" defaultMemberUniqueName="[Core_rules].[phase_id].[All]" allUniqueName="[Core_rules].[phase_id].[All]" dimensionUniqueName="[Core_rules]" displayFolder="" count="0" memberValueDatatype="20" unbalanced="0"/>
    <cacheHierarchy uniqueName="[Core_rules].[phase_rule]" caption="phase_rule" attribute="1" defaultMemberUniqueName="[Core_rules].[phase_rule].[All]" allUniqueName="[Core_rules].[phase_rule].[All]" dimensionUniqueName="[Core_rules]" displayFolder="" count="0" memberValueDatatype="130" unbalanced="0"/>
    <cacheHierarchy uniqueName="[Core_rules].[phase_desc]" caption="phase_desc" attribute="1" defaultMemberUniqueName="[Core_rules].[phase_desc].[All]" allUniqueName="[Core_rules].[phase_desc].[All]" dimensionUniqueName="[Core_rules]" displayFolder="" count="0" memberValueDatatype="130" unbalanced="0"/>
    <cacheHierarchy uniqueName="[Faction_aptitudes].[aptitude_id]" caption="aptitude_id" attribute="1" defaultMemberUniqueName="[Faction_aptitudes].[aptitude_id].[All]" allUniqueName="[Faction_aptitudes].[aptitude_id].[All]" dimensionUniqueName="[Faction_aptitudes]" displayFolder="" count="0" memberValueDatatype="20" unbalanced="0"/>
    <cacheHierarchy uniqueName="[Faction_aptitudes].[faction_id]" caption="faction_id" attribute="1" defaultMemberUniqueName="[Faction_aptitudes].[faction_id].[All]" allUniqueName="[Faction_aptitudes].[faction_id].[All]" dimensionUniqueName="[Faction_aptitudes]" displayFolder="" count="0" memberValueDatatype="20" unbalanced="0"/>
    <cacheHierarchy uniqueName="[Faction_aptitudes].[faction_aptitude_name]" caption="faction_aptitude_name" attribute="1" defaultMemberUniqueName="[Faction_aptitudes].[faction_aptitude_name].[All]" allUniqueName="[Faction_aptitudes].[faction_aptitude_name].[All]" dimensionUniqueName="[Faction_aptitudes]" displayFolder="" count="0" memberValueDatatype="130" unbalanced="0"/>
    <cacheHierarchy uniqueName="[Faction_aptitudes].[faction_aptitude_desc]" caption="faction_aptitude_desc" attribute="1" defaultMemberUniqueName="[Faction_aptitudes].[faction_aptitude_desc].[All]" allUniqueName="[Faction_aptitudes].[faction_aptitude_desc].[All]" dimensionUniqueName="[Faction_aptitudes]" displayFolder="" count="0" memberValueDatatype="130" unbalanced="0"/>
    <cacheHierarchy uniqueName="[Factions].[faction_id]" caption="faction_id" attribute="1" defaultMemberUniqueName="[Factions].[faction_id].[All]" allUniqueName="[Factions].[faction_id].[All]" dimensionUniqueName="[Factions]" displayFolder="" count="0" memberValueDatatype="20" unbalanced="0"/>
    <cacheHierarchy uniqueName="[Factions].[faction_name]" caption="faction_name" attribute="1" defaultMemberUniqueName="[Factions].[faction_name].[All]" allUniqueName="[Factions].[faction_name].[All]" dimensionUniqueName="[Factions]" displayFolder="" count="0" memberValueDatatype="130" unbalanced="0"/>
    <cacheHierarchy uniqueName="[Factions].[faction_keywords]" caption="faction_keywords" attribute="1" defaultMemberUniqueName="[Factions].[faction_keywords].[All]" allUniqueName="[Factions].[faction_keywords].[All]" dimensionUniqueName="[Factions]" displayFolder="" count="0" memberValueDatatype="130" unbalanced="0"/>
    <cacheHierarchy uniqueName="[Factions].[group_faction_id]" caption="group_faction_id" attribute="1" defaultMemberUniqueName="[Factions].[group_faction_id].[All]" allUniqueName="[Factions].[group_faction_id].[All]" dimensionUniqueName="[Factions]" displayFolder="" count="0" memberValueDatatype="20" unbalanced="0"/>
    <cacheHierarchy uniqueName="[Group_factions].[group_faction_id]" caption="group_faction_id" attribute="1" defaultMemberUniqueName="[Group_factions].[group_faction_id].[All]" allUniqueName="[Group_factions].[group_faction_id].[All]" dimensionUniqueName="[Group_factions]" displayFolder="" count="0" memberValueDatatype="20" unbalanced="0"/>
    <cacheHierarchy uniqueName="[Group_factions].[group_faction_name]" caption="group_faction_name" attribute="1" defaultMemberUniqueName="[Group_factions].[group_faction_name].[All]" allUniqueName="[Group_factions].[group_faction_name].[All]" dimensionUniqueName="[Group_factions]" displayFolder="" count="0" memberValueDatatype="130" unbalanced="0"/>
    <cacheHierarchy uniqueName="[Psychic_powers].[powers_id]" caption="powers_id" attribute="1" defaultMemberUniqueName="[Psychic_powers].[powers_id].[All]" allUniqueName="[Psychic_powers].[powers_id].[All]" dimensionUniqueName="[Psychic_powers]" displayFolder="" count="0" memberValueDatatype="20" unbalanced="0"/>
    <cacheHierarchy uniqueName="[Psychic_powers].[domains_id]" caption="domains_id" attribute="1" defaultMemberUniqueName="[Psychic_powers].[domains_id].[All]" allUniqueName="[Psychic_powers].[domains_id].[All]" dimensionUniqueName="[Psychic_powers]" displayFolder="" count="0" memberValueDatatype="20" unbalanced="0"/>
    <cacheHierarchy uniqueName="[Psychic_powers].[powers_name]" caption="powers_name" attribute="1" defaultMemberUniqueName="[Psychic_powers].[powers_name].[All]" allUniqueName="[Psychic_powers].[powers_name].[All]" dimensionUniqueName="[Psychic_powers]" displayFolder="" count="0" memberValueDatatype="130" unbalanced="0"/>
    <cacheHierarchy uniqueName="[Psychic_powers].[powers_type]" caption="powers_type" attribute="1" defaultMemberUniqueName="[Psychic_powers].[powers_type].[All]" allUniqueName="[Psychic_powers].[powers_type].[All]" dimensionUniqueName="[Psychic_powers]" displayFolder="" count="0" memberValueDatatype="130" unbalanced="0"/>
    <cacheHierarchy uniqueName="[Psychic_powers].[powers_cost]" caption="powers_cost" attribute="1" defaultMemberUniqueName="[Psychic_powers].[powers_cost].[All]" allUniqueName="[Psychic_powers].[powers_cost].[All]" dimensionUniqueName="[Psychic_powers]" displayFolder="" count="0" memberValueDatatype="20" unbalanced="0"/>
    <cacheHierarchy uniqueName="[Psychic_powers].[powers_desc]" caption="powers_desc" attribute="1" defaultMemberUniqueName="[Psychic_powers].[powers_desc].[All]" allUniqueName="[Psychic_powers].[powers_desc].[All]" dimensionUniqueName="[Psychic_powers]" displayFolder="" count="0" memberValueDatatype="130" unbalanced="0"/>
    <cacheHierarchy uniqueName="[Psychic_powers_domains].[domains_id]" caption="domains_id" attribute="1" defaultMemberUniqueName="[Psychic_powers_domains].[domains_id].[All]" allUniqueName="[Psychic_powers_domains].[domains_id].[All]" dimensionUniqueName="[Psychic_powers_domains]" displayFolder="" count="0" memberValueDatatype="20" unbalanced="0"/>
    <cacheHierarchy uniqueName="[Psychic_powers_domains].[domains]" caption="domains" attribute="1" defaultMemberUniqueName="[Psychic_powers_domains].[domains].[All]" allUniqueName="[Psychic_powers_domains].[domains].[All]" dimensionUniqueName="[Psychic_powers_domains]" displayFolder="" count="0" memberValueDatatype="130" unbalanced="0"/>
    <cacheHierarchy uniqueName="[Special_rules].[rule_id]" caption="rule_id" attribute="1" defaultMemberUniqueName="[Special_rules].[rule_id].[All]" allUniqueName="[Special_rules].[rule_id].[All]" dimensionUniqueName="[Special_rules]" displayFolder="" count="0" memberValueDatatype="20" unbalanced="0"/>
    <cacheHierarchy uniqueName="[Special_rules].[rule_name]" caption="rule_name" attribute="1" defaultMemberUniqueName="[Special_rules].[rule_name].[All]" allUniqueName="[Special_rules].[rule_name].[All]" dimensionUniqueName="[Special_rules]" displayFolder="" count="0" memberValueDatatype="130" unbalanced="0"/>
    <cacheHierarchy uniqueName="[Special_rules].[rule_desc]" caption="rule_desc" attribute="1" defaultMemberUniqueName="[Special_rules].[rule_desc].[All]" allUniqueName="[Special_rules].[rule_desc].[All]" dimensionUniqueName="[Special_rules]" displayFolder="" count="0" memberValueDatatype="130" unbalanced="0"/>
    <cacheHierarchy uniqueName="[Types].[types_id]" caption="types_id" attribute="1" defaultMemberUniqueName="[Types].[types_id].[All]" allUniqueName="[Types].[types_id].[All]" dimensionUniqueName="[Types]" displayFolder="" count="0" memberValueDatatype="20" unbalanced="0"/>
    <cacheHierarchy uniqueName="[Types].[types_name]" caption="types_name" attribute="1" defaultMemberUniqueName="[Types].[types_name].[All]" allUniqueName="[Types].[types_name].[All]" dimensionUniqueName="[Types]" displayFolder="" count="0" memberValueDatatype="130" unbalanced="0"/>
    <cacheHierarchy uniqueName="[Types].[types_desc]" caption="types_desc" attribute="1" defaultMemberUniqueName="[Types].[types_desc].[All]" allUniqueName="[Types].[types_desc].[All]" dimensionUniqueName="[Types]" displayFolder="" count="0" memberValueDatatype="130" unbalanced="0"/>
    <cacheHierarchy uniqueName="[Units].[unit_id]" caption="unit_id" attribute="1" defaultMemberUniqueName="[Units].[unit_id].[All]" allUniqueName="[Units].[unit_id].[All]" dimensionUniqueName="[Units]" displayFolder="" count="0" memberValueDatatype="20" unbalanced="0"/>
    <cacheHierarchy uniqueName="[Units].[unit_name]" caption="unit_name" attribute="1" defaultMemberUniqueName="[Units].[unit_name].[All]" allUniqueName="[Units].[unit_name].[All]" dimensionUniqueName="[Units]" displayFolder="" count="0" memberValueDatatype="130" unbalanced="0"/>
    <cacheHierarchy uniqueName="[Units].[attribut]" caption="attribut" attribute="1" defaultMemberUniqueName="[Units].[attribut].[All]" allUniqueName="[Units].[attribut].[All]" dimensionUniqueName="[Units]" displayFolder="" count="0" memberValueDatatype="130" unbalanced="0"/>
    <cacheHierarchy uniqueName="[Units].[group_faction_id]" caption="group_faction_id" attribute="1" defaultMemberUniqueName="[Units].[group_faction_id].[All]" allUniqueName="[Units].[group_faction_id].[All]" dimensionUniqueName="[Units]" displayFolder="" count="0" memberValueDatatype="20" unbalanced="0"/>
    <cacheHierarchy uniqueName="[Units].[faction_id]" caption="faction_id" attribute="1" defaultMemberUniqueName="[Units].[faction_id].[All]" allUniqueName="[Units].[faction_id].[All]" dimensionUniqueName="[Units]" displayFolder="" count="0" memberValueDatatype="20" unbalanced="0"/>
    <cacheHierarchy uniqueName="[Units].[unit_type]" caption="unit_type" attribute="1" defaultMemberUniqueName="[Units].[unit_type].[All]" allUniqueName="[Units].[unit_type].[All]" dimensionUniqueName="[Units]" displayFolder="" count="0" memberValueDatatype="130" unbalanced="0"/>
    <cacheHierarchy uniqueName="[Units].[nb_fig]" caption="nb_fig" attribute="1" defaultMemberUniqueName="[Units].[nb_fig].[All]" allUniqueName="[Units].[nb_fig].[All]" dimensionUniqueName="[Units]" displayFolder="" count="0" memberValueDatatype="20" unbalanced="0"/>
    <cacheHierarchy uniqueName="[Units].[movement]" caption="movement" attribute="1" defaultMemberUniqueName="[Units].[movement].[All]" allUniqueName="[Units].[movement].[All]" dimensionUniqueName="[Units]" displayFolder="" count="0" memberValueDatatype="130" unbalanced="0"/>
    <cacheHierarchy uniqueName="[Units].[cruising_speed]" caption="cruising_speed" attribute="1" defaultMemberUniqueName="[Units].[cruising_speed].[All]" allUniqueName="[Units].[cruising_speed].[All]" dimensionUniqueName="[Units]" displayFolder="" count="0" memberValueDatatype="130" unbalanced="0"/>
    <cacheHierarchy uniqueName="[Units].[hover]" caption="hover" attribute="1" defaultMemberUniqueName="[Units].[hover].[All]" allUniqueName="[Units].[hover].[All]" dimensionUniqueName="[Units]" displayFolder="" count="0" memberValueDatatype="130" unbalanced="0"/>
    <cacheHierarchy uniqueName="[Units].[bs]" caption="bs" attribute="1" defaultMemberUniqueName="[Units].[bs].[All]" allUniqueName="[Units].[bs].[All]" dimensionUniqueName="[Units]" displayFolder="" count="0" memberValueDatatype="130" unbalanced="0"/>
    <cacheHierarchy uniqueName="[Units].[ws]" caption="ws" attribute="1" defaultMemberUniqueName="[Units].[ws].[All]" allUniqueName="[Units].[ws].[All]" dimensionUniqueName="[Units]" displayFolder="" count="0" memberValueDatatype="130" unbalanced="0"/>
    <cacheHierarchy uniqueName="[Units].[s]" caption="s" attribute="1" defaultMemberUniqueName="[Units].[s].[All]" allUniqueName="[Units].[s].[All]" dimensionUniqueName="[Units]" displayFolder="" count="0" memberValueDatatype="20" unbalanced="0"/>
    <cacheHierarchy uniqueName="[Units].[t]" caption="t" attribute="1" defaultMemberUniqueName="[Units].[t].[All]" allUniqueName="[Units].[t].[All]" dimensionUniqueName="[Units]" displayFolder="" count="0" memberValueDatatype="20" unbalanced="0"/>
    <cacheHierarchy uniqueName="[Units].[front]" caption="front" attribute="1" defaultMemberUniqueName="[Units].[front].[All]" allUniqueName="[Units].[front].[All]" dimensionUniqueName="[Units]" displayFolder="" count="0" memberValueDatatype="20" unbalanced="0"/>
    <cacheHierarchy uniqueName="[Units].[side]" caption="side" attribute="1" defaultMemberUniqueName="[Units].[side].[All]" allUniqueName="[Units].[side].[All]" dimensionUniqueName="[Units]" displayFolder="" count="0" memberValueDatatype="20" unbalanced="0"/>
    <cacheHierarchy uniqueName="[Units].[rear]" caption="rear" attribute="1" defaultMemberUniqueName="[Units].[rear].[All]" allUniqueName="[Units].[rear].[All]" dimensionUniqueName="[Units]" displayFolder="" count="0" memberValueDatatype="20" unbalanced="0"/>
    <cacheHierarchy uniqueName="[Units].[hp]" caption="hp" attribute="1" defaultMemberUniqueName="[Units].[hp].[All]" allUniqueName="[Units].[hp].[All]" dimensionUniqueName="[Units]" displayFolder="" count="0" memberValueDatatype="20" unbalanced="0"/>
    <cacheHierarchy uniqueName="[Units].[a]" caption="a" attribute="1" defaultMemberUniqueName="[Units].[a].[All]" allUniqueName="[Units].[a].[All]" dimensionUniqueName="[Units]" displayFolder="" count="0" memberValueDatatype="20" unbalanced="0"/>
    <cacheHierarchy uniqueName="[Units].[i]" caption="i" attribute="1" defaultMemberUniqueName="[Units].[i].[All]" allUniqueName="[Units].[i].[All]" dimensionUniqueName="[Units]" displayFolder="" count="0" memberValueDatatype="20" unbalanced="0"/>
    <cacheHierarchy uniqueName="[Units].[ld]" caption="ld" attribute="1" defaultMemberUniqueName="[Units].[ld].[All]" allUniqueName="[Units].[ld].[All]" dimensionUniqueName="[Units]" displayFolder="" count="0" memberValueDatatype="130" unbalanced="0"/>
    <cacheHierarchy uniqueName="[Units].[oc]" caption="oc" attribute="1" defaultMemberUniqueName="[Units].[oc].[All]" allUniqueName="[Units].[oc].[All]" dimensionUniqueName="[Units]" displayFolder="" count="0" memberValueDatatype="20" unbalanced="0"/>
    <cacheHierarchy uniqueName="[Units].[sv]" caption="sv" attribute="1" defaultMemberUniqueName="[Units].[sv].[All]" allUniqueName="[Units].[sv].[All]" dimensionUniqueName="[Units]" displayFolder="" count="0" memberValueDatatype="130" unbalanced="0"/>
    <cacheHierarchy uniqueName="[Units].[invul_sv]" caption="invul_sv" attribute="1" defaultMemberUniqueName="[Units].[invul_sv].[All]" allUniqueName="[Units].[invul_sv].[All]" dimensionUniqueName="[Units]" displayFolder="" count="0" memberValueDatatype="130" unbalanced="0"/>
    <cacheHierarchy uniqueName="[Units].[weapons.1]" caption="weapons.1" attribute="1" defaultMemberUniqueName="[Units].[weapons.1].[All]" allUniqueName="[Units].[weapons.1].[All]" dimensionUniqueName="[Units]" displayFolder="" count="0" memberValueDatatype="130" unbalanced="0"/>
    <cacheHierarchy uniqueName="[Units].[weapons.2]" caption="weapons.2" attribute="1" defaultMemberUniqueName="[Units].[weapons.2].[All]" allUniqueName="[Units].[weapons.2].[All]" dimensionUniqueName="[Units]" displayFolder="" count="0" memberValueDatatype="130" unbalanced="0"/>
    <cacheHierarchy uniqueName="[Units].[weapons.3]" caption="weapons.3" attribute="1" defaultMemberUniqueName="[Units].[weapons.3].[All]" allUniqueName="[Units].[weapons.3].[All]" dimensionUniqueName="[Units]" displayFolder="" count="0" memberValueDatatype="130" unbalanced="0"/>
    <cacheHierarchy uniqueName="[Units].[weapons.4]" caption="weapons.4" attribute="1" defaultMemberUniqueName="[Units].[weapons.4].[All]" allUniqueName="[Units].[weapons.4].[All]" dimensionUniqueName="[Units]" displayFolder="" count="0" memberValueDatatype="130" unbalanced="0"/>
    <cacheHierarchy uniqueName="[Units].[weapons.5]" caption="weapons.5" attribute="1" defaultMemberUniqueName="[Units].[weapons.5].[All]" allUniqueName="[Units].[weapons.5].[All]" dimensionUniqueName="[Units]" displayFolder="" count="0" memberValueDatatype="130" unbalanced="0"/>
    <cacheHierarchy uniqueName="[Units].[weapons.6]" caption="weapons.6" attribute="1" defaultMemberUniqueName="[Units].[weapons.6].[All]" allUniqueName="[Units].[weapons.6].[All]" dimensionUniqueName="[Units]" displayFolder="" count="0" memberValueDatatype="130" unbalanced="0"/>
    <cacheHierarchy uniqueName="[Units].[weapons.7]" caption="weapons.7" attribute="1" defaultMemberUniqueName="[Units].[weapons.7].[All]" allUniqueName="[Units].[weapons.7].[All]" dimensionUniqueName="[Units]" displayFolder="" count="0" memberValueDatatype="130" unbalanced="0"/>
    <cacheHierarchy uniqueName="[Units].[weapons.8]" caption="weapons.8" attribute="1" defaultMemberUniqueName="[Units].[weapons.8].[All]" allUniqueName="[Units].[weapons.8].[All]" dimensionUniqueName="[Units]" displayFolder="" count="0" memberValueDatatype="130" unbalanced="0"/>
    <cacheHierarchy uniqueName="[Units].[weapons.9]" caption="weapons.9" attribute="1" defaultMemberUniqueName="[Units].[weapons.9].[All]" allUniqueName="[Units].[weapons.9].[All]" dimensionUniqueName="[Units]" displayFolder="" count="0" memberValueDatatype="130" unbalanced="0"/>
    <cacheHierarchy uniqueName="[Units].[weapons.10]" caption="weapons.10" attribute="1" defaultMemberUniqueName="[Units].[weapons.10].[All]" allUniqueName="[Units].[weapons.10].[All]" dimensionUniqueName="[Units]" displayFolder="" count="0" memberValueDatatype="130" unbalanced="0"/>
    <cacheHierarchy uniqueName="[Units].[weapons.11]" caption="weapons.11" attribute="1" defaultMemberUniqueName="[Units].[weapons.11].[All]" allUniqueName="[Units].[weapons.11].[All]" dimensionUniqueName="[Units]" displayFolder="" count="0" memberValueDatatype="130" unbalanced="0"/>
    <cacheHierarchy uniqueName="[Units].[weapons.12]" caption="weapons.12" attribute="1" defaultMemberUniqueName="[Units].[weapons.12].[All]" allUniqueName="[Units].[weapons.12].[All]" dimensionUniqueName="[Units]" displayFolder="" count="0" memberValueDatatype="130" unbalanced="0"/>
    <cacheHierarchy uniqueName="[Units].[aptitudes.1]" caption="aptitudes.1" attribute="1" defaultMemberUniqueName="[Units].[aptitudes.1].[All]" allUniqueName="[Units].[aptitudes.1].[All]" dimensionUniqueName="[Units]" displayFolder="" count="0" memberValueDatatype="130" unbalanced="0"/>
    <cacheHierarchy uniqueName="[Units].[aptitudes.2]" caption="aptitudes.2" attribute="1" defaultMemberUniqueName="[Units].[aptitudes.2].[All]" allUniqueName="[Units].[aptitudes.2].[All]" dimensionUniqueName="[Units]" displayFolder="" count="0" memberValueDatatype="130" unbalanced="0"/>
    <cacheHierarchy uniqueName="[Units].[aptitudes.3]" caption="aptitudes.3" attribute="1" defaultMemberUniqueName="[Units].[aptitudes.3].[All]" allUniqueName="[Units].[aptitudes.3].[All]" dimensionUniqueName="[Units]" displayFolder="" count="0" memberValueDatatype="130" unbalanced="0"/>
    <cacheHierarchy uniqueName="[Units].[aptitudes.4]" caption="aptitudes.4" attribute="1" defaultMemberUniqueName="[Units].[aptitudes.4].[All]" allUniqueName="[Units].[aptitudes.4].[All]" dimensionUniqueName="[Units]" displayFolder="" count="0" memberValueDatatype="130" unbalanced="0"/>
    <cacheHierarchy uniqueName="[Units].[aptitudes.5]" caption="aptitudes.5" attribute="1" defaultMemberUniqueName="[Units].[aptitudes.5].[All]" allUniqueName="[Units].[aptitudes.5].[All]" dimensionUniqueName="[Units]" displayFolder="" count="0" memberValueDatatype="130" unbalanced="0"/>
    <cacheHierarchy uniqueName="[Units].[aptitudes.6]" caption="aptitudes.6" attribute="1" defaultMemberUniqueName="[Units].[aptitudes.6].[All]" allUniqueName="[Units].[aptitudes.6].[All]" dimensionUniqueName="[Units]" displayFolder="" count="0" memberValueDatatype="130" unbalanced="0"/>
    <cacheHierarchy uniqueName="[Units].[aptitudes.7]" caption="aptitudes.7" attribute="1" defaultMemberUniqueName="[Units].[aptitudes.7].[All]" allUniqueName="[Units].[aptitudes.7].[All]" dimensionUniqueName="[Units]" displayFolder="" count="0" memberValueDatatype="130" unbalanced="0"/>
    <cacheHierarchy uniqueName="[Units].[aptitudes.8]" caption="aptitudes.8" attribute="1" defaultMemberUniqueName="[Units].[aptitudes.8].[All]" allUniqueName="[Units].[aptitudes.8].[All]" dimensionUniqueName="[Units]" displayFolder="" count="0" memberValueDatatype="130" unbalanced="0"/>
    <cacheHierarchy uniqueName="[Units].[domains]" caption="domains" attribute="1" defaultMemberUniqueName="[Units].[domains].[All]" allUniqueName="[Units].[domains].[All]" dimensionUniqueName="[Units]" displayFolder="" count="0" memberValueDatatype="130" unbalanced="0"/>
    <cacheHierarchy uniqueName="[Units].[special_rules]" caption="special_rules" attribute="1" defaultMemberUniqueName="[Units].[special_rules].[All]" allUniqueName="[Units].[special_rules].[All]" dimensionUniqueName="[Units]" displayFolder="" count="0" memberValueDatatype="130" unbalanced="0"/>
    <cacheHierarchy uniqueName="[Units].[u_pts]" caption="u_pts" attribute="1" defaultMemberUniqueName="[Units].[u_pts].[All]" allUniqueName="[Units].[u_pts].[All]" dimensionUniqueName="[Units]" displayFolder="" count="0" memberValueDatatype="20" unbalanced="0"/>
    <cacheHierarchy uniqueName="[Units].[u_pts_updated]" caption="u_pts_updated" attribute="1" defaultMemberUniqueName="[Units].[u_pts_updated].[All]" allUniqueName="[Units].[u_pts_updated].[All]" dimensionUniqueName="[Units]" displayFolder="" count="0" memberValueDatatype="20" unbalanced="0"/>
    <cacheHierarchy uniqueName="[Units 1].[unit_id]" caption="unit_id" attribute="1" defaultMemberUniqueName="[Units 1].[unit_id].[All]" allUniqueName="[Units 1].[unit_id].[All]" dimensionUniqueName="[Units 1]" displayFolder="" count="0" memberValueDatatype="20" unbalanced="0"/>
    <cacheHierarchy uniqueName="[Units 1].[unit_name]" caption="unit_name" attribute="1" defaultMemberUniqueName="[Units 1].[unit_name].[All]" allUniqueName="[Units 1].[unit_name].[All]" dimensionUniqueName="[Units 1]" displayFolder="" count="2" memberValueDatatype="130" unbalanced="0">
      <fieldsUsage count="2">
        <fieldUsage x="-1"/>
        <fieldUsage x="0"/>
      </fieldsUsage>
    </cacheHierarchy>
    <cacheHierarchy uniqueName="[Units 1].[attribut]" caption="attribut" attribute="1" defaultMemberUniqueName="[Units 1].[attribut].[All]" allUniqueName="[Units 1].[attribut].[All]" dimensionUniqueName="[Units 1]" displayFolder="" count="2" memberValueDatatype="130" unbalanced="0">
      <fieldsUsage count="2">
        <fieldUsage x="-1"/>
        <fieldUsage x="1"/>
      </fieldsUsage>
    </cacheHierarchy>
    <cacheHierarchy uniqueName="[Units 1].[Full Name]" caption="Full Name" attribute="1" defaultMemberUniqueName="[Units 1].[Full Name].[All]" allUniqueName="[Units 1].[Full Name].[All]" dimensionUniqueName="[Units 1]" displayFolder="" count="0" memberValueDatatype="130" unbalanced="0"/>
    <cacheHierarchy uniqueName="[Units 1].[group_faction_id]" caption="group_faction_id" attribute="1" defaultMemberUniqueName="[Units 1].[group_faction_id].[All]" allUniqueName="[Units 1].[group_faction_id].[All]" dimensionUniqueName="[Units 1]" displayFolder="" count="0" memberValueDatatype="20" unbalanced="0"/>
    <cacheHierarchy uniqueName="[Units 1].[faction_id]" caption="faction_id" attribute="1" defaultMemberUniqueName="[Units 1].[faction_id].[All]" allUniqueName="[Units 1].[faction_id].[All]" dimensionUniqueName="[Units 1]" displayFolder="" count="0" memberValueDatatype="20" unbalanced="0"/>
    <cacheHierarchy uniqueName="[Units 1].[unit_type]" caption="unit_type" attribute="1" defaultMemberUniqueName="[Units 1].[unit_type].[All]" allUniqueName="[Units 1].[unit_type].[All]" dimensionUniqueName="[Units 1]" displayFolder="" count="0" memberValueDatatype="130" unbalanced="0"/>
    <cacheHierarchy uniqueName="[Units 1].[nb_fig]" caption="nb_fig" attribute="1" defaultMemberUniqueName="[Units 1].[nb_fig].[All]" allUniqueName="[Units 1].[nb_fig].[All]" dimensionUniqueName="[Units 1]" displayFolder="" count="0" memberValueDatatype="20" unbalanced="0"/>
    <cacheHierarchy uniqueName="[Units 1].[movement]" caption="movement" attribute="1" defaultMemberUniqueName="[Units 1].[movement].[All]" allUniqueName="[Units 1].[movement].[All]" dimensionUniqueName="[Units 1]" displayFolder="" count="0" memberValueDatatype="130" unbalanced="0"/>
    <cacheHierarchy uniqueName="[Units 1].[cruising_speed]" caption="cruising_speed" attribute="1" defaultMemberUniqueName="[Units 1].[cruising_speed].[All]" allUniqueName="[Units 1].[cruising_speed].[All]" dimensionUniqueName="[Units 1]" displayFolder="" count="0" memberValueDatatype="130" unbalanced="0"/>
    <cacheHierarchy uniqueName="[Units 1].[hover]" caption="hover" attribute="1" defaultMemberUniqueName="[Units 1].[hover].[All]" allUniqueName="[Units 1].[hover].[All]" dimensionUniqueName="[Units 1]" displayFolder="" count="0" memberValueDatatype="130" unbalanced="0"/>
    <cacheHierarchy uniqueName="[Units 1].[bs]" caption="bs" attribute="1" defaultMemberUniqueName="[Units 1].[bs].[All]" allUniqueName="[Units 1].[bs].[All]" dimensionUniqueName="[Units 1]" displayFolder="" count="0" memberValueDatatype="130" unbalanced="0"/>
    <cacheHierarchy uniqueName="[Units 1].[ws]" caption="ws" attribute="1" defaultMemberUniqueName="[Units 1].[ws].[All]" allUniqueName="[Units 1].[ws].[All]" dimensionUniqueName="[Units 1]" displayFolder="" count="0" memberValueDatatype="130" unbalanced="0"/>
    <cacheHierarchy uniqueName="[Units 1].[s]" caption="s" attribute="1" defaultMemberUniqueName="[Units 1].[s].[All]" allUniqueName="[Units 1].[s].[All]" dimensionUniqueName="[Units 1]" displayFolder="" count="0" memberValueDatatype="20" unbalanced="0"/>
    <cacheHierarchy uniqueName="[Units 1].[t]" caption="t" attribute="1" defaultMemberUniqueName="[Units 1].[t].[All]" allUniqueName="[Units 1].[t].[All]" dimensionUniqueName="[Units 1]" displayFolder="" count="0" memberValueDatatype="20" unbalanced="0"/>
    <cacheHierarchy uniqueName="[Units 1].[front]" caption="front" attribute="1" defaultMemberUniqueName="[Units 1].[front].[All]" allUniqueName="[Units 1].[front].[All]" dimensionUniqueName="[Units 1]" displayFolder="" count="0" memberValueDatatype="20" unbalanced="0"/>
    <cacheHierarchy uniqueName="[Units 1].[side]" caption="side" attribute="1" defaultMemberUniqueName="[Units 1].[side].[All]" allUniqueName="[Units 1].[side].[All]" dimensionUniqueName="[Units 1]" displayFolder="" count="0" memberValueDatatype="20" unbalanced="0"/>
    <cacheHierarchy uniqueName="[Units 1].[rear]" caption="rear" attribute="1" defaultMemberUniqueName="[Units 1].[rear].[All]" allUniqueName="[Units 1].[rear].[All]" dimensionUniqueName="[Units 1]" displayFolder="" count="0" memberValueDatatype="20" unbalanced="0"/>
    <cacheHierarchy uniqueName="[Units 1].[hp]" caption="hp" attribute="1" defaultMemberUniqueName="[Units 1].[hp].[All]" allUniqueName="[Units 1].[hp].[All]" dimensionUniqueName="[Units 1]" displayFolder="" count="0" memberValueDatatype="20" unbalanced="0"/>
    <cacheHierarchy uniqueName="[Units 1].[a]" caption="a" attribute="1" defaultMemberUniqueName="[Units 1].[a].[All]" allUniqueName="[Units 1].[a].[All]" dimensionUniqueName="[Units 1]" displayFolder="" count="0" memberValueDatatype="20" unbalanced="0"/>
    <cacheHierarchy uniqueName="[Units 1].[i]" caption="i" attribute="1" defaultMemberUniqueName="[Units 1].[i].[All]" allUniqueName="[Units 1].[i].[All]" dimensionUniqueName="[Units 1]" displayFolder="" count="0" memberValueDatatype="20" unbalanced="0"/>
    <cacheHierarchy uniqueName="[Units 1].[ld]" caption="ld" attribute="1" defaultMemberUniqueName="[Units 1].[ld].[All]" allUniqueName="[Units 1].[ld].[All]" dimensionUniqueName="[Units 1]" displayFolder="" count="0" memberValueDatatype="130" unbalanced="0"/>
    <cacheHierarchy uniqueName="[Units 1].[oc]" caption="oc" attribute="1" defaultMemberUniqueName="[Units 1].[oc].[All]" allUniqueName="[Units 1].[oc].[All]" dimensionUniqueName="[Units 1]" displayFolder="" count="0" memberValueDatatype="20" unbalanced="0"/>
    <cacheHierarchy uniqueName="[Units 1].[sv]" caption="sv" attribute="1" defaultMemberUniqueName="[Units 1].[sv].[All]" allUniqueName="[Units 1].[sv].[All]" dimensionUniqueName="[Units 1]" displayFolder="" count="0" memberValueDatatype="130" unbalanced="0"/>
    <cacheHierarchy uniqueName="[Units 1].[invul_sv]" caption="invul_sv" attribute="1" defaultMemberUniqueName="[Units 1].[invul_sv].[All]" allUniqueName="[Units 1].[invul_sv].[All]" dimensionUniqueName="[Units 1]" displayFolder="" count="0" memberValueDatatype="130" unbalanced="0"/>
    <cacheHierarchy uniqueName="[Units 1].[weapons.1]" caption="weapons.1" attribute="1" defaultMemberUniqueName="[Units 1].[weapons.1].[All]" allUniqueName="[Units 1].[weapons.1].[All]" dimensionUniqueName="[Units 1]" displayFolder="" count="0" memberValueDatatype="130" unbalanced="0"/>
    <cacheHierarchy uniqueName="[Units 1].[weapons.2]" caption="weapons.2" attribute="1" defaultMemberUniqueName="[Units 1].[weapons.2].[All]" allUniqueName="[Units 1].[weapons.2].[All]" dimensionUniqueName="[Units 1]" displayFolder="" count="0" memberValueDatatype="130" unbalanced="0"/>
    <cacheHierarchy uniqueName="[Units 1].[weapons.3]" caption="weapons.3" attribute="1" defaultMemberUniqueName="[Units 1].[weapons.3].[All]" allUniqueName="[Units 1].[weapons.3].[All]" dimensionUniqueName="[Units 1]" displayFolder="" count="0" memberValueDatatype="130" unbalanced="0"/>
    <cacheHierarchy uniqueName="[Units 1].[weapons.4]" caption="weapons.4" attribute="1" defaultMemberUniqueName="[Units 1].[weapons.4].[All]" allUniqueName="[Units 1].[weapons.4].[All]" dimensionUniqueName="[Units 1]" displayFolder="" count="0" memberValueDatatype="130" unbalanced="0"/>
    <cacheHierarchy uniqueName="[Units 1].[weapons.5]" caption="weapons.5" attribute="1" defaultMemberUniqueName="[Units 1].[weapons.5].[All]" allUniqueName="[Units 1].[weapons.5].[All]" dimensionUniqueName="[Units 1]" displayFolder="" count="0" memberValueDatatype="130" unbalanced="0"/>
    <cacheHierarchy uniqueName="[Units 1].[weapons.6]" caption="weapons.6" attribute="1" defaultMemberUniqueName="[Units 1].[weapons.6].[All]" allUniqueName="[Units 1].[weapons.6].[All]" dimensionUniqueName="[Units 1]" displayFolder="" count="0" memberValueDatatype="130" unbalanced="0"/>
    <cacheHierarchy uniqueName="[Units 1].[weapons.7]" caption="weapons.7" attribute="1" defaultMemberUniqueName="[Units 1].[weapons.7].[All]" allUniqueName="[Units 1].[weapons.7].[All]" dimensionUniqueName="[Units 1]" displayFolder="" count="0" memberValueDatatype="130" unbalanced="0"/>
    <cacheHierarchy uniqueName="[Units 1].[weapons.8]" caption="weapons.8" attribute="1" defaultMemberUniqueName="[Units 1].[weapons.8].[All]" allUniqueName="[Units 1].[weapons.8].[All]" dimensionUniqueName="[Units 1]" displayFolder="" count="0" memberValueDatatype="130" unbalanced="0"/>
    <cacheHierarchy uniqueName="[Units 1].[weapons.9]" caption="weapons.9" attribute="1" defaultMemberUniqueName="[Units 1].[weapons.9].[All]" allUniqueName="[Units 1].[weapons.9].[All]" dimensionUniqueName="[Units 1]" displayFolder="" count="0" memberValueDatatype="130" unbalanced="0"/>
    <cacheHierarchy uniqueName="[Units 1].[weapons.10]" caption="weapons.10" attribute="1" defaultMemberUniqueName="[Units 1].[weapons.10].[All]" allUniqueName="[Units 1].[weapons.10].[All]" dimensionUniqueName="[Units 1]" displayFolder="" count="0" memberValueDatatype="130" unbalanced="0"/>
    <cacheHierarchy uniqueName="[Units 1].[weapons.11]" caption="weapons.11" attribute="1" defaultMemberUniqueName="[Units 1].[weapons.11].[All]" allUniqueName="[Units 1].[weapons.11].[All]" dimensionUniqueName="[Units 1]" displayFolder="" count="0" memberValueDatatype="130" unbalanced="0"/>
    <cacheHierarchy uniqueName="[Units 1].[weapons.12]" caption="weapons.12" attribute="1" defaultMemberUniqueName="[Units 1].[weapons.12].[All]" allUniqueName="[Units 1].[weapons.12].[All]" dimensionUniqueName="[Units 1]" displayFolder="" count="0" memberValueDatatype="130" unbalanced="0"/>
    <cacheHierarchy uniqueName="[Units 1].[aptitudes.1]" caption="aptitudes.1" attribute="1" defaultMemberUniqueName="[Units 1].[aptitudes.1].[All]" allUniqueName="[Units 1].[aptitudes.1].[All]" dimensionUniqueName="[Units 1]" displayFolder="" count="0" memberValueDatatype="130" unbalanced="0"/>
    <cacheHierarchy uniqueName="[Units 1].[aptitudes.2]" caption="aptitudes.2" attribute="1" defaultMemberUniqueName="[Units 1].[aptitudes.2].[All]" allUniqueName="[Units 1].[aptitudes.2].[All]" dimensionUniqueName="[Units 1]" displayFolder="" count="0" memberValueDatatype="130" unbalanced="0"/>
    <cacheHierarchy uniqueName="[Units 1].[aptitudes.3]" caption="aptitudes.3" attribute="1" defaultMemberUniqueName="[Units 1].[aptitudes.3].[All]" allUniqueName="[Units 1].[aptitudes.3].[All]" dimensionUniqueName="[Units 1]" displayFolder="" count="0" memberValueDatatype="130" unbalanced="0"/>
    <cacheHierarchy uniqueName="[Units 1].[aptitudes.4]" caption="aptitudes.4" attribute="1" defaultMemberUniqueName="[Units 1].[aptitudes.4].[All]" allUniqueName="[Units 1].[aptitudes.4].[All]" dimensionUniqueName="[Units 1]" displayFolder="" count="0" memberValueDatatype="130" unbalanced="0"/>
    <cacheHierarchy uniqueName="[Units 1].[aptitudes.5]" caption="aptitudes.5" attribute="1" defaultMemberUniqueName="[Units 1].[aptitudes.5].[All]" allUniqueName="[Units 1].[aptitudes.5].[All]" dimensionUniqueName="[Units 1]" displayFolder="" count="0" memberValueDatatype="130" unbalanced="0"/>
    <cacheHierarchy uniqueName="[Units 1].[aptitudes.6]" caption="aptitudes.6" attribute="1" defaultMemberUniqueName="[Units 1].[aptitudes.6].[All]" allUniqueName="[Units 1].[aptitudes.6].[All]" dimensionUniqueName="[Units 1]" displayFolder="" count="0" memberValueDatatype="130" unbalanced="0"/>
    <cacheHierarchy uniqueName="[Units 1].[aptitudes.7]" caption="aptitudes.7" attribute="1" defaultMemberUniqueName="[Units 1].[aptitudes.7].[All]" allUniqueName="[Units 1].[aptitudes.7].[All]" dimensionUniqueName="[Units 1]" displayFolder="" count="0" memberValueDatatype="130" unbalanced="0"/>
    <cacheHierarchy uniqueName="[Units 1].[aptitudes.8]" caption="aptitudes.8" attribute="1" defaultMemberUniqueName="[Units 1].[aptitudes.8].[All]" allUniqueName="[Units 1].[aptitudes.8].[All]" dimensionUniqueName="[Units 1]" displayFolder="" count="0" memberValueDatatype="130" unbalanced="0"/>
    <cacheHierarchy uniqueName="[Units 1].[domains]" caption="domains" attribute="1" defaultMemberUniqueName="[Units 1].[domains].[All]" allUniqueName="[Units 1].[domains].[All]" dimensionUniqueName="[Units 1]" displayFolder="" count="0" memberValueDatatype="130" unbalanced="0"/>
    <cacheHierarchy uniqueName="[Units 1].[special_rules]" caption="special_rules" attribute="1" defaultMemberUniqueName="[Units 1].[special_rules].[All]" allUniqueName="[Units 1].[special_rules].[All]" dimensionUniqueName="[Units 1]" displayFolder="" count="0" memberValueDatatype="130" unbalanced="0"/>
    <cacheHierarchy uniqueName="[Units 1].[u_pts]" caption="u_pts" attribute="1" defaultMemberUniqueName="[Units 1].[u_pts].[All]" allUniqueName="[Units 1].[u_pts].[All]" dimensionUniqueName="[Units 1]" displayFolder="" count="0" memberValueDatatype="20" unbalanced="0"/>
    <cacheHierarchy uniqueName="[Units 1].[u_pts_updated]" caption="u_pts_updated" attribute="1" defaultMemberUniqueName="[Units 1].[u_pts_updated].[All]" allUniqueName="[Units 1].[u_pts_updated].[All]" dimensionUniqueName="[Units 1]" displayFolder="" count="0" memberValueDatatype="20" unbalanced="0"/>
    <cacheHierarchy uniqueName="[Units 1].[Nb Carac Spe_rules]" caption="Nb Carac Spe_rules" attribute="1" defaultMemberUniqueName="[Units 1].[Nb Carac Spe_rules].[All]" allUniqueName="[Units 1].[Nb Carac Spe_rules].[All]" dimensionUniqueName="[Units 1]" displayFolder="" count="0" memberValueDatatype="20" unbalanced="0"/>
    <cacheHierarchy uniqueName="[Units_aptitudes].[aptitude_id]" caption="aptitude_id" attribute="1" defaultMemberUniqueName="[Units_aptitudes].[aptitude_id].[All]" allUniqueName="[Units_aptitudes].[aptitude_id].[All]" dimensionUniqueName="[Units_aptitudes]" displayFolder="" count="0" memberValueDatatype="20" unbalanced="0"/>
    <cacheHierarchy uniqueName="[Units_aptitudes].[aptitude_name]" caption="aptitude_name" attribute="1" defaultMemberUniqueName="[Units_aptitudes].[aptitude_name].[All]" allUniqueName="[Units_aptitudes].[aptitude_name].[All]" dimensionUniqueName="[Units_aptitudes]" displayFolder="" count="0" memberValueDatatype="130" unbalanced="0"/>
    <cacheHierarchy uniqueName="[Units_aptitudes].[aptitude_desc]" caption="aptitude_desc" attribute="1" defaultMemberUniqueName="[Units_aptitudes].[aptitude_desc].[All]" allUniqueName="[Units_aptitudes].[aptitude_desc].[All]" dimensionUniqueName="[Units_aptitudes]" displayFolder="" count="0" memberValueDatatype="130" unbalanced="0"/>
    <cacheHierarchy uniqueName="[Units_aptitudes_link].[unit_id]" caption="unit_id" attribute="1" defaultMemberUniqueName="[Units_aptitudes_link].[unit_id].[All]" allUniqueName="[Units_aptitudes_link].[unit_id].[All]" dimensionUniqueName="[Units_aptitudes_link]" displayFolder="" count="0" memberValueDatatype="20" unbalanced="0"/>
    <cacheHierarchy uniqueName="[Units_aptitudes_link].[aptitude_id]" caption="aptitude_id" attribute="1" defaultMemberUniqueName="[Units_aptitudes_link].[aptitude_id].[All]" allUniqueName="[Units_aptitudes_link].[aptitude_id].[All]" dimensionUniqueName="[Units_aptitudes_link]" displayFolder="" count="0" memberValueDatatype="20" unbalanced="0"/>
    <cacheHierarchy uniqueName="[Units_psy].[unit_id]" caption="unit_id" attribute="1" defaultMemberUniqueName="[Units_psy].[unit_id].[All]" allUniqueName="[Units_psy].[unit_id].[All]" dimensionUniqueName="[Units_psy]" displayFolder="" count="0" memberValueDatatype="20" unbalanced="0"/>
    <cacheHierarchy uniqueName="[Units_psy].[domains_id]" caption="domains_id" attribute="1" defaultMemberUniqueName="[Units_psy].[domains_id].[All]" allUniqueName="[Units_psy].[domains_id].[All]" dimensionUniqueName="[Units_psy]" displayFolder="" count="0" memberValueDatatype="20" unbalanced="0"/>
    <cacheHierarchy uniqueName="[Units_rules].[unit_id]" caption="unit_id" attribute="1" defaultMemberUniqueName="[Units_rules].[unit_id].[All]" allUniqueName="[Units_rules].[unit_id].[All]" dimensionUniqueName="[Units_rules]" displayFolder="" count="0" memberValueDatatype="20" unbalanced="0"/>
    <cacheHierarchy uniqueName="[Units_rules].[rule_id]" caption="rule_id" attribute="1" defaultMemberUniqueName="[Units_rules].[rule_id].[All]" allUniqueName="[Units_rules].[rule_id].[All]" dimensionUniqueName="[Units_rules]" displayFolder="" count="0" memberValueDatatype="20" unbalanced="0"/>
    <cacheHierarchy uniqueName="[Units_type].[unit_id]" caption="unit_id" attribute="1" defaultMemberUniqueName="[Units_type].[unit_id].[All]" allUniqueName="[Units_type].[unit_id].[All]" dimensionUniqueName="[Units_type]" displayFolder="" count="0" memberValueDatatype="20" unbalanced="0"/>
    <cacheHierarchy uniqueName="[Units_type].[types_id]" caption="types_id" attribute="1" defaultMemberUniqueName="[Units_type].[types_id].[All]" allUniqueName="[Units_type].[types_id].[All]" dimensionUniqueName="[Units_type]" displayFolder="" count="0" memberValueDatatype="20" unbalanced="0"/>
    <cacheHierarchy uniqueName="[Units_weapons].[unit_id]" caption="unit_id" attribute="1" defaultMemberUniqueName="[Units_weapons].[unit_id].[All]" allUniqueName="[Units_weapons].[unit_id].[All]" dimensionUniqueName="[Units_weapons]" displayFolder="" count="0" memberValueDatatype="20" unbalanced="0"/>
    <cacheHierarchy uniqueName="[Units_weapons].[weapon_id]" caption="weapon_id" attribute="1" defaultMemberUniqueName="[Units_weapons].[weapon_id].[All]" allUniqueName="[Units_weapons].[weapon_id].[All]" dimensionUniqueName="[Units_weapons]" displayFolder="" count="0" memberValueDatatype="20" unbalanced="0"/>
    <cacheHierarchy uniqueName="[Weapons].[weapon_id]" caption="weapon_id" attribute="1" defaultMemberUniqueName="[Weapons].[weapon_id].[All]" allUniqueName="[Weapons].[weapon_id].[All]" dimensionUniqueName="[Weapons]" displayFolder="" count="0" memberValueDatatype="20" unbalanced="0"/>
    <cacheHierarchy uniqueName="[Weapons].[group_faction_id]" caption="group_faction_id" attribute="1" defaultMemberUniqueName="[Weapons].[group_faction_id].[All]" allUniqueName="[Weapons].[group_faction_id].[All]" dimensionUniqueName="[Weapons]" displayFolder="" count="0" memberValueDatatype="20" unbalanced="0"/>
    <cacheHierarchy uniqueName="[Weapons].[weapon_name]" caption="weapon_name" attribute="1" defaultMemberUniqueName="[Weapons].[weapon_name].[All]" allUniqueName="[Weapons].[weapon_name].[All]" dimensionUniqueName="[Weapons]" displayFolder="" count="0" memberValueDatatype="130" unbalanced="0"/>
    <cacheHierarchy uniqueName="[Weapons].[weapon_type.1]" caption="weapon_type.1" attribute="1" defaultMemberUniqueName="[Weapons].[weapon_type.1].[All]" allUniqueName="[Weapons].[weapon_type.1].[All]" dimensionUniqueName="[Weapons]" displayFolder="" count="0" memberValueDatatype="130" unbalanced="0"/>
    <cacheHierarchy uniqueName="[Weapons].[weapon_type.2]" caption="weapon_type.2" attribute="1" defaultMemberUniqueName="[Weapons].[weapon_type.2].[All]" allUniqueName="[Weapons].[weapon_type.2].[All]" dimensionUniqueName="[Weapons]" displayFolder="" count="0" memberValueDatatype="130" unbalanced="0"/>
    <cacheHierarchy uniqueName="[Weapons].[weapon_type.3]" caption="weapon_type.3" attribute="1" defaultMemberUniqueName="[Weapons].[weapon_type.3].[All]" allUniqueName="[Weapons].[weapon_type.3].[All]" dimensionUniqueName="[Weapons]" displayFolder="" count="0" memberValueDatatype="130" unbalanced="0"/>
    <cacheHierarchy uniqueName="[Weapons].[weapon_type.4]" caption="weapon_type.4" attribute="1" defaultMemberUniqueName="[Weapons].[weapon_type.4].[All]" allUniqueName="[Weapons].[weapon_type.4].[All]" dimensionUniqueName="[Weapons]" displayFolder="" count="0" memberValueDatatype="130" unbalanced="0"/>
    <cacheHierarchy uniqueName="[Weapons].[weapon_type.5]" caption="weapon_type.5" attribute="1" defaultMemberUniqueName="[Weapons].[weapon_type.5].[All]" allUniqueName="[Weapons].[weapon_type.5].[All]" dimensionUniqueName="[Weapons]" displayFolder="" count="0" memberValueDatatype="130" unbalanced="0"/>
    <cacheHierarchy uniqueName="[Weapons].[range]" caption="range" attribute="1" defaultMemberUniqueName="[Weapons].[range].[All]" allUniqueName="[Weapons].[range].[All]" dimensionUniqueName="[Weapons]" displayFolder="" count="0" memberValueDatatype="130" unbalanced="0"/>
    <cacheHierarchy uniqueName="[Weapons].[a]" caption="a" attribute="1" defaultMemberUniqueName="[Weapons].[a].[All]" allUniqueName="[Weapons].[a].[All]" dimensionUniqueName="[Weapons]" displayFolder="" count="0" memberValueDatatype="130" unbalanced="0"/>
    <cacheHierarchy uniqueName="[Weapons].[s]" caption="s" attribute="1" defaultMemberUniqueName="[Weapons].[s].[All]" allUniqueName="[Weapons].[s].[All]" dimensionUniqueName="[Weapons]" displayFolder="" count="0" memberValueDatatype="130" unbalanced="0"/>
    <cacheHierarchy uniqueName="[Weapons].[ap]" caption="ap" attribute="1" defaultMemberUniqueName="[Weapons].[ap].[All]" allUniqueName="[Weapons].[ap].[All]" dimensionUniqueName="[Weapons]" displayFolder="" count="0" memberValueDatatype="130" unbalanced="0"/>
    <cacheHierarchy uniqueName="[Weapons].[d]" caption="d" attribute="1" defaultMemberUniqueName="[Weapons].[d].[All]" allUniqueName="[Weapons].[d].[All]" dimensionUniqueName="[Weapons]" displayFolder="" count="0" memberValueDatatype="130" unbalanced="0"/>
    <cacheHierarchy uniqueName="[Weapons].[w_pts]" caption="w_pts" attribute="1" defaultMemberUniqueName="[Weapons].[w_pts].[All]" allUniqueName="[Weapons].[w_pts].[All]" dimensionUniqueName="[Weapons]" displayFolder="" count="0" memberValueDatatype="20" unbalanced="0"/>
    <cacheHierarchy uniqueName="[Weapons_rules].[weapon_id]" caption="weapon_id" attribute="1" defaultMemberUniqueName="[Weapons_rules].[weapon_id].[All]" allUniqueName="[Weapons_rules].[weapon_id].[All]" dimensionUniqueName="[Weapons_rules]" displayFolder="" count="0" memberValueDatatype="20" unbalanced="0"/>
    <cacheHierarchy uniqueName="[Weapons_rules].[rule_id]" caption="rule_id" attribute="1" defaultMemberUniqueName="[Weapons_rules].[rule_id].[All]" allUniqueName="[Weapons_rules].[rule_id].[All]" dimensionUniqueName="[Weapons_rules]" displayFolder="" count="0" memberValueDatatype="20" unbalanced="0"/>
    <cacheHierarchy uniqueName="[Measures].[__XL_Count Core_rules]" caption="__XL_Count Core_rules" measure="1" displayFolder="" measureGroup="Core_rules" count="0" hidden="1"/>
    <cacheHierarchy uniqueName="[Measures].[__XL_Count Faction_aptitudes]" caption="__XL_Count Faction_aptitudes" measure="1" displayFolder="" measureGroup="Faction_aptitudes" count="0" hidden="1"/>
    <cacheHierarchy uniqueName="[Measures].[__XL_Count Factions]" caption="__XL_Count Factions" measure="1" displayFolder="" measureGroup="Factions" count="0" hidden="1"/>
    <cacheHierarchy uniqueName="[Measures].[__XL_Count Group_factions]" caption="__XL_Count Group_factions" measure="1" displayFolder="" measureGroup="Group_factions" count="0" hidden="1"/>
    <cacheHierarchy uniqueName="[Measures].[__XL_Count Psychic_powers]" caption="__XL_Count Psychic_powers" measure="1" displayFolder="" measureGroup="Psychic_powers" count="0" hidden="1"/>
    <cacheHierarchy uniqueName="[Measures].[__XL_Count Psychic_powers_domains]" caption="__XL_Count Psychic_powers_domains" measure="1" displayFolder="" measureGroup="Psychic_powers_domains" count="0" hidden="1"/>
    <cacheHierarchy uniqueName="[Measures].[__XL_Count Special_rules]" caption="__XL_Count Special_rules" measure="1" displayFolder="" measureGroup="Special_rules" count="0" hidden="1"/>
    <cacheHierarchy uniqueName="[Measures].[__XL_Count Types]" caption="__XL_Count Types" measure="1" displayFolder="" measureGroup="Types" count="0" hidden="1"/>
    <cacheHierarchy uniqueName="[Measures].[__XL_Count Units]" caption="__XL_Count Units" measure="1" displayFolder="" measureGroup="Units" count="0" hidden="1"/>
    <cacheHierarchy uniqueName="[Measures].[__XL_Count Units_aptitudes]" caption="__XL_Count Units_aptitudes" measure="1" displayFolder="" measureGroup="Units_aptitudes" count="0" hidden="1"/>
    <cacheHierarchy uniqueName="[Measures].[__XL_Count Units_aptitudes_link]" caption="__XL_Count Units_aptitudes_link" measure="1" displayFolder="" measureGroup="Units_aptitudes_link" count="0" hidden="1"/>
    <cacheHierarchy uniqueName="[Measures].[__XL_Count Units_psy]" caption="__XL_Count Units_psy" measure="1" displayFolder="" measureGroup="Units_psy" count="0" hidden="1"/>
    <cacheHierarchy uniqueName="[Measures].[__XL_Count Units_rules]" caption="__XL_Count Units_rules" measure="1" displayFolder="" measureGroup="Units_rules" count="0" hidden="1"/>
    <cacheHierarchy uniqueName="[Measures].[__XL_Count Units_type]" caption="__XL_Count Units_type" measure="1" displayFolder="" measureGroup="Units_type" count="0" hidden="1"/>
    <cacheHierarchy uniqueName="[Measures].[__XL_Count Units_weapons]" caption="__XL_Count Units_weapons" measure="1" displayFolder="" measureGroup="Units_weapons" count="0" hidden="1"/>
    <cacheHierarchy uniqueName="[Measures].[__XL_Count Weapons]" caption="__XL_Count Weapons" measure="1" displayFolder="" measureGroup="Weapons" count="0" hidden="1"/>
    <cacheHierarchy uniqueName="[Measures].[__XL_Count Weapons_rules]" caption="__XL_Count Weapons_rules" measure="1" displayFolder="" measureGroup="Weapons_rules" count="0" hidden="1"/>
    <cacheHierarchy uniqueName="[Measures].[__XL_Count Units 1]" caption="__XL_Count Units 1" measure="1" displayFolder="" measureGroup="Units 1" count="0" hidden="1"/>
    <cacheHierarchy uniqueName="[Measures].[__No measures defined]" caption="__No measures defined" measure="1" displayFolder="" count="0" hidden="1"/>
  </cacheHierarchies>
  <kpis count="0"/>
  <dimensions count="19">
    <dimension name="Core_rules" uniqueName="[Core_rules]" caption="Core_rules"/>
    <dimension name="Faction_aptitudes" uniqueName="[Faction_aptitudes]" caption="Faction_aptitudes"/>
    <dimension name="Factions" uniqueName="[Factions]" caption="Factions"/>
    <dimension name="Group_factions" uniqueName="[Group_factions]" caption="Group_factions"/>
    <dimension measure="1" name="Measures" uniqueName="[Measures]" caption="Measures"/>
    <dimension name="Psychic_powers" uniqueName="[Psychic_powers]" caption="Psychic_powers"/>
    <dimension name="Psychic_powers_domains" uniqueName="[Psychic_powers_domains]" caption="Psychic_powers_domains"/>
    <dimension name="Special_rules" uniqueName="[Special_rules]" caption="Special_rules"/>
    <dimension name="Types" uniqueName="[Types]" caption="Types"/>
    <dimension name="Units" uniqueName="[Units]" caption="Units"/>
    <dimension name="Units 1" uniqueName="[Units 1]" caption="Units 1"/>
    <dimension name="Units_aptitudes" uniqueName="[Units_aptitudes]" caption="Units_aptitudes"/>
    <dimension name="Units_aptitudes_link" uniqueName="[Units_aptitudes_link]" caption="Units_aptitudes_link"/>
    <dimension name="Units_psy" uniqueName="[Units_psy]" caption="Units_psy"/>
    <dimension name="Units_rules" uniqueName="[Units_rules]" caption="Units_rules"/>
    <dimension name="Units_type" uniqueName="[Units_type]" caption="Units_type"/>
    <dimension name="Units_weapons" uniqueName="[Units_weapons]" caption="Units_weapons"/>
    <dimension name="Weapons" uniqueName="[Weapons]" caption="Weapons"/>
    <dimension name="Weapons_rules" uniqueName="[Weapons_rules]" caption="Weapons_rules"/>
  </dimensions>
  <measureGroups count="18">
    <measureGroup name="Core_rules" caption="Core_rules"/>
    <measureGroup name="Faction_aptitudes" caption="Faction_aptitudes"/>
    <measureGroup name="Factions" caption="Factions"/>
    <measureGroup name="Group_factions" caption="Group_factions"/>
    <measureGroup name="Psychic_powers" caption="Psychic_powers"/>
    <measureGroup name="Psychic_powers_domains" caption="Psychic_powers_domains"/>
    <measureGroup name="Special_rules" caption="Special_rules"/>
    <measureGroup name="Types" caption="Types"/>
    <measureGroup name="Units" caption="Units"/>
    <measureGroup name="Units 1" caption="Units 1"/>
    <measureGroup name="Units_aptitudes" caption="Units_aptitudes"/>
    <measureGroup name="Units_aptitudes_link" caption="Units_aptitudes_link"/>
    <measureGroup name="Units_psy" caption="Units_psy"/>
    <measureGroup name="Units_rules" caption="Units_rules"/>
    <measureGroup name="Units_type" caption="Units_type"/>
    <measureGroup name="Units_weapons" caption="Units_weapons"/>
    <measureGroup name="Weapons" caption="Weapons"/>
    <measureGroup name="Weapons_rules" caption="Weapons_rules"/>
  </measureGroups>
  <maps count="18">
    <map measureGroup="0" dimension="0"/>
    <map measureGroup="1" dimension="1"/>
    <map measureGroup="2" dimension="2"/>
    <map measureGroup="3" dimension="3"/>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DE37E-A283-48DE-A292-80581779D29D}" name="Tableau croisé dynamique1" cacheId="5" applyNumberFormats="0" applyBorderFormats="0" applyFontFormats="0" applyPatternFormats="0" applyAlignmentFormats="0" applyWidthHeightFormats="1" dataCaption="Valeurs" errorCaption="&quot;&quot;" showError="1" missingCaption="&quot;&quot;" tag="eb409653-29c5-4853-b24d-2ebef72479c8" updatedVersion="8" minRefreshableVersion="3" preserveFormatting="0" subtotalHiddenItems="1" rowGrandTotals="0" colGrandTotals="0" itemPrintTitles="1" createdVersion="8" indent="0" outline="1" outlineData="1" multipleFieldFilters="0">
  <location ref="U6" firstHeaderRow="0" firstDataRow="0" firstDataCol="0" rowPageCount="2" colPageCount="1"/>
  <pivotFields count="2">
    <pivotField axis="axisPage" allDrilled="1" showAll="0" dataSourceSort="1" defaultSubtotal="0" defaultAttributeDrillState="1"/>
    <pivotField axis="axisPage" allDrilled="1" showAll="0" dataSourceSort="1" defaultSubtotal="0" defaultAttributeDrillState="1"/>
  </pivotFields>
  <pageFields count="2">
    <pageField fld="0" hier="76" name="[Units 1].[unit_name].&amp;[MAGNUS THE RED - Magnus the Red, The Crimson King, The Cyclopean Giant]" cap="MAGNUS THE RED - Magnus the Red, The Crimson King, The Cyclopean Giant"/>
    <pageField fld="1" hier="77" name="[Units 1].[attribut].&amp;[Full HP]" cap="Full HP"/>
  </pageFields>
  <pivotHierarchies count="1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Units 1].[unit_name].&amp;[MAGNUS THE RED - Magnus the Red, The Crimson King, The Cyclopean Giant]"/>
      </members>
    </pivotHierarchy>
    <pivotHierarchy multipleItemSelectionAllowed="1" dragToData="1">
      <members count="1" level="1">
        <member name="[Units 1].[attribut].&amp;[Full H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7" xr16:uid="{C8C84FCB-FD8B-4CBA-BE9C-35CEF6392E77}" autoFormatId="16" applyNumberFormats="0" applyBorderFormats="0" applyFontFormats="0" applyPatternFormats="0" applyAlignmentFormats="0" applyWidthHeightFormats="0">
  <queryTableRefresh nextId="257" unboundColumnsRight="1">
    <queryTableFields count="50">
      <queryTableField id="1" name="unit_id" tableColumnId="1"/>
      <queryTableField id="2" name="unit_name" tableColumnId="2"/>
      <queryTableField id="3" name="attribut" tableColumnId="3"/>
      <queryTableField id="31" dataBound="0" tableColumnId="31"/>
      <queryTableField id="4" name="group_faction_id" tableColumnId="4"/>
      <queryTableField id="5" name="faction_id" tableColumnId="5"/>
      <queryTableField id="6" name="unit_type" tableColumnId="6"/>
      <queryTableField id="7" name="nb_fig" tableColumnId="7"/>
      <queryTableField id="8" name="movement" tableColumnId="8"/>
      <queryTableField id="9" name="cruising_speed" tableColumnId="9"/>
      <queryTableField id="10" name="hover" tableColumnId="10"/>
      <queryTableField id="11" name="bs" tableColumnId="11"/>
      <queryTableField id="12" name="ws" tableColumnId="12"/>
      <queryTableField id="13" name="s" tableColumnId="13"/>
      <queryTableField id="14" name="t" tableColumnId="14"/>
      <queryTableField id="15" name="front" tableColumnId="15"/>
      <queryTableField id="16" name="side" tableColumnId="16"/>
      <queryTableField id="17" name="rear" tableColumnId="17"/>
      <queryTableField id="18" name="hp" tableColumnId="18"/>
      <queryTableField id="19" name="a" tableColumnId="19"/>
      <queryTableField id="20" name="i" tableColumnId="20"/>
      <queryTableField id="21" name="ld" tableColumnId="21"/>
      <queryTableField id="22" name="oc" tableColumnId="22"/>
      <queryTableField id="23" name="sv" tableColumnId="23"/>
      <queryTableField id="24" name="invul_sv" tableColumnId="24"/>
      <queryTableField id="146" name="weapons.1" tableColumnId="85"/>
      <queryTableField id="147" name="weapons.2" tableColumnId="86"/>
      <queryTableField id="148" name="weapons.3" tableColumnId="87"/>
      <queryTableField id="149" name="weapons.4" tableColumnId="88"/>
      <queryTableField id="150" name="weapons.5" tableColumnId="89"/>
      <queryTableField id="151" name="weapons.6" tableColumnId="90"/>
      <queryTableField id="152" name="weapons.7" tableColumnId="91"/>
      <queryTableField id="153" name="weapons.8" tableColumnId="92"/>
      <queryTableField id="154" name="weapons.9" tableColumnId="93"/>
      <queryTableField id="155" name="weapons.10" tableColumnId="94"/>
      <queryTableField id="156" name="weapons.11" tableColumnId="95"/>
      <queryTableField id="157" name="weapons.12" tableColumnId="96"/>
      <queryTableField id="159" name="aptitudes.1" tableColumnId="98"/>
      <queryTableField id="160" name="aptitudes.2" tableColumnId="99"/>
      <queryTableField id="161" name="aptitudes.3" tableColumnId="100"/>
      <queryTableField id="162" name="aptitudes.4" tableColumnId="101"/>
      <queryTableField id="163" name="aptitudes.5" tableColumnId="102"/>
      <queryTableField id="164" name="aptitudes.6" tableColumnId="103"/>
      <queryTableField id="165" name="aptitudes.7" tableColumnId="104"/>
      <queryTableField id="166" name="aptitudes.8" tableColumnId="105"/>
      <queryTableField id="252" name="domains" tableColumnId="138"/>
      <queryTableField id="254" name="special_rules" tableColumnId="139"/>
      <queryTableField id="29" name="u_pts" tableColumnId="29"/>
      <queryTableField id="30" name="u_pts_updated" tableColumnId="30"/>
      <queryTableField id="256" dataBound="0" tableColumnId="140"/>
    </queryTableFields>
  </queryTableRefresh>
  <extLst>
    <ext xmlns:x15="http://schemas.microsoft.com/office/spreadsheetml/2010/11/main" uri="{883FBD77-0823-4a55-B5E3-86C4891E6966}">
      <x15:queryTable sourceDataName="Requête - Units"/>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onnéesExternes_9" backgroundRefresh="0" connectionId="16" xr16:uid="{17C6956A-86F8-4D24-BEFF-CF98E3E30084}" autoFormatId="16" applyNumberFormats="0" applyBorderFormats="0" applyFontFormats="0" applyPatternFormats="0" applyAlignmentFormats="0" applyWidthHeightFormats="0">
  <queryTableRefresh nextId="3">
    <queryTableFields count="2">
      <queryTableField id="1" name="group_faction_id" tableColumnId="1"/>
      <queryTableField id="2" name="group_faction_name" tableColumnId="2"/>
    </queryTableFields>
  </queryTableRefresh>
  <extLst>
    <ext xmlns:x15="http://schemas.microsoft.com/office/spreadsheetml/2010/11/main" uri="{883FBD77-0823-4a55-B5E3-86C4891E6966}">
      <x15:queryTable sourceDataName="Requête - Group_factions"/>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onnéesExternes_11" backgroundRefresh="0" connectionId="3" xr16:uid="{F010FF6C-7FEC-4BFA-9444-667D77C2FB03}" autoFormatId="16" applyNumberFormats="0" applyBorderFormats="0" applyFontFormats="0" applyPatternFormats="0" applyAlignmentFormats="0" applyWidthHeightFormats="0">
  <queryTableRefresh nextId="5">
    <queryTableFields count="4">
      <queryTableField id="1" name="aptitude_id" tableColumnId="1"/>
      <queryTableField id="2" name="faction_id" tableColumnId="2"/>
      <queryTableField id="3" name="faction_aptitude_name" tableColumnId="3"/>
      <queryTableField id="4" name="faction_aptitude_desc" tableColumnId="4"/>
    </queryTableFields>
  </queryTableRefresh>
  <extLst>
    <ext xmlns:x15="http://schemas.microsoft.com/office/spreadsheetml/2010/11/main" uri="{883FBD77-0823-4a55-B5E3-86C4891E6966}">
      <x15:queryTable sourceDataName="Requête - Faction_aptitudes"/>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onnéesExternes_10" backgroundRefresh="0" connectionId="2" xr16:uid="{EA2335EF-A5C5-483B-8D32-AE23136522D5}" autoFormatId="16" applyNumberFormats="0" applyBorderFormats="0" applyFontFormats="0" applyPatternFormats="0" applyAlignmentFormats="0" applyWidthHeightFormats="0">
  <queryTableRefresh nextId="5">
    <queryTableFields count="4">
      <queryTableField id="1" name="faction_id" tableColumnId="1"/>
      <queryTableField id="2" name="faction_name" tableColumnId="2"/>
      <queryTableField id="3" name="faction_keywords" tableColumnId="3"/>
      <queryTableField id="4" name="group_faction_id" tableColumnId="4"/>
    </queryTableFields>
  </queryTableRefresh>
  <extLst>
    <ext xmlns:x15="http://schemas.microsoft.com/office/spreadsheetml/2010/11/main" uri="{883FBD77-0823-4a55-B5E3-86C4891E6966}">
      <x15:queryTable sourceDataName="Requête - Factions"/>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onnéesExternes_9" backgroundRefresh="0" connectionId="15" xr16:uid="{86E540FE-C976-49C6-9B09-194E549FE783}" autoFormatId="16" applyNumberFormats="0" applyBorderFormats="0" applyFontFormats="0" applyPatternFormats="0" applyAlignmentFormats="0" applyWidthHeightFormats="0">
  <queryTableRefresh nextId="7">
    <queryTableFields count="6">
      <queryTableField id="1" name="powers_id" tableColumnId="1"/>
      <queryTableField id="2" name="domains_id" tableColumnId="2"/>
      <queryTableField id="3" name="powers_name" tableColumnId="3"/>
      <queryTableField id="4" name="powers_type" tableColumnId="4"/>
      <queryTableField id="5" name="powers_cost" tableColumnId="5"/>
      <queryTableField id="6" name="powers_desc" tableColumnId="6"/>
    </queryTableFields>
  </queryTableRefresh>
  <extLst>
    <ext xmlns:x15="http://schemas.microsoft.com/office/spreadsheetml/2010/11/main" uri="{883FBD77-0823-4a55-B5E3-86C4891E6966}">
      <x15:queryTable sourceDataName="Requête - Psychic_powers"/>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5" xr16:uid="{3D19FDB0-6088-4DE3-8DD6-8F025E203FBA}" autoFormatId="16" applyNumberFormats="0" applyBorderFormats="0" applyFontFormats="0" applyPatternFormats="0" applyAlignmentFormats="0" applyWidthHeightFormats="0">
  <queryTableRefresh nextId="5" unboundColumnsRight="1">
    <queryTableFields count="4">
      <queryTableField id="1" name="aptitude_id" tableColumnId="1"/>
      <queryTableField id="2" name="aptitude_name" tableColumnId="2"/>
      <queryTableField id="3" name="aptitude_desc" tableColumnId="3"/>
      <queryTableField id="4" dataBound="0" tableColumnId="4"/>
    </queryTableFields>
  </queryTableRefresh>
  <extLst>
    <ext xmlns:x15="http://schemas.microsoft.com/office/spreadsheetml/2010/11/main" uri="{883FBD77-0823-4a55-B5E3-86C4891E6966}">
      <x15:queryTable sourceDataName="Requête - Units_aptitudes"/>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onnéesExternes_4" backgroundRefresh="0" connectionId="9" xr16:uid="{8DE9D9C0-7F14-4DC5-8F11-3E75DCADA694}" autoFormatId="16" applyNumberFormats="0" applyBorderFormats="0" applyFontFormats="0" applyPatternFormats="0" applyAlignmentFormats="0" applyWidthHeightFormats="0">
  <queryTableRefresh nextId="4">
    <queryTableFields count="3">
      <queryTableField id="1" name="rule_id" tableColumnId="1"/>
      <queryTableField id="2" name="rule_name" tableColumnId="2"/>
      <queryTableField id="3" name="rule_desc" tableColumnId="3"/>
    </queryTableFields>
  </queryTableRefresh>
  <extLst>
    <ext xmlns:x15="http://schemas.microsoft.com/office/spreadsheetml/2010/11/main" uri="{883FBD77-0823-4a55-B5E3-86C4891E6966}">
      <x15:queryTable sourceDataName="Requête - Special_rules"/>
    </ext>
  </extLst>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onnéesExternes_5" backgroundRefresh="0" connectionId="11" xr16:uid="{98FB8627-387C-4821-8211-97C6A5CE2B1B}" autoFormatId="16" applyNumberFormats="0" applyBorderFormats="0" applyFontFormats="0" applyPatternFormats="0" applyAlignmentFormats="0" applyWidthHeightFormats="0">
  <queryTableRefresh nextId="4">
    <queryTableFields count="3">
      <queryTableField id="1" name="types_id" tableColumnId="1"/>
      <queryTableField id="2" name="types_name" tableColumnId="2"/>
      <queryTableField id="3" name="types_desc" tableColumnId="3"/>
    </queryTableFields>
  </queryTableRefresh>
  <extLst>
    <ext xmlns:x15="http://schemas.microsoft.com/office/spreadsheetml/2010/11/main" uri="{883FBD77-0823-4a55-B5E3-86C4891E6966}">
      <x15:queryTable sourceDataName="Requête - Typ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1" backgroundRefresh="0" connectionId="1" xr16:uid="{6FD43365-411C-4081-8847-A247BD146051}" autoFormatId="16" applyNumberFormats="0" applyBorderFormats="0" applyFontFormats="0" applyPatternFormats="0" applyAlignmentFormats="0" applyWidthHeightFormats="0">
  <queryTableRefresh nextId="41">
    <queryTableFields count="14">
      <queryTableField id="1" name="weapon_id" tableColumnId="1"/>
      <queryTableField id="2" name="group_faction_id" tableColumnId="2"/>
      <queryTableField id="3" name="weapon_name" tableColumnId="3"/>
      <queryTableField id="27" name="weapon_type.1" tableColumnId="18"/>
      <queryTableField id="28" name="weapon_type.2" tableColumnId="19"/>
      <queryTableField id="29" name="weapon_type.3" tableColumnId="20"/>
      <queryTableField id="30" name="weapon_type.4" tableColumnId="21"/>
      <queryTableField id="31" name="weapon_type.5" tableColumnId="22"/>
      <queryTableField id="5" name="range" tableColumnId="5"/>
      <queryTableField id="6" name="a" tableColumnId="6"/>
      <queryTableField id="7" name="s" tableColumnId="7"/>
      <queryTableField id="8" name="ap" tableColumnId="8"/>
      <queryTableField id="9" name="d" tableColumnId="9"/>
      <queryTableField id="10" name="w_pts" tableColumnId="10"/>
    </queryTableFields>
  </queryTableRefresh>
  <extLst>
    <ext xmlns:x15="http://schemas.microsoft.com/office/spreadsheetml/2010/11/main" uri="{883FBD77-0823-4a55-B5E3-86C4891E6966}">
      <x15:queryTable sourceDataName="Requête - Weapon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2" backgroundRefresh="0" connectionId="4" xr16:uid="{AF3D28B3-EC6C-414C-A056-02744D2913D4}" autoFormatId="16" applyNumberFormats="0" applyBorderFormats="0" applyFontFormats="0" applyPatternFormats="0" applyAlignmentFormats="0" applyWidthHeightFormats="0">
  <queryTableRefresh nextId="3">
    <queryTableFields count="2">
      <queryTableField id="1" name="weapon_id" tableColumnId="1"/>
      <queryTableField id="2" name="rule_id" tableColumnId="2"/>
    </queryTableFields>
  </queryTableRefresh>
  <extLst>
    <ext xmlns:x15="http://schemas.microsoft.com/office/spreadsheetml/2010/11/main" uri="{883FBD77-0823-4a55-B5E3-86C4891E6966}">
      <x15:queryTable sourceDataName="Requête - Weapons_rul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3" backgroundRefresh="0" connectionId="6" xr16:uid="{90B50C75-C4D3-48B4-9964-A78B8768E335}" autoFormatId="16" applyNumberFormats="0" applyBorderFormats="0" applyFontFormats="0" applyPatternFormats="0" applyAlignmentFormats="0" applyWidthHeightFormats="0">
  <queryTableRefresh nextId="3">
    <queryTableFields count="2">
      <queryTableField id="1" name="unit_id" tableColumnId="1"/>
      <queryTableField id="2" name="weapon_id" tableColumnId="2"/>
    </queryTableFields>
  </queryTableRefresh>
  <extLst>
    <ext xmlns:x15="http://schemas.microsoft.com/office/spreadsheetml/2010/11/main" uri="{883FBD77-0823-4a55-B5E3-86C4891E6966}">
      <x15:queryTable sourceDataName="Requête - Units_weapon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4" backgroundRefresh="0" connectionId="8" xr16:uid="{C5F12C7A-E7C1-45AA-B17B-91A80B436B82}" autoFormatId="16" applyNumberFormats="0" applyBorderFormats="0" applyFontFormats="0" applyPatternFormats="0" applyAlignmentFormats="0" applyWidthHeightFormats="0">
  <queryTableRefresh nextId="3">
    <queryTableFields count="2">
      <queryTableField id="1" name="unit_id" tableColumnId="1"/>
      <queryTableField id="2" name="types_id" tableColumnId="2"/>
    </queryTableFields>
  </queryTableRefresh>
  <extLst>
    <ext xmlns:x15="http://schemas.microsoft.com/office/spreadsheetml/2010/11/main" uri="{883FBD77-0823-4a55-B5E3-86C4891E6966}">
      <x15:queryTable sourceDataName="Requête - Units_type"/>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onnéesExternes_5" backgroundRefresh="0" connectionId="10" xr16:uid="{7202452F-CD8F-437E-A706-7A8F05165C14}" autoFormatId="16" applyNumberFormats="0" applyBorderFormats="0" applyFontFormats="0" applyPatternFormats="0" applyAlignmentFormats="0" applyWidthHeightFormats="0">
  <queryTableRefresh nextId="3">
    <queryTableFields count="2">
      <queryTableField id="1" name="unit_id" tableColumnId="1"/>
      <queryTableField id="2" name="rule_id" tableColumnId="2"/>
    </queryTableFields>
  </queryTableRefresh>
  <extLst>
    <ext xmlns:x15="http://schemas.microsoft.com/office/spreadsheetml/2010/11/main" uri="{883FBD77-0823-4a55-B5E3-86C4891E6966}">
      <x15:queryTable sourceDataName="Requête - Units_rule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onnéesExternes_6" backgroundRefresh="0" connectionId="12" xr16:uid="{F17F47FA-38A0-4A9A-B75F-C5B938B0741E}" autoFormatId="16" applyNumberFormats="0" applyBorderFormats="0" applyFontFormats="0" applyPatternFormats="0" applyAlignmentFormats="0" applyWidthHeightFormats="0">
  <queryTableRefresh nextId="3">
    <queryTableFields count="2">
      <queryTableField id="1" name="unit_id" tableColumnId="1"/>
      <queryTableField id="2" name="domains_id" tableColumnId="2"/>
    </queryTableFields>
  </queryTableRefresh>
  <extLst>
    <ext xmlns:x15="http://schemas.microsoft.com/office/spreadsheetml/2010/11/main" uri="{883FBD77-0823-4a55-B5E3-86C4891E6966}">
      <x15:queryTable sourceDataName="Requête - Units_psy"/>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onnéesExternes_7" backgroundRefresh="0" connectionId="13" xr16:uid="{A3734B7E-76FB-40FD-8FDA-B72E202D51EF}" autoFormatId="16" applyNumberFormats="0" applyBorderFormats="0" applyFontFormats="0" applyPatternFormats="0" applyAlignmentFormats="0" applyWidthHeightFormats="0">
  <queryTableRefresh nextId="3">
    <queryTableFields count="2">
      <queryTableField id="1" name="unit_id" tableColumnId="1"/>
      <queryTableField id="2" name="aptitude_id" tableColumnId="2"/>
    </queryTableFields>
  </queryTableRefresh>
  <extLst>
    <ext xmlns:x15="http://schemas.microsoft.com/office/spreadsheetml/2010/11/main" uri="{883FBD77-0823-4a55-B5E3-86C4891E6966}">
      <x15:queryTable sourceDataName="Requête - Units_aptitudes_link"/>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onnéesExternes_8" backgroundRefresh="0" connectionId="14" xr16:uid="{839F27DA-5079-49CC-885A-61F7B669707A}" autoFormatId="16" applyNumberFormats="0" applyBorderFormats="0" applyFontFormats="0" applyPatternFormats="0" applyAlignmentFormats="0" applyWidthHeightFormats="0">
  <queryTableRefresh nextId="3">
    <queryTableFields count="2">
      <queryTableField id="1" name="domains_id" tableColumnId="1"/>
      <queryTableField id="2" name="domains" tableColumnId="2"/>
    </queryTableFields>
  </queryTableRefresh>
  <extLst>
    <ext xmlns:x15="http://schemas.microsoft.com/office/spreadsheetml/2010/11/main" uri="{883FBD77-0823-4a55-B5E3-86C4891E6966}">
      <x15:queryTable sourceDataName="Requête - Psychic_powers_domains"/>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6529DE-9EB3-408A-9C99-8EAD8BB41CF6}" name="Units" displayName="Units" ref="A1:AX579" tableType="queryTable" totalsRowShown="0">
  <autoFilter ref="A1:AX579" xr:uid="{4F6529DE-9EB3-408A-9C99-8EAD8BB41CF6}">
    <filterColumn colId="1">
      <filters>
        <filter val="MAGNUS THE RED - Magnus the Red, The Crimson King, The Cyclopean Giant"/>
      </filters>
    </filterColumn>
  </autoFilter>
  <sortState xmlns:xlrd2="http://schemas.microsoft.com/office/spreadsheetml/2017/richdata2" ref="A2:AX579">
    <sortCondition ref="A1:A579"/>
  </sortState>
  <tableColumns count="50">
    <tableColumn id="1" xr3:uid="{37467B0E-E9B6-4D12-BC58-008C847F2417}" uniqueName="1" name="unit_id" queryTableFieldId="1"/>
    <tableColumn id="2" xr3:uid="{77D37EEF-803C-48E6-B5D7-B64ABCACB40E}" uniqueName="2" name="unit_name" queryTableFieldId="2" dataDxfId="64"/>
    <tableColumn id="3" xr3:uid="{A7F5458D-15A6-42BB-8ECD-4E53373FD9C7}" uniqueName="3" name="attribut" queryTableFieldId="3" dataDxfId="63"/>
    <tableColumn id="31" xr3:uid="{66651BC1-DE9F-428A-A2C0-4DDF6D77E1A2}" uniqueName="31" name="Full Name" queryTableFieldId="31" dataDxfId="62">
      <calculatedColumnFormula>_xlfn.CONCAT(Units[[#This Row],[unit_name]],IF(Units[[#This Row],[attribut]]="","",_xlfn.CONCAT(" - ",Units[[#This Row],[attribut]])))</calculatedColumnFormula>
    </tableColumn>
    <tableColumn id="4" xr3:uid="{693A1604-5278-436A-A0CA-CB9BF9FC1990}" uniqueName="4" name="group_faction_id" queryTableFieldId="4"/>
    <tableColumn id="5" xr3:uid="{A8330386-BF5A-41DA-95C2-2D88C9540FEB}" uniqueName="5" name="faction_id" queryTableFieldId="5"/>
    <tableColumn id="6" xr3:uid="{B026F156-FD5F-47C3-A0E2-615D3DAF5096}" uniqueName="6" name="unit_type" queryTableFieldId="6" dataDxfId="61"/>
    <tableColumn id="7" xr3:uid="{FD4D54BB-E428-4148-86C0-3C47A4393919}" uniqueName="7" name="nb_fig" queryTableFieldId="7"/>
    <tableColumn id="8" xr3:uid="{1F301F14-92DF-4F18-8131-D34DBAFE8D7B}" uniqueName="8" name="movement" queryTableFieldId="8" dataDxfId="60"/>
    <tableColumn id="9" xr3:uid="{64147A38-FFC1-491F-898F-076A1094F534}" uniqueName="9" name="cruising_speed" queryTableFieldId="9" dataDxfId="59"/>
    <tableColumn id="10" xr3:uid="{CA8564E1-10FD-487E-BF19-2E8674A6F098}" uniqueName="10" name="hover" queryTableFieldId="10" dataDxfId="58"/>
    <tableColumn id="11" xr3:uid="{9FF61218-C170-409A-B195-CB875F2D154E}" uniqueName="11" name="bs" queryTableFieldId="11" dataDxfId="57"/>
    <tableColumn id="12" xr3:uid="{CB55F010-C7F6-4179-9FAA-DE9502FF8DDC}" uniqueName="12" name="ws" queryTableFieldId="12" dataDxfId="56"/>
    <tableColumn id="13" xr3:uid="{4056A972-013E-4E2C-9184-065B013B2567}" uniqueName="13" name="s" queryTableFieldId="13"/>
    <tableColumn id="14" xr3:uid="{1400E9C4-EA61-42F9-A442-0758B9EA5285}" uniqueName="14" name="t" queryTableFieldId="14"/>
    <tableColumn id="15" xr3:uid="{84D5F832-CE7C-43B7-A0D4-D93F3B72F818}" uniqueName="15" name="front" queryTableFieldId="15"/>
    <tableColumn id="16" xr3:uid="{186AFCD7-F8C9-4B23-BE91-99C5E7B9B9F6}" uniqueName="16" name="side" queryTableFieldId="16"/>
    <tableColumn id="17" xr3:uid="{2DED0E62-E5AF-4489-A993-42979899F632}" uniqueName="17" name="rear" queryTableFieldId="17"/>
    <tableColumn id="18" xr3:uid="{097319B2-3094-4DD7-9E30-7807D5E187DF}" uniqueName="18" name="hp" queryTableFieldId="18"/>
    <tableColumn id="19" xr3:uid="{8546C032-D598-4E4E-B079-2BE286624B76}" uniqueName="19" name="a" queryTableFieldId="19"/>
    <tableColumn id="20" xr3:uid="{E3D2369D-751E-46F6-8DE4-C1DA15343D1E}" uniqueName="20" name="i" queryTableFieldId="20"/>
    <tableColumn id="21" xr3:uid="{F3990AF1-D409-4B73-9979-BF5D656A3E35}" uniqueName="21" name="ld" queryTableFieldId="21" dataDxfId="55"/>
    <tableColumn id="22" xr3:uid="{8AB0983C-6F90-499E-9A52-125677C3BA3F}" uniqueName="22" name="oc" queryTableFieldId="22"/>
    <tableColumn id="23" xr3:uid="{82FB986D-8696-4E24-9C40-45E4BA451627}" uniqueName="23" name="sv" queryTableFieldId="23" dataDxfId="54"/>
    <tableColumn id="24" xr3:uid="{1449E539-1C9C-4024-AD95-6F3D395D14C8}" uniqueName="24" name="invul_sv" queryTableFieldId="24" dataDxfId="53"/>
    <tableColumn id="85" xr3:uid="{63F0612E-DAEE-43F1-B410-E1F35697B60A}" uniqueName="85" name="weapons.1" queryTableFieldId="146" dataDxfId="52"/>
    <tableColumn id="86" xr3:uid="{94458201-83C0-4B81-B3D1-C0C87D0F606A}" uniqueName="86" name="weapons.2" queryTableFieldId="147" dataDxfId="51"/>
    <tableColumn id="87" xr3:uid="{85295DB9-106D-4EAD-B5BA-9E23F977DA43}" uniqueName="87" name="weapons.3" queryTableFieldId="148" dataDxfId="50"/>
    <tableColumn id="88" xr3:uid="{CF4E1410-14B5-418B-89FF-CF6C0913F6A7}" uniqueName="88" name="weapons.4" queryTableFieldId="149" dataDxfId="49"/>
    <tableColumn id="89" xr3:uid="{F22F631E-54A5-4F50-B28D-7A9041E058FD}" uniqueName="89" name="weapons.5" queryTableFieldId="150" dataDxfId="48"/>
    <tableColumn id="90" xr3:uid="{08873E92-DDA5-44BC-96D4-0AEA4185B6F4}" uniqueName="90" name="weapons.6" queryTableFieldId="151" dataDxfId="47"/>
    <tableColumn id="91" xr3:uid="{1BC3A011-347C-4C15-ACF3-236D2FDE1356}" uniqueName="91" name="weapons.7" queryTableFieldId="152" dataDxfId="46"/>
    <tableColumn id="92" xr3:uid="{BE94D013-C869-428F-B63C-7F673438F668}" uniqueName="92" name="weapons.8" queryTableFieldId="153" dataDxfId="45"/>
    <tableColumn id="93" xr3:uid="{433BEA28-4D14-4448-B189-626122C720B4}" uniqueName="93" name="weapons.9" queryTableFieldId="154" dataDxfId="44"/>
    <tableColumn id="94" xr3:uid="{1F85081B-93A6-484C-A89F-FDE086F01A21}" uniqueName="94" name="weapons.10" queryTableFieldId="155" dataDxfId="43"/>
    <tableColumn id="95" xr3:uid="{BE69C55C-CC49-4011-9F0F-6BDBD0FE34A9}" uniqueName="95" name="weapons.11" queryTableFieldId="156" dataDxfId="42"/>
    <tableColumn id="96" xr3:uid="{BB8274E9-80B8-4855-B2CC-3E4E9F484E00}" uniqueName="96" name="weapons.12" queryTableFieldId="157" dataDxfId="41"/>
    <tableColumn id="98" xr3:uid="{45AD80F6-760E-406E-A33D-8414FB2273C9}" uniqueName="98" name="aptitudes.1" queryTableFieldId="159" dataDxfId="40"/>
    <tableColumn id="99" xr3:uid="{6A1A1A06-292F-48C1-B98F-E643EB5F1F45}" uniqueName="99" name="aptitudes.2" queryTableFieldId="160" dataDxfId="39"/>
    <tableColumn id="100" xr3:uid="{F66C8CD5-F9F2-4939-8ED8-5B55988A194B}" uniqueName="100" name="aptitudes.3" queryTableFieldId="161" dataDxfId="38"/>
    <tableColumn id="101" xr3:uid="{4D598B41-8219-485A-A22D-2D0DFD1A3399}" uniqueName="101" name="aptitudes.4" queryTableFieldId="162" dataDxfId="37"/>
    <tableColumn id="102" xr3:uid="{C72A9F78-E2F9-4381-848B-147F37EAD301}" uniqueName="102" name="aptitudes.5" queryTableFieldId="163" dataDxfId="36"/>
    <tableColumn id="103" xr3:uid="{4C8A2689-04CE-4B0C-BC60-A9B9005E4B3D}" uniqueName="103" name="aptitudes.6" queryTableFieldId="164" dataDxfId="35"/>
    <tableColumn id="104" xr3:uid="{F90B8343-7787-45E9-BA8B-4DAF868C3E88}" uniqueName="104" name="aptitudes.7" queryTableFieldId="165" dataDxfId="34"/>
    <tableColumn id="105" xr3:uid="{4411474F-8250-4900-B581-1C324DB0FB37}" uniqueName="105" name="aptitudes.8" queryTableFieldId="166" dataDxfId="33"/>
    <tableColumn id="138" xr3:uid="{C0E1936F-A1CA-4817-A27D-E1420BA06FC0}" uniqueName="138" name="domains" queryTableFieldId="252" dataDxfId="32"/>
    <tableColumn id="139" xr3:uid="{FE3FDE61-2C7B-4261-B690-60ADC4825777}" uniqueName="139" name="special_rules" queryTableFieldId="254" dataDxfId="31"/>
    <tableColumn id="29" xr3:uid="{6CC90BC9-BFF1-44E3-A6F1-9AA43D253486}" uniqueName="29" name="u_pts" queryTableFieldId="29"/>
    <tableColumn id="30" xr3:uid="{6D82464A-C9EE-4D01-B375-F6116E23B4DB}" uniqueName="30" name="u_pts_updated" queryTableFieldId="30"/>
    <tableColumn id="140" xr3:uid="{BE8B9A13-7591-4C40-8B88-97C3BF52DE14}" uniqueName="140" name="Nb Carac Spe_rules" queryTableFieldId="256" dataDxfId="30">
      <calculatedColumnFormula>LEN(Units[[#This Row],[special_rules]])</calculatedColumnFormula>
    </tableColumn>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756A3E-C857-4508-8815-C53F813E7EEB}" name="Group_factions" displayName="Group_factions" ref="V1:W6" tableType="queryTable" totalsRowShown="0">
  <autoFilter ref="V1:W6" xr:uid="{41756A3E-C857-4508-8815-C53F813E7EEB}"/>
  <sortState xmlns:xlrd2="http://schemas.microsoft.com/office/spreadsheetml/2017/richdata2" ref="V2:W6">
    <sortCondition ref="V1:V6"/>
  </sortState>
  <tableColumns count="2">
    <tableColumn id="1" xr3:uid="{718F6419-7BAF-44C6-B84A-704B572EE443}" uniqueName="1" name="group_faction_id" queryTableFieldId="1"/>
    <tableColumn id="2" xr3:uid="{6DC72CE5-C804-4C94-ACB0-6150141478F4}" uniqueName="2" name="group_faction_name" queryTableFieldId="2" dataDxfId="1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68A7EE5-7CB2-401E-8B99-1E0829AA391E}" name="Faction_aptitudes" displayName="Faction_aptitudes" ref="A1:D65" tableType="queryTable" totalsRowShown="0">
  <autoFilter ref="A1:D65" xr:uid="{068A7EE5-7CB2-401E-8B99-1E0829AA391E}"/>
  <sortState xmlns:xlrd2="http://schemas.microsoft.com/office/spreadsheetml/2017/richdata2" ref="A2:D65">
    <sortCondition ref="A1:A65"/>
  </sortState>
  <tableColumns count="4">
    <tableColumn id="1" xr3:uid="{585BBB8F-143C-4904-B2E9-F9CDE59AB703}" uniqueName="1" name="aptitude_id" queryTableFieldId="1"/>
    <tableColumn id="2" xr3:uid="{562F1ABA-1664-43B2-A5E5-D2FBD07C6ABB}" uniqueName="2" name="faction_id" queryTableFieldId="2"/>
    <tableColumn id="3" xr3:uid="{52889CEA-A353-449B-A3B9-A9FF9E15DA5B}" uniqueName="3" name="faction_aptitude_name" queryTableFieldId="3" dataDxfId="16"/>
    <tableColumn id="4" xr3:uid="{45C98460-9C2D-4BD2-B676-B66583F8EFB3}" uniqueName="4" name="faction_aptitude_desc" queryTableFieldId="4" dataDxfId="1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9EA22E8-D3C5-4921-AFA4-4FB2FE277E6D}" name="Factions" displayName="Factions" ref="A1:D19" tableType="queryTable" totalsRowShown="0">
  <autoFilter ref="A1:D19" xr:uid="{E9EA22E8-D3C5-4921-AFA4-4FB2FE277E6D}"/>
  <sortState xmlns:xlrd2="http://schemas.microsoft.com/office/spreadsheetml/2017/richdata2" ref="A2:D19">
    <sortCondition ref="A1:A19"/>
  </sortState>
  <tableColumns count="4">
    <tableColumn id="1" xr3:uid="{4F3B7713-E995-48B9-ADFD-00C782FB597D}" uniqueName="1" name="faction_id" queryTableFieldId="1"/>
    <tableColumn id="2" xr3:uid="{1FEA2CB0-7766-4860-89A2-B7B8E67C6C45}" uniqueName="2" name="faction_name" queryTableFieldId="2" dataDxfId="14"/>
    <tableColumn id="3" xr3:uid="{0FB0C342-7C48-4C5C-BEBA-A7CB07BEB543}" uniqueName="3" name="faction_keywords" queryTableFieldId="3" dataDxfId="13"/>
    <tableColumn id="4" xr3:uid="{91070FDA-0481-4241-ADD9-FB443B221207}" uniqueName="4" name="group_faction_id"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0BF8D6-1023-4C9B-B553-34E8AD18F203}" name="Psychic_powers" displayName="Psychic_powers" ref="A1:F339" tableType="queryTable" totalsRowShown="0">
  <autoFilter ref="A1:F339" xr:uid="{890BF8D6-1023-4C9B-B553-34E8AD18F203}"/>
  <sortState xmlns:xlrd2="http://schemas.microsoft.com/office/spreadsheetml/2017/richdata2" ref="A2:F339">
    <sortCondition ref="A1:A339"/>
  </sortState>
  <tableColumns count="6">
    <tableColumn id="1" xr3:uid="{AEBB05A2-CBA7-4297-94ED-B194D0D398B5}" uniqueName="1" name="powers_id" queryTableFieldId="1"/>
    <tableColumn id="2" xr3:uid="{B9202E91-586C-46EB-B3C9-69D3E5817C61}" uniqueName="2" name="domains_id" queryTableFieldId="2"/>
    <tableColumn id="3" xr3:uid="{AFAB91F2-6F77-4953-82E8-94A6959E6A88}" uniqueName="3" name="powers_name" queryTableFieldId="3" dataDxfId="12"/>
    <tableColumn id="4" xr3:uid="{3A7B3B72-56C5-4A49-A796-3DD894E5C52D}" uniqueName="4" name="powers_type" queryTableFieldId="4" dataDxfId="11"/>
    <tableColumn id="5" xr3:uid="{55F3EC2D-2ABA-456B-A730-9842356E14F5}" uniqueName="5" name="powers_cost" queryTableFieldId="5"/>
    <tableColumn id="6" xr3:uid="{7FA4B887-10E0-4856-BE9E-B89D5C76D193}" uniqueName="6" name="powers_desc" queryTableFieldId="6" dataDxfId="1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8E2F42-593D-422F-BD27-6F9AE8907C73}" name="Units_aptitudes" displayName="Units_aptitudes" ref="A1:D500" tableType="queryTable" totalsRowShown="0">
  <autoFilter ref="A1:D500" xr:uid="{D68E2F42-593D-422F-BD27-6F9AE8907C73}"/>
  <sortState xmlns:xlrd2="http://schemas.microsoft.com/office/spreadsheetml/2017/richdata2" ref="A2:D500">
    <sortCondition descending="1" ref="D1:D500"/>
  </sortState>
  <tableColumns count="4">
    <tableColumn id="1" xr3:uid="{DAD57960-424F-4423-A0E1-7FE7C4A8D83B}" uniqueName="1" name="aptitude_id" queryTableFieldId="1"/>
    <tableColumn id="2" xr3:uid="{97512B81-E610-4F57-A87A-276C343A83F2}" uniqueName="2" name="aptitude_name" queryTableFieldId="2" dataDxfId="9"/>
    <tableColumn id="3" xr3:uid="{AB53CF42-61FF-4CE2-8D29-57CC6E7792C5}" uniqueName="3" name="aptitude_desc" queryTableFieldId="3" dataDxfId="8"/>
    <tableColumn id="4" xr3:uid="{027AECC8-D973-4FA9-8D7E-49EF3A548EE5}" uniqueName="4" name="Longueur Aptitude Name" queryTableFieldId="4" dataDxfId="7">
      <calculatedColumnFormula>LEN(Units_aptitudes[[#This Row],[aptitude_name]])</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41FF66-0F16-402B-BE7F-3DCCE48ABAF8}" name="Special_rules" displayName="Special_rules" ref="A1:C157" tableType="queryTable" totalsRowShown="0">
  <autoFilter ref="A1:C157" xr:uid="{8341FF66-0F16-402B-BE7F-3DCCE48ABAF8}"/>
  <sortState xmlns:xlrd2="http://schemas.microsoft.com/office/spreadsheetml/2017/richdata2" ref="A2:C157">
    <sortCondition ref="A1:A157"/>
  </sortState>
  <tableColumns count="3">
    <tableColumn id="1" xr3:uid="{F941EA5F-C784-495C-8DF2-B5884D53C804}" uniqueName="1" name="rule_id" queryTableFieldId="1" dataDxfId="2"/>
    <tableColumn id="2" xr3:uid="{0BCAB234-DD70-4316-ABC1-79889524B10E}" uniqueName="2" name="rule_name" queryTableFieldId="2" dataDxfId="1"/>
    <tableColumn id="3" xr3:uid="{59507B7A-13B4-47BE-A34C-8B2882228035}" uniqueName="3" name="rule_desc" queryTableFieldId="3" dataDxfId="0"/>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B8CEF69-9858-4A22-AC47-078E72EDEF6D}" name="Types" displayName="Types" ref="A1:C11" tableType="queryTable" totalsRowShown="0">
  <autoFilter ref="A1:C11" xr:uid="{7B8CEF69-9858-4A22-AC47-078E72EDEF6D}"/>
  <sortState xmlns:xlrd2="http://schemas.microsoft.com/office/spreadsheetml/2017/richdata2" ref="A2:C11">
    <sortCondition ref="A1:A11"/>
  </sortState>
  <tableColumns count="3">
    <tableColumn id="1" xr3:uid="{931EDF4C-BF02-4854-8A89-6C75774BC44D}" uniqueName="1" name="types_id" queryTableFieldId="1"/>
    <tableColumn id="2" xr3:uid="{4657E808-7CD0-4103-B195-E16DE95F1D66}" uniqueName="2" name="types_name" queryTableFieldId="2" dataDxfId="6"/>
    <tableColumn id="3" xr3:uid="{BE01315C-9709-41E9-8223-B92105AEC714}" uniqueName="3" name="types_desc" queryTableFieldId="3"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E9F72-F04F-4205-9B6E-0D43C26136A6}" name="Weapons" displayName="Weapons" ref="A1:N591" tableType="queryTable" totalsRowShown="0">
  <autoFilter ref="A1:N591" xr:uid="{F20E9F72-F04F-4205-9B6E-0D43C26136A6}"/>
  <sortState xmlns:xlrd2="http://schemas.microsoft.com/office/spreadsheetml/2017/richdata2" ref="A2:N591">
    <sortCondition ref="A1:A591"/>
  </sortState>
  <tableColumns count="14">
    <tableColumn id="1" xr3:uid="{C8F23F09-2F93-41DA-A370-37805E292C8F}" uniqueName="1" name="weapon_id" queryTableFieldId="1"/>
    <tableColumn id="2" xr3:uid="{29F809F5-4205-4546-AF4B-729408417DF4}" uniqueName="2" name="group_faction_id" queryTableFieldId="2"/>
    <tableColumn id="3" xr3:uid="{F71C119B-7ABD-41FC-8BEC-95E01C8694BC}" uniqueName="3" name="weapon_name" queryTableFieldId="3" dataDxfId="29"/>
    <tableColumn id="18" xr3:uid="{E709981C-9126-48FD-9532-1F96C51EA232}" uniqueName="18" name="weapon_type.1" queryTableFieldId="27" dataDxfId="28"/>
    <tableColumn id="19" xr3:uid="{DB4A69B5-46B9-41D2-BFD0-50BE95F7EB0A}" uniqueName="19" name="weapon_type.2" queryTableFieldId="28" dataDxfId="27"/>
    <tableColumn id="20" xr3:uid="{A9CE19DB-209A-4F39-91E8-AAD967EE9AFA}" uniqueName="20" name="weapon_type.3" queryTableFieldId="29" dataDxfId="26"/>
    <tableColumn id="21" xr3:uid="{ACEEA14F-367C-4060-8B87-31D099967474}" uniqueName="21" name="weapon_type.4" queryTableFieldId="30" dataDxfId="25"/>
    <tableColumn id="22" xr3:uid="{7522719A-34FD-447F-BC97-88B98026087E}" uniqueName="22" name="weapon_type.5" queryTableFieldId="31" dataDxfId="24"/>
    <tableColumn id="5" xr3:uid="{5F3C4288-581D-4378-98F8-F000F97FD88D}" uniqueName="5" name="range" queryTableFieldId="5" dataDxfId="23"/>
    <tableColumn id="6" xr3:uid="{3FA18F50-2A75-4A97-B002-45D3A7C21363}" uniqueName="6" name="a" queryTableFieldId="6" dataDxfId="22"/>
    <tableColumn id="7" xr3:uid="{B4AF21D1-3B47-46D9-92E2-B00429938ED1}" uniqueName="7" name="s" queryTableFieldId="7" dataDxfId="21"/>
    <tableColumn id="8" xr3:uid="{451E8AC4-156E-478D-A320-E7C7AFB66CF5}" uniqueName="8" name="ap" queryTableFieldId="8" dataDxfId="20"/>
    <tableColumn id="9" xr3:uid="{1FFAD6E2-7701-495C-8534-3213980E8319}" uniqueName="9" name="d" queryTableFieldId="9" dataDxfId="19"/>
    <tableColumn id="10" xr3:uid="{FC202F40-BD99-4078-90D3-6A85D1841D94}" uniqueName="10" name="w_pts"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EFED3A-1D5C-4209-B22C-5BFACFC67272}" name="Weapons_rules" displayName="Weapons_rules" ref="A1:B1327" tableType="queryTable" totalsRowShown="0">
  <autoFilter ref="A1:B1327" xr:uid="{71EFED3A-1D5C-4209-B22C-5BFACFC67272}"/>
  <sortState xmlns:xlrd2="http://schemas.microsoft.com/office/spreadsheetml/2017/richdata2" ref="A2:B1327">
    <sortCondition ref="A1:A1327"/>
  </sortState>
  <tableColumns count="2">
    <tableColumn id="1" xr3:uid="{ED9B265A-1F8E-4AAB-AA90-C803C62B1122}" uniqueName="1" name="weapon_id" queryTableFieldId="1"/>
    <tableColumn id="2" xr3:uid="{3F10B0C2-65FE-41CE-B4D1-D5848ACD5991}" uniqueName="2" name="rule_i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84FCB2-6B57-4CA7-A82C-97BDC7E690AF}" name="Units_weapons" displayName="Units_weapons" ref="D1:E2003" tableType="queryTable" totalsRowShown="0">
  <autoFilter ref="D1:E2003" xr:uid="{DA84FCB2-6B57-4CA7-A82C-97BDC7E690AF}"/>
  <sortState xmlns:xlrd2="http://schemas.microsoft.com/office/spreadsheetml/2017/richdata2" ref="D2:E2003">
    <sortCondition ref="D1:D2003"/>
  </sortState>
  <tableColumns count="2">
    <tableColumn id="1" xr3:uid="{A1A8CBB7-CDD4-4B91-8F31-48947782E485}" uniqueName="1" name="unit_id" queryTableFieldId="1"/>
    <tableColumn id="2" xr3:uid="{AE88D714-7059-4577-B464-0C30B74A16E6}" uniqueName="2" name="weapon_id"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BB17A5-7327-41B5-8A01-5A496899354A}" name="Units_type" displayName="Units_type" ref="G1:H633" tableType="queryTable" totalsRowShown="0">
  <autoFilter ref="G1:H633" xr:uid="{8ABB17A5-7327-41B5-8A01-5A496899354A}"/>
  <sortState xmlns:xlrd2="http://schemas.microsoft.com/office/spreadsheetml/2017/richdata2" ref="G2:H633">
    <sortCondition ref="G1:G633"/>
  </sortState>
  <tableColumns count="2">
    <tableColumn id="1" xr3:uid="{A7F1E646-6C1F-4BC2-AF41-02EA3E496E42}" uniqueName="1" name="unit_id" queryTableFieldId="1"/>
    <tableColumn id="2" xr3:uid="{743D3EC8-FA7E-448B-954C-5F934F0966D6}" uniqueName="2" name="types_id"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4013DF-F9F9-4505-8CD8-330E8C101FFF}" name="Units_rules" displayName="Units_rules" ref="J1:K2678" tableType="queryTable" totalsRowShown="0">
  <autoFilter ref="J1:K2678" xr:uid="{064013DF-F9F9-4505-8CD8-330E8C101FFF}"/>
  <sortState xmlns:xlrd2="http://schemas.microsoft.com/office/spreadsheetml/2017/richdata2" ref="J2:K2678">
    <sortCondition ref="J1:J2678"/>
  </sortState>
  <tableColumns count="2">
    <tableColumn id="1" xr3:uid="{FEC31A43-183F-4CDC-97BD-1A2F00DBA065}" uniqueName="1" name="unit_id" queryTableFieldId="1"/>
    <tableColumn id="2" xr3:uid="{532D95D6-82CC-4551-AA8E-6AEA6762C804}" uniqueName="2" name="rule_id"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B4D6F7-320D-4AFB-B604-40A606D944EF}" name="Units_psy" displayName="Units_psy" ref="M1:N343" tableType="queryTable" totalsRowShown="0">
  <autoFilter ref="M1:N343" xr:uid="{F7B4D6F7-320D-4AFB-B604-40A606D944EF}"/>
  <sortState xmlns:xlrd2="http://schemas.microsoft.com/office/spreadsheetml/2017/richdata2" ref="M2:N343">
    <sortCondition ref="M1:M343"/>
  </sortState>
  <tableColumns count="2">
    <tableColumn id="1" xr3:uid="{96939434-B17D-4468-A1D9-74AF00E64F50}" uniqueName="1" name="unit_id" queryTableFieldId="1"/>
    <tableColumn id="2" xr3:uid="{C11EC4EC-A636-4F04-B89F-E80F210D9239}" uniqueName="2" name="domains_id"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2114F4-3295-475B-B5C9-8D264AEF4B43}" name="Units_aptitudes_link" displayName="Units_aptitudes_link" ref="P1:Q2187" tableType="queryTable" totalsRowShown="0">
  <autoFilter ref="P1:Q2187" xr:uid="{DB2114F4-3295-475B-B5C9-8D264AEF4B43}"/>
  <sortState xmlns:xlrd2="http://schemas.microsoft.com/office/spreadsheetml/2017/richdata2" ref="P2:Q2187">
    <sortCondition ref="P1:P2187"/>
  </sortState>
  <tableColumns count="2">
    <tableColumn id="1" xr3:uid="{B5B05A0B-D2DE-4D2E-8EAA-6AA473A5E293}" uniqueName="1" name="unit_id" queryTableFieldId="1"/>
    <tableColumn id="2" xr3:uid="{7C0E47FB-6D27-4DE9-B027-349913BDFEE0}" uniqueName="2" name="aptitude_id"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DC5525-0D64-4F25-89D2-64537CC6B423}" name="Psychic_powers_domains" displayName="Psychic_powers_domains" ref="S1:T51" tableType="queryTable" totalsRowShown="0">
  <autoFilter ref="S1:T51" xr:uid="{B8DC5525-0D64-4F25-89D2-64537CC6B423}"/>
  <sortState xmlns:xlrd2="http://schemas.microsoft.com/office/spreadsheetml/2017/richdata2" ref="S2:T51">
    <sortCondition ref="S1:S51"/>
  </sortState>
  <tableColumns count="2">
    <tableColumn id="1" xr3:uid="{0A1F3C25-C29A-453C-BEB6-92EBFF91BD3B}" uniqueName="1" name="domains_id" queryTableFieldId="1"/>
    <tableColumn id="2" xr3:uid="{3C4685CA-0C1E-43F0-90BA-A56DDF5ED2D8}" uniqueName="2" name="domains" queryTableFieldId="2" dataDxfId="18"/>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7CD1-D223-4696-B00B-672EA87455ED}">
  <dimension ref="B1:AE70"/>
  <sheetViews>
    <sheetView showGridLines="0" topLeftCell="A33" workbookViewId="0">
      <selection activeCell="V58" sqref="V58"/>
    </sheetView>
  </sheetViews>
  <sheetFormatPr baseColWidth="10" defaultRowHeight="15" x14ac:dyDescent="0.25"/>
  <cols>
    <col min="1" max="1" width="1.7109375" customWidth="1"/>
    <col min="2" max="2" width="7.7109375" style="2" customWidth="1"/>
    <col min="3" max="20" width="7.7109375" style="4" customWidth="1"/>
    <col min="21" max="21" width="10.28515625" bestFit="1" customWidth="1"/>
    <col min="22" max="22" width="100.7109375" customWidth="1"/>
    <col min="23" max="26" width="10.7109375" customWidth="1"/>
    <col min="27" max="27" width="10.28515625" bestFit="1" customWidth="1"/>
    <col min="28" max="28" width="111.7109375" bestFit="1" customWidth="1"/>
    <col min="29" max="112" width="11.42578125" customWidth="1"/>
  </cols>
  <sheetData>
    <row r="1" spans="2:31" ht="5.0999999999999996" customHeight="1" thickBot="1" x14ac:dyDescent="0.3"/>
    <row r="2" spans="2:31" ht="14.1" customHeight="1" x14ac:dyDescent="0.25">
      <c r="B2" s="67" t="str">
        <f>INDEX('Link Tables'!$V$2:$W$6,MATCH(VLOOKUP($V$3,Units!$B$1:$AW$579,4,FALSE),Group_factions[group_faction_id],0),2)</f>
        <v>CHAOS</v>
      </c>
      <c r="C2" s="68"/>
      <c r="D2" s="68"/>
      <c r="E2" s="68"/>
      <c r="F2" s="68"/>
      <c r="G2" s="61" t="str">
        <f>_xlfn.CONCAT($V$3,IF($V$4="","",_xlfn.CONCAT(" - ",$V$4)))</f>
        <v>MAGNUS THE RED - Magnus the Red, The Crimson King, The Cyclopean Giant - Full HP</v>
      </c>
      <c r="H2" s="61"/>
      <c r="I2" s="61"/>
      <c r="J2" s="61"/>
      <c r="K2" s="61"/>
      <c r="L2" s="61"/>
      <c r="M2" s="61"/>
      <c r="N2" s="61"/>
      <c r="O2" s="61"/>
      <c r="P2" s="61"/>
      <c r="Q2" s="61"/>
      <c r="R2" s="61"/>
      <c r="S2" s="62"/>
      <c r="T2" s="2"/>
      <c r="U2" s="4"/>
      <c r="V2" s="5" t="str">
        <f>_xlfn.CONCAT($V$3,IF($V$4="","",_xlfn.CONCAT(" - ",$V$4)))</f>
        <v>MAGNUS THE RED - Magnus the Red, The Crimson King, The Cyclopean Giant - Full HP</v>
      </c>
    </row>
    <row r="3" spans="2:31" ht="14.1" customHeight="1" x14ac:dyDescent="0.25">
      <c r="B3" s="65" t="str">
        <f>INDEX(Factions!$A$1:$D$19,MATCH(VLOOKUP($V$3,Units!$B$1:$AW$579,5,FALSE),Factions!$A$1:$A$19,0),2)</f>
        <v>Heretic Astartes - Thousand Sons</v>
      </c>
      <c r="C3" s="63"/>
      <c r="D3" s="63"/>
      <c r="E3" s="63"/>
      <c r="F3" s="63"/>
      <c r="G3" s="63"/>
      <c r="H3" s="63"/>
      <c r="I3" s="63"/>
      <c r="J3" s="63"/>
      <c r="K3" s="63"/>
      <c r="L3" s="63"/>
      <c r="M3" s="63"/>
      <c r="N3" s="63"/>
      <c r="O3" s="63"/>
      <c r="P3" s="63"/>
      <c r="Q3" s="63"/>
      <c r="R3" s="63"/>
      <c r="S3" s="64"/>
      <c r="T3" s="2"/>
      <c r="U3" s="1" t="s">
        <v>1572</v>
      </c>
      <c r="V3" t="s" vm="2">
        <v>2150</v>
      </c>
      <c r="W3" s="3"/>
      <c r="X3" s="3"/>
      <c r="Y3" s="3"/>
      <c r="Z3" s="3"/>
      <c r="AA3" s="3"/>
      <c r="AB3" s="3"/>
      <c r="AC3" s="3"/>
      <c r="AD3" s="3"/>
      <c r="AE3" s="2" t="s">
        <v>3356</v>
      </c>
    </row>
    <row r="4" spans="2:31" s="15" customFormat="1" ht="14.1" customHeight="1" x14ac:dyDescent="0.25">
      <c r="B4" s="19" t="s">
        <v>3374</v>
      </c>
      <c r="C4" s="8" t="s">
        <v>3357</v>
      </c>
      <c r="D4" s="8" t="s">
        <v>3358</v>
      </c>
      <c r="E4" s="8" t="s">
        <v>3359</v>
      </c>
      <c r="F4" s="8" t="s">
        <v>3360</v>
      </c>
      <c r="G4" s="8" t="s">
        <v>3361</v>
      </c>
      <c r="H4" s="8" t="s">
        <v>3362</v>
      </c>
      <c r="I4" s="8" t="s">
        <v>3363</v>
      </c>
      <c r="J4" s="8" t="s">
        <v>3364</v>
      </c>
      <c r="K4" s="8" t="s">
        <v>3365</v>
      </c>
      <c r="L4" s="8" t="s">
        <v>3366</v>
      </c>
      <c r="M4" s="8" t="s">
        <v>3367</v>
      </c>
      <c r="N4" s="8" t="s">
        <v>3368</v>
      </c>
      <c r="O4" s="8" t="s">
        <v>3369</v>
      </c>
      <c r="P4" s="8" t="s">
        <v>3370</v>
      </c>
      <c r="Q4" s="8" t="s">
        <v>3371</v>
      </c>
      <c r="R4" s="8" t="s">
        <v>3372</v>
      </c>
      <c r="S4" s="9" t="s">
        <v>3373</v>
      </c>
      <c r="T4" s="7"/>
      <c r="U4" s="1" t="s">
        <v>1573</v>
      </c>
      <c r="V4" t="s" vm="1">
        <v>1597</v>
      </c>
      <c r="W4" s="16"/>
      <c r="X4" s="16"/>
      <c r="Y4" s="16"/>
      <c r="Z4" s="16"/>
      <c r="AA4" s="16"/>
      <c r="AB4" s="16"/>
      <c r="AC4" s="16"/>
      <c r="AD4" s="16"/>
      <c r="AE4" s="6"/>
    </row>
    <row r="5" spans="2:31" ht="14.1" customHeight="1" x14ac:dyDescent="0.25">
      <c r="B5" s="66">
        <f>INDEX(Units[#All],MATCH(VLOOKUP($V$2,Units[[#All],[Full Name]],1,FALSE),Units[[#All],[Full Name]],0),8)</f>
        <v>1</v>
      </c>
      <c r="C5" s="59" t="str">
        <f>INDEX(Units[#All],MATCH(VLOOKUP($V$2,Units[[#All],[Full Name]],1,FALSE),Units[[#All],[Full Name]],0),9)</f>
        <v>14"</v>
      </c>
      <c r="D5" s="59">
        <f>INDEX(Units[#All],MATCH(VLOOKUP($V$2,Units[[#All],[Full Name]],1,FALSE),Units[[#All],[Full Name]],0),10)</f>
        <v>0</v>
      </c>
      <c r="E5" s="59">
        <f>INDEX(Units[#All],MATCH(VLOOKUP($V$2,Units[[#All],[Full Name]],1,FALSE),Units[[#All],[Full Name]],0),11)</f>
        <v>0</v>
      </c>
      <c r="F5" s="59" t="str">
        <f>INDEX(Units[#All],MATCH(VLOOKUP($V$2,Units[[#All],[Full Name]],1,FALSE),Units[[#All],[Full Name]],0),12)</f>
        <v>2+</v>
      </c>
      <c r="G5" s="59" t="str">
        <f>INDEX(Units[#All],MATCH(VLOOKUP($V$2,Units[[#All],[Full Name]],1,FALSE),Units[[#All],[Full Name]],0),13)</f>
        <v>2+</v>
      </c>
      <c r="H5" s="59">
        <f>INDEX(Units[#All],MATCH(VLOOKUP($V$2,Units[[#All],[Full Name]],1,FALSE),Units[[#All],[Full Name]],0),14)</f>
        <v>7</v>
      </c>
      <c r="I5" s="59">
        <f>INDEX(Units[#All],MATCH(VLOOKUP($V$2,Units[[#All],[Full Name]],1,FALSE),Units[[#All],[Full Name]],0),15)</f>
        <v>11</v>
      </c>
      <c r="J5" s="59">
        <f>INDEX(Units[#All],MATCH(VLOOKUP($V$2,Units[[#All],[Full Name]],1,FALSE),Units[[#All],[Full Name]],0),16)</f>
        <v>0</v>
      </c>
      <c r="K5" s="59">
        <f>INDEX(Units[#All],MATCH(VLOOKUP($V$2,Units[[#All],[Full Name]],1,FALSE),Units[[#All],[Full Name]],0),17)</f>
        <v>0</v>
      </c>
      <c r="L5" s="59">
        <f>INDEX(Units[#All],MATCH(VLOOKUP($V$2,Units[[#All],[Full Name]],1,FALSE),Units[[#All],[Full Name]],0),18)</f>
        <v>0</v>
      </c>
      <c r="M5" s="59">
        <f>INDEX(Units[#All],MATCH(VLOOKUP($V$2,Units[[#All],[Full Name]],1,FALSE),Units[[#All],[Full Name]],0),19)</f>
        <v>16</v>
      </c>
      <c r="N5" s="59">
        <f>INDEX(Units[#All],MATCH(VLOOKUP($V$2,Units[[#All],[Full Name]],1,FALSE),Units[[#All],[Full Name]],0),20)</f>
        <v>6</v>
      </c>
      <c r="O5" s="59">
        <f>INDEX(Units[#All],MATCH(VLOOKUP($V$2,Units[[#All],[Full Name]],1,FALSE),Units[[#All],[Full Name]],0),21)</f>
        <v>6</v>
      </c>
      <c r="P5" s="59" t="str">
        <f>INDEX(Units[#All],MATCH(VLOOKUP($V$2,Units[[#All],[Full Name]],1,FALSE),Units[[#All],[Full Name]],0),22)</f>
        <v>5+</v>
      </c>
      <c r="Q5" s="59">
        <f>INDEX(Units[#All],MATCH(VLOOKUP($V$2,Units[[#All],[Full Name]],1,FALSE),Units[[#All],[Full Name]],0),23)</f>
        <v>6</v>
      </c>
      <c r="R5" s="59" t="str">
        <f>INDEX(Units[#All],MATCH(VLOOKUP($V$2,Units[[#All],[Full Name]],1,FALSE),Units[[#All],[Full Name]],0),24)</f>
        <v>2+</v>
      </c>
      <c r="S5" s="60" t="str">
        <f>INDEX(Units[#All],MATCH(VLOOKUP($V$2,Units[[#All],[Full Name]],1,FALSE),Units[[#All],[Full Name]],0),24)</f>
        <v>2+</v>
      </c>
      <c r="T5" s="2"/>
      <c r="U5" s="4"/>
      <c r="V5" s="4"/>
      <c r="W5" s="4"/>
      <c r="X5" s="4"/>
      <c r="Y5" s="4"/>
      <c r="Z5" s="4"/>
      <c r="AA5" s="4"/>
      <c r="AB5" s="4"/>
      <c r="AC5" s="4"/>
      <c r="AD5" s="4"/>
      <c r="AE5" s="4"/>
    </row>
    <row r="6" spans="2:31" ht="14.1" customHeight="1" x14ac:dyDescent="0.25">
      <c r="B6" s="66"/>
      <c r="C6" s="59"/>
      <c r="D6" s="59"/>
      <c r="E6" s="59"/>
      <c r="F6" s="59"/>
      <c r="G6" s="59"/>
      <c r="H6" s="59"/>
      <c r="I6" s="59"/>
      <c r="J6" s="59"/>
      <c r="K6" s="59"/>
      <c r="L6" s="59"/>
      <c r="M6" s="59"/>
      <c r="N6" s="59"/>
      <c r="O6" s="59"/>
      <c r="P6" s="59"/>
      <c r="Q6" s="59"/>
      <c r="R6" s="59"/>
      <c r="S6" s="60"/>
    </row>
    <row r="7" spans="2:31" ht="15.75" x14ac:dyDescent="0.25">
      <c r="B7" s="56" t="s">
        <v>3435</v>
      </c>
      <c r="C7" s="57"/>
      <c r="D7" s="57"/>
      <c r="E7" s="57"/>
      <c r="F7" s="57"/>
      <c r="G7" s="57"/>
      <c r="H7" s="57"/>
      <c r="I7" s="57"/>
      <c r="J7" s="57"/>
      <c r="K7" s="57"/>
      <c r="L7" s="57"/>
      <c r="M7" s="57"/>
      <c r="N7" s="57"/>
      <c r="O7" s="57"/>
      <c r="P7" s="57"/>
      <c r="Q7" s="57"/>
      <c r="R7" s="57"/>
      <c r="S7" s="58"/>
    </row>
    <row r="8" spans="2:31" ht="18" customHeight="1" x14ac:dyDescent="0.25">
      <c r="B8" s="21" t="str">
        <f>IF(INDEX(Units[#All],MATCH(VLOOKUP($V$2,Units[[#All],[Full Name]],1,FALSE),Units[[#All],[Full Name]],0),38)=0,"",INDEX(Units[#All],MATCH(VLOOKUP($V$2,Units[[#All],[Full Name]],1,FALSE),Units[[#All],[Full Name]],0),38))</f>
        <v>Sire of the Thousand Sons</v>
      </c>
      <c r="C8" s="22"/>
      <c r="D8" s="45"/>
      <c r="E8" s="43" t="str">
        <f>IF(Data!$B8="","",INDEX(Units_aptitudes!$A$1:$C$500,MATCH(Data!$B8,Units_aptitudes!$B$1:$B$500,0),3))</f>
        <v>Units in a detachment that included this unit may use its Leadership characteristic for the purpose of Morale checks and Pinning tests. Moreover, any Deep Strike, Outflank or any other reserve roll may be re-rolled until this unit is not destroyed.</v>
      </c>
      <c r="F8" s="43"/>
      <c r="G8" s="43"/>
      <c r="H8" s="43"/>
      <c r="I8" s="43"/>
      <c r="J8" s="43"/>
      <c r="K8" s="43"/>
      <c r="L8" s="43"/>
      <c r="M8" s="43"/>
      <c r="N8" s="43"/>
      <c r="O8" s="43"/>
      <c r="P8" s="43"/>
      <c r="Q8" s="43"/>
      <c r="R8" s="43"/>
      <c r="S8" s="44"/>
    </row>
    <row r="9" spans="2:31" ht="18" customHeight="1" thickBot="1" x14ac:dyDescent="0.3">
      <c r="B9" s="21"/>
      <c r="C9" s="22"/>
      <c r="D9" s="45"/>
      <c r="E9" s="43"/>
      <c r="F9" s="43"/>
      <c r="G9" s="43"/>
      <c r="H9" s="43"/>
      <c r="I9" s="43"/>
      <c r="J9" s="43"/>
      <c r="K9" s="43"/>
      <c r="L9" s="43"/>
      <c r="M9" s="43"/>
      <c r="N9" s="43"/>
      <c r="O9" s="43"/>
      <c r="P9" s="43"/>
      <c r="Q9" s="43"/>
      <c r="R9" s="43"/>
      <c r="S9" s="44"/>
    </row>
    <row r="10" spans="2:31" ht="18" customHeight="1" x14ac:dyDescent="0.25">
      <c r="B10" s="46" t="str">
        <f>IF(INDEX(Units[#All],MATCH(VLOOKUP($V$2,Units[[#All],[Full Name]],1,FALSE),Units[[#All],[Full Name]],0),39)=0,"",INDEX(Units[#All],MATCH(VLOOKUP($V$2,Units[[#All],[Full Name]],1,FALSE),Units[[#All],[Full Name]],0),39))</f>
        <v>Arch-Sorcerer</v>
      </c>
      <c r="C10" s="47"/>
      <c r="D10" s="48"/>
      <c r="E10" s="37" t="str">
        <f>IF(Data!$B10="","",INDEX(Units_aptitudes!$A$1:$C$500,MATCH(Data!$B10,Units_aptitudes!$B$1:$B$500,0),3))</f>
        <v>This unit suffers Perils of the Warp only if three or more 6s are rolled.</v>
      </c>
      <c r="F10" s="37"/>
      <c r="G10" s="37"/>
      <c r="H10" s="37"/>
      <c r="I10" s="37"/>
      <c r="J10" s="37"/>
      <c r="K10" s="37"/>
      <c r="L10" s="37"/>
      <c r="M10" s="37"/>
      <c r="N10" s="37"/>
      <c r="O10" s="37"/>
      <c r="P10" s="37"/>
      <c r="Q10" s="37"/>
      <c r="R10" s="37"/>
      <c r="S10" s="38"/>
    </row>
    <row r="11" spans="2:31" ht="18" customHeight="1" thickBot="1" x14ac:dyDescent="0.3">
      <c r="B11" s="49"/>
      <c r="C11" s="50"/>
      <c r="D11" s="51"/>
      <c r="E11" s="39"/>
      <c r="F11" s="39"/>
      <c r="G11" s="39"/>
      <c r="H11" s="39"/>
      <c r="I11" s="39"/>
      <c r="J11" s="39"/>
      <c r="K11" s="39"/>
      <c r="L11" s="39"/>
      <c r="M11" s="39"/>
      <c r="N11" s="39"/>
      <c r="O11" s="39"/>
      <c r="P11" s="39"/>
      <c r="Q11" s="39"/>
      <c r="R11" s="39"/>
      <c r="S11" s="40"/>
    </row>
    <row r="12" spans="2:31" ht="18" customHeight="1" x14ac:dyDescent="0.25">
      <c r="B12" s="21" t="str">
        <f>IF(INDEX(Units[#All],MATCH(VLOOKUP($V$2,Units[[#All],[Full Name]],1,FALSE),Units[[#All],[Full Name]],0),40)=0,"",INDEX(Units[#All],MATCH(VLOOKUP($V$2,Units[[#All],[Full Name]],1,FALSE),Units[[#All],[Full Name]],0),40))</f>
        <v>Impossible Form (Psychic)</v>
      </c>
      <c r="C12" s="22"/>
      <c r="D12" s="45"/>
      <c r="E12" s="43" t="str">
        <f>IF(Data!$B12="","",INDEX(Units_aptitudes!$A$1:$C$500,MATCH(Data!$B12,Units_aptitudes!$B$1:$B$500,0),3))</f>
        <v>Each time an attack is made against this unit (except Psychic Attacks), subtract 1 from that attack’s Damage characteristic.</v>
      </c>
      <c r="F12" s="43"/>
      <c r="G12" s="43"/>
      <c r="H12" s="43"/>
      <c r="I12" s="43"/>
      <c r="J12" s="43"/>
      <c r="K12" s="43"/>
      <c r="L12" s="43"/>
      <c r="M12" s="43"/>
      <c r="N12" s="43"/>
      <c r="O12" s="43"/>
      <c r="P12" s="43"/>
      <c r="Q12" s="43"/>
      <c r="R12" s="43"/>
      <c r="S12" s="44"/>
    </row>
    <row r="13" spans="2:31" ht="18" customHeight="1" thickBot="1" x14ac:dyDescent="0.3">
      <c r="B13" s="21"/>
      <c r="C13" s="22"/>
      <c r="D13" s="45"/>
      <c r="E13" s="43"/>
      <c r="F13" s="43"/>
      <c r="G13" s="43"/>
      <c r="H13" s="43"/>
      <c r="I13" s="43"/>
      <c r="J13" s="43"/>
      <c r="K13" s="43"/>
      <c r="L13" s="43"/>
      <c r="M13" s="43"/>
      <c r="N13" s="43"/>
      <c r="O13" s="43"/>
      <c r="P13" s="43"/>
      <c r="Q13" s="43"/>
      <c r="R13" s="43"/>
      <c r="S13" s="44"/>
    </row>
    <row r="14" spans="2:31" ht="18" customHeight="1" x14ac:dyDescent="0.25">
      <c r="B14" s="46" t="str">
        <f>IF(INDEX(Units[#All],MATCH(VLOOKUP($V$2,Units[[#All],[Full Name]],1,FALSE),Units[[#All],[Full Name]],0),41)=0,"",INDEX(Units[#All],MATCH(VLOOKUP($V$2,Units[[#All],[Full Name]],1,FALSE),Units[[#All],[Full Name]],0),41))</f>
        <v>Treason of Tzeentch (Psychic)</v>
      </c>
      <c r="C14" s="47"/>
      <c r="D14" s="48"/>
      <c r="E14" s="37" t="str">
        <f>IF(Data!$B14="","",INDEX(Units_aptitudes!$A$1:$C$500,MATCH(Data!$B14,Units_aptitudes!$B$1:$B$500,0),3))</f>
        <v>At the start of your opponent’s Shooting phase, you can select one enemy unit within 24" of and visible to this Psyker. Until the end of the phase, ranged weapons equipped by models in that unit have the Hazardous special rule.</v>
      </c>
      <c r="F14" s="37"/>
      <c r="G14" s="37"/>
      <c r="H14" s="37"/>
      <c r="I14" s="37"/>
      <c r="J14" s="37"/>
      <c r="K14" s="37"/>
      <c r="L14" s="37"/>
      <c r="M14" s="37"/>
      <c r="N14" s="37"/>
      <c r="O14" s="37"/>
      <c r="P14" s="37"/>
      <c r="Q14" s="37"/>
      <c r="R14" s="37"/>
      <c r="S14" s="38"/>
    </row>
    <row r="15" spans="2:31" ht="18" customHeight="1" thickBot="1" x14ac:dyDescent="0.3">
      <c r="B15" s="49"/>
      <c r="C15" s="50"/>
      <c r="D15" s="51"/>
      <c r="E15" s="39"/>
      <c r="F15" s="39"/>
      <c r="G15" s="39"/>
      <c r="H15" s="39"/>
      <c r="I15" s="39"/>
      <c r="J15" s="39"/>
      <c r="K15" s="39"/>
      <c r="L15" s="39"/>
      <c r="M15" s="39"/>
      <c r="N15" s="39"/>
      <c r="O15" s="39"/>
      <c r="P15" s="39"/>
      <c r="Q15" s="39"/>
      <c r="R15" s="39"/>
      <c r="S15" s="40"/>
    </row>
    <row r="16" spans="2:31" ht="18" customHeight="1" x14ac:dyDescent="0.25">
      <c r="B16" s="21" t="str">
        <f>IF(INDEX(Units[#All],MATCH(VLOOKUP($V$2,Units[[#All],[Full Name]],1,FALSE),Units[[#All],[Full Name]],0),42)=0,"",INDEX(Units[#All],MATCH(VLOOKUP($V$2,Units[[#All],[Full Name]],1,FALSE),Units[[#All],[Full Name]],0),42))</f>
        <v>Time Flux (Aura, Psychic)</v>
      </c>
      <c r="C16" s="22"/>
      <c r="D16" s="45"/>
      <c r="E16" s="43" t="str">
        <f>IF(Data!$B16="","",INDEX(Units_aptitudes!$A$1:$C$500,MATCH(Data!$B16,Units_aptitudes!$B$1:$B$500,0),3))</f>
        <v>While a friendly unit is within 6" of this Psyker, add 2" to the Move characteristic of models in that unit.</v>
      </c>
      <c r="F16" s="43"/>
      <c r="G16" s="43"/>
      <c r="H16" s="43"/>
      <c r="I16" s="43"/>
      <c r="J16" s="43"/>
      <c r="K16" s="43"/>
      <c r="L16" s="43"/>
      <c r="M16" s="43"/>
      <c r="N16" s="43"/>
      <c r="O16" s="43"/>
      <c r="P16" s="43"/>
      <c r="Q16" s="43"/>
      <c r="R16" s="43"/>
      <c r="S16" s="44"/>
      <c r="V16" s="18"/>
    </row>
    <row r="17" spans="2:19" ht="18" customHeight="1" thickBot="1" x14ac:dyDescent="0.3">
      <c r="B17" s="21"/>
      <c r="C17" s="22"/>
      <c r="D17" s="45"/>
      <c r="E17" s="43"/>
      <c r="F17" s="43"/>
      <c r="G17" s="43"/>
      <c r="H17" s="43"/>
      <c r="I17" s="43"/>
      <c r="J17" s="43"/>
      <c r="K17" s="43"/>
      <c r="L17" s="43"/>
      <c r="M17" s="43"/>
      <c r="N17" s="43"/>
      <c r="O17" s="43"/>
      <c r="P17" s="43"/>
      <c r="Q17" s="43"/>
      <c r="R17" s="43"/>
      <c r="S17" s="44"/>
    </row>
    <row r="18" spans="2:19" ht="18" customHeight="1" x14ac:dyDescent="0.25">
      <c r="B18" s="46" t="str">
        <f>IF(INDEX(Units[#All],MATCH(VLOOKUP($V$2,Units[[#All],[Full Name]],1,FALSE),Units[[#All],[Full Name]],0),43)=0,"",INDEX(Units[#All],MATCH(VLOOKUP($V$2,Units[[#All],[Full Name]],1,FALSE),Units[[#All],[Full Name]],0),43))</f>
        <v>The Horned Raiment</v>
      </c>
      <c r="C18" s="47"/>
      <c r="D18" s="48"/>
      <c r="E18" s="37" t="str">
        <f>IF(Data!$B18="","",INDEX(Units_aptitudes!$A$1:$C$500,MATCH(Data!$B18,Units_aptitudes!$B$1:$B$500,0),3))</f>
        <v>If this unit is struck by a weapon with the Destroyer special rule, the amount of wounds it inflicts is reduced by 1.</v>
      </c>
      <c r="F18" s="37"/>
      <c r="G18" s="37"/>
      <c r="H18" s="37"/>
      <c r="I18" s="37"/>
      <c r="J18" s="37"/>
      <c r="K18" s="37"/>
      <c r="L18" s="37"/>
      <c r="M18" s="37"/>
      <c r="N18" s="37"/>
      <c r="O18" s="37"/>
      <c r="P18" s="37"/>
      <c r="Q18" s="37"/>
      <c r="R18" s="37"/>
      <c r="S18" s="38"/>
    </row>
    <row r="19" spans="2:19" ht="18" customHeight="1" thickBot="1" x14ac:dyDescent="0.3">
      <c r="B19" s="49"/>
      <c r="C19" s="50"/>
      <c r="D19" s="51"/>
      <c r="E19" s="39"/>
      <c r="F19" s="39"/>
      <c r="G19" s="39"/>
      <c r="H19" s="39"/>
      <c r="I19" s="39"/>
      <c r="J19" s="39"/>
      <c r="K19" s="39"/>
      <c r="L19" s="39"/>
      <c r="M19" s="39"/>
      <c r="N19" s="39"/>
      <c r="O19" s="39"/>
      <c r="P19" s="39"/>
      <c r="Q19" s="39"/>
      <c r="R19" s="39"/>
      <c r="S19" s="40"/>
    </row>
    <row r="20" spans="2:19" ht="18" customHeight="1" x14ac:dyDescent="0.25">
      <c r="B20" s="52" t="str">
        <f>IF(INDEX(Units[#All],MATCH(VLOOKUP($V$2,Units[[#All],[Full Name]],1,FALSE),Units[[#All],[Full Name]],0),44)=0,"",INDEX(Units[#All],MATCH(VLOOKUP($V$2,Units[[#All],[Full Name]],1,FALSE),Units[[#All],[Full Name]],0),44))</f>
        <v>Lord of the Planet of the Sorcerers (Aura)</v>
      </c>
      <c r="C20" s="47"/>
      <c r="D20" s="48"/>
      <c r="E20" s="37" t="str">
        <f>IF(Data!$B20="","",INDEX(Units_aptitudes!$A$1:$C$500,MATCH(Data!$B20,Units_aptitudes!$B$1:$B$500,0),3))</f>
        <v>While a friendly unit is within 6", each time it makes a Psychic Attack, it gains +1 to Hit and to Wound.</v>
      </c>
      <c r="F20" s="37"/>
      <c r="G20" s="37"/>
      <c r="H20" s="37"/>
      <c r="I20" s="37"/>
      <c r="J20" s="37"/>
      <c r="K20" s="37"/>
      <c r="L20" s="37"/>
      <c r="M20" s="37"/>
      <c r="N20" s="37"/>
      <c r="O20" s="37"/>
      <c r="P20" s="37"/>
      <c r="Q20" s="37"/>
      <c r="R20" s="37"/>
      <c r="S20" s="41"/>
    </row>
    <row r="21" spans="2:19" ht="18" customHeight="1" thickBot="1" x14ac:dyDescent="0.3">
      <c r="B21" s="53"/>
      <c r="C21" s="50"/>
      <c r="D21" s="51"/>
      <c r="E21" s="39"/>
      <c r="F21" s="39"/>
      <c r="G21" s="39"/>
      <c r="H21" s="39"/>
      <c r="I21" s="39"/>
      <c r="J21" s="39"/>
      <c r="K21" s="39"/>
      <c r="L21" s="39"/>
      <c r="M21" s="39"/>
      <c r="N21" s="39"/>
      <c r="O21" s="39"/>
      <c r="P21" s="39"/>
      <c r="Q21" s="39"/>
      <c r="R21" s="39"/>
      <c r="S21" s="42"/>
    </row>
    <row r="22" spans="2:19" ht="18" customHeight="1" x14ac:dyDescent="0.25">
      <c r="B22" s="21" t="str">
        <f>IF(INDEX(Units[#All],MATCH(VLOOKUP($V$2,Units[[#All],[Full Name]],1,FALSE),Units[[#All],[Full Name]],0),45)=0,"",INDEX(Units[#All],MATCH(VLOOKUP($V$2,Units[[#All],[Full Name]],1,FALSE),Units[[#All],[Full Name]],0),45))</f>
        <v>The Eye of the Crimson King</v>
      </c>
      <c r="C22" s="22"/>
      <c r="D22" s="45"/>
      <c r="E22" s="43" t="str">
        <f>IF(Data!$B22="","",INDEX(Units_aptitudes!$A$1:$C$500,MATCH(Data!$B22,Units_aptitudes!$B$1:$B$500,0),3))</f>
        <v>When selecting targets for his psychic powers, all models within range are assumed to be in line of sight (except those inside transport vehicles or buildings). All Psychic attacks and Witchfire powers have the Ignores Cover special rule.</v>
      </c>
      <c r="F22" s="43"/>
      <c r="G22" s="43"/>
      <c r="H22" s="43"/>
      <c r="I22" s="43"/>
      <c r="J22" s="43"/>
      <c r="K22" s="43"/>
      <c r="L22" s="43"/>
      <c r="M22" s="43"/>
      <c r="N22" s="43"/>
      <c r="O22" s="43"/>
      <c r="P22" s="43"/>
      <c r="Q22" s="43"/>
      <c r="R22" s="43"/>
      <c r="S22" s="44"/>
    </row>
    <row r="23" spans="2:19" ht="18" customHeight="1" x14ac:dyDescent="0.25">
      <c r="B23" s="21"/>
      <c r="C23" s="22"/>
      <c r="D23" s="45"/>
      <c r="E23" s="43"/>
      <c r="F23" s="43"/>
      <c r="G23" s="43"/>
      <c r="H23" s="43"/>
      <c r="I23" s="43"/>
      <c r="J23" s="43"/>
      <c r="K23" s="43"/>
      <c r="L23" s="43"/>
      <c r="M23" s="43"/>
      <c r="N23" s="43"/>
      <c r="O23" s="43"/>
      <c r="P23" s="43"/>
      <c r="Q23" s="43"/>
      <c r="R23" s="43"/>
      <c r="S23" s="44"/>
    </row>
    <row r="24" spans="2:19" ht="15.75" x14ac:dyDescent="0.25">
      <c r="B24" s="56" t="s">
        <v>3436</v>
      </c>
      <c r="C24" s="57"/>
      <c r="D24" s="57"/>
      <c r="E24" s="57"/>
      <c r="F24" s="57"/>
      <c r="G24" s="57"/>
      <c r="H24" s="57"/>
      <c r="I24" s="57"/>
      <c r="J24" s="57"/>
      <c r="K24" s="57"/>
      <c r="L24" s="57"/>
      <c r="M24" s="57"/>
      <c r="N24" s="57"/>
      <c r="O24" s="57"/>
      <c r="P24" s="57"/>
      <c r="Q24" s="57"/>
      <c r="R24" s="57"/>
      <c r="S24" s="58"/>
    </row>
    <row r="25" spans="2:19" ht="12.95" customHeight="1" x14ac:dyDescent="0.25">
      <c r="B25" s="26" t="str">
        <f>IF(INDEX(Units[#All],MATCH(VLOOKUP($V$2,Units[[#All],[Full Name]],1,FALSE),Units[[#All],[Full Name]],0),47)=0,"",INDEX(Units[#All],MATCH(VLOOKUP($V$2,Units[[#All],[Full Name]],1,FALSE),Units[[#All],[Full Name]],0),47))</f>
        <v>Independent Character - Eternal Warrior - Very Bulky - Fear - Fleet - Fearless - It Will Not Die - Deep Strike - Daemon - Lone Operative - Adamantium Will - Psyker (5)</v>
      </c>
      <c r="C25" s="27"/>
      <c r="D25" s="27"/>
      <c r="E25" s="27"/>
      <c r="F25" s="27"/>
      <c r="G25" s="27"/>
      <c r="H25" s="27"/>
      <c r="I25" s="27"/>
      <c r="J25" s="27"/>
      <c r="K25" s="27"/>
      <c r="L25" s="27"/>
      <c r="M25" s="27"/>
      <c r="N25" s="27"/>
      <c r="O25" s="27"/>
      <c r="P25" s="27"/>
      <c r="Q25" s="27"/>
      <c r="R25" s="27"/>
      <c r="S25" s="28"/>
    </row>
    <row r="26" spans="2:19" ht="12.95" customHeight="1" x14ac:dyDescent="0.25">
      <c r="B26" s="26"/>
      <c r="C26" s="27"/>
      <c r="D26" s="27"/>
      <c r="E26" s="27"/>
      <c r="F26" s="27"/>
      <c r="G26" s="27"/>
      <c r="H26" s="27"/>
      <c r="I26" s="27"/>
      <c r="J26" s="27"/>
      <c r="K26" s="27"/>
      <c r="L26" s="27"/>
      <c r="M26" s="27"/>
      <c r="N26" s="27"/>
      <c r="O26" s="27"/>
      <c r="P26" s="27"/>
      <c r="Q26" s="27"/>
      <c r="R26" s="27"/>
      <c r="S26" s="28"/>
    </row>
    <row r="27" spans="2:19" ht="12.95" customHeight="1" x14ac:dyDescent="0.25">
      <c r="B27" s="26"/>
      <c r="C27" s="27"/>
      <c r="D27" s="27"/>
      <c r="E27" s="27"/>
      <c r="F27" s="27"/>
      <c r="G27" s="27"/>
      <c r="H27" s="27"/>
      <c r="I27" s="27"/>
      <c r="J27" s="27"/>
      <c r="K27" s="27"/>
      <c r="L27" s="27"/>
      <c r="M27" s="27"/>
      <c r="N27" s="27"/>
      <c r="O27" s="27"/>
      <c r="P27" s="27"/>
      <c r="Q27" s="27"/>
      <c r="R27" s="27"/>
      <c r="S27" s="28"/>
    </row>
    <row r="28" spans="2:19" ht="12.95" customHeight="1" x14ac:dyDescent="0.25">
      <c r="B28" s="26"/>
      <c r="C28" s="27"/>
      <c r="D28" s="27"/>
      <c r="E28" s="27"/>
      <c r="F28" s="27"/>
      <c r="G28" s="27"/>
      <c r="H28" s="27"/>
      <c r="I28" s="27"/>
      <c r="J28" s="27"/>
      <c r="K28" s="27"/>
      <c r="L28" s="27"/>
      <c r="M28" s="27"/>
      <c r="N28" s="27"/>
      <c r="O28" s="27"/>
      <c r="P28" s="27"/>
      <c r="Q28" s="27"/>
      <c r="R28" s="27"/>
      <c r="S28" s="28"/>
    </row>
    <row r="29" spans="2:19" ht="15.75" x14ac:dyDescent="0.25">
      <c r="B29" s="56" t="s">
        <v>3438</v>
      </c>
      <c r="C29" s="57"/>
      <c r="D29" s="57"/>
      <c r="E29" s="57"/>
      <c r="F29" s="57"/>
      <c r="G29" s="57"/>
      <c r="H29" s="57"/>
      <c r="I29" s="57"/>
      <c r="J29" s="57"/>
      <c r="K29" s="57"/>
      <c r="L29" s="57"/>
      <c r="M29" s="57"/>
      <c r="N29" s="57"/>
      <c r="O29" s="57"/>
      <c r="P29" s="57"/>
      <c r="Q29" s="57"/>
      <c r="R29" s="57"/>
      <c r="S29" s="58"/>
    </row>
    <row r="30" spans="2:19" ht="12.95" customHeight="1" x14ac:dyDescent="0.25">
      <c r="B30" s="29" t="str">
        <f>IF(INDEX(Units[#All],MATCH(VLOOKUP($V$2,Units[[#All],[Full Name]],1,FALSE),Units[[#All],[Full Name]],0),46)=0,"",INDEX(Units[#All],MATCH(VLOOKUP($V$2,Units[[#All],[Full Name]],1,FALSE),Units[[#All],[Full Name]],0),46))</f>
        <v>Biomancy - Change - Dæmonology (Malefic) - Dark Hereticus - Divination - Ectomancy - Fulmination - Geomortis - Heretech - Machinamantia - Malefic - Noctic - Obscuration - PanDæmoniac Tzeentch - Pyromancy - Scriptumantia - Sinistrum - Telekinesis - Telepathy - Terramancie - Tzeentch - Vengeance</v>
      </c>
      <c r="C30" s="30"/>
      <c r="D30" s="30"/>
      <c r="E30" s="30"/>
      <c r="F30" s="30"/>
      <c r="G30" s="30"/>
      <c r="H30" s="30"/>
      <c r="I30" s="30"/>
      <c r="J30" s="30"/>
      <c r="K30" s="30"/>
      <c r="L30" s="30"/>
      <c r="M30" s="30"/>
      <c r="N30" s="30"/>
      <c r="O30" s="30"/>
      <c r="P30" s="30"/>
      <c r="Q30" s="30"/>
      <c r="R30" s="30"/>
      <c r="S30" s="31"/>
    </row>
    <row r="31" spans="2:19" ht="12.95" customHeight="1" x14ac:dyDescent="0.25">
      <c r="B31" s="29"/>
      <c r="C31" s="30"/>
      <c r="D31" s="30"/>
      <c r="E31" s="30"/>
      <c r="F31" s="30"/>
      <c r="G31" s="30"/>
      <c r="H31" s="30"/>
      <c r="I31" s="30"/>
      <c r="J31" s="30"/>
      <c r="K31" s="30"/>
      <c r="L31" s="30"/>
      <c r="M31" s="30"/>
      <c r="N31" s="30"/>
      <c r="O31" s="30"/>
      <c r="P31" s="30"/>
      <c r="Q31" s="30"/>
      <c r="R31" s="30"/>
      <c r="S31" s="31"/>
    </row>
    <row r="32" spans="2:19" ht="12.95" customHeight="1" x14ac:dyDescent="0.25">
      <c r="B32" s="29"/>
      <c r="C32" s="30"/>
      <c r="D32" s="30"/>
      <c r="E32" s="30"/>
      <c r="F32" s="30"/>
      <c r="G32" s="30"/>
      <c r="H32" s="30"/>
      <c r="I32" s="30"/>
      <c r="J32" s="30"/>
      <c r="K32" s="30"/>
      <c r="L32" s="30"/>
      <c r="M32" s="30"/>
      <c r="N32" s="30"/>
      <c r="O32" s="30"/>
      <c r="P32" s="30"/>
      <c r="Q32" s="30"/>
      <c r="R32" s="30"/>
      <c r="S32" s="31"/>
    </row>
    <row r="33" spans="2:21" ht="12.95" customHeight="1" x14ac:dyDescent="0.25">
      <c r="B33" s="29"/>
      <c r="C33" s="30"/>
      <c r="D33" s="30"/>
      <c r="E33" s="30"/>
      <c r="F33" s="30"/>
      <c r="G33" s="30"/>
      <c r="H33" s="30"/>
      <c r="I33" s="30"/>
      <c r="J33" s="30"/>
      <c r="K33" s="30"/>
      <c r="L33" s="30"/>
      <c r="M33" s="30"/>
      <c r="N33" s="30"/>
      <c r="O33" s="30"/>
      <c r="P33" s="30"/>
      <c r="Q33" s="30"/>
      <c r="R33" s="30"/>
      <c r="S33" s="31"/>
    </row>
    <row r="34" spans="2:21" ht="12.95" customHeight="1" thickBot="1" x14ac:dyDescent="0.3">
      <c r="B34" s="32"/>
      <c r="C34" s="33"/>
      <c r="D34" s="33"/>
      <c r="E34" s="33"/>
      <c r="F34" s="33"/>
      <c r="G34" s="33"/>
      <c r="H34" s="33"/>
      <c r="I34" s="33"/>
      <c r="J34" s="33"/>
      <c r="K34" s="33"/>
      <c r="L34" s="33"/>
      <c r="M34" s="33"/>
      <c r="N34" s="33"/>
      <c r="O34" s="33"/>
      <c r="P34" s="33"/>
      <c r="Q34" s="33"/>
      <c r="R34" s="33"/>
      <c r="S34" s="34"/>
    </row>
    <row r="35" spans="2:21" ht="5.0999999999999996" customHeight="1" thickBot="1" x14ac:dyDescent="0.3">
      <c r="B35" s="10"/>
      <c r="C35" s="10"/>
      <c r="D35" s="10"/>
      <c r="E35" s="10"/>
      <c r="F35" s="10"/>
      <c r="G35" s="3"/>
      <c r="H35" s="3"/>
      <c r="I35" s="3"/>
      <c r="J35" s="3"/>
      <c r="K35" s="3"/>
      <c r="L35" s="3"/>
      <c r="M35" s="3"/>
      <c r="N35" s="3"/>
      <c r="O35" s="3"/>
      <c r="P35" s="3"/>
      <c r="Q35" s="3"/>
      <c r="R35" s="3"/>
      <c r="S35" s="3"/>
    </row>
    <row r="36" spans="2:21" ht="15.75" x14ac:dyDescent="0.25">
      <c r="B36" s="67" t="str">
        <f>INDEX('Link Tables'!$V$2:$W$6,MATCH(VLOOKUP($V$3,Units!$B$1:$AW$579,4,FALSE),Group_factions[group_faction_id],0),2)</f>
        <v>CHAOS</v>
      </c>
      <c r="C36" s="68"/>
      <c r="D36" s="68"/>
      <c r="E36" s="68"/>
      <c r="F36" s="68"/>
      <c r="G36" s="61" t="str">
        <f>_xlfn.CONCAT($V$3,IF($V$4="","",_xlfn.CONCAT(" - ",$V$4)))</f>
        <v>MAGNUS THE RED - Magnus the Red, The Crimson King, The Cyclopean Giant - Full HP</v>
      </c>
      <c r="H36" s="61"/>
      <c r="I36" s="61"/>
      <c r="J36" s="61"/>
      <c r="K36" s="61"/>
      <c r="L36" s="61"/>
      <c r="M36" s="61"/>
      <c r="N36" s="61"/>
      <c r="O36" s="61"/>
      <c r="P36" s="61"/>
      <c r="Q36" s="61"/>
      <c r="R36" s="61"/>
      <c r="S36" s="62"/>
    </row>
    <row r="37" spans="2:21" x14ac:dyDescent="0.25">
      <c r="B37" s="65" t="str">
        <f>INDEX(Factions!$A$1:$D$19,MATCH(VLOOKUP($V$3,Units!$B$1:$AW$579,5,FALSE),Factions!$A$1:$A$19,0),2)</f>
        <v>Heretic Astartes - Thousand Sons</v>
      </c>
      <c r="C37" s="63"/>
      <c r="D37" s="63"/>
      <c r="E37" s="63"/>
      <c r="F37" s="63"/>
      <c r="G37" s="63"/>
      <c r="H37" s="63"/>
      <c r="I37" s="63"/>
      <c r="J37" s="63"/>
      <c r="K37" s="63"/>
      <c r="L37" s="63"/>
      <c r="M37" s="63"/>
      <c r="N37" s="63"/>
      <c r="O37" s="63"/>
      <c r="P37" s="63"/>
      <c r="Q37" s="63"/>
      <c r="R37" s="63"/>
      <c r="S37" s="64"/>
    </row>
    <row r="38" spans="2:21" x14ac:dyDescent="0.25">
      <c r="B38" s="19" t="s">
        <v>3374</v>
      </c>
      <c r="C38" s="8" t="s">
        <v>3357</v>
      </c>
      <c r="D38" s="8" t="s">
        <v>3358</v>
      </c>
      <c r="E38" s="8" t="s">
        <v>3359</v>
      </c>
      <c r="F38" s="8" t="s">
        <v>3360</v>
      </c>
      <c r="G38" s="8" t="s">
        <v>3361</v>
      </c>
      <c r="H38" s="8" t="s">
        <v>3362</v>
      </c>
      <c r="I38" s="8" t="s">
        <v>3363</v>
      </c>
      <c r="J38" s="8" t="s">
        <v>3364</v>
      </c>
      <c r="K38" s="8" t="s">
        <v>3365</v>
      </c>
      <c r="L38" s="8" t="s">
        <v>3366</v>
      </c>
      <c r="M38" s="8" t="s">
        <v>3367</v>
      </c>
      <c r="N38" s="8" t="s">
        <v>3368</v>
      </c>
      <c r="O38" s="8" t="s">
        <v>3369</v>
      </c>
      <c r="P38" s="8" t="s">
        <v>3370</v>
      </c>
      <c r="Q38" s="8" t="s">
        <v>3371</v>
      </c>
      <c r="R38" s="8" t="s">
        <v>3372</v>
      </c>
      <c r="S38" s="9" t="s">
        <v>3373</v>
      </c>
    </row>
    <row r="39" spans="2:21" ht="12.95" customHeight="1" x14ac:dyDescent="0.25">
      <c r="B39" s="66">
        <f>INDEX(Units[#All],MATCH(VLOOKUP($V$2,Units[[#All],[Full Name]],1,FALSE),Units[[#All],[Full Name]],0),8)</f>
        <v>1</v>
      </c>
      <c r="C39" s="59" t="str">
        <f>INDEX(Units[#All],MATCH(VLOOKUP($V$2,Units[[#All],[Full Name]],1,FALSE),Units[[#All],[Full Name]],0),9)</f>
        <v>14"</v>
      </c>
      <c r="D39" s="59">
        <f>INDEX(Units[#All],MATCH(VLOOKUP($V$2,Units[[#All],[Full Name]],1,FALSE),Units[[#All],[Full Name]],0),10)</f>
        <v>0</v>
      </c>
      <c r="E39" s="59">
        <f>INDEX(Units[#All],MATCH(VLOOKUP($V$2,Units[[#All],[Full Name]],1,FALSE),Units[[#All],[Full Name]],0),11)</f>
        <v>0</v>
      </c>
      <c r="F39" s="59" t="str">
        <f>INDEX(Units[#All],MATCH(VLOOKUP($V$2,Units[[#All],[Full Name]],1,FALSE),Units[[#All],[Full Name]],0),12)</f>
        <v>2+</v>
      </c>
      <c r="G39" s="59" t="str">
        <f>INDEX(Units[#All],MATCH(VLOOKUP($V$2,Units[[#All],[Full Name]],1,FALSE),Units[[#All],[Full Name]],0),13)</f>
        <v>2+</v>
      </c>
      <c r="H39" s="59">
        <f>INDEX(Units[#All],MATCH(VLOOKUP($V$2,Units[[#All],[Full Name]],1,FALSE),Units[[#All],[Full Name]],0),14)</f>
        <v>7</v>
      </c>
      <c r="I39" s="59">
        <f>INDEX(Units[#All],MATCH(VLOOKUP($V$2,Units[[#All],[Full Name]],1,FALSE),Units[[#All],[Full Name]],0),15)</f>
        <v>11</v>
      </c>
      <c r="J39" s="59">
        <f>INDEX(Units[#All],MATCH(VLOOKUP($V$2,Units[[#All],[Full Name]],1,FALSE),Units[[#All],[Full Name]],0),16)</f>
        <v>0</v>
      </c>
      <c r="K39" s="59">
        <f>INDEX(Units[#All],MATCH(VLOOKUP($V$2,Units[[#All],[Full Name]],1,FALSE),Units[[#All],[Full Name]],0),17)</f>
        <v>0</v>
      </c>
      <c r="L39" s="59">
        <f>INDEX(Units[#All],MATCH(VLOOKUP($V$2,Units[[#All],[Full Name]],1,FALSE),Units[[#All],[Full Name]],0),18)</f>
        <v>0</v>
      </c>
      <c r="M39" s="59">
        <f>INDEX(Units[#All],MATCH(VLOOKUP($V$2,Units[[#All],[Full Name]],1,FALSE),Units[[#All],[Full Name]],0),19)</f>
        <v>16</v>
      </c>
      <c r="N39" s="59">
        <f>INDEX(Units[#All],MATCH(VLOOKUP($V$2,Units[[#All],[Full Name]],1,FALSE),Units[[#All],[Full Name]],0),20)</f>
        <v>6</v>
      </c>
      <c r="O39" s="59">
        <f>INDEX(Units[#All],MATCH(VLOOKUP($V$2,Units[[#All],[Full Name]],1,FALSE),Units[[#All],[Full Name]],0),21)</f>
        <v>6</v>
      </c>
      <c r="P39" s="59" t="str">
        <f>INDEX(Units[#All],MATCH(VLOOKUP($V$2,Units[[#All],[Full Name]],1,FALSE),Units[[#All],[Full Name]],0),22)</f>
        <v>5+</v>
      </c>
      <c r="Q39" s="59">
        <f>INDEX(Units[#All],MATCH(VLOOKUP($V$2,Units[[#All],[Full Name]],1,FALSE),Units[[#All],[Full Name]],0),23)</f>
        <v>6</v>
      </c>
      <c r="R39" s="59" t="str">
        <f>INDEX(Units[#All],MATCH(VLOOKUP($V$2,Units[[#All],[Full Name]],1,FALSE),Units[[#All],[Full Name]],0),24)</f>
        <v>2+</v>
      </c>
      <c r="S39" s="60" t="str">
        <f>INDEX(Units[#All],MATCH(VLOOKUP($V$2,Units[[#All],[Full Name]],1,FALSE),Units[[#All],[Full Name]],0),24)</f>
        <v>2+</v>
      </c>
    </row>
    <row r="40" spans="2:21" ht="12.95" customHeight="1" x14ac:dyDescent="0.25">
      <c r="B40" s="66"/>
      <c r="C40" s="59"/>
      <c r="D40" s="59"/>
      <c r="E40" s="59"/>
      <c r="F40" s="59"/>
      <c r="G40" s="59"/>
      <c r="H40" s="59"/>
      <c r="I40" s="59"/>
      <c r="J40" s="59"/>
      <c r="K40" s="59"/>
      <c r="L40" s="59"/>
      <c r="M40" s="59"/>
      <c r="N40" s="59"/>
      <c r="O40" s="59"/>
      <c r="P40" s="59"/>
      <c r="Q40" s="59"/>
      <c r="R40" s="59"/>
      <c r="S40" s="60"/>
    </row>
    <row r="41" spans="2:21" ht="15.75" x14ac:dyDescent="0.25">
      <c r="B41" s="56" t="s">
        <v>3517</v>
      </c>
      <c r="C41" s="57"/>
      <c r="D41" s="57"/>
      <c r="E41" s="57"/>
      <c r="F41" s="57"/>
      <c r="G41" s="57"/>
      <c r="H41" s="57"/>
      <c r="I41" s="57"/>
      <c r="J41" s="57"/>
      <c r="K41" s="57"/>
      <c r="L41" s="57"/>
      <c r="M41" s="57"/>
      <c r="N41" s="57"/>
      <c r="O41" s="57"/>
      <c r="P41" s="57"/>
      <c r="Q41" s="57"/>
      <c r="R41" s="57"/>
      <c r="S41" s="58"/>
    </row>
    <row r="42" spans="2:21" ht="15" customHeight="1" x14ac:dyDescent="0.25">
      <c r="B42" s="21" t="e">
        <f>INDEX(Faction_aptitudes!A2:D65,MATCH(VLOOKUP($V$3,Units!$B$1:$AW$579,5,FALSE),Faction_aptitudes!C2:C65,0),2)</f>
        <v>#N/A</v>
      </c>
      <c r="C42" s="22"/>
      <c r="D42" s="22"/>
      <c r="E42" s="22" t="e">
        <f>IF(Data!$B42="","",INDEX(Faction_aptitudes!$A$1:$D$65,MATCH(Data!$B42,Faction_aptitudes!$C$1:$C$65,0),3))</f>
        <v>#N/A</v>
      </c>
      <c r="F42" s="22"/>
      <c r="G42" s="22"/>
      <c r="H42" s="22"/>
      <c r="I42" s="22"/>
      <c r="J42" s="22"/>
      <c r="K42" s="22"/>
      <c r="L42" s="22"/>
      <c r="M42" s="22"/>
      <c r="N42" s="22"/>
      <c r="O42" s="22"/>
      <c r="P42" s="22"/>
      <c r="Q42" s="22"/>
      <c r="R42" s="22"/>
      <c r="S42" s="25"/>
      <c r="U42" t="s">
        <v>3555</v>
      </c>
    </row>
    <row r="43" spans="2:21" x14ac:dyDescent="0.25">
      <c r="B43" s="21"/>
      <c r="C43" s="22"/>
      <c r="D43" s="22"/>
      <c r="E43" s="22"/>
      <c r="F43" s="22"/>
      <c r="G43" s="22"/>
      <c r="H43" s="22"/>
      <c r="I43" s="22"/>
      <c r="J43" s="22"/>
      <c r="K43" s="22"/>
      <c r="L43" s="22"/>
      <c r="M43" s="22"/>
      <c r="N43" s="22"/>
      <c r="O43" s="22"/>
      <c r="P43" s="22"/>
      <c r="Q43" s="22"/>
      <c r="R43" s="22"/>
      <c r="S43" s="25"/>
      <c r="U43" t="s">
        <v>3556</v>
      </c>
    </row>
    <row r="44" spans="2:21" x14ac:dyDescent="0.25">
      <c r="B44" s="21" t="str">
        <f>IF(INDEX(Units[#All],MATCH(VLOOKUP($V$2,Units[[#All],[Full Name]],1,FALSE),Units[[#All],[Full Name]],0),38)=0,"",INDEX(Units[#All],MATCH(VLOOKUP($V$2,Units[[#All],[Full Name]],1,FALSE),Units[[#All],[Full Name]],0),38))</f>
        <v>Sire of the Thousand Sons</v>
      </c>
      <c r="C44" s="22"/>
      <c r="D44" s="22"/>
      <c r="E44" s="22" t="e">
        <f>IF(Data!$B44="","",INDEX(Faction_aptitudes!$A$1:$D$65,MATCH(Data!$B44,Faction_aptitudes!$C$1:$C$65,0),3))</f>
        <v>#N/A</v>
      </c>
      <c r="F44" s="22"/>
      <c r="G44" s="22"/>
      <c r="H44" s="22"/>
      <c r="I44" s="22"/>
      <c r="J44" s="22"/>
      <c r="K44" s="22"/>
      <c r="L44" s="22"/>
      <c r="M44" s="22"/>
      <c r="N44" s="22"/>
      <c r="O44" s="22"/>
      <c r="P44" s="22"/>
      <c r="Q44" s="22"/>
      <c r="R44" s="22"/>
      <c r="S44" s="25"/>
    </row>
    <row r="45" spans="2:21" x14ac:dyDescent="0.25">
      <c r="B45" s="21"/>
      <c r="C45" s="22"/>
      <c r="D45" s="22"/>
      <c r="E45" s="22"/>
      <c r="F45" s="22"/>
      <c r="G45" s="22"/>
      <c r="H45" s="22"/>
      <c r="I45" s="22"/>
      <c r="J45" s="22"/>
      <c r="K45" s="22"/>
      <c r="L45" s="22"/>
      <c r="M45" s="22"/>
      <c r="N45" s="22"/>
      <c r="O45" s="22"/>
      <c r="P45" s="22"/>
      <c r="Q45" s="22"/>
      <c r="R45" s="22"/>
      <c r="S45" s="25"/>
      <c r="U45" t="e">
        <f>MATCH(VLOOKUP($V$3,Units!$B$1:$AW$579,5,FALSE),Faction_aptitudes!C2:C65,0)</f>
        <v>#N/A</v>
      </c>
    </row>
    <row r="46" spans="2:21" ht="15" customHeight="1" x14ac:dyDescent="0.25">
      <c r="B46" s="21" t="str">
        <f>IF(INDEX(Units[#All],MATCH(VLOOKUP($V$2,Units[[#All],[Full Name]],1,FALSE),Units[[#All],[Full Name]],0),38)=0,"",INDEX(Units[#All],MATCH(VLOOKUP($V$2,Units[[#All],[Full Name]],1,FALSE),Units[[#All],[Full Name]],0),38))</f>
        <v>Sire of the Thousand Sons</v>
      </c>
      <c r="C46" s="22"/>
      <c r="D46" s="22"/>
      <c r="E46" s="22" t="e">
        <f>IF(Data!$B46="","",INDEX(Faction_aptitudes!$A$1:$D$65,MATCH(Data!$B46,Faction_aptitudes!$C$1:$C$65,0),3))</f>
        <v>#N/A</v>
      </c>
      <c r="F46" s="22"/>
      <c r="G46" s="22"/>
      <c r="H46" s="22"/>
      <c r="I46" s="22"/>
      <c r="J46" s="22"/>
      <c r="K46" s="22"/>
      <c r="L46" s="22"/>
      <c r="M46" s="22"/>
      <c r="N46" s="22"/>
      <c r="O46" s="22"/>
      <c r="P46" s="22"/>
      <c r="Q46" s="22"/>
      <c r="R46" s="22"/>
      <c r="S46" s="25"/>
    </row>
    <row r="47" spans="2:21" x14ac:dyDescent="0.25">
      <c r="B47" s="21"/>
      <c r="C47" s="22"/>
      <c r="D47" s="22"/>
      <c r="E47" s="22"/>
      <c r="F47" s="22"/>
      <c r="G47" s="22"/>
      <c r="H47" s="22"/>
      <c r="I47" s="22"/>
      <c r="J47" s="22"/>
      <c r="K47" s="22"/>
      <c r="L47" s="22"/>
      <c r="M47" s="22"/>
      <c r="N47" s="22"/>
      <c r="O47" s="22"/>
      <c r="P47" s="22"/>
      <c r="Q47" s="22"/>
      <c r="R47" s="22"/>
      <c r="S47" s="25"/>
    </row>
    <row r="48" spans="2:21" ht="15" customHeight="1" x14ac:dyDescent="0.25">
      <c r="B48" s="21" t="str">
        <f>IF(INDEX(Units[#All],MATCH(VLOOKUP($V$2,Units[[#All],[Full Name]],1,FALSE),Units[[#All],[Full Name]],0),38)=0,"",INDEX(Units[#All],MATCH(VLOOKUP($V$2,Units[[#All],[Full Name]],1,FALSE),Units[[#All],[Full Name]],0),38))</f>
        <v>Sire of the Thousand Sons</v>
      </c>
      <c r="C48" s="22"/>
      <c r="D48" s="22"/>
      <c r="E48" s="22" t="e">
        <f>IF(Data!$B48="","",INDEX(Faction_aptitudes!$A$1:$D$65,MATCH(Data!$B48,Faction_aptitudes!$C$1:$C$65,0),3))</f>
        <v>#N/A</v>
      </c>
      <c r="F48" s="22"/>
      <c r="G48" s="22"/>
      <c r="H48" s="22"/>
      <c r="I48" s="22"/>
      <c r="J48" s="22"/>
      <c r="K48" s="22"/>
      <c r="L48" s="22"/>
      <c r="M48" s="22"/>
      <c r="N48" s="22"/>
      <c r="O48" s="22"/>
      <c r="P48" s="22"/>
      <c r="Q48" s="22"/>
      <c r="R48" s="22"/>
      <c r="S48" s="25"/>
    </row>
    <row r="49" spans="2:19" x14ac:dyDescent="0.25">
      <c r="B49" s="21"/>
      <c r="C49" s="22"/>
      <c r="D49" s="22"/>
      <c r="E49" s="22"/>
      <c r="F49" s="22"/>
      <c r="G49" s="22"/>
      <c r="H49" s="22"/>
      <c r="I49" s="22"/>
      <c r="J49" s="22"/>
      <c r="K49" s="22"/>
      <c r="L49" s="22"/>
      <c r="M49" s="22"/>
      <c r="N49" s="22"/>
      <c r="O49" s="22"/>
      <c r="P49" s="22"/>
      <c r="Q49" s="22"/>
      <c r="R49" s="22"/>
      <c r="S49" s="25"/>
    </row>
    <row r="50" spans="2:19" ht="15" customHeight="1" x14ac:dyDescent="0.25">
      <c r="B50" s="21" t="str">
        <f>IF(INDEX(Units[#All],MATCH(VLOOKUP($V$2,Units[[#All],[Full Name]],1,FALSE),Units[[#All],[Full Name]],0),38)=0,"",INDEX(Units[#All],MATCH(VLOOKUP($V$2,Units[[#All],[Full Name]],1,FALSE),Units[[#All],[Full Name]],0),38))</f>
        <v>Sire of the Thousand Sons</v>
      </c>
      <c r="C50" s="22"/>
      <c r="D50" s="22"/>
      <c r="E50" s="22" t="e">
        <f>IF(Data!$B50="","",INDEX(Faction_aptitudes!$A$1:$D$65,MATCH(Data!$B50,Faction_aptitudes!$C$1:$C$65,0),3))</f>
        <v>#N/A</v>
      </c>
      <c r="F50" s="22"/>
      <c r="G50" s="22"/>
      <c r="H50" s="22"/>
      <c r="I50" s="22"/>
      <c r="J50" s="22"/>
      <c r="K50" s="22"/>
      <c r="L50" s="22"/>
      <c r="M50" s="22"/>
      <c r="N50" s="22"/>
      <c r="O50" s="22"/>
      <c r="P50" s="22"/>
      <c r="Q50" s="22"/>
      <c r="R50" s="22"/>
      <c r="S50" s="25"/>
    </row>
    <row r="51" spans="2:19" ht="15.75" thickBot="1" x14ac:dyDescent="0.3">
      <c r="B51" s="23"/>
      <c r="C51" s="24"/>
      <c r="D51" s="24"/>
      <c r="E51" s="22"/>
      <c r="F51" s="22"/>
      <c r="G51" s="22"/>
      <c r="H51" s="22"/>
      <c r="I51" s="22"/>
      <c r="J51" s="22"/>
      <c r="K51" s="22"/>
      <c r="L51" s="22"/>
      <c r="M51" s="22"/>
      <c r="N51" s="22"/>
      <c r="O51" s="22"/>
      <c r="P51" s="22"/>
      <c r="Q51" s="22"/>
      <c r="R51" s="22"/>
      <c r="S51" s="25"/>
    </row>
    <row r="52" spans="2:19" ht="15" customHeight="1" x14ac:dyDescent="0.25">
      <c r="B52" s="17" t="s">
        <v>3437</v>
      </c>
      <c r="C52" s="20"/>
      <c r="D52" s="20" t="s">
        <v>3558</v>
      </c>
      <c r="E52" s="20" t="s">
        <v>3368</v>
      </c>
      <c r="F52" s="20" t="s">
        <v>3362</v>
      </c>
      <c r="G52" s="20" t="s">
        <v>3559</v>
      </c>
      <c r="H52" s="20" t="s">
        <v>3560</v>
      </c>
      <c r="I52" s="35" t="s">
        <v>3561</v>
      </c>
      <c r="J52" s="35"/>
      <c r="K52" s="35"/>
      <c r="L52" s="35"/>
      <c r="M52" s="35"/>
      <c r="N52" s="35"/>
      <c r="O52" s="35"/>
      <c r="P52" s="35"/>
      <c r="Q52" s="35"/>
      <c r="R52" s="35"/>
      <c r="S52" s="20" t="s">
        <v>3356</v>
      </c>
    </row>
    <row r="53" spans="2:19" x14ac:dyDescent="0.25">
      <c r="B53" s="54" t="str">
        <f>IF(INDEX(Units[#All],MATCH(VLOOKUP($V$2,Units[[#All],[Full Name]],1,FALSE),Units[[#All],[Full Name]],0),26)=0,"",INDEX(Units[#All],MATCH(VLOOKUP($V$2,Units[[#All],[Full Name]],1,FALSE),Units[[#All],[Full Name]],0),26))</f>
        <v>Psyfire Serpenta</v>
      </c>
      <c r="C53" s="55"/>
      <c r="D53" s="3" t="str">
        <f>IF($B53="","",INDEX(Weapons[#All],MATCH(Data!$B53,Weapons[[#All],[weapon_name]],0),9))</f>
        <v>15"</v>
      </c>
      <c r="E53" s="3" t="str">
        <f>IF($B53="","",INDEX(Weapons[#All],MATCH(Data!$B53,Weapons[[#All],[weapon_name]],0),10))</f>
        <v>D3</v>
      </c>
      <c r="F53" s="3" t="str">
        <f>IF($B53="","",INDEX(Weapons[#All],MATCH(Data!$B53,Weapons[[#All],[weapon_name]],0),11))</f>
        <v>8</v>
      </c>
      <c r="G53" s="3" t="str">
        <f>IF($B53="","",INDEX(Weapons[#All],MATCH(Data!$B53,Weapons[[#All],[weapon_name]],0),12))</f>
        <v>-4</v>
      </c>
      <c r="H53" s="3" t="str">
        <f>IF($B53="","",INDEX(Weapons[#All],MATCH(Data!$B53,Weapons[[#All],[weapon_name]],0),13))</f>
        <v>1</v>
      </c>
      <c r="I53" s="3"/>
      <c r="J53" s="3"/>
      <c r="K53" s="3"/>
      <c r="L53" s="3"/>
      <c r="M53" s="3"/>
      <c r="N53" s="3"/>
      <c r="O53" s="3"/>
      <c r="P53" s="3"/>
      <c r="Q53" s="3"/>
      <c r="R53" s="3"/>
      <c r="S53" s="11"/>
    </row>
    <row r="54" spans="2:19" ht="15" customHeight="1" x14ac:dyDescent="0.25">
      <c r="B54" s="54" t="str">
        <f>IF(INDEX(Units[#All],MATCH(VLOOKUP($V$2,Units[[#All],[Full Name]],1,FALSE),Units[[#All],[Full Name]],0),27)=0,"",INDEX(Units[#All],MATCH(VLOOKUP($V$2,Units[[#All],[Full Name]],1,FALSE),Units[[#All],[Full Name]],0),27))</f>
        <v>The Blade of Ahn-Nunurta</v>
      </c>
      <c r="C54" s="55"/>
      <c r="D54" s="3" t="e">
        <f>IF($B54="","",INDEX(Weapons[#All],MATCH(Data!$B54,Weapons[[#All],[weapon_name]],0),9))</f>
        <v>#N/A</v>
      </c>
      <c r="E54" s="3"/>
      <c r="F54" s="3"/>
      <c r="G54" s="3"/>
      <c r="H54" s="3"/>
      <c r="I54" s="3"/>
      <c r="J54" s="3"/>
      <c r="K54" s="3"/>
      <c r="L54" s="3"/>
      <c r="M54" s="3"/>
      <c r="N54" s="3"/>
      <c r="O54" s="3"/>
      <c r="P54" s="3"/>
      <c r="Q54" s="3"/>
      <c r="R54" s="3"/>
      <c r="S54" s="11"/>
    </row>
    <row r="55" spans="2:19" x14ac:dyDescent="0.25">
      <c r="B55" s="54" t="str">
        <f>IF(INDEX(Units[#All],MATCH(VLOOKUP($V$2,Units[[#All],[Full Name]],1,FALSE),Units[[#All],[Full Name]],0),28)=0,"",INDEX(Units[#All],MATCH(VLOOKUP($V$2,Units[[#All],[Full Name]],1,FALSE),Units[[#All],[Full Name]],0),28))</f>
        <v>Gaze of Magnus</v>
      </c>
      <c r="C55" s="55"/>
      <c r="D55" s="3" t="str">
        <f>IF($B55="","",INDEX(Weapons[#All],MATCH(Data!$B55,Weapons[[#All],[weapon_name]],0),9))</f>
        <v>24"</v>
      </c>
      <c r="E55" s="3"/>
      <c r="F55" s="3"/>
      <c r="G55" s="3"/>
      <c r="H55" s="3"/>
      <c r="I55" s="3"/>
      <c r="J55" s="3"/>
      <c r="K55" s="3"/>
      <c r="L55" s="3"/>
      <c r="M55" s="3"/>
      <c r="N55" s="3"/>
      <c r="O55" s="3"/>
      <c r="P55" s="3"/>
      <c r="Q55" s="3"/>
      <c r="R55" s="3"/>
      <c r="S55" s="11"/>
    </row>
    <row r="56" spans="2:19" ht="15" customHeight="1" x14ac:dyDescent="0.25">
      <c r="B56" s="54" t="str">
        <f>IF(INDEX(Units[#All],MATCH(VLOOKUP($V$2,Units[[#All],[Full Name]],1,FALSE),Units[[#All],[Full Name]],0),29)=0,"",INDEX(Units[#All],MATCH(VLOOKUP($V$2,Units[[#All],[Full Name]],1,FALSE),Units[[#All],[Full Name]],0),29))</f>
        <v>Tzeentch’s Firestorm</v>
      </c>
      <c r="C56" s="55"/>
      <c r="D56" s="3" t="str">
        <f>IF($B56="","",INDEX(Weapons[#All],MATCH(Data!$B56,Weapons[[#All],[weapon_name]],0),9))</f>
        <v>24"</v>
      </c>
      <c r="E56" s="3"/>
      <c r="F56" s="3"/>
      <c r="G56" s="3"/>
      <c r="H56" s="3"/>
      <c r="I56" s="3"/>
      <c r="J56" s="3"/>
      <c r="K56" s="3"/>
      <c r="L56" s="3"/>
      <c r="M56" s="3"/>
      <c r="N56" s="3"/>
      <c r="O56" s="3"/>
      <c r="P56" s="3"/>
      <c r="Q56" s="3"/>
      <c r="R56" s="3"/>
      <c r="S56" s="11"/>
    </row>
    <row r="57" spans="2:19" x14ac:dyDescent="0.25">
      <c r="D57" s="3" t="str">
        <f>IF($B57="","",INDEX(Weapons[#All],MATCH(Data!$B57,Weapons[[#All],[weapon_name]],0),9))</f>
        <v/>
      </c>
    </row>
    <row r="58" spans="2:19" ht="15" customHeight="1" x14ac:dyDescent="0.25">
      <c r="D58" s="3" t="str">
        <f>IF($B58="","",INDEX(Weapons[#All],MATCH(Data!$B58,Weapons[[#All],[weapon_name]],0),9))</f>
        <v/>
      </c>
    </row>
    <row r="59" spans="2:19" x14ac:dyDescent="0.25">
      <c r="D59" s="3" t="str">
        <f>IF($B59="","",INDEX(Weapons[#All],MATCH(Data!$B59,Weapons[[#All],[weapon_name]],0),9))</f>
        <v/>
      </c>
    </row>
    <row r="60" spans="2:19" ht="15" customHeight="1" x14ac:dyDescent="0.25">
      <c r="D60" s="3" t="str">
        <f>IF($B60="","",INDEX(Weapons[#All],MATCH(Data!$B60,Weapons[[#All],[weapon_name]],0),9))</f>
        <v/>
      </c>
    </row>
    <row r="61" spans="2:19" x14ac:dyDescent="0.25">
      <c r="D61" s="3" t="str">
        <f>IF($B61="","",INDEX(Weapons[#All],MATCH(Data!$B61,Weapons[[#All],[weapon_name]],0),9))</f>
        <v/>
      </c>
    </row>
    <row r="62" spans="2:19" ht="15" customHeight="1" x14ac:dyDescent="0.25">
      <c r="D62" s="3" t="str">
        <f>IF($B62="","",INDEX(Weapons[#All],MATCH(Data!$B62,Weapons[[#All],[weapon_name]],0),9))</f>
        <v/>
      </c>
    </row>
    <row r="63" spans="2:19" x14ac:dyDescent="0.25">
      <c r="D63" s="3" t="str">
        <f>IF($B63="","",INDEX(Weapons[#All],MATCH(Data!$B63,Weapons[[#All],[weapon_name]],0),9))</f>
        <v/>
      </c>
    </row>
    <row r="64" spans="2:19" x14ac:dyDescent="0.25">
      <c r="D64" s="3" t="str">
        <f>IF($B64="","",INDEX(Weapons[#All],MATCH(Data!$B64,Weapons[[#All],[weapon_name]],0),9))</f>
        <v/>
      </c>
    </row>
    <row r="65" spans="4:21" x14ac:dyDescent="0.25">
      <c r="D65" s="3" t="str">
        <f>IF($B65="","",INDEX(Weapons[#All],MATCH(Data!$B65,Weapons[[#All],[weapon_name]],0),9))</f>
        <v/>
      </c>
    </row>
    <row r="66" spans="4:21" x14ac:dyDescent="0.25">
      <c r="D66" s="3" t="str">
        <f>IF($B66="","",INDEX(Weapons[#All],MATCH(Data!$B66,Weapons[[#All],[weapon_name]],0),9))</f>
        <v/>
      </c>
    </row>
    <row r="67" spans="4:21" x14ac:dyDescent="0.25">
      <c r="D67" s="3" t="str">
        <f>IF($B67="","",INDEX(Weapons[#All],MATCH(Data!$B67,Weapons[[#All],[weapon_name]],0),9))</f>
        <v/>
      </c>
    </row>
    <row r="68" spans="4:21" x14ac:dyDescent="0.25">
      <c r="D68" s="3" t="str">
        <f>IF($B68="","",INDEX(Weapons[#All],MATCH(Data!$B68,Weapons[[#All],[weapon_name]],0),9))</f>
        <v/>
      </c>
      <c r="U68" s="36"/>
    </row>
    <row r="69" spans="4:21" x14ac:dyDescent="0.25">
      <c r="D69" s="3" t="str">
        <f>IF($B69="","",INDEX(Weapons[#All],MATCH(Data!$B69,Weapons[[#All],[weapon_name]],0),9))</f>
        <v/>
      </c>
      <c r="U69" s="36"/>
    </row>
    <row r="70" spans="4:21" x14ac:dyDescent="0.25">
      <c r="D70" s="3" t="str">
        <f>IF($B70="","",INDEX(Weapons[#All],MATCH(Data!$B70,Weapons[[#All],[weapon_name]],0),9))</f>
        <v/>
      </c>
    </row>
  </sheetData>
  <mergeCells count="80">
    <mergeCell ref="B3:F3"/>
    <mergeCell ref="B2:F2"/>
    <mergeCell ref="G2:S3"/>
    <mergeCell ref="B36:F36"/>
    <mergeCell ref="B5:B6"/>
    <mergeCell ref="C5:C6"/>
    <mergeCell ref="D5:D6"/>
    <mergeCell ref="E5:E6"/>
    <mergeCell ref="F5:F6"/>
    <mergeCell ref="G5:G6"/>
    <mergeCell ref="H5:H6"/>
    <mergeCell ref="I5:I6"/>
    <mergeCell ref="J5:J6"/>
    <mergeCell ref="K5:K6"/>
    <mergeCell ref="Q5:Q6"/>
    <mergeCell ref="R5:R6"/>
    <mergeCell ref="S5:S6"/>
    <mergeCell ref="B7:S7"/>
    <mergeCell ref="L5:L6"/>
    <mergeCell ref="M5:M6"/>
    <mergeCell ref="N5:N6"/>
    <mergeCell ref="O5:O6"/>
    <mergeCell ref="P5:P6"/>
    <mergeCell ref="B54:C54"/>
    <mergeCell ref="B24:S24"/>
    <mergeCell ref="P39:P40"/>
    <mergeCell ref="Q39:Q40"/>
    <mergeCell ref="R39:R40"/>
    <mergeCell ref="S39:S40"/>
    <mergeCell ref="G36:S37"/>
    <mergeCell ref="B37:F37"/>
    <mergeCell ref="B39:B40"/>
    <mergeCell ref="C39:C40"/>
    <mergeCell ref="D39:D40"/>
    <mergeCell ref="E39:E40"/>
    <mergeCell ref="F39:F40"/>
    <mergeCell ref="G39:G40"/>
    <mergeCell ref="H39:H40"/>
    <mergeCell ref="I39:I40"/>
    <mergeCell ref="B8:D9"/>
    <mergeCell ref="B10:D11"/>
    <mergeCell ref="B12:D13"/>
    <mergeCell ref="B14:D15"/>
    <mergeCell ref="B16:D17"/>
    <mergeCell ref="E8:S9"/>
    <mergeCell ref="E10:S11"/>
    <mergeCell ref="E12:S13"/>
    <mergeCell ref="E14:S15"/>
    <mergeCell ref="E16:S17"/>
    <mergeCell ref="U68:U69"/>
    <mergeCell ref="E18:S19"/>
    <mergeCell ref="E20:S21"/>
    <mergeCell ref="E22:S23"/>
    <mergeCell ref="B42:D43"/>
    <mergeCell ref="B44:D45"/>
    <mergeCell ref="E42:S43"/>
    <mergeCell ref="E44:S45"/>
    <mergeCell ref="B18:D19"/>
    <mergeCell ref="B20:D21"/>
    <mergeCell ref="B22:D23"/>
    <mergeCell ref="B46:D47"/>
    <mergeCell ref="B48:D49"/>
    <mergeCell ref="B55:C55"/>
    <mergeCell ref="B56:C56"/>
    <mergeCell ref="B53:C53"/>
    <mergeCell ref="B50:D51"/>
    <mergeCell ref="E50:S51"/>
    <mergeCell ref="B25:S28"/>
    <mergeCell ref="B30:S34"/>
    <mergeCell ref="I52:R52"/>
    <mergeCell ref="E46:S47"/>
    <mergeCell ref="E48:S49"/>
    <mergeCell ref="J39:J40"/>
    <mergeCell ref="K39:K40"/>
    <mergeCell ref="L39:L40"/>
    <mergeCell ref="M39:M40"/>
    <mergeCell ref="N39:N40"/>
    <mergeCell ref="O39:O40"/>
    <mergeCell ref="B29:S29"/>
    <mergeCell ref="B41:S41"/>
  </mergeCells>
  <conditionalFormatting sqref="C5:S6">
    <cfRule type="cellIs" dxfId="4" priority="3" operator="equal">
      <formula>0</formula>
    </cfRule>
  </conditionalFormatting>
  <conditionalFormatting sqref="C39:S40">
    <cfRule type="cellIs" dxfId="3" priority="1" operator="equal">
      <formula>0</formula>
    </cfRule>
  </conditionalFormatting>
  <pageMargins left="0.19685039370078741" right="0.19685039370078741" top="0.39370078740157483" bottom="0.39370078740157483" header="0" footer="0"/>
  <pageSetup paperSize="9"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C8A0-6242-4682-BF4E-C04AB36E2DE6}">
  <dimension ref="A1:C11"/>
  <sheetViews>
    <sheetView workbookViewId="0">
      <selection activeCell="E1" sqref="E1"/>
    </sheetView>
  </sheetViews>
  <sheetFormatPr baseColWidth="10" defaultRowHeight="15" x14ac:dyDescent="0.25"/>
  <cols>
    <col min="1" max="1" width="10.85546875" bestFit="1" customWidth="1"/>
    <col min="2" max="2" width="14.140625" bestFit="1" customWidth="1"/>
    <col min="3" max="3" width="81.140625" bestFit="1" customWidth="1"/>
  </cols>
  <sheetData>
    <row r="1" spans="1:3" x14ac:dyDescent="0.25">
      <c r="A1" t="s">
        <v>599</v>
      </c>
      <c r="B1" t="s">
        <v>3342</v>
      </c>
      <c r="C1" t="s">
        <v>3343</v>
      </c>
    </row>
    <row r="2" spans="1:3" x14ac:dyDescent="0.25">
      <c r="A2">
        <v>1</v>
      </c>
      <c r="B2" t="s">
        <v>1744</v>
      </c>
      <c r="C2" t="s">
        <v>3344</v>
      </c>
    </row>
    <row r="3" spans="1:3" x14ac:dyDescent="0.25">
      <c r="A3">
        <v>2</v>
      </c>
      <c r="B3" t="s">
        <v>1813</v>
      </c>
      <c r="C3" t="s">
        <v>3345</v>
      </c>
    </row>
    <row r="4" spans="1:3" x14ac:dyDescent="0.25">
      <c r="A4">
        <v>3</v>
      </c>
      <c r="B4" t="s">
        <v>1762</v>
      </c>
      <c r="C4" t="s">
        <v>3346</v>
      </c>
    </row>
    <row r="5" spans="1:3" x14ac:dyDescent="0.25">
      <c r="A5">
        <v>4</v>
      </c>
      <c r="B5" t="s">
        <v>3347</v>
      </c>
      <c r="C5" t="s">
        <v>3348</v>
      </c>
    </row>
    <row r="6" spans="1:3" x14ac:dyDescent="0.25">
      <c r="A6">
        <v>5</v>
      </c>
      <c r="B6" t="s">
        <v>3349</v>
      </c>
      <c r="C6" t="s">
        <v>3350</v>
      </c>
    </row>
    <row r="7" spans="1:3" x14ac:dyDescent="0.25">
      <c r="A7">
        <v>6</v>
      </c>
      <c r="B7" t="s">
        <v>1869</v>
      </c>
      <c r="C7" t="s">
        <v>3351</v>
      </c>
    </row>
    <row r="8" spans="1:3" x14ac:dyDescent="0.25">
      <c r="A8">
        <v>7</v>
      </c>
      <c r="B8" t="s">
        <v>1760</v>
      </c>
      <c r="C8" t="s">
        <v>3352</v>
      </c>
    </row>
    <row r="9" spans="1:3" x14ac:dyDescent="0.25">
      <c r="A9">
        <v>8</v>
      </c>
      <c r="B9" t="s">
        <v>1758</v>
      </c>
      <c r="C9" t="s">
        <v>3353</v>
      </c>
    </row>
    <row r="10" spans="1:3" x14ac:dyDescent="0.25">
      <c r="A10">
        <v>9</v>
      </c>
      <c r="B10" t="s">
        <v>1787</v>
      </c>
      <c r="C10" t="s">
        <v>3354</v>
      </c>
    </row>
    <row r="11" spans="1:3" x14ac:dyDescent="0.25">
      <c r="A11">
        <v>10</v>
      </c>
      <c r="B11" t="s">
        <v>1598</v>
      </c>
      <c r="C11" t="s">
        <v>3355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718E-3107-4038-A714-AE96921EA0E9}">
  <dimension ref="A1:AX579"/>
  <sheetViews>
    <sheetView tabSelected="1" workbookViewId="0">
      <selection activeCell="C601" sqref="C601"/>
    </sheetView>
  </sheetViews>
  <sheetFormatPr baseColWidth="10" defaultRowHeight="15" x14ac:dyDescent="0.25"/>
  <cols>
    <col min="1" max="1" width="9.42578125" bestFit="1" customWidth="1"/>
    <col min="2" max="2" width="81.140625" bestFit="1" customWidth="1"/>
    <col min="3" max="3" width="58.140625" bestFit="1" customWidth="1"/>
    <col min="4" max="4" width="81.140625" bestFit="1" customWidth="1"/>
    <col min="5" max="5" width="18.140625" bestFit="1" customWidth="1"/>
    <col min="6" max="6" width="12.140625" bestFit="1" customWidth="1"/>
    <col min="7" max="7" width="16.85546875" bestFit="1" customWidth="1"/>
    <col min="8" max="8" width="8.7109375" bestFit="1" customWidth="1"/>
    <col min="9" max="9" width="13" bestFit="1" customWidth="1"/>
    <col min="10" max="10" width="16.85546875" bestFit="1" customWidth="1"/>
    <col min="11" max="11" width="8.42578125" bestFit="1" customWidth="1"/>
    <col min="12" max="12" width="5.42578125" bestFit="1" customWidth="1"/>
    <col min="13" max="13" width="5.7109375" bestFit="1" customWidth="1"/>
    <col min="14" max="14" width="4.28515625" bestFit="1" customWidth="1"/>
    <col min="15" max="15" width="4" bestFit="1" customWidth="1"/>
    <col min="16" max="16" width="7.7109375" bestFit="1" customWidth="1"/>
    <col min="17" max="17" width="7.140625" bestFit="1" customWidth="1"/>
    <col min="18" max="18" width="6.85546875" bestFit="1" customWidth="1"/>
    <col min="19" max="19" width="5.5703125" bestFit="1" customWidth="1"/>
    <col min="20" max="20" width="4.28515625" bestFit="1" customWidth="1"/>
    <col min="21" max="21" width="3.85546875" bestFit="1" customWidth="1"/>
    <col min="22" max="22" width="5" bestFit="1" customWidth="1"/>
    <col min="23" max="23" width="5.42578125" bestFit="1" customWidth="1"/>
    <col min="24" max="24" width="5.28515625" bestFit="1" customWidth="1"/>
    <col min="25" max="25" width="10.5703125" bestFit="1" customWidth="1"/>
    <col min="26" max="26" width="33.28515625" bestFit="1" customWidth="1"/>
    <col min="27" max="27" width="27.5703125" bestFit="1" customWidth="1"/>
    <col min="28" max="28" width="29.140625" bestFit="1" customWidth="1"/>
    <col min="29" max="29" width="27.42578125" bestFit="1" customWidth="1"/>
    <col min="30" max="30" width="28.42578125" bestFit="1" customWidth="1"/>
    <col min="31" max="31" width="22.85546875" bestFit="1" customWidth="1"/>
    <col min="32" max="32" width="30" bestFit="1" customWidth="1"/>
    <col min="33" max="36" width="20.5703125" bestFit="1" customWidth="1"/>
    <col min="37" max="37" width="13.85546875" bestFit="1" customWidth="1"/>
    <col min="38" max="38" width="37.140625" bestFit="1" customWidth="1"/>
    <col min="39" max="39" width="35.7109375" bestFit="1" customWidth="1"/>
    <col min="40" max="40" width="31.85546875" bestFit="1" customWidth="1"/>
    <col min="41" max="41" width="41.85546875" bestFit="1" customWidth="1"/>
    <col min="42" max="42" width="24.28515625" bestFit="1" customWidth="1"/>
    <col min="43" max="43" width="22.140625" bestFit="1" customWidth="1"/>
    <col min="44" max="44" width="36.85546875" bestFit="1" customWidth="1"/>
    <col min="45" max="45" width="25.140625" bestFit="1" customWidth="1"/>
    <col min="46" max="47" width="81.140625" bestFit="1" customWidth="1"/>
    <col min="48" max="48" width="8.140625" bestFit="1" customWidth="1"/>
    <col min="49" max="49" width="16.42578125" bestFit="1" customWidth="1"/>
    <col min="50" max="50" width="20.85546875" bestFit="1" customWidth="1"/>
    <col min="51" max="51" width="30.85546875" bestFit="1" customWidth="1"/>
    <col min="52" max="52" width="27.140625" bestFit="1" customWidth="1"/>
    <col min="53" max="53" width="34.140625" bestFit="1" customWidth="1"/>
    <col min="54" max="54" width="29" bestFit="1" customWidth="1"/>
    <col min="55" max="55" width="20.5703125" bestFit="1" customWidth="1"/>
    <col min="56" max="56" width="26.7109375" bestFit="1" customWidth="1"/>
    <col min="57" max="57" width="17.7109375" bestFit="1" customWidth="1"/>
    <col min="58" max="58" width="18.7109375" bestFit="1" customWidth="1"/>
    <col min="59" max="60" width="17.7109375" bestFit="1" customWidth="1"/>
    <col min="61" max="61" width="8.140625" bestFit="1" customWidth="1"/>
    <col min="62" max="63" width="16.42578125" bestFit="1" customWidth="1"/>
    <col min="64" max="67" width="13.5703125" bestFit="1" customWidth="1"/>
    <col min="68" max="68" width="26.7109375" bestFit="1" customWidth="1"/>
    <col min="69" max="69" width="27.140625" bestFit="1" customWidth="1"/>
    <col min="70" max="70" width="34.28515625" bestFit="1" customWidth="1"/>
    <col min="71" max="71" width="31.28515625" bestFit="1" customWidth="1"/>
    <col min="72" max="72" width="27.5703125" bestFit="1" customWidth="1"/>
    <col min="73" max="73" width="29.85546875" bestFit="1" customWidth="1"/>
    <col min="74" max="74" width="27.140625" bestFit="1" customWidth="1"/>
    <col min="75" max="75" width="29.42578125" bestFit="1" customWidth="1"/>
    <col min="76" max="76" width="20.42578125" bestFit="1" customWidth="1"/>
    <col min="77" max="77" width="27.140625" bestFit="1" customWidth="1"/>
    <col min="78" max="78" width="19.140625" bestFit="1" customWidth="1"/>
    <col min="79" max="80" width="17.7109375" bestFit="1" customWidth="1"/>
    <col min="81" max="81" width="8.140625" bestFit="1" customWidth="1"/>
    <col min="82" max="82" width="16.42578125" bestFit="1" customWidth="1"/>
    <col min="83" max="84" width="81.140625" bestFit="1" customWidth="1"/>
    <col min="85" max="85" width="8.140625" bestFit="1" customWidth="1"/>
    <col min="86" max="86" width="16.42578125" bestFit="1" customWidth="1"/>
    <col min="87" max="87" width="29.5703125" bestFit="1" customWidth="1"/>
    <col min="88" max="88" width="27.85546875" bestFit="1" customWidth="1"/>
    <col min="89" max="90" width="28.85546875" bestFit="1" customWidth="1"/>
    <col min="91" max="91" width="30.42578125" bestFit="1" customWidth="1"/>
    <col min="92" max="92" width="20.5703125" bestFit="1" customWidth="1"/>
    <col min="93" max="93" width="13.5703125" bestFit="1" customWidth="1"/>
    <col min="94" max="96" width="21" bestFit="1" customWidth="1"/>
    <col min="97" max="97" width="13.85546875" bestFit="1" customWidth="1"/>
    <col min="98" max="98" width="37.140625" bestFit="1" customWidth="1"/>
    <col min="99" max="99" width="36.140625" bestFit="1" customWidth="1"/>
    <col min="100" max="100" width="32.28515625" bestFit="1" customWidth="1"/>
    <col min="101" max="101" width="42.28515625" bestFit="1" customWidth="1"/>
    <col min="102" max="102" width="27.85546875" bestFit="1" customWidth="1"/>
    <col min="103" max="103" width="23.7109375" bestFit="1" customWidth="1"/>
    <col min="104" max="104" width="22.5703125" bestFit="1" customWidth="1"/>
    <col min="105" max="105" width="37.28515625" bestFit="1" customWidth="1"/>
    <col min="106" max="107" width="12.5703125" bestFit="1" customWidth="1"/>
    <col min="108" max="108" width="14.140625" bestFit="1" customWidth="1"/>
    <col min="109" max="110" width="12.7109375" bestFit="1" customWidth="1"/>
    <col min="111" max="111" width="12.5703125" bestFit="1" customWidth="1"/>
    <col min="112" max="112" width="12.7109375" bestFit="1" customWidth="1"/>
    <col min="113" max="113" width="12.5703125" bestFit="1" customWidth="1"/>
    <col min="114" max="114" width="12.7109375" bestFit="1" customWidth="1"/>
    <col min="115" max="115" width="13.85546875" bestFit="1" customWidth="1"/>
    <col min="116" max="124" width="13.5703125" bestFit="1" customWidth="1"/>
    <col min="125" max="125" width="26.7109375" bestFit="1" customWidth="1"/>
    <col min="126" max="126" width="27.140625" bestFit="1" customWidth="1"/>
    <col min="127" max="127" width="34.28515625" bestFit="1" customWidth="1"/>
    <col min="128" max="128" width="31.28515625" bestFit="1" customWidth="1"/>
    <col min="129" max="129" width="27.5703125" bestFit="1" customWidth="1"/>
    <col min="130" max="130" width="29.85546875" bestFit="1" customWidth="1"/>
    <col min="131" max="131" width="27.140625" bestFit="1" customWidth="1"/>
    <col min="132" max="132" width="29.42578125" bestFit="1" customWidth="1"/>
    <col min="133" max="133" width="20.42578125" bestFit="1" customWidth="1"/>
    <col min="134" max="134" width="27.140625" bestFit="1" customWidth="1"/>
    <col min="135" max="135" width="19.140625" bestFit="1" customWidth="1"/>
    <col min="136" max="137" width="17.7109375" bestFit="1" customWidth="1"/>
    <col min="138" max="138" width="8.140625" bestFit="1" customWidth="1"/>
    <col min="139" max="139" width="16.42578125" bestFit="1" customWidth="1"/>
    <col min="140" max="141" width="81.140625" bestFit="1" customWidth="1"/>
    <col min="142" max="142" width="8.140625" bestFit="1" customWidth="1"/>
    <col min="143" max="143" width="16.42578125" bestFit="1" customWidth="1"/>
  </cols>
  <sheetData>
    <row r="1" spans="1:50" x14ac:dyDescent="0.25">
      <c r="A1" t="s">
        <v>598</v>
      </c>
      <c r="B1" t="s">
        <v>1572</v>
      </c>
      <c r="C1" t="s">
        <v>1573</v>
      </c>
      <c r="D1" t="s">
        <v>3375</v>
      </c>
      <c r="E1" t="s">
        <v>1</v>
      </c>
      <c r="F1" t="s">
        <v>1574</v>
      </c>
      <c r="G1" t="s">
        <v>1575</v>
      </c>
      <c r="H1" t="s">
        <v>1576</v>
      </c>
      <c r="I1" t="s">
        <v>1577</v>
      </c>
      <c r="J1" t="s">
        <v>1578</v>
      </c>
      <c r="K1" t="s">
        <v>1579</v>
      </c>
      <c r="L1" t="s">
        <v>1580</v>
      </c>
      <c r="M1" t="s">
        <v>1581</v>
      </c>
      <c r="N1" t="s">
        <v>5</v>
      </c>
      <c r="O1" t="s">
        <v>1582</v>
      </c>
      <c r="P1" t="s">
        <v>1583</v>
      </c>
      <c r="Q1" t="s">
        <v>1584</v>
      </c>
      <c r="R1" t="s">
        <v>1585</v>
      </c>
      <c r="S1" t="s">
        <v>1586</v>
      </c>
      <c r="T1" t="s">
        <v>4</v>
      </c>
      <c r="U1" t="s">
        <v>1587</v>
      </c>
      <c r="V1" t="s">
        <v>1588</v>
      </c>
      <c r="W1" t="s">
        <v>1589</v>
      </c>
      <c r="X1" t="s">
        <v>1590</v>
      </c>
      <c r="Y1" t="s">
        <v>1591</v>
      </c>
      <c r="Z1" t="s">
        <v>3376</v>
      </c>
      <c r="AA1" t="s">
        <v>3377</v>
      </c>
      <c r="AB1" t="s">
        <v>3378</v>
      </c>
      <c r="AC1" t="s">
        <v>3379</v>
      </c>
      <c r="AD1" t="s">
        <v>3380</v>
      </c>
      <c r="AE1" t="s">
        <v>3381</v>
      </c>
      <c r="AF1" t="s">
        <v>3382</v>
      </c>
      <c r="AG1" t="s">
        <v>3383</v>
      </c>
      <c r="AH1" t="s">
        <v>3384</v>
      </c>
      <c r="AI1" t="s">
        <v>3385</v>
      </c>
      <c r="AJ1" t="s">
        <v>3386</v>
      </c>
      <c r="AK1" t="s">
        <v>3387</v>
      </c>
      <c r="AL1" t="s">
        <v>3388</v>
      </c>
      <c r="AM1" t="s">
        <v>3389</v>
      </c>
      <c r="AN1" t="s">
        <v>3390</v>
      </c>
      <c r="AO1" t="s">
        <v>3391</v>
      </c>
      <c r="AP1" t="s">
        <v>3392</v>
      </c>
      <c r="AQ1" t="s">
        <v>3393</v>
      </c>
      <c r="AR1" t="s">
        <v>3394</v>
      </c>
      <c r="AS1" t="s">
        <v>3395</v>
      </c>
      <c r="AT1" t="s">
        <v>1592</v>
      </c>
      <c r="AU1" t="s">
        <v>1593</v>
      </c>
      <c r="AV1" t="s">
        <v>1594</v>
      </c>
      <c r="AW1" t="s">
        <v>1595</v>
      </c>
      <c r="AX1" t="s">
        <v>3557</v>
      </c>
    </row>
    <row r="2" spans="1:50" hidden="1" x14ac:dyDescent="0.25">
      <c r="A2">
        <v>1</v>
      </c>
      <c r="B2" t="s">
        <v>2115</v>
      </c>
      <c r="D2" t="str">
        <f>_xlfn.CONCAT(Units[[#This Row],[unit_name]],IF(Units[[#This Row],[attribut]]="","",_xlfn.CONCAT(" - ",Units[[#This Row],[attribut]])))</f>
        <v>CHAPLAIN GRIMALDUS - Mereck Grimaldus</v>
      </c>
      <c r="E2">
        <v>1</v>
      </c>
      <c r="F2">
        <v>1</v>
      </c>
      <c r="G2" t="s">
        <v>1744</v>
      </c>
      <c r="H2">
        <v>1</v>
      </c>
      <c r="I2" t="s">
        <v>163</v>
      </c>
      <c r="L2" t="s">
        <v>1602</v>
      </c>
      <c r="M2" t="s">
        <v>1602</v>
      </c>
      <c r="N2">
        <v>4</v>
      </c>
      <c r="O2">
        <v>4</v>
      </c>
      <c r="S2">
        <v>5</v>
      </c>
      <c r="T2">
        <v>4</v>
      </c>
      <c r="U2">
        <v>4</v>
      </c>
      <c r="V2" t="s">
        <v>1611</v>
      </c>
      <c r="W2">
        <v>1</v>
      </c>
      <c r="X2" t="s">
        <v>1600</v>
      </c>
      <c r="Y2" t="s">
        <v>1619</v>
      </c>
      <c r="Z2" t="s">
        <v>337</v>
      </c>
      <c r="AA2" t="s">
        <v>3403</v>
      </c>
      <c r="AL2" t="s">
        <v>604</v>
      </c>
      <c r="AM2" t="s">
        <v>608</v>
      </c>
      <c r="AT2" t="s">
        <v>2116</v>
      </c>
      <c r="AU2" t="s">
        <v>2117</v>
      </c>
      <c r="AV2">
        <v>100</v>
      </c>
      <c r="AW2">
        <v>100</v>
      </c>
      <c r="AX2">
        <f>LEN(Units[[#This Row],[special_rules]])</f>
        <v>167</v>
      </c>
    </row>
    <row r="3" spans="1:50" hidden="1" x14ac:dyDescent="0.25">
      <c r="A3">
        <v>2</v>
      </c>
      <c r="B3" t="s">
        <v>1993</v>
      </c>
      <c r="D3" t="str">
        <f>_xlfn.CONCAT(Units[[#This Row],[unit_name]],IF(Units[[#This Row],[attribut]]="","",_xlfn.CONCAT(" - ",Units[[#This Row],[attribut]])))</f>
        <v>CENOBYTES SERVITORS - The Echelons of Grimaldus</v>
      </c>
      <c r="E3">
        <v>1</v>
      </c>
      <c r="F3">
        <v>1</v>
      </c>
      <c r="G3" t="s">
        <v>1744</v>
      </c>
      <c r="H3">
        <v>5</v>
      </c>
      <c r="I3" t="s">
        <v>163</v>
      </c>
      <c r="L3" t="s">
        <v>1606</v>
      </c>
      <c r="M3" t="s">
        <v>1606</v>
      </c>
      <c r="N3">
        <v>4</v>
      </c>
      <c r="O3">
        <v>4</v>
      </c>
      <c r="S3">
        <v>1</v>
      </c>
      <c r="T3">
        <v>1</v>
      </c>
      <c r="U3">
        <v>2</v>
      </c>
      <c r="V3" t="s">
        <v>1612</v>
      </c>
      <c r="W3">
        <v>1</v>
      </c>
      <c r="X3" t="s">
        <v>1611</v>
      </c>
      <c r="Z3" t="s">
        <v>9</v>
      </c>
      <c r="AL3" t="s">
        <v>606</v>
      </c>
      <c r="AM3" t="s">
        <v>640</v>
      </c>
      <c r="AN3" t="s">
        <v>642</v>
      </c>
      <c r="AU3" t="s">
        <v>1994</v>
      </c>
      <c r="AV3">
        <v>50</v>
      </c>
      <c r="AW3">
        <v>50</v>
      </c>
      <c r="AX3">
        <f>LEN(Units[[#This Row],[special_rules]])</f>
        <v>17</v>
      </c>
    </row>
    <row r="4" spans="1:50" hidden="1" x14ac:dyDescent="0.25">
      <c r="A4">
        <v>3</v>
      </c>
      <c r="B4" t="s">
        <v>1788</v>
      </c>
      <c r="D4" t="str">
        <f>_xlfn.CONCAT(Units[[#This Row],[unit_name]],IF(Units[[#This Row],[attribut]]="","",_xlfn.CONCAT(" - ",Units[[#This Row],[attribut]])))</f>
        <v>THE EMPEROR’S CHAMPION - Magren Sigenand</v>
      </c>
      <c r="E4">
        <v>1</v>
      </c>
      <c r="F4">
        <v>1</v>
      </c>
      <c r="G4" t="s">
        <v>1744</v>
      </c>
      <c r="H4">
        <v>1</v>
      </c>
      <c r="I4" t="s">
        <v>163</v>
      </c>
      <c r="L4" t="s">
        <v>1602</v>
      </c>
      <c r="M4" t="s">
        <v>1602</v>
      </c>
      <c r="N4">
        <v>4</v>
      </c>
      <c r="O4">
        <v>4</v>
      </c>
      <c r="S4">
        <v>5</v>
      </c>
      <c r="T4">
        <v>5</v>
      </c>
      <c r="U4">
        <v>4</v>
      </c>
      <c r="V4" t="s">
        <v>1601</v>
      </c>
      <c r="W4">
        <v>1</v>
      </c>
      <c r="X4" t="s">
        <v>1602</v>
      </c>
      <c r="Y4" t="s">
        <v>1619</v>
      </c>
      <c r="Z4" t="s">
        <v>195</v>
      </c>
      <c r="AA4" t="s">
        <v>3467</v>
      </c>
      <c r="AL4" t="s">
        <v>610</v>
      </c>
      <c r="AM4" t="s">
        <v>612</v>
      </c>
      <c r="AN4" t="s">
        <v>614</v>
      </c>
      <c r="AO4" t="s">
        <v>616</v>
      </c>
      <c r="AU4" t="s">
        <v>1789</v>
      </c>
      <c r="AV4">
        <v>140</v>
      </c>
      <c r="AW4">
        <v>140</v>
      </c>
      <c r="AX4">
        <f>LEN(Units[[#This Row],[special_rules]])</f>
        <v>131</v>
      </c>
    </row>
    <row r="5" spans="1:50" hidden="1" x14ac:dyDescent="0.25">
      <c r="A5">
        <v>4</v>
      </c>
      <c r="B5" t="s">
        <v>1790</v>
      </c>
      <c r="D5" t="str">
        <f>_xlfn.CONCAT(Units[[#This Row],[unit_name]],IF(Units[[#This Row],[attribut]]="","",_xlfn.CONCAT(" - ",Units[[#This Row],[attribut]])))</f>
        <v>MARSHAL WITH JUMP PACK - Hamlen Arbrecht</v>
      </c>
      <c r="E5">
        <v>1</v>
      </c>
      <c r="F5">
        <v>1</v>
      </c>
      <c r="G5" t="s">
        <v>1791</v>
      </c>
      <c r="H5">
        <v>1</v>
      </c>
      <c r="I5" t="s">
        <v>163</v>
      </c>
      <c r="L5" t="s">
        <v>1602</v>
      </c>
      <c r="M5" t="s">
        <v>1602</v>
      </c>
      <c r="N5">
        <v>4</v>
      </c>
      <c r="O5">
        <v>4</v>
      </c>
      <c r="S5">
        <v>5</v>
      </c>
      <c r="T5">
        <v>5</v>
      </c>
      <c r="U5">
        <v>4</v>
      </c>
      <c r="V5" t="s">
        <v>1601</v>
      </c>
      <c r="W5">
        <v>1</v>
      </c>
      <c r="X5" t="s">
        <v>1600</v>
      </c>
      <c r="Y5" t="s">
        <v>1740</v>
      </c>
      <c r="Z5" t="s">
        <v>24</v>
      </c>
      <c r="AA5" t="s">
        <v>348</v>
      </c>
      <c r="AL5" t="s">
        <v>618</v>
      </c>
      <c r="AM5" t="s">
        <v>620</v>
      </c>
      <c r="AU5" t="s">
        <v>1792</v>
      </c>
      <c r="AV5">
        <v>195</v>
      </c>
      <c r="AW5">
        <v>190</v>
      </c>
      <c r="AX5">
        <f>LEN(Units[[#This Row],[special_rules]])</f>
        <v>160</v>
      </c>
    </row>
    <row r="6" spans="1:50" hidden="1" x14ac:dyDescent="0.25">
      <c r="A6">
        <v>5</v>
      </c>
      <c r="B6" t="s">
        <v>1793</v>
      </c>
      <c r="D6" t="str">
        <f>_xlfn.CONCAT(Units[[#This Row],[unit_name]],IF(Units[[#This Row],[attribut]]="","",_xlfn.CONCAT(" - ",Units[[#This Row],[attribut]])))</f>
        <v>CASTELLAN - Millian Emrik</v>
      </c>
      <c r="E6">
        <v>1</v>
      </c>
      <c r="F6">
        <v>1</v>
      </c>
      <c r="G6" t="s">
        <v>1744</v>
      </c>
      <c r="H6">
        <v>1</v>
      </c>
      <c r="I6" t="s">
        <v>163</v>
      </c>
      <c r="L6" t="s">
        <v>1602</v>
      </c>
      <c r="M6" t="s">
        <v>1602</v>
      </c>
      <c r="N6">
        <v>4</v>
      </c>
      <c r="O6">
        <v>4</v>
      </c>
      <c r="S6">
        <v>4</v>
      </c>
      <c r="T6">
        <v>4</v>
      </c>
      <c r="U6">
        <v>4</v>
      </c>
      <c r="V6" t="s">
        <v>1601</v>
      </c>
      <c r="W6">
        <v>1</v>
      </c>
      <c r="X6" t="s">
        <v>1600</v>
      </c>
      <c r="Z6" t="s">
        <v>197</v>
      </c>
      <c r="AA6" t="s">
        <v>348</v>
      </c>
      <c r="AL6" t="s">
        <v>622</v>
      </c>
      <c r="AM6" t="s">
        <v>624</v>
      </c>
      <c r="AU6" t="s">
        <v>1794</v>
      </c>
      <c r="AV6">
        <v>90</v>
      </c>
      <c r="AW6">
        <v>90</v>
      </c>
      <c r="AX6">
        <f>LEN(Units[[#This Row],[special_rules]])</f>
        <v>120</v>
      </c>
    </row>
    <row r="7" spans="1:50" hidden="1" x14ac:dyDescent="0.25">
      <c r="A7">
        <v>6</v>
      </c>
      <c r="B7" t="s">
        <v>2118</v>
      </c>
      <c r="D7" t="str">
        <f>_xlfn.CONCAT(Units[[#This Row],[unit_name]],IF(Units[[#This Row],[attribut]]="","",_xlfn.CONCAT(" - ",Units[[#This Row],[attribut]])))</f>
        <v>CHAPLAIN - Niedrich Paragund</v>
      </c>
      <c r="E7">
        <v>1</v>
      </c>
      <c r="F7">
        <v>1</v>
      </c>
      <c r="G7" t="s">
        <v>1744</v>
      </c>
      <c r="H7">
        <v>1</v>
      </c>
      <c r="I7" t="s">
        <v>163</v>
      </c>
      <c r="L7" t="s">
        <v>1602</v>
      </c>
      <c r="M7" t="s">
        <v>1602</v>
      </c>
      <c r="N7">
        <v>4</v>
      </c>
      <c r="O7">
        <v>4</v>
      </c>
      <c r="S7">
        <v>4</v>
      </c>
      <c r="T7">
        <v>3</v>
      </c>
      <c r="U7">
        <v>4</v>
      </c>
      <c r="V7" t="s">
        <v>1611</v>
      </c>
      <c r="W7">
        <v>1</v>
      </c>
      <c r="X7" t="s">
        <v>1600</v>
      </c>
      <c r="Y7" t="s">
        <v>1619</v>
      </c>
      <c r="Z7" t="s">
        <v>337</v>
      </c>
      <c r="AA7" t="s">
        <v>3403</v>
      </c>
      <c r="AL7" t="s">
        <v>626</v>
      </c>
      <c r="AM7" t="s">
        <v>628</v>
      </c>
      <c r="AT7" t="s">
        <v>2116</v>
      </c>
      <c r="AU7" t="s">
        <v>2119</v>
      </c>
      <c r="AV7">
        <v>90</v>
      </c>
      <c r="AW7">
        <v>90</v>
      </c>
      <c r="AX7">
        <f>LEN(Units[[#This Row],[special_rules]])</f>
        <v>112</v>
      </c>
    </row>
    <row r="8" spans="1:50" hidden="1" x14ac:dyDescent="0.25">
      <c r="A8">
        <v>7</v>
      </c>
      <c r="B8" t="s">
        <v>2120</v>
      </c>
      <c r="D8" t="str">
        <f>_xlfn.CONCAT(Units[[#This Row],[unit_name]],IF(Units[[#This Row],[attribut]]="","",_xlfn.CONCAT(" - ",Units[[#This Row],[attribut]])))</f>
        <v>CHAPLAIN WITH JUMP PACK - Helmric Stormcaller</v>
      </c>
      <c r="E8">
        <v>1</v>
      </c>
      <c r="F8">
        <v>1</v>
      </c>
      <c r="G8" t="s">
        <v>1791</v>
      </c>
      <c r="H8">
        <v>1</v>
      </c>
      <c r="I8" t="s">
        <v>163</v>
      </c>
      <c r="L8" t="s">
        <v>1602</v>
      </c>
      <c r="M8" t="s">
        <v>1602</v>
      </c>
      <c r="N8">
        <v>4</v>
      </c>
      <c r="O8">
        <v>4</v>
      </c>
      <c r="S8">
        <v>4</v>
      </c>
      <c r="T8">
        <v>3</v>
      </c>
      <c r="U8">
        <v>4</v>
      </c>
      <c r="V8" t="s">
        <v>1611</v>
      </c>
      <c r="W8">
        <v>1</v>
      </c>
      <c r="X8" t="s">
        <v>1600</v>
      </c>
      <c r="Y8" t="s">
        <v>1619</v>
      </c>
      <c r="Z8" t="s">
        <v>337</v>
      </c>
      <c r="AA8" t="s">
        <v>348</v>
      </c>
      <c r="AL8" t="s">
        <v>626</v>
      </c>
      <c r="AM8" t="s">
        <v>630</v>
      </c>
      <c r="AT8" t="s">
        <v>2116</v>
      </c>
      <c r="AU8" t="s">
        <v>2121</v>
      </c>
      <c r="AV8">
        <v>105</v>
      </c>
      <c r="AW8">
        <v>110</v>
      </c>
      <c r="AX8">
        <f>LEN(Units[[#This Row],[special_rules]])</f>
        <v>134</v>
      </c>
    </row>
    <row r="9" spans="1:50" hidden="1" x14ac:dyDescent="0.25">
      <c r="A9">
        <v>8</v>
      </c>
      <c r="B9" t="s">
        <v>1795</v>
      </c>
      <c r="D9" t="str">
        <f>_xlfn.CONCAT(Units[[#This Row],[unit_name]],IF(Units[[#This Row],[attribut]]="","",_xlfn.CONCAT(" - ",Units[[#This Row],[attribut]])))</f>
        <v>TECHMARINE - Oswald Ironsmith</v>
      </c>
      <c r="E9">
        <v>1</v>
      </c>
      <c r="F9">
        <v>1</v>
      </c>
      <c r="G9" t="s">
        <v>1744</v>
      </c>
      <c r="H9">
        <v>1</v>
      </c>
      <c r="I9" t="s">
        <v>163</v>
      </c>
      <c r="L9" t="s">
        <v>1600</v>
      </c>
      <c r="M9" t="s">
        <v>1600</v>
      </c>
      <c r="N9">
        <v>4</v>
      </c>
      <c r="O9">
        <v>4</v>
      </c>
      <c r="S9">
        <v>4</v>
      </c>
      <c r="T9">
        <v>3</v>
      </c>
      <c r="U9">
        <v>4</v>
      </c>
      <c r="V9" t="s">
        <v>1601</v>
      </c>
      <c r="W9">
        <v>1</v>
      </c>
      <c r="X9" t="s">
        <v>1600</v>
      </c>
      <c r="Z9" t="s">
        <v>197</v>
      </c>
      <c r="AA9" t="s">
        <v>209</v>
      </c>
      <c r="AB9" t="s">
        <v>596</v>
      </c>
      <c r="AC9" t="s">
        <v>120</v>
      </c>
      <c r="AD9" t="s">
        <v>345</v>
      </c>
      <c r="AL9" t="s">
        <v>632</v>
      </c>
      <c r="AM9" t="s">
        <v>634</v>
      </c>
      <c r="AN9" t="s">
        <v>636</v>
      </c>
      <c r="AO9" t="s">
        <v>638</v>
      </c>
      <c r="AP9" t="s">
        <v>640</v>
      </c>
      <c r="AQ9" t="s">
        <v>642</v>
      </c>
      <c r="AU9" t="s">
        <v>1796</v>
      </c>
      <c r="AV9">
        <v>90</v>
      </c>
      <c r="AW9">
        <v>90</v>
      </c>
      <c r="AX9">
        <f>LEN(Units[[#This Row],[special_rules]])</f>
        <v>111</v>
      </c>
    </row>
    <row r="10" spans="1:50" hidden="1" x14ac:dyDescent="0.25">
      <c r="A10">
        <v>9</v>
      </c>
      <c r="B10" t="s">
        <v>1995</v>
      </c>
      <c r="D10" t="str">
        <f>_xlfn.CONCAT(Units[[#This Row],[unit_name]],IF(Units[[#This Row],[attribut]]="","",_xlfn.CONCAT(" - ",Units[[#This Row],[attribut]])))</f>
        <v>SERVITORS - Templar Machinists</v>
      </c>
      <c r="E10">
        <v>1</v>
      </c>
      <c r="F10">
        <v>1</v>
      </c>
      <c r="G10" t="s">
        <v>1744</v>
      </c>
      <c r="H10">
        <v>5</v>
      </c>
      <c r="I10" t="s">
        <v>163</v>
      </c>
      <c r="L10" t="s">
        <v>1606</v>
      </c>
      <c r="M10" t="s">
        <v>1606</v>
      </c>
      <c r="N10">
        <v>4</v>
      </c>
      <c r="O10">
        <v>4</v>
      </c>
      <c r="S10">
        <v>1</v>
      </c>
      <c r="T10">
        <v>1</v>
      </c>
      <c r="U10">
        <v>2</v>
      </c>
      <c r="V10" t="s">
        <v>1612</v>
      </c>
      <c r="W10">
        <v>1</v>
      </c>
      <c r="X10" t="s">
        <v>1611</v>
      </c>
      <c r="Z10" t="s">
        <v>596</v>
      </c>
      <c r="AA10" t="s">
        <v>266</v>
      </c>
      <c r="AL10" t="s">
        <v>640</v>
      </c>
      <c r="AM10" t="s">
        <v>642</v>
      </c>
      <c r="AU10" t="s">
        <v>1994</v>
      </c>
      <c r="AV10">
        <v>60</v>
      </c>
      <c r="AW10">
        <v>50</v>
      </c>
      <c r="AX10">
        <f>LEN(Units[[#This Row],[special_rules]])</f>
        <v>17</v>
      </c>
    </row>
    <row r="11" spans="1:50" hidden="1" x14ac:dyDescent="0.25">
      <c r="A11">
        <v>10</v>
      </c>
      <c r="B11" t="s">
        <v>1797</v>
      </c>
      <c r="C11" t="s">
        <v>1922</v>
      </c>
      <c r="D11" t="str">
        <f>_xlfn.CONCAT(Units[[#This Row],[unit_name]],IF(Units[[#This Row],[attribut]]="","",_xlfn.CONCAT(" - ",Units[[#This Row],[attribut]])))</f>
        <v>CRUSADER SQUAD - Stormclaw Mentors - Initiates</v>
      </c>
      <c r="E11">
        <v>1</v>
      </c>
      <c r="F11">
        <v>1</v>
      </c>
      <c r="G11" t="s">
        <v>1744</v>
      </c>
      <c r="H11">
        <v>9</v>
      </c>
      <c r="I11" t="s">
        <v>163</v>
      </c>
      <c r="L11" t="s">
        <v>1600</v>
      </c>
      <c r="M11" t="s">
        <v>1600</v>
      </c>
      <c r="N11">
        <v>4</v>
      </c>
      <c r="O11">
        <v>4</v>
      </c>
      <c r="S11">
        <v>2</v>
      </c>
      <c r="T11">
        <v>2</v>
      </c>
      <c r="U11">
        <v>4</v>
      </c>
      <c r="V11" t="s">
        <v>1601</v>
      </c>
      <c r="W11">
        <v>2</v>
      </c>
      <c r="X11" t="s">
        <v>1600</v>
      </c>
      <c r="Z11" t="s">
        <v>195</v>
      </c>
      <c r="AA11" t="s">
        <v>209</v>
      </c>
      <c r="AB11" t="s">
        <v>348</v>
      </c>
      <c r="AC11" t="s">
        <v>350</v>
      </c>
      <c r="AD11" t="s">
        <v>336</v>
      </c>
      <c r="AE11" t="s">
        <v>9</v>
      </c>
      <c r="AL11" t="s">
        <v>644</v>
      </c>
      <c r="AM11" t="s">
        <v>648</v>
      </c>
      <c r="AU11" t="s">
        <v>1799</v>
      </c>
      <c r="AV11">
        <v>155</v>
      </c>
      <c r="AW11">
        <v>180</v>
      </c>
      <c r="AX11">
        <f>LEN(Units[[#This Row],[special_rules]])</f>
        <v>79</v>
      </c>
    </row>
    <row r="12" spans="1:50" hidden="1" x14ac:dyDescent="0.25">
      <c r="A12">
        <v>11</v>
      </c>
      <c r="B12" t="s">
        <v>1797</v>
      </c>
      <c r="C12" t="s">
        <v>1923</v>
      </c>
      <c r="D12" t="str">
        <f>_xlfn.CONCAT(Units[[#This Row],[unit_name]],IF(Units[[#This Row],[attribut]]="","",_xlfn.CONCAT(" - ",Units[[#This Row],[attribut]])))</f>
        <v>CRUSADER SQUAD - Stormclaw Mentors - Novices</v>
      </c>
      <c r="E12">
        <v>1</v>
      </c>
      <c r="F12">
        <v>1</v>
      </c>
      <c r="G12" t="s">
        <v>1744</v>
      </c>
      <c r="H12">
        <v>5</v>
      </c>
      <c r="I12" t="s">
        <v>163</v>
      </c>
      <c r="L12" t="s">
        <v>1606</v>
      </c>
      <c r="M12" t="s">
        <v>1606</v>
      </c>
      <c r="N12">
        <v>4</v>
      </c>
      <c r="O12">
        <v>4</v>
      </c>
      <c r="S12">
        <v>2</v>
      </c>
      <c r="T12">
        <v>2</v>
      </c>
      <c r="U12">
        <v>4</v>
      </c>
      <c r="V12" t="s">
        <v>1601</v>
      </c>
      <c r="W12">
        <v>1</v>
      </c>
      <c r="X12" t="s">
        <v>1606</v>
      </c>
      <c r="Z12" t="s">
        <v>195</v>
      </c>
      <c r="AA12" t="s">
        <v>15</v>
      </c>
      <c r="AL12" t="s">
        <v>644</v>
      </c>
      <c r="AM12" t="s">
        <v>648</v>
      </c>
      <c r="AU12" t="s">
        <v>1799</v>
      </c>
      <c r="AV12">
        <v>90</v>
      </c>
      <c r="AW12">
        <v>100</v>
      </c>
      <c r="AX12">
        <f>LEN(Units[[#This Row],[special_rules]])</f>
        <v>79</v>
      </c>
    </row>
    <row r="13" spans="1:50" hidden="1" x14ac:dyDescent="0.25">
      <c r="A13">
        <v>12</v>
      </c>
      <c r="B13" t="s">
        <v>1797</v>
      </c>
      <c r="C13" t="s">
        <v>1798</v>
      </c>
      <c r="D13" t="str">
        <f>_xlfn.CONCAT(Units[[#This Row],[unit_name]],IF(Units[[#This Row],[attribut]]="","",_xlfn.CONCAT(" - ",Units[[#This Row],[attribut]])))</f>
        <v>CRUSADER SQUAD - Stormclaw Mentors - Sword Brother</v>
      </c>
      <c r="E13">
        <v>1</v>
      </c>
      <c r="F13">
        <v>1</v>
      </c>
      <c r="G13" t="s">
        <v>1744</v>
      </c>
      <c r="H13">
        <v>1</v>
      </c>
      <c r="I13" t="s">
        <v>163</v>
      </c>
      <c r="L13" t="s">
        <v>1602</v>
      </c>
      <c r="M13" t="s">
        <v>1602</v>
      </c>
      <c r="N13">
        <v>4</v>
      </c>
      <c r="O13">
        <v>4</v>
      </c>
      <c r="S13">
        <v>3</v>
      </c>
      <c r="T13">
        <v>3</v>
      </c>
      <c r="U13">
        <v>4</v>
      </c>
      <c r="V13" t="s">
        <v>1601</v>
      </c>
      <c r="W13">
        <v>1</v>
      </c>
      <c r="X13" t="s">
        <v>1600</v>
      </c>
      <c r="Z13" t="s">
        <v>350</v>
      </c>
      <c r="AL13" t="s">
        <v>644</v>
      </c>
      <c r="AM13" t="s">
        <v>648</v>
      </c>
      <c r="AU13" t="s">
        <v>1799</v>
      </c>
      <c r="AV13">
        <v>20</v>
      </c>
      <c r="AW13">
        <v>20</v>
      </c>
      <c r="AX13">
        <f>LEN(Units[[#This Row],[special_rules]])</f>
        <v>79</v>
      </c>
    </row>
    <row r="14" spans="1:50" hidden="1" x14ac:dyDescent="0.25">
      <c r="A14">
        <v>13</v>
      </c>
      <c r="B14" t="s">
        <v>1800</v>
      </c>
      <c r="C14" t="s">
        <v>1922</v>
      </c>
      <c r="D14" t="str">
        <f>_xlfn.CONCAT(Units[[#This Row],[unit_name]],IF(Units[[#This Row],[attribut]]="","",_xlfn.CONCAT(" - ",Units[[#This Row],[attribut]])))</f>
        <v>CRUSADER SQUAD - Furyborne Blades - Initiates</v>
      </c>
      <c r="E14">
        <v>1</v>
      </c>
      <c r="F14">
        <v>1</v>
      </c>
      <c r="G14" t="s">
        <v>1744</v>
      </c>
      <c r="H14">
        <v>9</v>
      </c>
      <c r="I14" t="s">
        <v>163</v>
      </c>
      <c r="L14" t="s">
        <v>1600</v>
      </c>
      <c r="M14" t="s">
        <v>1600</v>
      </c>
      <c r="N14">
        <v>4</v>
      </c>
      <c r="O14">
        <v>4</v>
      </c>
      <c r="S14">
        <v>2</v>
      </c>
      <c r="T14">
        <v>2</v>
      </c>
      <c r="U14">
        <v>4</v>
      </c>
      <c r="V14" t="s">
        <v>1601</v>
      </c>
      <c r="W14">
        <v>2</v>
      </c>
      <c r="X14" t="s">
        <v>1600</v>
      </c>
      <c r="Z14" t="s">
        <v>195</v>
      </c>
      <c r="AA14" t="s">
        <v>539</v>
      </c>
      <c r="AB14" t="s">
        <v>24</v>
      </c>
      <c r="AC14" t="s">
        <v>336</v>
      </c>
      <c r="AD14" t="s">
        <v>9</v>
      </c>
      <c r="AL14" t="s">
        <v>644</v>
      </c>
      <c r="AM14" t="s">
        <v>648</v>
      </c>
      <c r="AU14" t="s">
        <v>1799</v>
      </c>
      <c r="AV14">
        <v>170</v>
      </c>
      <c r="AW14">
        <v>180</v>
      </c>
      <c r="AX14">
        <f>LEN(Units[[#This Row],[special_rules]])</f>
        <v>79</v>
      </c>
    </row>
    <row r="15" spans="1:50" hidden="1" x14ac:dyDescent="0.25">
      <c r="A15">
        <v>14</v>
      </c>
      <c r="B15" t="s">
        <v>1800</v>
      </c>
      <c r="C15" t="s">
        <v>1798</v>
      </c>
      <c r="D15" t="str">
        <f>_xlfn.CONCAT(Units[[#This Row],[unit_name]],IF(Units[[#This Row],[attribut]]="","",_xlfn.CONCAT(" - ",Units[[#This Row],[attribut]])))</f>
        <v>CRUSADER SQUAD - Furyborne Blades - Sword Brother</v>
      </c>
      <c r="E15">
        <v>1</v>
      </c>
      <c r="F15">
        <v>1</v>
      </c>
      <c r="G15" t="s">
        <v>1744</v>
      </c>
      <c r="H15">
        <v>1</v>
      </c>
      <c r="I15" t="s">
        <v>163</v>
      </c>
      <c r="L15" t="s">
        <v>1602</v>
      </c>
      <c r="M15" t="s">
        <v>1602</v>
      </c>
      <c r="N15">
        <v>4</v>
      </c>
      <c r="O15">
        <v>4</v>
      </c>
      <c r="S15">
        <v>3</v>
      </c>
      <c r="T15">
        <v>3</v>
      </c>
      <c r="U15">
        <v>4</v>
      </c>
      <c r="V15" t="s">
        <v>1601</v>
      </c>
      <c r="W15">
        <v>1</v>
      </c>
      <c r="X15" t="s">
        <v>1600</v>
      </c>
      <c r="Z15" t="s">
        <v>195</v>
      </c>
      <c r="AA15" t="s">
        <v>24</v>
      </c>
      <c r="AL15" t="s">
        <v>644</v>
      </c>
      <c r="AM15" t="s">
        <v>648</v>
      </c>
      <c r="AU15" t="s">
        <v>1799</v>
      </c>
      <c r="AV15">
        <v>20</v>
      </c>
      <c r="AW15">
        <v>20</v>
      </c>
      <c r="AX15">
        <f>LEN(Units[[#This Row],[special_rules]])</f>
        <v>79</v>
      </c>
    </row>
    <row r="16" spans="1:50" hidden="1" x14ac:dyDescent="0.25">
      <c r="A16">
        <v>15</v>
      </c>
      <c r="B16" t="s">
        <v>1801</v>
      </c>
      <c r="C16" t="s">
        <v>1922</v>
      </c>
      <c r="D16" t="str">
        <f>_xlfn.CONCAT(Units[[#This Row],[unit_name]],IF(Units[[#This Row],[attribut]]="","",_xlfn.CONCAT(" - ",Units[[#This Row],[attribut]])))</f>
        <v>CRUSADER SQUAD - Fury’s Edge - Initiates</v>
      </c>
      <c r="E16">
        <v>1</v>
      </c>
      <c r="F16">
        <v>1</v>
      </c>
      <c r="G16" t="s">
        <v>1744</v>
      </c>
      <c r="H16">
        <v>9</v>
      </c>
      <c r="I16" t="s">
        <v>163</v>
      </c>
      <c r="L16" t="s">
        <v>1600</v>
      </c>
      <c r="M16" t="s">
        <v>1600</v>
      </c>
      <c r="N16">
        <v>4</v>
      </c>
      <c r="O16">
        <v>4</v>
      </c>
      <c r="S16">
        <v>2</v>
      </c>
      <c r="T16">
        <v>2</v>
      </c>
      <c r="U16">
        <v>4</v>
      </c>
      <c r="V16" t="s">
        <v>1601</v>
      </c>
      <c r="W16">
        <v>2</v>
      </c>
      <c r="X16" t="s">
        <v>1600</v>
      </c>
      <c r="Z16" t="s">
        <v>195</v>
      </c>
      <c r="AA16" t="s">
        <v>539</v>
      </c>
      <c r="AB16" t="s">
        <v>19</v>
      </c>
      <c r="AC16" t="s">
        <v>336</v>
      </c>
      <c r="AD16" t="s">
        <v>9</v>
      </c>
      <c r="AL16" t="s">
        <v>644</v>
      </c>
      <c r="AM16" t="s">
        <v>648</v>
      </c>
      <c r="AU16" t="s">
        <v>1799</v>
      </c>
      <c r="AV16">
        <v>170</v>
      </c>
      <c r="AW16">
        <v>180</v>
      </c>
      <c r="AX16">
        <f>LEN(Units[[#This Row],[special_rules]])</f>
        <v>79</v>
      </c>
    </row>
    <row r="17" spans="1:50" hidden="1" x14ac:dyDescent="0.25">
      <c r="A17">
        <v>16</v>
      </c>
      <c r="B17" t="s">
        <v>1801</v>
      </c>
      <c r="C17" t="s">
        <v>1798</v>
      </c>
      <c r="D17" t="str">
        <f>_xlfn.CONCAT(Units[[#This Row],[unit_name]],IF(Units[[#This Row],[attribut]]="","",_xlfn.CONCAT(" - ",Units[[#This Row],[attribut]])))</f>
        <v>CRUSADER SQUAD - Fury’s Edge - Sword Brother</v>
      </c>
      <c r="E17">
        <v>1</v>
      </c>
      <c r="F17">
        <v>1</v>
      </c>
      <c r="G17" t="s">
        <v>1744</v>
      </c>
      <c r="H17">
        <v>1</v>
      </c>
      <c r="I17" t="s">
        <v>163</v>
      </c>
      <c r="L17" t="s">
        <v>1602</v>
      </c>
      <c r="M17" t="s">
        <v>1602</v>
      </c>
      <c r="N17">
        <v>4</v>
      </c>
      <c r="O17">
        <v>4</v>
      </c>
      <c r="S17">
        <v>3</v>
      </c>
      <c r="T17">
        <v>3</v>
      </c>
      <c r="U17">
        <v>4</v>
      </c>
      <c r="V17" t="s">
        <v>1601</v>
      </c>
      <c r="W17">
        <v>1</v>
      </c>
      <c r="X17" t="s">
        <v>1600</v>
      </c>
      <c r="Z17" t="s">
        <v>195</v>
      </c>
      <c r="AA17" t="s">
        <v>19</v>
      </c>
      <c r="AL17" t="s">
        <v>644</v>
      </c>
      <c r="AM17" t="s">
        <v>648</v>
      </c>
      <c r="AU17" t="s">
        <v>1799</v>
      </c>
      <c r="AV17">
        <v>20</v>
      </c>
      <c r="AW17">
        <v>20</v>
      </c>
      <c r="AX17">
        <f>LEN(Units[[#This Row],[special_rules]])</f>
        <v>79</v>
      </c>
    </row>
    <row r="18" spans="1:50" hidden="1" x14ac:dyDescent="0.25">
      <c r="A18">
        <v>17</v>
      </c>
      <c r="B18" t="s">
        <v>1802</v>
      </c>
      <c r="C18" t="s">
        <v>1922</v>
      </c>
      <c r="D18" t="str">
        <f>_xlfn.CONCAT(Units[[#This Row],[unit_name]],IF(Units[[#This Row],[attribut]]="","",_xlfn.CONCAT(" - ",Units[[#This Row],[attribut]])))</f>
        <v>CRUSADER SQUAD - Lightning Warden Mentors - Initiates</v>
      </c>
      <c r="E18">
        <v>1</v>
      </c>
      <c r="F18">
        <v>1</v>
      </c>
      <c r="G18" t="s">
        <v>1744</v>
      </c>
      <c r="H18">
        <v>9</v>
      </c>
      <c r="I18" t="s">
        <v>163</v>
      </c>
      <c r="L18" t="s">
        <v>1600</v>
      </c>
      <c r="M18" t="s">
        <v>1600</v>
      </c>
      <c r="N18">
        <v>4</v>
      </c>
      <c r="O18">
        <v>4</v>
      </c>
      <c r="S18">
        <v>2</v>
      </c>
      <c r="T18">
        <v>2</v>
      </c>
      <c r="U18">
        <v>4</v>
      </c>
      <c r="V18" t="s">
        <v>1601</v>
      </c>
      <c r="W18">
        <v>2</v>
      </c>
      <c r="X18" t="s">
        <v>1600</v>
      </c>
      <c r="Z18" t="s">
        <v>195</v>
      </c>
      <c r="AA18" t="s">
        <v>209</v>
      </c>
      <c r="AB18" t="s">
        <v>348</v>
      </c>
      <c r="AC18" t="s">
        <v>336</v>
      </c>
      <c r="AD18" t="s">
        <v>9</v>
      </c>
      <c r="AL18" t="s">
        <v>644</v>
      </c>
      <c r="AM18" t="s">
        <v>648</v>
      </c>
      <c r="AU18" t="s">
        <v>1799</v>
      </c>
      <c r="AV18">
        <v>145</v>
      </c>
      <c r="AW18">
        <v>180</v>
      </c>
      <c r="AX18">
        <f>LEN(Units[[#This Row],[special_rules]])</f>
        <v>79</v>
      </c>
    </row>
    <row r="19" spans="1:50" hidden="1" x14ac:dyDescent="0.25">
      <c r="A19">
        <v>18</v>
      </c>
      <c r="B19" t="s">
        <v>1802</v>
      </c>
      <c r="C19" t="s">
        <v>1923</v>
      </c>
      <c r="D19" t="str">
        <f>_xlfn.CONCAT(Units[[#This Row],[unit_name]],IF(Units[[#This Row],[attribut]]="","",_xlfn.CONCAT(" - ",Units[[#This Row],[attribut]])))</f>
        <v>CRUSADER SQUAD - Lightning Warden Mentors - Novices</v>
      </c>
      <c r="E19">
        <v>1</v>
      </c>
      <c r="F19">
        <v>1</v>
      </c>
      <c r="G19" t="s">
        <v>1744</v>
      </c>
      <c r="H19">
        <v>5</v>
      </c>
      <c r="I19" t="s">
        <v>163</v>
      </c>
      <c r="L19" t="s">
        <v>1606</v>
      </c>
      <c r="M19" t="s">
        <v>1606</v>
      </c>
      <c r="N19">
        <v>4</v>
      </c>
      <c r="O19">
        <v>4</v>
      </c>
      <c r="S19">
        <v>2</v>
      </c>
      <c r="T19">
        <v>2</v>
      </c>
      <c r="U19">
        <v>4</v>
      </c>
      <c r="V19" t="s">
        <v>1601</v>
      </c>
      <c r="W19">
        <v>1</v>
      </c>
      <c r="X19" t="s">
        <v>1606</v>
      </c>
      <c r="Z19" t="s">
        <v>195</v>
      </c>
      <c r="AA19" t="s">
        <v>15</v>
      </c>
      <c r="AL19" t="s">
        <v>644</v>
      </c>
      <c r="AM19" t="s">
        <v>648</v>
      </c>
      <c r="AU19" t="s">
        <v>1799</v>
      </c>
      <c r="AV19">
        <v>90</v>
      </c>
      <c r="AW19">
        <v>100</v>
      </c>
      <c r="AX19">
        <f>LEN(Units[[#This Row],[special_rules]])</f>
        <v>79</v>
      </c>
    </row>
    <row r="20" spans="1:50" hidden="1" x14ac:dyDescent="0.25">
      <c r="A20">
        <v>19</v>
      </c>
      <c r="B20" t="s">
        <v>1802</v>
      </c>
      <c r="C20" t="s">
        <v>1798</v>
      </c>
      <c r="D20" t="str">
        <f>_xlfn.CONCAT(Units[[#This Row],[unit_name]],IF(Units[[#This Row],[attribut]]="","",_xlfn.CONCAT(" - ",Units[[#This Row],[attribut]])))</f>
        <v>CRUSADER SQUAD - Lightning Warden Mentors - Sword Brother</v>
      </c>
      <c r="E20">
        <v>1</v>
      </c>
      <c r="F20">
        <v>1</v>
      </c>
      <c r="G20" t="s">
        <v>1744</v>
      </c>
      <c r="H20">
        <v>1</v>
      </c>
      <c r="I20" t="s">
        <v>163</v>
      </c>
      <c r="L20" t="s">
        <v>1602</v>
      </c>
      <c r="M20" t="s">
        <v>1602</v>
      </c>
      <c r="N20">
        <v>4</v>
      </c>
      <c r="O20">
        <v>4</v>
      </c>
      <c r="S20">
        <v>3</v>
      </c>
      <c r="T20">
        <v>3</v>
      </c>
      <c r="U20">
        <v>4</v>
      </c>
      <c r="V20" t="s">
        <v>1601</v>
      </c>
      <c r="W20">
        <v>1</v>
      </c>
      <c r="X20" t="s">
        <v>1600</v>
      </c>
      <c r="Z20" t="s">
        <v>195</v>
      </c>
      <c r="AA20" t="s">
        <v>348</v>
      </c>
      <c r="AL20" t="s">
        <v>644</v>
      </c>
      <c r="AM20" t="s">
        <v>648</v>
      </c>
      <c r="AU20" t="s">
        <v>1799</v>
      </c>
      <c r="AV20">
        <v>20</v>
      </c>
      <c r="AW20">
        <v>20</v>
      </c>
      <c r="AX20">
        <f>LEN(Units[[#This Row],[special_rules]])</f>
        <v>79</v>
      </c>
    </row>
    <row r="21" spans="1:50" hidden="1" x14ac:dyDescent="0.25">
      <c r="A21">
        <v>20</v>
      </c>
      <c r="B21" t="s">
        <v>1803</v>
      </c>
      <c r="C21" t="s">
        <v>1922</v>
      </c>
      <c r="D21" t="str">
        <f>_xlfn.CONCAT(Units[[#This Row],[unit_name]],IF(Units[[#This Row],[attribut]]="","",_xlfn.CONCAT(" - ",Units[[#This Row],[attribut]])))</f>
        <v>CRUSADER SQUAD - Tempest Lances - Initiates</v>
      </c>
      <c r="E21">
        <v>1</v>
      </c>
      <c r="F21">
        <v>1</v>
      </c>
      <c r="G21" t="s">
        <v>1744</v>
      </c>
      <c r="H21">
        <v>9</v>
      </c>
      <c r="I21" t="s">
        <v>163</v>
      </c>
      <c r="L21" t="s">
        <v>1600</v>
      </c>
      <c r="M21" t="s">
        <v>1600</v>
      </c>
      <c r="N21">
        <v>4</v>
      </c>
      <c r="O21">
        <v>4</v>
      </c>
      <c r="S21">
        <v>2</v>
      </c>
      <c r="T21">
        <v>2</v>
      </c>
      <c r="U21">
        <v>4</v>
      </c>
      <c r="V21" t="s">
        <v>1601</v>
      </c>
      <c r="W21">
        <v>2</v>
      </c>
      <c r="X21" t="s">
        <v>1600</v>
      </c>
      <c r="Z21" t="s">
        <v>195</v>
      </c>
      <c r="AA21" t="s">
        <v>197</v>
      </c>
      <c r="AB21" t="s">
        <v>543</v>
      </c>
      <c r="AC21" t="s">
        <v>272</v>
      </c>
      <c r="AD21" t="s">
        <v>9</v>
      </c>
      <c r="AL21" t="s">
        <v>644</v>
      </c>
      <c r="AM21" t="s">
        <v>648</v>
      </c>
      <c r="AU21" t="s">
        <v>1799</v>
      </c>
      <c r="AV21">
        <v>165</v>
      </c>
      <c r="AW21">
        <v>180</v>
      </c>
      <c r="AX21">
        <f>LEN(Units[[#This Row],[special_rules]])</f>
        <v>79</v>
      </c>
    </row>
    <row r="22" spans="1:50" hidden="1" x14ac:dyDescent="0.25">
      <c r="A22">
        <v>21</v>
      </c>
      <c r="B22" t="s">
        <v>1803</v>
      </c>
      <c r="C22" t="s">
        <v>1798</v>
      </c>
      <c r="D22" t="str">
        <f>_xlfn.CONCAT(Units[[#This Row],[unit_name]],IF(Units[[#This Row],[attribut]]="","",_xlfn.CONCAT(" - ",Units[[#This Row],[attribut]])))</f>
        <v>CRUSADER SQUAD - Tempest Lances - Sword Brother</v>
      </c>
      <c r="E22">
        <v>1</v>
      </c>
      <c r="F22">
        <v>1</v>
      </c>
      <c r="G22" t="s">
        <v>1744</v>
      </c>
      <c r="H22">
        <v>1</v>
      </c>
      <c r="I22" t="s">
        <v>163</v>
      </c>
      <c r="L22" t="s">
        <v>1602</v>
      </c>
      <c r="M22" t="s">
        <v>1602</v>
      </c>
      <c r="N22">
        <v>4</v>
      </c>
      <c r="O22">
        <v>4</v>
      </c>
      <c r="S22">
        <v>3</v>
      </c>
      <c r="T22">
        <v>3</v>
      </c>
      <c r="U22">
        <v>4</v>
      </c>
      <c r="V22" t="s">
        <v>1601</v>
      </c>
      <c r="W22">
        <v>1</v>
      </c>
      <c r="X22" t="s">
        <v>1600</v>
      </c>
      <c r="Z22" t="s">
        <v>195</v>
      </c>
      <c r="AA22" t="s">
        <v>197</v>
      </c>
      <c r="AB22" t="s">
        <v>9</v>
      </c>
      <c r="AL22" t="s">
        <v>644</v>
      </c>
      <c r="AM22" t="s">
        <v>648</v>
      </c>
      <c r="AU22" t="s">
        <v>1799</v>
      </c>
      <c r="AV22">
        <v>20</v>
      </c>
      <c r="AW22">
        <v>20</v>
      </c>
      <c r="AX22">
        <f>LEN(Units[[#This Row],[special_rules]])</f>
        <v>79</v>
      </c>
    </row>
    <row r="23" spans="1:50" hidden="1" x14ac:dyDescent="0.25">
      <c r="A23">
        <v>22</v>
      </c>
      <c r="B23" t="s">
        <v>1804</v>
      </c>
      <c r="C23" t="s">
        <v>1922</v>
      </c>
      <c r="D23" t="str">
        <f>_xlfn.CONCAT(Units[[#This Row],[unit_name]],IF(Units[[#This Row],[attribut]]="","",_xlfn.CONCAT(" - ",Units[[#This Row],[attribut]])))</f>
        <v>CRUSADER SQUAD - Stormforged Plasma - Initiates</v>
      </c>
      <c r="E23">
        <v>1</v>
      </c>
      <c r="F23">
        <v>1</v>
      </c>
      <c r="G23" t="s">
        <v>1744</v>
      </c>
      <c r="H23">
        <v>9</v>
      </c>
      <c r="I23" t="s">
        <v>163</v>
      </c>
      <c r="L23" t="s">
        <v>1600</v>
      </c>
      <c r="M23" t="s">
        <v>1600</v>
      </c>
      <c r="N23">
        <v>4</v>
      </c>
      <c r="O23">
        <v>4</v>
      </c>
      <c r="S23">
        <v>2</v>
      </c>
      <c r="T23">
        <v>2</v>
      </c>
      <c r="U23">
        <v>4</v>
      </c>
      <c r="V23" t="s">
        <v>1601</v>
      </c>
      <c r="W23">
        <v>2</v>
      </c>
      <c r="X23" t="s">
        <v>1600</v>
      </c>
      <c r="Z23" t="s">
        <v>195</v>
      </c>
      <c r="AA23" t="s">
        <v>197</v>
      </c>
      <c r="AB23" t="s">
        <v>3404</v>
      </c>
      <c r="AC23" t="s">
        <v>3439</v>
      </c>
      <c r="AD23" t="s">
        <v>9</v>
      </c>
      <c r="AL23" t="s">
        <v>644</v>
      </c>
      <c r="AM23" t="s">
        <v>648</v>
      </c>
      <c r="AU23" t="s">
        <v>1799</v>
      </c>
      <c r="AV23">
        <v>160</v>
      </c>
      <c r="AW23">
        <v>180</v>
      </c>
      <c r="AX23">
        <f>LEN(Units[[#This Row],[special_rules]])</f>
        <v>79</v>
      </c>
    </row>
    <row r="24" spans="1:50" hidden="1" x14ac:dyDescent="0.25">
      <c r="A24">
        <v>23</v>
      </c>
      <c r="B24" t="s">
        <v>1804</v>
      </c>
      <c r="C24" t="s">
        <v>1798</v>
      </c>
      <c r="D24" t="str">
        <f>_xlfn.CONCAT(Units[[#This Row],[unit_name]],IF(Units[[#This Row],[attribut]]="","",_xlfn.CONCAT(" - ",Units[[#This Row],[attribut]])))</f>
        <v>CRUSADER SQUAD - Stormforged Plasma - Sword Brother</v>
      </c>
      <c r="E24">
        <v>1</v>
      </c>
      <c r="F24">
        <v>1</v>
      </c>
      <c r="G24" t="s">
        <v>1744</v>
      </c>
      <c r="H24">
        <v>1</v>
      </c>
      <c r="I24" t="s">
        <v>163</v>
      </c>
      <c r="L24" t="s">
        <v>1602</v>
      </c>
      <c r="M24" t="s">
        <v>1602</v>
      </c>
      <c r="N24">
        <v>4</v>
      </c>
      <c r="O24">
        <v>4</v>
      </c>
      <c r="S24">
        <v>3</v>
      </c>
      <c r="T24">
        <v>3</v>
      </c>
      <c r="U24">
        <v>4</v>
      </c>
      <c r="V24" t="s">
        <v>1601</v>
      </c>
      <c r="W24">
        <v>1</v>
      </c>
      <c r="X24" t="s">
        <v>1600</v>
      </c>
      <c r="Z24" t="s">
        <v>195</v>
      </c>
      <c r="AA24" t="s">
        <v>197</v>
      </c>
      <c r="AB24" t="s">
        <v>9</v>
      </c>
      <c r="AL24" t="s">
        <v>644</v>
      </c>
      <c r="AM24" t="s">
        <v>648</v>
      </c>
      <c r="AU24" t="s">
        <v>1799</v>
      </c>
      <c r="AV24">
        <v>20</v>
      </c>
      <c r="AW24">
        <v>20</v>
      </c>
      <c r="AX24">
        <f>LEN(Units[[#This Row],[special_rules]])</f>
        <v>79</v>
      </c>
    </row>
    <row r="25" spans="1:50" hidden="1" x14ac:dyDescent="0.25">
      <c r="A25">
        <v>24</v>
      </c>
      <c r="B25" t="s">
        <v>1805</v>
      </c>
      <c r="C25" t="s">
        <v>1922</v>
      </c>
      <c r="D25" t="str">
        <f>_xlfn.CONCAT(Units[[#This Row],[unit_name]],IF(Units[[#This Row],[attribut]]="","",_xlfn.CONCAT(" - ",Units[[#This Row],[attribut]])))</f>
        <v>CRUSADER SQUAD - Thunderous Firestorm - Initiates</v>
      </c>
      <c r="E25">
        <v>1</v>
      </c>
      <c r="F25">
        <v>1</v>
      </c>
      <c r="G25" t="s">
        <v>1744</v>
      </c>
      <c r="H25">
        <v>9</v>
      </c>
      <c r="I25" t="s">
        <v>163</v>
      </c>
      <c r="L25" t="s">
        <v>1600</v>
      </c>
      <c r="M25" t="s">
        <v>1600</v>
      </c>
      <c r="N25">
        <v>4</v>
      </c>
      <c r="O25">
        <v>4</v>
      </c>
      <c r="S25">
        <v>2</v>
      </c>
      <c r="T25">
        <v>2</v>
      </c>
      <c r="U25">
        <v>4</v>
      </c>
      <c r="V25" t="s">
        <v>1601</v>
      </c>
      <c r="W25">
        <v>2</v>
      </c>
      <c r="X25" t="s">
        <v>1600</v>
      </c>
      <c r="Z25" t="s">
        <v>195</v>
      </c>
      <c r="AA25" t="s">
        <v>197</v>
      </c>
      <c r="AB25" t="s">
        <v>266</v>
      </c>
      <c r="AC25" t="s">
        <v>272</v>
      </c>
      <c r="AD25" t="s">
        <v>9</v>
      </c>
      <c r="AL25" t="s">
        <v>644</v>
      </c>
      <c r="AM25" t="s">
        <v>648</v>
      </c>
      <c r="AU25" t="s">
        <v>1799</v>
      </c>
      <c r="AV25">
        <v>155</v>
      </c>
      <c r="AW25">
        <v>180</v>
      </c>
      <c r="AX25">
        <f>LEN(Units[[#This Row],[special_rules]])</f>
        <v>79</v>
      </c>
    </row>
    <row r="26" spans="1:50" hidden="1" x14ac:dyDescent="0.25">
      <c r="A26">
        <v>25</v>
      </c>
      <c r="B26" t="s">
        <v>1805</v>
      </c>
      <c r="C26" t="s">
        <v>1798</v>
      </c>
      <c r="D26" t="str">
        <f>_xlfn.CONCAT(Units[[#This Row],[unit_name]],IF(Units[[#This Row],[attribut]]="","",_xlfn.CONCAT(" - ",Units[[#This Row],[attribut]])))</f>
        <v>CRUSADER SQUAD - Thunderous Firestorm - Sword Brother</v>
      </c>
      <c r="E26">
        <v>1</v>
      </c>
      <c r="F26">
        <v>1</v>
      </c>
      <c r="G26" t="s">
        <v>1744</v>
      </c>
      <c r="H26">
        <v>1</v>
      </c>
      <c r="I26" t="s">
        <v>163</v>
      </c>
      <c r="L26" t="s">
        <v>1602</v>
      </c>
      <c r="M26" t="s">
        <v>1602</v>
      </c>
      <c r="N26">
        <v>4</v>
      </c>
      <c r="O26">
        <v>4</v>
      </c>
      <c r="S26">
        <v>3</v>
      </c>
      <c r="T26">
        <v>3</v>
      </c>
      <c r="U26">
        <v>4</v>
      </c>
      <c r="V26" t="s">
        <v>1601</v>
      </c>
      <c r="W26">
        <v>1</v>
      </c>
      <c r="X26" t="s">
        <v>1600</v>
      </c>
      <c r="Z26" t="s">
        <v>195</v>
      </c>
      <c r="AA26" t="s">
        <v>197</v>
      </c>
      <c r="AB26" t="s">
        <v>9</v>
      </c>
      <c r="AL26" t="s">
        <v>644</v>
      </c>
      <c r="AM26" t="s">
        <v>648</v>
      </c>
      <c r="AU26" t="s">
        <v>1799</v>
      </c>
      <c r="AV26">
        <v>20</v>
      </c>
      <c r="AW26">
        <v>20</v>
      </c>
      <c r="AX26">
        <f>LEN(Units[[#This Row],[special_rules]])</f>
        <v>79</v>
      </c>
    </row>
    <row r="27" spans="1:50" hidden="1" x14ac:dyDescent="0.25">
      <c r="A27">
        <v>26</v>
      </c>
      <c r="B27" t="s">
        <v>1806</v>
      </c>
      <c r="C27" t="s">
        <v>1922</v>
      </c>
      <c r="D27" t="str">
        <f>_xlfn.CONCAT(Units[[#This Row],[unit_name]],IF(Units[[#This Row],[attribut]]="","",_xlfn.CONCAT(" - ",Units[[#This Row],[attribut]])))</f>
        <v>CRUSADER SQUAD - Thunderbolt Skystrikers - Initiates</v>
      </c>
      <c r="E27">
        <v>1</v>
      </c>
      <c r="F27">
        <v>1</v>
      </c>
      <c r="G27" t="s">
        <v>1744</v>
      </c>
      <c r="H27">
        <v>9</v>
      </c>
      <c r="I27" t="s">
        <v>163</v>
      </c>
      <c r="L27" t="s">
        <v>1600</v>
      </c>
      <c r="M27" t="s">
        <v>1600</v>
      </c>
      <c r="N27">
        <v>4</v>
      </c>
      <c r="O27">
        <v>4</v>
      </c>
      <c r="S27">
        <v>2</v>
      </c>
      <c r="T27">
        <v>2</v>
      </c>
      <c r="U27">
        <v>4</v>
      </c>
      <c r="V27" t="s">
        <v>1601</v>
      </c>
      <c r="W27">
        <v>2</v>
      </c>
      <c r="X27" t="s">
        <v>1600</v>
      </c>
      <c r="Z27" t="s">
        <v>195</v>
      </c>
      <c r="AA27" t="s">
        <v>197</v>
      </c>
      <c r="AB27" t="s">
        <v>3396</v>
      </c>
      <c r="AC27" t="s">
        <v>3439</v>
      </c>
      <c r="AD27" t="s">
        <v>9</v>
      </c>
      <c r="AL27" t="s">
        <v>644</v>
      </c>
      <c r="AM27" t="s">
        <v>648</v>
      </c>
      <c r="AU27" t="s">
        <v>1799</v>
      </c>
      <c r="AV27">
        <v>155</v>
      </c>
      <c r="AW27">
        <v>180</v>
      </c>
      <c r="AX27">
        <f>LEN(Units[[#This Row],[special_rules]])</f>
        <v>79</v>
      </c>
    </row>
    <row r="28" spans="1:50" hidden="1" x14ac:dyDescent="0.25">
      <c r="A28">
        <v>27</v>
      </c>
      <c r="B28" t="s">
        <v>1806</v>
      </c>
      <c r="C28" t="s">
        <v>1798</v>
      </c>
      <c r="D28" t="str">
        <f>_xlfn.CONCAT(Units[[#This Row],[unit_name]],IF(Units[[#This Row],[attribut]]="","",_xlfn.CONCAT(" - ",Units[[#This Row],[attribut]])))</f>
        <v>CRUSADER SQUAD - Thunderbolt Skystrikers - Sword Brother</v>
      </c>
      <c r="E28">
        <v>1</v>
      </c>
      <c r="F28">
        <v>1</v>
      </c>
      <c r="G28" t="s">
        <v>1744</v>
      </c>
      <c r="H28">
        <v>1</v>
      </c>
      <c r="I28" t="s">
        <v>163</v>
      </c>
      <c r="L28" t="s">
        <v>1602</v>
      </c>
      <c r="M28" t="s">
        <v>1602</v>
      </c>
      <c r="N28">
        <v>4</v>
      </c>
      <c r="O28">
        <v>4</v>
      </c>
      <c r="S28">
        <v>3</v>
      </c>
      <c r="T28">
        <v>3</v>
      </c>
      <c r="U28">
        <v>4</v>
      </c>
      <c r="V28" t="s">
        <v>1601</v>
      </c>
      <c r="W28">
        <v>1</v>
      </c>
      <c r="X28" t="s">
        <v>1600</v>
      </c>
      <c r="Z28" t="s">
        <v>195</v>
      </c>
      <c r="AA28" t="s">
        <v>197</v>
      </c>
      <c r="AB28" t="s">
        <v>9</v>
      </c>
      <c r="AL28" t="s">
        <v>644</v>
      </c>
      <c r="AM28" t="s">
        <v>648</v>
      </c>
      <c r="AU28" t="s">
        <v>1799</v>
      </c>
      <c r="AV28">
        <v>20</v>
      </c>
      <c r="AW28">
        <v>20</v>
      </c>
      <c r="AX28">
        <f>LEN(Units[[#This Row],[special_rules]])</f>
        <v>79</v>
      </c>
    </row>
    <row r="29" spans="1:50" hidden="1" x14ac:dyDescent="0.25">
      <c r="A29">
        <v>28</v>
      </c>
      <c r="B29" t="s">
        <v>1996</v>
      </c>
      <c r="D29" t="str">
        <f>_xlfn.CONCAT(Units[[#This Row],[unit_name]],IF(Units[[#This Row],[attribut]]="","",_xlfn.CONCAT(" - ",Units[[#This Row],[attribut]])))</f>
        <v>SCOUT SQUAD - Emberwatch Retinue</v>
      </c>
      <c r="E29">
        <v>1</v>
      </c>
      <c r="F29">
        <v>1</v>
      </c>
      <c r="G29" t="s">
        <v>1744</v>
      </c>
      <c r="H29">
        <v>5</v>
      </c>
      <c r="I29" t="s">
        <v>163</v>
      </c>
      <c r="L29" t="s">
        <v>1606</v>
      </c>
      <c r="M29" t="s">
        <v>1606</v>
      </c>
      <c r="N29">
        <v>4</v>
      </c>
      <c r="O29">
        <v>4</v>
      </c>
      <c r="S29">
        <v>2</v>
      </c>
      <c r="T29">
        <v>2</v>
      </c>
      <c r="U29">
        <v>4</v>
      </c>
      <c r="V29" t="s">
        <v>1601</v>
      </c>
      <c r="W29">
        <v>1</v>
      </c>
      <c r="X29" t="s">
        <v>1606</v>
      </c>
      <c r="Z29" t="s">
        <v>197</v>
      </c>
      <c r="AA29" t="s">
        <v>3468</v>
      </c>
      <c r="AB29" t="s">
        <v>266</v>
      </c>
      <c r="AC29" t="s">
        <v>24</v>
      </c>
      <c r="AD29" t="s">
        <v>9</v>
      </c>
      <c r="AL29" t="s">
        <v>650</v>
      </c>
      <c r="AM29" t="s">
        <v>646</v>
      </c>
      <c r="AU29" t="s">
        <v>1997</v>
      </c>
      <c r="AV29">
        <v>85</v>
      </c>
      <c r="AW29">
        <v>100</v>
      </c>
      <c r="AX29">
        <f>LEN(Units[[#This Row],[special_rules]])</f>
        <v>121</v>
      </c>
    </row>
    <row r="30" spans="1:50" hidden="1" x14ac:dyDescent="0.25">
      <c r="A30">
        <v>29</v>
      </c>
      <c r="B30" t="s">
        <v>1924</v>
      </c>
      <c r="D30" t="str">
        <f>_xlfn.CONCAT(Units[[#This Row],[unit_name]],IF(Units[[#This Row],[attribut]]="","",_xlfn.CONCAT(" - ",Units[[#This Row],[attribut]])))</f>
        <v>VANGUARD SWORD BROTHERS - Skyborne Vanguard</v>
      </c>
      <c r="E30">
        <v>1</v>
      </c>
      <c r="F30">
        <v>1</v>
      </c>
      <c r="G30" t="s">
        <v>1744</v>
      </c>
      <c r="H30">
        <v>3</v>
      </c>
      <c r="I30" t="s">
        <v>163</v>
      </c>
      <c r="L30" t="s">
        <v>1602</v>
      </c>
      <c r="M30" t="s">
        <v>1602</v>
      </c>
      <c r="N30">
        <v>4</v>
      </c>
      <c r="O30">
        <v>4</v>
      </c>
      <c r="S30">
        <v>3</v>
      </c>
      <c r="T30">
        <v>3</v>
      </c>
      <c r="U30">
        <v>4</v>
      </c>
      <c r="V30" t="s">
        <v>1601</v>
      </c>
      <c r="W30">
        <v>1</v>
      </c>
      <c r="X30" t="s">
        <v>1600</v>
      </c>
      <c r="Z30" t="s">
        <v>195</v>
      </c>
      <c r="AA30" t="s">
        <v>3403</v>
      </c>
      <c r="AB30" t="s">
        <v>24</v>
      </c>
      <c r="AC30" t="s">
        <v>19</v>
      </c>
      <c r="AD30" t="s">
        <v>348</v>
      </c>
      <c r="AL30" t="s">
        <v>652</v>
      </c>
      <c r="AM30" t="s">
        <v>656</v>
      </c>
      <c r="AN30" t="s">
        <v>654</v>
      </c>
      <c r="AU30" t="s">
        <v>1926</v>
      </c>
      <c r="AV30">
        <v>120</v>
      </c>
      <c r="AW30">
        <v>120</v>
      </c>
      <c r="AX30">
        <f>LEN(Units[[#This Row],[special_rules]])</f>
        <v>123</v>
      </c>
    </row>
    <row r="31" spans="1:50" hidden="1" x14ac:dyDescent="0.25">
      <c r="A31">
        <v>30</v>
      </c>
      <c r="B31" t="s">
        <v>1924</v>
      </c>
      <c r="C31" t="s">
        <v>1925</v>
      </c>
      <c r="D31" t="str">
        <f>_xlfn.CONCAT(Units[[#This Row],[unit_name]],IF(Units[[#This Row],[attribut]]="","",_xlfn.CONCAT(" - ",Units[[#This Row],[attribut]])))</f>
        <v>VANGUARD SWORD BROTHERS - Skyborne Vanguard - Storm Shield</v>
      </c>
      <c r="E31">
        <v>1</v>
      </c>
      <c r="F31">
        <v>1</v>
      </c>
      <c r="G31" t="s">
        <v>1744</v>
      </c>
      <c r="H31">
        <v>3</v>
      </c>
      <c r="I31" t="s">
        <v>163</v>
      </c>
      <c r="L31" t="s">
        <v>1602</v>
      </c>
      <c r="M31" t="s">
        <v>1602</v>
      </c>
      <c r="N31">
        <v>4</v>
      </c>
      <c r="O31">
        <v>4</v>
      </c>
      <c r="S31">
        <v>3</v>
      </c>
      <c r="T31">
        <v>3</v>
      </c>
      <c r="U31">
        <v>4</v>
      </c>
      <c r="V31" t="s">
        <v>1601</v>
      </c>
      <c r="W31">
        <v>1</v>
      </c>
      <c r="X31" t="s">
        <v>1600</v>
      </c>
      <c r="Y31" t="s">
        <v>1619</v>
      </c>
      <c r="Z31" t="s">
        <v>195</v>
      </c>
      <c r="AA31" t="s">
        <v>338</v>
      </c>
      <c r="AB31" t="s">
        <v>352</v>
      </c>
      <c r="AC31" t="s">
        <v>19</v>
      </c>
      <c r="AL31" t="s">
        <v>652</v>
      </c>
      <c r="AM31" t="s">
        <v>656</v>
      </c>
      <c r="AN31" t="s">
        <v>654</v>
      </c>
      <c r="AU31" t="s">
        <v>1926</v>
      </c>
      <c r="AV31">
        <v>125</v>
      </c>
      <c r="AW31">
        <v>120</v>
      </c>
      <c r="AX31">
        <f>LEN(Units[[#This Row],[special_rules]])</f>
        <v>123</v>
      </c>
    </row>
    <row r="32" spans="1:50" hidden="1" x14ac:dyDescent="0.25">
      <c r="A32">
        <v>31</v>
      </c>
      <c r="B32" t="s">
        <v>1998</v>
      </c>
      <c r="D32" t="str">
        <f>_xlfn.CONCAT(Units[[#This Row],[unit_name]],IF(Units[[#This Row],[attribut]]="","",_xlfn.CONCAT(" - ",Units[[#This Row],[attribut]])))</f>
        <v>STERNGUARD SWORD BROTHERS - Vigilant Sentinels</v>
      </c>
      <c r="E32">
        <v>1</v>
      </c>
      <c r="F32">
        <v>1</v>
      </c>
      <c r="G32" t="s">
        <v>1744</v>
      </c>
      <c r="H32">
        <v>6</v>
      </c>
      <c r="I32" t="s">
        <v>163</v>
      </c>
      <c r="L32" t="s">
        <v>1602</v>
      </c>
      <c r="M32" t="s">
        <v>1602</v>
      </c>
      <c r="N32">
        <v>4</v>
      </c>
      <c r="O32">
        <v>4</v>
      </c>
      <c r="S32">
        <v>3</v>
      </c>
      <c r="T32">
        <v>3</v>
      </c>
      <c r="U32">
        <v>4</v>
      </c>
      <c r="V32" t="s">
        <v>1601</v>
      </c>
      <c r="W32">
        <v>1</v>
      </c>
      <c r="X32" t="s">
        <v>1600</v>
      </c>
      <c r="Z32" t="s">
        <v>3440</v>
      </c>
      <c r="AA32" t="s">
        <v>466</v>
      </c>
      <c r="AB32" t="s">
        <v>469</v>
      </c>
      <c r="AC32" t="s">
        <v>471</v>
      </c>
      <c r="AD32" t="s">
        <v>474</v>
      </c>
      <c r="AE32" t="s">
        <v>3441</v>
      </c>
      <c r="AF32" t="s">
        <v>24</v>
      </c>
      <c r="AG32" t="s">
        <v>9</v>
      </c>
      <c r="AL32" t="s">
        <v>652</v>
      </c>
      <c r="AM32" t="s">
        <v>658</v>
      </c>
      <c r="AN32" t="s">
        <v>660</v>
      </c>
      <c r="AO32" t="s">
        <v>654</v>
      </c>
      <c r="AU32" t="s">
        <v>1799</v>
      </c>
      <c r="AV32">
        <v>235</v>
      </c>
      <c r="AW32">
        <v>240</v>
      </c>
      <c r="AX32">
        <f>LEN(Units[[#This Row],[special_rules]])</f>
        <v>79</v>
      </c>
    </row>
    <row r="33" spans="1:50" hidden="1" x14ac:dyDescent="0.25">
      <c r="A33">
        <v>32</v>
      </c>
      <c r="B33" t="s">
        <v>1999</v>
      </c>
      <c r="D33" t="str">
        <f>_xlfn.CONCAT(Units[[#This Row],[unit_name]],IF(Units[[#This Row],[attribut]]="","",_xlfn.CONCAT(" - ",Units[[#This Row],[attribut]])))</f>
        <v>ASSAULT TERMINATOR SWORD BROTHERS - Thunder’s Wrath Strike</v>
      </c>
      <c r="E33">
        <v>1</v>
      </c>
      <c r="F33">
        <v>1</v>
      </c>
      <c r="G33" t="s">
        <v>1744</v>
      </c>
      <c r="H33">
        <v>5</v>
      </c>
      <c r="I33" t="s">
        <v>1625</v>
      </c>
      <c r="L33" t="s">
        <v>1602</v>
      </c>
      <c r="M33" t="s">
        <v>1602</v>
      </c>
      <c r="N33">
        <v>4</v>
      </c>
      <c r="O33">
        <v>4</v>
      </c>
      <c r="S33">
        <v>3</v>
      </c>
      <c r="T33">
        <v>3</v>
      </c>
      <c r="U33">
        <v>4</v>
      </c>
      <c r="V33" t="s">
        <v>1601</v>
      </c>
      <c r="W33">
        <v>2</v>
      </c>
      <c r="X33" t="s">
        <v>1602</v>
      </c>
      <c r="Y33" t="s">
        <v>1619</v>
      </c>
      <c r="Z33" t="s">
        <v>352</v>
      </c>
      <c r="AL33" t="s">
        <v>652</v>
      </c>
      <c r="AM33" t="s">
        <v>662</v>
      </c>
      <c r="AN33" t="s">
        <v>664</v>
      </c>
      <c r="AO33" t="s">
        <v>654</v>
      </c>
      <c r="AU33" t="s">
        <v>2000</v>
      </c>
      <c r="AV33">
        <v>225</v>
      </c>
      <c r="AW33">
        <v>200</v>
      </c>
      <c r="AX33">
        <f>LEN(Units[[#This Row],[special_rules]])</f>
        <v>91</v>
      </c>
    </row>
    <row r="34" spans="1:50" hidden="1" x14ac:dyDescent="0.25">
      <c r="A34">
        <v>33</v>
      </c>
      <c r="B34" t="s">
        <v>2001</v>
      </c>
      <c r="D34" t="str">
        <f>_xlfn.CONCAT(Units[[#This Row],[unit_name]],IF(Units[[#This Row],[attribut]]="","",_xlfn.CONCAT(" - ",Units[[#This Row],[attribut]])))</f>
        <v>ASSAULT TERMINATOR SWORD BROTHERS - Stormclaw Strike</v>
      </c>
      <c r="E34">
        <v>1</v>
      </c>
      <c r="F34">
        <v>1</v>
      </c>
      <c r="G34" t="s">
        <v>1744</v>
      </c>
      <c r="H34">
        <v>5</v>
      </c>
      <c r="I34" t="s">
        <v>1625</v>
      </c>
      <c r="L34" t="s">
        <v>1602</v>
      </c>
      <c r="M34" t="s">
        <v>1602</v>
      </c>
      <c r="N34">
        <v>4</v>
      </c>
      <c r="O34">
        <v>4</v>
      </c>
      <c r="S34">
        <v>3</v>
      </c>
      <c r="T34">
        <v>3</v>
      </c>
      <c r="U34">
        <v>4</v>
      </c>
      <c r="V34" t="s">
        <v>1601</v>
      </c>
      <c r="W34">
        <v>2</v>
      </c>
      <c r="X34" t="s">
        <v>1602</v>
      </c>
      <c r="Y34" t="s">
        <v>1619</v>
      </c>
      <c r="Z34" t="s">
        <v>350</v>
      </c>
      <c r="AL34" t="s">
        <v>652</v>
      </c>
      <c r="AM34" t="s">
        <v>662</v>
      </c>
      <c r="AN34" t="s">
        <v>664</v>
      </c>
      <c r="AO34" t="s">
        <v>654</v>
      </c>
      <c r="AU34" t="s">
        <v>2000</v>
      </c>
      <c r="AV34">
        <v>175</v>
      </c>
      <c r="AW34">
        <v>200</v>
      </c>
      <c r="AX34">
        <f>LEN(Units[[#This Row],[special_rules]])</f>
        <v>91</v>
      </c>
    </row>
    <row r="35" spans="1:50" hidden="1" x14ac:dyDescent="0.25">
      <c r="A35">
        <v>34</v>
      </c>
      <c r="B35" t="s">
        <v>2002</v>
      </c>
      <c r="D35" t="str">
        <f>_xlfn.CONCAT(Units[[#This Row],[unit_name]],IF(Units[[#This Row],[attribut]]="","",_xlfn.CONCAT(" - ",Units[[#This Row],[attribut]])))</f>
        <v>TERMINATOR SWORD BROTHERS - Imperial Fury</v>
      </c>
      <c r="E35">
        <v>1</v>
      </c>
      <c r="F35">
        <v>1</v>
      </c>
      <c r="G35" t="s">
        <v>1744</v>
      </c>
      <c r="H35">
        <v>10</v>
      </c>
      <c r="I35" t="s">
        <v>1625</v>
      </c>
      <c r="L35" t="s">
        <v>1602</v>
      </c>
      <c r="M35" t="s">
        <v>1602</v>
      </c>
      <c r="N35">
        <v>4</v>
      </c>
      <c r="O35">
        <v>4</v>
      </c>
      <c r="S35">
        <v>3</v>
      </c>
      <c r="T35">
        <v>3</v>
      </c>
      <c r="U35">
        <v>4</v>
      </c>
      <c r="V35" t="s">
        <v>1601</v>
      </c>
      <c r="W35">
        <v>2</v>
      </c>
      <c r="X35" t="s">
        <v>1602</v>
      </c>
      <c r="Y35" t="s">
        <v>1619</v>
      </c>
      <c r="Z35" t="s">
        <v>207</v>
      </c>
      <c r="AA35" t="s">
        <v>108</v>
      </c>
      <c r="AB35" t="s">
        <v>134</v>
      </c>
      <c r="AC35" t="s">
        <v>351</v>
      </c>
      <c r="AD35" t="s">
        <v>348</v>
      </c>
      <c r="AE35" t="s">
        <v>24</v>
      </c>
      <c r="AL35" t="s">
        <v>652</v>
      </c>
      <c r="AM35" t="s">
        <v>662</v>
      </c>
      <c r="AN35" t="s">
        <v>664</v>
      </c>
      <c r="AO35" t="s">
        <v>654</v>
      </c>
      <c r="AU35" t="s">
        <v>2000</v>
      </c>
      <c r="AV35">
        <v>400</v>
      </c>
      <c r="AW35">
        <v>400</v>
      </c>
      <c r="AX35">
        <f>LEN(Units[[#This Row],[special_rules]])</f>
        <v>91</v>
      </c>
    </row>
    <row r="36" spans="1:50" hidden="1" x14ac:dyDescent="0.25">
      <c r="A36">
        <v>35</v>
      </c>
      <c r="B36" t="s">
        <v>1807</v>
      </c>
      <c r="D36" t="str">
        <f>_xlfn.CONCAT(Units[[#This Row],[unit_name]],IF(Units[[#This Row],[attribut]]="","",_xlfn.CONCAT(" - ",Units[[#This Row],[attribut]])))</f>
        <v>ASSAULT SQUAD - Thunderous Charge</v>
      </c>
      <c r="E36">
        <v>1</v>
      </c>
      <c r="F36">
        <v>1</v>
      </c>
      <c r="G36" t="s">
        <v>1791</v>
      </c>
      <c r="H36">
        <v>5</v>
      </c>
      <c r="I36" t="s">
        <v>163</v>
      </c>
      <c r="L36" t="s">
        <v>1600</v>
      </c>
      <c r="M36" t="s">
        <v>1600</v>
      </c>
      <c r="N36">
        <v>4</v>
      </c>
      <c r="O36">
        <v>4</v>
      </c>
      <c r="S36">
        <v>2</v>
      </c>
      <c r="T36">
        <v>2</v>
      </c>
      <c r="U36">
        <v>4</v>
      </c>
      <c r="V36" t="s">
        <v>1601</v>
      </c>
      <c r="W36">
        <v>1</v>
      </c>
      <c r="X36" t="s">
        <v>1600</v>
      </c>
      <c r="Z36" t="s">
        <v>195</v>
      </c>
      <c r="AA36" t="s">
        <v>3403</v>
      </c>
      <c r="AB36" t="s">
        <v>336</v>
      </c>
      <c r="AL36" t="s">
        <v>666</v>
      </c>
      <c r="AU36" t="s">
        <v>1808</v>
      </c>
      <c r="AV36">
        <v>125</v>
      </c>
      <c r="AW36">
        <v>150</v>
      </c>
      <c r="AX36">
        <f>LEN(Units[[#This Row],[special_rules]])</f>
        <v>102</v>
      </c>
    </row>
    <row r="37" spans="1:50" hidden="1" x14ac:dyDescent="0.25">
      <c r="A37">
        <v>36</v>
      </c>
      <c r="B37" t="s">
        <v>1807</v>
      </c>
      <c r="C37" t="s">
        <v>1798</v>
      </c>
      <c r="D37" t="str">
        <f>_xlfn.CONCAT(Units[[#This Row],[unit_name]],IF(Units[[#This Row],[attribut]]="","",_xlfn.CONCAT(" - ",Units[[#This Row],[attribut]])))</f>
        <v>ASSAULT SQUAD - Thunderous Charge - Sword Brother</v>
      </c>
      <c r="E37">
        <v>1</v>
      </c>
      <c r="F37">
        <v>1</v>
      </c>
      <c r="G37" t="s">
        <v>1791</v>
      </c>
      <c r="H37">
        <v>1</v>
      </c>
      <c r="I37" t="s">
        <v>163</v>
      </c>
      <c r="L37" t="s">
        <v>1602</v>
      </c>
      <c r="M37" t="s">
        <v>1602</v>
      </c>
      <c r="N37">
        <v>4</v>
      </c>
      <c r="O37">
        <v>4</v>
      </c>
      <c r="S37">
        <v>3</v>
      </c>
      <c r="T37">
        <v>3</v>
      </c>
      <c r="U37">
        <v>4</v>
      </c>
      <c r="V37" t="s">
        <v>1601</v>
      </c>
      <c r="W37">
        <v>1</v>
      </c>
      <c r="X37" t="s">
        <v>1600</v>
      </c>
      <c r="Z37" t="s">
        <v>195</v>
      </c>
      <c r="AA37" t="s">
        <v>24</v>
      </c>
      <c r="AL37" t="s">
        <v>666</v>
      </c>
      <c r="AU37" t="s">
        <v>1808</v>
      </c>
      <c r="AV37">
        <v>20</v>
      </c>
      <c r="AW37">
        <v>20</v>
      </c>
      <c r="AX37">
        <f>LEN(Units[[#This Row],[special_rules]])</f>
        <v>102</v>
      </c>
    </row>
    <row r="38" spans="1:50" hidden="1" x14ac:dyDescent="0.25">
      <c r="A38">
        <v>37</v>
      </c>
      <c r="B38" t="s">
        <v>1809</v>
      </c>
      <c r="D38" t="str">
        <f>_xlfn.CONCAT(Units[[#This Row],[unit_name]],IF(Units[[#This Row],[attribut]]="","",_xlfn.CONCAT(" - ",Units[[#This Row],[attribut]])))</f>
        <v>ASSAULT SQUAD - Skyborne Assault</v>
      </c>
      <c r="E38">
        <v>1</v>
      </c>
      <c r="F38">
        <v>1</v>
      </c>
      <c r="G38" t="s">
        <v>1791</v>
      </c>
      <c r="H38">
        <v>5</v>
      </c>
      <c r="I38" t="s">
        <v>163</v>
      </c>
      <c r="L38" t="s">
        <v>1600</v>
      </c>
      <c r="M38" t="s">
        <v>1600</v>
      </c>
      <c r="N38">
        <v>4</v>
      </c>
      <c r="O38">
        <v>4</v>
      </c>
      <c r="S38">
        <v>2</v>
      </c>
      <c r="T38">
        <v>2</v>
      </c>
      <c r="U38">
        <v>4</v>
      </c>
      <c r="V38" t="s">
        <v>1601</v>
      </c>
      <c r="W38">
        <v>1</v>
      </c>
      <c r="X38" t="s">
        <v>1600</v>
      </c>
      <c r="Z38" t="s">
        <v>195</v>
      </c>
      <c r="AA38" t="s">
        <v>209</v>
      </c>
      <c r="AB38" t="s">
        <v>336</v>
      </c>
      <c r="AL38" t="s">
        <v>666</v>
      </c>
      <c r="AU38" t="s">
        <v>1810</v>
      </c>
      <c r="AV38">
        <v>105</v>
      </c>
      <c r="AW38">
        <v>100</v>
      </c>
      <c r="AX38">
        <f>LEN(Units[[#This Row],[special_rules]])</f>
        <v>101</v>
      </c>
    </row>
    <row r="39" spans="1:50" hidden="1" x14ac:dyDescent="0.25">
      <c r="A39">
        <v>38</v>
      </c>
      <c r="B39" t="s">
        <v>1809</v>
      </c>
      <c r="C39" t="s">
        <v>1798</v>
      </c>
      <c r="D39" t="str">
        <f>_xlfn.CONCAT(Units[[#This Row],[unit_name]],IF(Units[[#This Row],[attribut]]="","",_xlfn.CONCAT(" - ",Units[[#This Row],[attribut]])))</f>
        <v>ASSAULT SQUAD - Skyborne Assault - Sword Brother</v>
      </c>
      <c r="E39">
        <v>1</v>
      </c>
      <c r="F39">
        <v>1</v>
      </c>
      <c r="G39" t="s">
        <v>1791</v>
      </c>
      <c r="H39">
        <v>1</v>
      </c>
      <c r="I39" t="s">
        <v>163</v>
      </c>
      <c r="L39" t="s">
        <v>1602</v>
      </c>
      <c r="M39" t="s">
        <v>1602</v>
      </c>
      <c r="N39">
        <v>4</v>
      </c>
      <c r="O39">
        <v>4</v>
      </c>
      <c r="S39">
        <v>3</v>
      </c>
      <c r="T39">
        <v>3</v>
      </c>
      <c r="U39">
        <v>4</v>
      </c>
      <c r="V39" t="s">
        <v>1601</v>
      </c>
      <c r="W39">
        <v>1</v>
      </c>
      <c r="X39" t="s">
        <v>1600</v>
      </c>
      <c r="Z39" t="s">
        <v>195</v>
      </c>
      <c r="AA39" t="s">
        <v>19</v>
      </c>
      <c r="AL39" t="s">
        <v>666</v>
      </c>
      <c r="AU39" t="s">
        <v>1810</v>
      </c>
      <c r="AV39">
        <v>20</v>
      </c>
      <c r="AW39">
        <v>20</v>
      </c>
      <c r="AX39">
        <f>LEN(Units[[#This Row],[special_rules]])</f>
        <v>101</v>
      </c>
    </row>
    <row r="40" spans="1:50" hidden="1" x14ac:dyDescent="0.25">
      <c r="A40">
        <v>39</v>
      </c>
      <c r="B40" t="s">
        <v>1927</v>
      </c>
      <c r="C40" t="s">
        <v>1813</v>
      </c>
      <c r="D40" t="str">
        <f>_xlfn.CONCAT(Units[[#This Row],[unit_name]],IF(Units[[#This Row],[attribut]]="","",_xlfn.CONCAT(" - ",Units[[#This Row],[attribut]])))</f>
        <v>BIKE SQUAD - Rapid Thunderbike Squadron - Bike</v>
      </c>
      <c r="E40">
        <v>1</v>
      </c>
      <c r="F40">
        <v>1</v>
      </c>
      <c r="G40" t="s">
        <v>1813</v>
      </c>
      <c r="H40">
        <v>4</v>
      </c>
      <c r="I40" t="s">
        <v>116</v>
      </c>
      <c r="L40" t="s">
        <v>1600</v>
      </c>
      <c r="M40" t="s">
        <v>1600</v>
      </c>
      <c r="N40">
        <v>4</v>
      </c>
      <c r="O40">
        <v>5</v>
      </c>
      <c r="S40">
        <v>3</v>
      </c>
      <c r="T40">
        <v>2</v>
      </c>
      <c r="U40">
        <v>4</v>
      </c>
      <c r="V40" t="s">
        <v>1601</v>
      </c>
      <c r="W40">
        <v>2</v>
      </c>
      <c r="X40" t="s">
        <v>1600</v>
      </c>
      <c r="Z40" t="s">
        <v>203</v>
      </c>
      <c r="AA40" t="s">
        <v>195</v>
      </c>
      <c r="AB40" t="s">
        <v>539</v>
      </c>
      <c r="AC40" t="s">
        <v>197</v>
      </c>
      <c r="AD40" t="s">
        <v>3439</v>
      </c>
      <c r="AE40" t="s">
        <v>24</v>
      </c>
      <c r="AF40" t="s">
        <v>9</v>
      </c>
      <c r="AL40" t="s">
        <v>668</v>
      </c>
      <c r="AU40" t="s">
        <v>1814</v>
      </c>
      <c r="AV40">
        <v>135</v>
      </c>
      <c r="AW40">
        <v>120</v>
      </c>
      <c r="AX40">
        <f>LEN(Units[[#This Row],[special_rules]])</f>
        <v>130</v>
      </c>
    </row>
    <row r="41" spans="1:50" hidden="1" x14ac:dyDescent="0.25">
      <c r="A41">
        <v>40</v>
      </c>
      <c r="B41" t="s">
        <v>1811</v>
      </c>
      <c r="C41" t="s">
        <v>1812</v>
      </c>
      <c r="D41" t="str">
        <f>_xlfn.CONCAT(Units[[#This Row],[unit_name]],IF(Units[[#This Row],[attribut]]="","",_xlfn.CONCAT(" - ",Units[[#This Row],[attribut]])))</f>
        <v>BIKE SQUAD - Rapid Thunderbike Squadron - Assault Bike - Assault Bike</v>
      </c>
      <c r="E41">
        <v>1</v>
      </c>
      <c r="F41">
        <v>1</v>
      </c>
      <c r="G41" t="s">
        <v>1813</v>
      </c>
      <c r="H41">
        <v>1</v>
      </c>
      <c r="I41" t="s">
        <v>116</v>
      </c>
      <c r="L41" t="s">
        <v>1600</v>
      </c>
      <c r="M41" t="s">
        <v>1600</v>
      </c>
      <c r="N41">
        <v>4</v>
      </c>
      <c r="O41">
        <v>5</v>
      </c>
      <c r="S41">
        <v>5</v>
      </c>
      <c r="T41">
        <v>2</v>
      </c>
      <c r="U41">
        <v>4</v>
      </c>
      <c r="V41" t="s">
        <v>1601</v>
      </c>
      <c r="W41">
        <v>2</v>
      </c>
      <c r="X41" t="s">
        <v>1600</v>
      </c>
      <c r="Z41" t="s">
        <v>203</v>
      </c>
      <c r="AA41" t="s">
        <v>195</v>
      </c>
      <c r="AB41" t="s">
        <v>477</v>
      </c>
      <c r="AC41" t="s">
        <v>197</v>
      </c>
      <c r="AD41" t="s">
        <v>9</v>
      </c>
      <c r="AL41" t="s">
        <v>668</v>
      </c>
      <c r="AU41" t="s">
        <v>1814</v>
      </c>
      <c r="AV41">
        <v>40</v>
      </c>
      <c r="AW41">
        <v>40</v>
      </c>
      <c r="AX41">
        <f>LEN(Units[[#This Row],[special_rules]])</f>
        <v>130</v>
      </c>
    </row>
    <row r="42" spans="1:50" hidden="1" x14ac:dyDescent="0.25">
      <c r="A42">
        <v>41</v>
      </c>
      <c r="B42" t="s">
        <v>1596</v>
      </c>
      <c r="C42" t="s">
        <v>1597</v>
      </c>
      <c r="D42" t="str">
        <f>_xlfn.CONCAT(Units[[#This Row],[unit_name]],IF(Units[[#This Row],[attribut]]="","",_xlfn.CONCAT(" - ",Units[[#This Row],[attribut]])))</f>
        <v>DREADNOUGHT - Firestorm Paladin - Full HP</v>
      </c>
      <c r="E42">
        <v>1</v>
      </c>
      <c r="F42">
        <v>1</v>
      </c>
      <c r="G42" t="s">
        <v>1598</v>
      </c>
      <c r="H42">
        <v>1</v>
      </c>
      <c r="I42" t="s">
        <v>163</v>
      </c>
      <c r="J42" t="s">
        <v>1599</v>
      </c>
      <c r="L42" t="s">
        <v>1600</v>
      </c>
      <c r="M42" t="s">
        <v>1600</v>
      </c>
      <c r="N42">
        <v>8</v>
      </c>
      <c r="P42">
        <v>15</v>
      </c>
      <c r="Q42">
        <v>15</v>
      </c>
      <c r="R42">
        <v>13</v>
      </c>
      <c r="S42">
        <v>8</v>
      </c>
      <c r="T42">
        <v>5</v>
      </c>
      <c r="U42">
        <v>4</v>
      </c>
      <c r="V42" t="s">
        <v>1601</v>
      </c>
      <c r="W42">
        <v>3</v>
      </c>
      <c r="X42" t="s">
        <v>1602</v>
      </c>
      <c r="Z42" t="s">
        <v>3396</v>
      </c>
      <c r="AA42" t="s">
        <v>544</v>
      </c>
      <c r="AL42" t="s">
        <v>670</v>
      </c>
      <c r="AM42" t="s">
        <v>672</v>
      </c>
      <c r="AN42" t="s">
        <v>676</v>
      </c>
      <c r="AU42" t="s">
        <v>1603</v>
      </c>
      <c r="AV42">
        <v>65</v>
      </c>
      <c r="AW42">
        <v>60</v>
      </c>
      <c r="AX42">
        <f>LEN(Units[[#This Row],[special_rules]])</f>
        <v>97</v>
      </c>
    </row>
    <row r="43" spans="1:50" hidden="1" x14ac:dyDescent="0.25">
      <c r="A43">
        <v>42</v>
      </c>
      <c r="B43" t="s">
        <v>1596</v>
      </c>
      <c r="C43" t="s">
        <v>1604</v>
      </c>
      <c r="D43" t="str">
        <f>_xlfn.CONCAT(Units[[#This Row],[unit_name]],IF(Units[[#This Row],[attribut]]="","",_xlfn.CONCAT(" - ",Units[[#This Row],[attribut]])))</f>
        <v>DREADNOUGHT - Firestorm Paladin - Mid HP</v>
      </c>
      <c r="E43">
        <v>1</v>
      </c>
      <c r="F43">
        <v>1</v>
      </c>
      <c r="G43" t="s">
        <v>1598</v>
      </c>
      <c r="H43">
        <v>1</v>
      </c>
      <c r="I43" t="s">
        <v>1605</v>
      </c>
      <c r="J43" t="s">
        <v>163</v>
      </c>
      <c r="L43" t="s">
        <v>1606</v>
      </c>
      <c r="M43" t="s">
        <v>1606</v>
      </c>
      <c r="N43">
        <v>8</v>
      </c>
      <c r="P43">
        <v>14</v>
      </c>
      <c r="Q43">
        <v>14</v>
      </c>
      <c r="R43">
        <v>12</v>
      </c>
      <c r="S43">
        <v>5</v>
      </c>
      <c r="T43">
        <v>4</v>
      </c>
      <c r="U43">
        <v>4</v>
      </c>
      <c r="V43" t="s">
        <v>1607</v>
      </c>
      <c r="W43">
        <v>2</v>
      </c>
      <c r="X43" t="s">
        <v>1602</v>
      </c>
      <c r="Z43" t="s">
        <v>3396</v>
      </c>
      <c r="AA43" t="s">
        <v>544</v>
      </c>
      <c r="AL43" t="s">
        <v>670</v>
      </c>
      <c r="AM43" t="s">
        <v>672</v>
      </c>
      <c r="AN43" t="s">
        <v>676</v>
      </c>
      <c r="AU43" t="s">
        <v>1603</v>
      </c>
      <c r="AV43">
        <v>40</v>
      </c>
      <c r="AW43">
        <v>40</v>
      </c>
      <c r="AX43">
        <f>LEN(Units[[#This Row],[special_rules]])</f>
        <v>97</v>
      </c>
    </row>
    <row r="44" spans="1:50" hidden="1" x14ac:dyDescent="0.25">
      <c r="A44">
        <v>43</v>
      </c>
      <c r="B44" t="s">
        <v>1596</v>
      </c>
      <c r="C44" t="s">
        <v>1608</v>
      </c>
      <c r="D44" t="str">
        <f>_xlfn.CONCAT(Units[[#This Row],[unit_name]],IF(Units[[#This Row],[attribut]]="","",_xlfn.CONCAT(" - ",Units[[#This Row],[attribut]])))</f>
        <v>DREADNOUGHT - Firestorm Paladin - Low HP</v>
      </c>
      <c r="E44">
        <v>1</v>
      </c>
      <c r="F44">
        <v>1</v>
      </c>
      <c r="G44" t="s">
        <v>1598</v>
      </c>
      <c r="H44">
        <v>1</v>
      </c>
      <c r="I44" t="s">
        <v>1609</v>
      </c>
      <c r="J44" t="s">
        <v>1610</v>
      </c>
      <c r="L44" t="s">
        <v>1611</v>
      </c>
      <c r="M44" t="s">
        <v>1611</v>
      </c>
      <c r="N44">
        <v>8</v>
      </c>
      <c r="P44">
        <v>13</v>
      </c>
      <c r="Q44">
        <v>13</v>
      </c>
      <c r="R44">
        <v>11</v>
      </c>
      <c r="S44">
        <v>3</v>
      </c>
      <c r="T44">
        <v>3</v>
      </c>
      <c r="U44">
        <v>4</v>
      </c>
      <c r="V44" t="s">
        <v>1612</v>
      </c>
      <c r="W44">
        <v>1</v>
      </c>
      <c r="X44" t="s">
        <v>1602</v>
      </c>
      <c r="Z44" t="s">
        <v>3396</v>
      </c>
      <c r="AA44" t="s">
        <v>544</v>
      </c>
      <c r="AL44" t="s">
        <v>670</v>
      </c>
      <c r="AM44" t="s">
        <v>672</v>
      </c>
      <c r="AN44" t="s">
        <v>676</v>
      </c>
      <c r="AU44" t="s">
        <v>1603</v>
      </c>
      <c r="AV44">
        <v>20</v>
      </c>
      <c r="AW44">
        <v>20</v>
      </c>
      <c r="AX44">
        <f>LEN(Units[[#This Row],[special_rules]])</f>
        <v>97</v>
      </c>
    </row>
    <row r="45" spans="1:50" hidden="1" x14ac:dyDescent="0.25">
      <c r="A45">
        <v>44</v>
      </c>
      <c r="B45" t="s">
        <v>1613</v>
      </c>
      <c r="C45" t="s">
        <v>1597</v>
      </c>
      <c r="D45" t="str">
        <f>_xlfn.CONCAT(Units[[#This Row],[unit_name]],IF(Units[[#This Row],[attribut]]="","",_xlfn.CONCAT(" - ",Units[[#This Row],[attribut]])))</f>
        <v>DREADNOUGHT - Gorath Ironrend - Full HP</v>
      </c>
      <c r="E45">
        <v>1</v>
      </c>
      <c r="F45">
        <v>1</v>
      </c>
      <c r="G45" t="s">
        <v>1598</v>
      </c>
      <c r="H45">
        <v>1</v>
      </c>
      <c r="I45" t="s">
        <v>163</v>
      </c>
      <c r="J45" t="s">
        <v>1599</v>
      </c>
      <c r="L45" t="s">
        <v>1600</v>
      </c>
      <c r="M45" t="s">
        <v>1600</v>
      </c>
      <c r="N45">
        <v>8</v>
      </c>
      <c r="P45">
        <v>15</v>
      </c>
      <c r="Q45">
        <v>15</v>
      </c>
      <c r="R45">
        <v>13</v>
      </c>
      <c r="S45">
        <v>8</v>
      </c>
      <c r="T45">
        <v>5</v>
      </c>
      <c r="U45">
        <v>4</v>
      </c>
      <c r="V45" t="s">
        <v>1601</v>
      </c>
      <c r="W45">
        <v>3</v>
      </c>
      <c r="X45" t="s">
        <v>1602</v>
      </c>
      <c r="Z45" t="s">
        <v>134</v>
      </c>
      <c r="AA45" t="s">
        <v>108</v>
      </c>
      <c r="AB45" t="s">
        <v>408</v>
      </c>
      <c r="AL45" t="s">
        <v>670</v>
      </c>
      <c r="AM45" t="s">
        <v>672</v>
      </c>
      <c r="AN45" t="s">
        <v>676</v>
      </c>
      <c r="AU45" t="s">
        <v>1603</v>
      </c>
      <c r="AV45">
        <v>65</v>
      </c>
      <c r="AW45">
        <v>60</v>
      </c>
      <c r="AX45">
        <f>LEN(Units[[#This Row],[special_rules]])</f>
        <v>97</v>
      </c>
    </row>
    <row r="46" spans="1:50" hidden="1" x14ac:dyDescent="0.25">
      <c r="A46">
        <v>45</v>
      </c>
      <c r="B46" t="s">
        <v>1613</v>
      </c>
      <c r="C46" t="s">
        <v>1604</v>
      </c>
      <c r="D46" t="str">
        <f>_xlfn.CONCAT(Units[[#This Row],[unit_name]],IF(Units[[#This Row],[attribut]]="","",_xlfn.CONCAT(" - ",Units[[#This Row],[attribut]])))</f>
        <v>DREADNOUGHT - Gorath Ironrend - Mid HP</v>
      </c>
      <c r="E46">
        <v>1</v>
      </c>
      <c r="F46">
        <v>1</v>
      </c>
      <c r="G46" t="s">
        <v>1598</v>
      </c>
      <c r="H46">
        <v>1</v>
      </c>
      <c r="I46" t="s">
        <v>1605</v>
      </c>
      <c r="J46" t="s">
        <v>163</v>
      </c>
      <c r="L46" t="s">
        <v>1606</v>
      </c>
      <c r="M46" t="s">
        <v>1606</v>
      </c>
      <c r="N46">
        <v>8</v>
      </c>
      <c r="P46">
        <v>14</v>
      </c>
      <c r="Q46">
        <v>14</v>
      </c>
      <c r="R46">
        <v>12</v>
      </c>
      <c r="S46">
        <v>5</v>
      </c>
      <c r="T46">
        <v>4</v>
      </c>
      <c r="U46">
        <v>4</v>
      </c>
      <c r="V46" t="s">
        <v>1607</v>
      </c>
      <c r="W46">
        <v>2</v>
      </c>
      <c r="X46" t="s">
        <v>1602</v>
      </c>
      <c r="Z46" t="s">
        <v>134</v>
      </c>
      <c r="AA46" t="s">
        <v>108</v>
      </c>
      <c r="AB46" t="s">
        <v>408</v>
      </c>
      <c r="AL46" t="s">
        <v>670</v>
      </c>
      <c r="AM46" t="s">
        <v>672</v>
      </c>
      <c r="AN46" t="s">
        <v>676</v>
      </c>
      <c r="AU46" t="s">
        <v>1603</v>
      </c>
      <c r="AV46">
        <v>40</v>
      </c>
      <c r="AW46">
        <v>40</v>
      </c>
      <c r="AX46">
        <f>LEN(Units[[#This Row],[special_rules]])</f>
        <v>97</v>
      </c>
    </row>
    <row r="47" spans="1:50" hidden="1" x14ac:dyDescent="0.25">
      <c r="A47">
        <v>46</v>
      </c>
      <c r="B47" t="s">
        <v>1613</v>
      </c>
      <c r="C47" t="s">
        <v>1608</v>
      </c>
      <c r="D47" t="str">
        <f>_xlfn.CONCAT(Units[[#This Row],[unit_name]],IF(Units[[#This Row],[attribut]]="","",_xlfn.CONCAT(" - ",Units[[#This Row],[attribut]])))</f>
        <v>DREADNOUGHT - Gorath Ironrend - Low HP</v>
      </c>
      <c r="E47">
        <v>1</v>
      </c>
      <c r="F47">
        <v>1</v>
      </c>
      <c r="G47" t="s">
        <v>1598</v>
      </c>
      <c r="H47">
        <v>1</v>
      </c>
      <c r="I47" t="s">
        <v>1609</v>
      </c>
      <c r="J47" t="s">
        <v>1610</v>
      </c>
      <c r="L47" t="s">
        <v>1611</v>
      </c>
      <c r="M47" t="s">
        <v>1611</v>
      </c>
      <c r="N47">
        <v>8</v>
      </c>
      <c r="P47">
        <v>13</v>
      </c>
      <c r="Q47">
        <v>13</v>
      </c>
      <c r="R47">
        <v>11</v>
      </c>
      <c r="S47">
        <v>3</v>
      </c>
      <c r="T47">
        <v>3</v>
      </c>
      <c r="U47">
        <v>4</v>
      </c>
      <c r="V47" t="s">
        <v>1612</v>
      </c>
      <c r="W47">
        <v>1</v>
      </c>
      <c r="X47" t="s">
        <v>1602</v>
      </c>
      <c r="Z47" t="s">
        <v>134</v>
      </c>
      <c r="AA47" t="s">
        <v>108</v>
      </c>
      <c r="AB47" t="s">
        <v>408</v>
      </c>
      <c r="AL47" t="s">
        <v>670</v>
      </c>
      <c r="AM47" t="s">
        <v>672</v>
      </c>
      <c r="AN47" t="s">
        <v>676</v>
      </c>
      <c r="AU47" t="s">
        <v>1603</v>
      </c>
      <c r="AV47">
        <v>20</v>
      </c>
      <c r="AW47">
        <v>20</v>
      </c>
      <c r="AX47">
        <f>LEN(Units[[#This Row],[special_rules]])</f>
        <v>97</v>
      </c>
    </row>
    <row r="48" spans="1:50" hidden="1" x14ac:dyDescent="0.25">
      <c r="A48">
        <v>47</v>
      </c>
      <c r="B48" t="s">
        <v>1614</v>
      </c>
      <c r="C48" t="s">
        <v>1597</v>
      </c>
      <c r="D48" t="str">
        <f>_xlfn.CONCAT(Units[[#This Row],[unit_name]],IF(Units[[#This Row],[attribut]]="","",_xlfn.CONCAT(" - ",Units[[#This Row],[attribut]])))</f>
        <v>VENERABLE DREADNOUGHT - Grimclaw Furywalker - Full HP</v>
      </c>
      <c r="E48">
        <v>1</v>
      </c>
      <c r="F48">
        <v>1</v>
      </c>
      <c r="G48" t="s">
        <v>1598</v>
      </c>
      <c r="H48">
        <v>1</v>
      </c>
      <c r="I48" t="s">
        <v>163</v>
      </c>
      <c r="J48" t="s">
        <v>1599</v>
      </c>
      <c r="L48" t="s">
        <v>1600</v>
      </c>
      <c r="M48" t="s">
        <v>1600</v>
      </c>
      <c r="N48">
        <v>8</v>
      </c>
      <c r="P48">
        <v>15</v>
      </c>
      <c r="Q48">
        <v>15</v>
      </c>
      <c r="R48">
        <v>13</v>
      </c>
      <c r="S48">
        <v>9</v>
      </c>
      <c r="T48">
        <v>6</v>
      </c>
      <c r="U48">
        <v>4</v>
      </c>
      <c r="V48" t="s">
        <v>1601</v>
      </c>
      <c r="W48">
        <v>3</v>
      </c>
      <c r="X48" t="s">
        <v>1602</v>
      </c>
      <c r="Z48" t="s">
        <v>270</v>
      </c>
      <c r="AA48" t="s">
        <v>108</v>
      </c>
      <c r="AB48" t="s">
        <v>408</v>
      </c>
      <c r="AL48" t="s">
        <v>670</v>
      </c>
      <c r="AM48" t="s">
        <v>686</v>
      </c>
      <c r="AN48" t="s">
        <v>688</v>
      </c>
      <c r="AO48" t="s">
        <v>676</v>
      </c>
      <c r="AU48" t="s">
        <v>1603</v>
      </c>
      <c r="AV48">
        <v>75</v>
      </c>
      <c r="AW48">
        <v>70</v>
      </c>
      <c r="AX48">
        <f>LEN(Units[[#This Row],[special_rules]])</f>
        <v>97</v>
      </c>
    </row>
    <row r="49" spans="1:50" hidden="1" x14ac:dyDescent="0.25">
      <c r="A49">
        <v>48</v>
      </c>
      <c r="B49" t="s">
        <v>1614</v>
      </c>
      <c r="C49" t="s">
        <v>1604</v>
      </c>
      <c r="D49" t="str">
        <f>_xlfn.CONCAT(Units[[#This Row],[unit_name]],IF(Units[[#This Row],[attribut]]="","",_xlfn.CONCAT(" - ",Units[[#This Row],[attribut]])))</f>
        <v>VENERABLE DREADNOUGHT - Grimclaw Furywalker - Mid HP</v>
      </c>
      <c r="E49">
        <v>1</v>
      </c>
      <c r="F49">
        <v>1</v>
      </c>
      <c r="G49" t="s">
        <v>1598</v>
      </c>
      <c r="H49">
        <v>1</v>
      </c>
      <c r="I49" t="s">
        <v>1605</v>
      </c>
      <c r="J49" t="s">
        <v>163</v>
      </c>
      <c r="L49" t="s">
        <v>1606</v>
      </c>
      <c r="M49" t="s">
        <v>1606</v>
      </c>
      <c r="N49">
        <v>8</v>
      </c>
      <c r="P49">
        <v>14</v>
      </c>
      <c r="Q49">
        <v>14</v>
      </c>
      <c r="R49">
        <v>12</v>
      </c>
      <c r="S49">
        <v>6</v>
      </c>
      <c r="T49">
        <v>5</v>
      </c>
      <c r="U49">
        <v>4</v>
      </c>
      <c r="V49" t="s">
        <v>1607</v>
      </c>
      <c r="W49">
        <v>2</v>
      </c>
      <c r="X49" t="s">
        <v>1602</v>
      </c>
      <c r="Z49" t="s">
        <v>270</v>
      </c>
      <c r="AA49" t="s">
        <v>108</v>
      </c>
      <c r="AB49" t="s">
        <v>408</v>
      </c>
      <c r="AL49" t="s">
        <v>670</v>
      </c>
      <c r="AM49" t="s">
        <v>686</v>
      </c>
      <c r="AN49" t="s">
        <v>688</v>
      </c>
      <c r="AO49" t="s">
        <v>676</v>
      </c>
      <c r="AU49" t="s">
        <v>1603</v>
      </c>
      <c r="AV49">
        <v>45</v>
      </c>
      <c r="AW49">
        <v>40</v>
      </c>
      <c r="AX49">
        <f>LEN(Units[[#This Row],[special_rules]])</f>
        <v>97</v>
      </c>
    </row>
    <row r="50" spans="1:50" hidden="1" x14ac:dyDescent="0.25">
      <c r="A50">
        <v>49</v>
      </c>
      <c r="B50" t="s">
        <v>1614</v>
      </c>
      <c r="C50" t="s">
        <v>1608</v>
      </c>
      <c r="D50" t="str">
        <f>_xlfn.CONCAT(Units[[#This Row],[unit_name]],IF(Units[[#This Row],[attribut]]="","",_xlfn.CONCAT(" - ",Units[[#This Row],[attribut]])))</f>
        <v>VENERABLE DREADNOUGHT - Grimclaw Furywalker - Low HP</v>
      </c>
      <c r="E50">
        <v>1</v>
      </c>
      <c r="F50">
        <v>1</v>
      </c>
      <c r="G50" t="s">
        <v>1598</v>
      </c>
      <c r="H50">
        <v>1</v>
      </c>
      <c r="I50" t="s">
        <v>1609</v>
      </c>
      <c r="J50" t="s">
        <v>1610</v>
      </c>
      <c r="L50" t="s">
        <v>1611</v>
      </c>
      <c r="M50" t="s">
        <v>1611</v>
      </c>
      <c r="N50">
        <v>8</v>
      </c>
      <c r="P50">
        <v>13</v>
      </c>
      <c r="Q50">
        <v>13</v>
      </c>
      <c r="R50">
        <v>11</v>
      </c>
      <c r="S50">
        <v>3</v>
      </c>
      <c r="T50">
        <v>4</v>
      </c>
      <c r="U50">
        <v>4</v>
      </c>
      <c r="V50" t="s">
        <v>1612</v>
      </c>
      <c r="W50">
        <v>1</v>
      </c>
      <c r="X50" t="s">
        <v>1602</v>
      </c>
      <c r="Z50" t="s">
        <v>270</v>
      </c>
      <c r="AA50" t="s">
        <v>108</v>
      </c>
      <c r="AB50" t="s">
        <v>408</v>
      </c>
      <c r="AL50" t="s">
        <v>670</v>
      </c>
      <c r="AM50" t="s">
        <v>686</v>
      </c>
      <c r="AN50" t="s">
        <v>688</v>
      </c>
      <c r="AO50" t="s">
        <v>676</v>
      </c>
      <c r="AU50" t="s">
        <v>1603</v>
      </c>
      <c r="AV50">
        <v>20</v>
      </c>
      <c r="AW50">
        <v>20</v>
      </c>
      <c r="AX50">
        <f>LEN(Units[[#This Row],[special_rules]])</f>
        <v>97</v>
      </c>
    </row>
    <row r="51" spans="1:50" hidden="1" x14ac:dyDescent="0.25">
      <c r="A51">
        <v>50</v>
      </c>
      <c r="B51" t="s">
        <v>1915</v>
      </c>
      <c r="C51" t="s">
        <v>1597</v>
      </c>
      <c r="D51" t="str">
        <f>_xlfn.CONCAT(Units[[#This Row],[unit_name]],IF(Units[[#This Row],[attribut]]="","",_xlfn.CONCAT(" - ",Units[[#This Row],[attribut]])))</f>
        <v>LAND SPEEDERS - Skyblade Squadron - Full HP</v>
      </c>
      <c r="E51">
        <v>1</v>
      </c>
      <c r="F51">
        <v>1</v>
      </c>
      <c r="G51" t="s">
        <v>1598</v>
      </c>
      <c r="H51">
        <v>3</v>
      </c>
      <c r="I51" t="s">
        <v>1692</v>
      </c>
      <c r="J51" t="s">
        <v>1693</v>
      </c>
      <c r="L51" t="s">
        <v>1600</v>
      </c>
      <c r="M51" t="s">
        <v>1600</v>
      </c>
      <c r="N51">
        <v>4</v>
      </c>
      <c r="P51">
        <v>13</v>
      </c>
      <c r="Q51">
        <v>13</v>
      </c>
      <c r="R51">
        <v>12</v>
      </c>
      <c r="S51">
        <v>6</v>
      </c>
      <c r="T51">
        <v>3</v>
      </c>
      <c r="U51">
        <v>4</v>
      </c>
      <c r="V51" t="s">
        <v>1601</v>
      </c>
      <c r="W51">
        <v>2</v>
      </c>
      <c r="X51" t="s">
        <v>1600</v>
      </c>
      <c r="Z51" t="s">
        <v>3397</v>
      </c>
      <c r="AA51" t="s">
        <v>266</v>
      </c>
      <c r="AB51" t="s">
        <v>9</v>
      </c>
      <c r="AC51" t="s">
        <v>134</v>
      </c>
      <c r="AD51" t="s">
        <v>108</v>
      </c>
      <c r="AE51" t="s">
        <v>477</v>
      </c>
      <c r="AL51" t="s">
        <v>690</v>
      </c>
      <c r="AM51" t="s">
        <v>692</v>
      </c>
      <c r="AN51" t="s">
        <v>694</v>
      </c>
      <c r="AO51" t="s">
        <v>696</v>
      </c>
      <c r="AP51" t="s">
        <v>682</v>
      </c>
      <c r="AU51" t="s">
        <v>1916</v>
      </c>
      <c r="AV51">
        <v>100</v>
      </c>
      <c r="AW51">
        <v>90</v>
      </c>
      <c r="AX51">
        <f>LEN(Units[[#This Row],[special_rules]])</f>
        <v>105</v>
      </c>
    </row>
    <row r="52" spans="1:50" hidden="1" x14ac:dyDescent="0.25">
      <c r="A52">
        <v>51</v>
      </c>
      <c r="B52" t="s">
        <v>1915</v>
      </c>
      <c r="C52" t="s">
        <v>1604</v>
      </c>
      <c r="D52" t="str">
        <f>_xlfn.CONCAT(Units[[#This Row],[unit_name]],IF(Units[[#This Row],[attribut]]="","",_xlfn.CONCAT(" - ",Units[[#This Row],[attribut]])))</f>
        <v>LAND SPEEDERS - Skyblade Squadron - Mid HP</v>
      </c>
      <c r="E52">
        <v>1</v>
      </c>
      <c r="F52">
        <v>1</v>
      </c>
      <c r="G52" t="s">
        <v>1598</v>
      </c>
      <c r="H52">
        <v>3</v>
      </c>
      <c r="I52" t="s">
        <v>1599</v>
      </c>
      <c r="J52" t="s">
        <v>1694</v>
      </c>
      <c r="L52" t="s">
        <v>1606</v>
      </c>
      <c r="M52" t="s">
        <v>1606</v>
      </c>
      <c r="N52">
        <v>4</v>
      </c>
      <c r="P52">
        <v>12</v>
      </c>
      <c r="Q52">
        <v>12</v>
      </c>
      <c r="R52">
        <v>11</v>
      </c>
      <c r="S52">
        <v>4</v>
      </c>
      <c r="T52">
        <v>2</v>
      </c>
      <c r="U52">
        <v>4</v>
      </c>
      <c r="V52" t="s">
        <v>1607</v>
      </c>
      <c r="W52">
        <v>1</v>
      </c>
      <c r="X52" t="s">
        <v>1600</v>
      </c>
      <c r="Z52" t="s">
        <v>3397</v>
      </c>
      <c r="AA52" t="s">
        <v>266</v>
      </c>
      <c r="AB52" t="s">
        <v>9</v>
      </c>
      <c r="AC52" t="s">
        <v>134</v>
      </c>
      <c r="AD52" t="s">
        <v>108</v>
      </c>
      <c r="AE52" t="s">
        <v>477</v>
      </c>
      <c r="AL52" t="s">
        <v>690</v>
      </c>
      <c r="AM52" t="s">
        <v>692</v>
      </c>
      <c r="AN52" t="s">
        <v>694</v>
      </c>
      <c r="AO52" t="s">
        <v>696</v>
      </c>
      <c r="AP52" t="s">
        <v>682</v>
      </c>
      <c r="AU52" t="s">
        <v>1916</v>
      </c>
      <c r="AV52">
        <v>65</v>
      </c>
      <c r="AW52">
        <v>60</v>
      </c>
      <c r="AX52">
        <f>LEN(Units[[#This Row],[special_rules]])</f>
        <v>105</v>
      </c>
    </row>
    <row r="53" spans="1:50" hidden="1" x14ac:dyDescent="0.25">
      <c r="A53">
        <v>52</v>
      </c>
      <c r="B53" t="s">
        <v>1915</v>
      </c>
      <c r="C53" t="s">
        <v>1608</v>
      </c>
      <c r="D53" t="str">
        <f>_xlfn.CONCAT(Units[[#This Row],[unit_name]],IF(Units[[#This Row],[attribut]]="","",_xlfn.CONCAT(" - ",Units[[#This Row],[attribut]])))</f>
        <v>LAND SPEEDERS - Skyblade Squadron - Low HP</v>
      </c>
      <c r="E53">
        <v>1</v>
      </c>
      <c r="F53">
        <v>1</v>
      </c>
      <c r="G53" t="s">
        <v>1598</v>
      </c>
      <c r="H53">
        <v>3</v>
      </c>
      <c r="I53" t="s">
        <v>1625</v>
      </c>
      <c r="J53" t="s">
        <v>1626</v>
      </c>
      <c r="L53" t="s">
        <v>1611</v>
      </c>
      <c r="M53" t="s">
        <v>1611</v>
      </c>
      <c r="N53">
        <v>4</v>
      </c>
      <c r="P53">
        <v>11</v>
      </c>
      <c r="Q53">
        <v>11</v>
      </c>
      <c r="R53">
        <v>10</v>
      </c>
      <c r="S53">
        <v>2</v>
      </c>
      <c r="T53">
        <v>1</v>
      </c>
      <c r="U53">
        <v>4</v>
      </c>
      <c r="V53" t="s">
        <v>1612</v>
      </c>
      <c r="W53">
        <v>0</v>
      </c>
      <c r="X53" t="s">
        <v>1600</v>
      </c>
      <c r="Z53" t="s">
        <v>3397</v>
      </c>
      <c r="AA53" t="s">
        <v>266</v>
      </c>
      <c r="AB53" t="s">
        <v>9</v>
      </c>
      <c r="AC53" t="s">
        <v>134</v>
      </c>
      <c r="AD53" t="s">
        <v>108</v>
      </c>
      <c r="AE53" t="s">
        <v>477</v>
      </c>
      <c r="AL53" t="s">
        <v>690</v>
      </c>
      <c r="AM53" t="s">
        <v>692</v>
      </c>
      <c r="AN53" t="s">
        <v>694</v>
      </c>
      <c r="AO53" t="s">
        <v>696</v>
      </c>
      <c r="AP53" t="s">
        <v>682</v>
      </c>
      <c r="AU53" t="s">
        <v>1916</v>
      </c>
      <c r="AV53">
        <v>35</v>
      </c>
      <c r="AW53">
        <v>30</v>
      </c>
      <c r="AX53">
        <f>LEN(Units[[#This Row],[special_rules]])</f>
        <v>105</v>
      </c>
    </row>
    <row r="54" spans="1:50" hidden="1" x14ac:dyDescent="0.25">
      <c r="A54">
        <v>53</v>
      </c>
      <c r="B54" t="s">
        <v>1661</v>
      </c>
      <c r="C54" t="s">
        <v>1597</v>
      </c>
      <c r="D54" t="str">
        <f>_xlfn.CONCAT(Units[[#This Row],[unit_name]],IF(Units[[#This Row],[attribut]]="","",_xlfn.CONCAT(" - ",Units[[#This Row],[attribut]])))</f>
        <v>PREDATOR DESTRUCTOR - Inferno Hunter - Full HP</v>
      </c>
      <c r="E54">
        <v>1</v>
      </c>
      <c r="F54">
        <v>1</v>
      </c>
      <c r="G54" t="s">
        <v>1598</v>
      </c>
      <c r="H54">
        <v>1</v>
      </c>
      <c r="I54" t="s">
        <v>1628</v>
      </c>
      <c r="J54" t="s">
        <v>189</v>
      </c>
      <c r="L54" t="s">
        <v>1600</v>
      </c>
      <c r="M54" t="s">
        <v>1600</v>
      </c>
      <c r="N54">
        <v>6</v>
      </c>
      <c r="P54">
        <v>16</v>
      </c>
      <c r="Q54">
        <v>15</v>
      </c>
      <c r="R54">
        <v>13</v>
      </c>
      <c r="S54">
        <v>11</v>
      </c>
      <c r="T54">
        <v>3</v>
      </c>
      <c r="U54">
        <v>4</v>
      </c>
      <c r="V54" t="s">
        <v>1601</v>
      </c>
      <c r="W54">
        <v>3</v>
      </c>
      <c r="X54" t="s">
        <v>1600</v>
      </c>
      <c r="Z54" t="s">
        <v>487</v>
      </c>
      <c r="AA54" t="s">
        <v>266</v>
      </c>
      <c r="AB54" t="s">
        <v>14</v>
      </c>
      <c r="AC54" t="s">
        <v>207</v>
      </c>
      <c r="AL54" t="s">
        <v>194</v>
      </c>
      <c r="AM54" t="s">
        <v>699</v>
      </c>
      <c r="AN54" t="s">
        <v>678</v>
      </c>
      <c r="AU54" t="s">
        <v>1662</v>
      </c>
      <c r="AV54">
        <v>55</v>
      </c>
      <c r="AW54">
        <v>60</v>
      </c>
      <c r="AX54">
        <f>LEN(Units[[#This Row],[special_rules]])</f>
        <v>95</v>
      </c>
    </row>
    <row r="55" spans="1:50" hidden="1" x14ac:dyDescent="0.25">
      <c r="A55">
        <v>54</v>
      </c>
      <c r="B55" t="s">
        <v>1661</v>
      </c>
      <c r="C55" t="s">
        <v>1604</v>
      </c>
      <c r="D55" t="str">
        <f>_xlfn.CONCAT(Units[[#This Row],[unit_name]],IF(Units[[#This Row],[attribut]]="","",_xlfn.CONCAT(" - ",Units[[#This Row],[attribut]])))</f>
        <v>PREDATOR DESTRUCTOR - Inferno Hunter - Mid HP</v>
      </c>
      <c r="E55">
        <v>1</v>
      </c>
      <c r="F55">
        <v>1</v>
      </c>
      <c r="G55" t="s">
        <v>1598</v>
      </c>
      <c r="H55">
        <v>1</v>
      </c>
      <c r="I55" t="s">
        <v>1626</v>
      </c>
      <c r="J55" t="s">
        <v>1628</v>
      </c>
      <c r="L55" t="s">
        <v>1606</v>
      </c>
      <c r="M55" t="s">
        <v>1606</v>
      </c>
      <c r="N55">
        <v>6</v>
      </c>
      <c r="P55">
        <v>15</v>
      </c>
      <c r="Q55">
        <v>14</v>
      </c>
      <c r="R55">
        <v>12</v>
      </c>
      <c r="S55">
        <v>7</v>
      </c>
      <c r="T55">
        <v>2</v>
      </c>
      <c r="U55">
        <v>4</v>
      </c>
      <c r="V55" t="s">
        <v>1607</v>
      </c>
      <c r="W55">
        <v>2</v>
      </c>
      <c r="X55" t="s">
        <v>1600</v>
      </c>
      <c r="Z55" t="s">
        <v>487</v>
      </c>
      <c r="AA55" t="s">
        <v>266</v>
      </c>
      <c r="AB55" t="s">
        <v>14</v>
      </c>
      <c r="AC55" t="s">
        <v>207</v>
      </c>
      <c r="AL55" t="s">
        <v>194</v>
      </c>
      <c r="AM55" t="s">
        <v>699</v>
      </c>
      <c r="AN55" t="s">
        <v>678</v>
      </c>
      <c r="AU55" t="s">
        <v>1662</v>
      </c>
      <c r="AV55">
        <v>30</v>
      </c>
      <c r="AW55">
        <v>30</v>
      </c>
      <c r="AX55">
        <f>LEN(Units[[#This Row],[special_rules]])</f>
        <v>95</v>
      </c>
    </row>
    <row r="56" spans="1:50" hidden="1" x14ac:dyDescent="0.25">
      <c r="A56">
        <v>55</v>
      </c>
      <c r="B56" t="s">
        <v>1661</v>
      </c>
      <c r="C56" t="s">
        <v>1608</v>
      </c>
      <c r="D56" t="str">
        <f>_xlfn.CONCAT(Units[[#This Row],[unit_name]],IF(Units[[#This Row],[attribut]]="","",_xlfn.CONCAT(" - ",Units[[#This Row],[attribut]])))</f>
        <v>PREDATOR DESTRUCTOR - Inferno Hunter - Low HP</v>
      </c>
      <c r="E56">
        <v>1</v>
      </c>
      <c r="F56">
        <v>1</v>
      </c>
      <c r="G56" t="s">
        <v>1598</v>
      </c>
      <c r="H56">
        <v>1</v>
      </c>
      <c r="I56" t="s">
        <v>1610</v>
      </c>
      <c r="J56" t="s">
        <v>1605</v>
      </c>
      <c r="L56" t="s">
        <v>1611</v>
      </c>
      <c r="M56" t="s">
        <v>1611</v>
      </c>
      <c r="N56">
        <v>6</v>
      </c>
      <c r="P56">
        <v>14</v>
      </c>
      <c r="Q56">
        <v>13</v>
      </c>
      <c r="R56">
        <v>11</v>
      </c>
      <c r="S56">
        <v>4</v>
      </c>
      <c r="T56">
        <v>1</v>
      </c>
      <c r="U56">
        <v>4</v>
      </c>
      <c r="V56" t="s">
        <v>1612</v>
      </c>
      <c r="W56">
        <v>1</v>
      </c>
      <c r="X56" t="s">
        <v>1600</v>
      </c>
      <c r="Z56" t="s">
        <v>487</v>
      </c>
      <c r="AA56" t="s">
        <v>266</v>
      </c>
      <c r="AB56" t="s">
        <v>14</v>
      </c>
      <c r="AC56" t="s">
        <v>207</v>
      </c>
      <c r="AL56" t="s">
        <v>194</v>
      </c>
      <c r="AM56" t="s">
        <v>699</v>
      </c>
      <c r="AN56" t="s">
        <v>678</v>
      </c>
      <c r="AU56" t="s">
        <v>1662</v>
      </c>
      <c r="AV56">
        <v>20</v>
      </c>
      <c r="AW56">
        <v>20</v>
      </c>
      <c r="AX56">
        <f>LEN(Units[[#This Row],[special_rules]])</f>
        <v>95</v>
      </c>
    </row>
    <row r="57" spans="1:50" hidden="1" x14ac:dyDescent="0.25">
      <c r="A57">
        <v>56</v>
      </c>
      <c r="B57" t="s">
        <v>1663</v>
      </c>
      <c r="C57" t="s">
        <v>1597</v>
      </c>
      <c r="D57" t="str">
        <f>_xlfn.CONCAT(Units[[#This Row],[unit_name]],IF(Units[[#This Row],[attribut]]="","",_xlfn.CONCAT(" - ",Units[[#This Row],[attribut]])))</f>
        <v>PREDATOR ANNIHILATOR - Thunderclap Crusader - Full HP</v>
      </c>
      <c r="E57">
        <v>1</v>
      </c>
      <c r="F57">
        <v>1</v>
      </c>
      <c r="G57" t="s">
        <v>1598</v>
      </c>
      <c r="H57">
        <v>1</v>
      </c>
      <c r="I57" t="s">
        <v>1628</v>
      </c>
      <c r="J57" t="s">
        <v>189</v>
      </c>
      <c r="L57" t="s">
        <v>1600</v>
      </c>
      <c r="M57" t="s">
        <v>1600</v>
      </c>
      <c r="N57">
        <v>6</v>
      </c>
      <c r="P57">
        <v>16</v>
      </c>
      <c r="Q57">
        <v>15</v>
      </c>
      <c r="R57">
        <v>13</v>
      </c>
      <c r="S57">
        <v>11</v>
      </c>
      <c r="T57">
        <v>3</v>
      </c>
      <c r="U57">
        <v>4</v>
      </c>
      <c r="V57" t="s">
        <v>1601</v>
      </c>
      <c r="W57">
        <v>3</v>
      </c>
      <c r="X57" t="s">
        <v>1600</v>
      </c>
      <c r="Z57" t="s">
        <v>542</v>
      </c>
      <c r="AA57" t="s">
        <v>543</v>
      </c>
      <c r="AB57" t="s">
        <v>14</v>
      </c>
      <c r="AC57" t="s">
        <v>207</v>
      </c>
      <c r="AL57" t="s">
        <v>703</v>
      </c>
      <c r="AM57" t="s">
        <v>701</v>
      </c>
      <c r="AN57" t="s">
        <v>699</v>
      </c>
      <c r="AO57" t="s">
        <v>678</v>
      </c>
      <c r="AU57" t="s">
        <v>1662</v>
      </c>
      <c r="AV57">
        <v>80</v>
      </c>
      <c r="AW57">
        <v>80</v>
      </c>
      <c r="AX57">
        <f>LEN(Units[[#This Row],[special_rules]])</f>
        <v>95</v>
      </c>
    </row>
    <row r="58" spans="1:50" hidden="1" x14ac:dyDescent="0.25">
      <c r="A58">
        <v>57</v>
      </c>
      <c r="B58" t="s">
        <v>1663</v>
      </c>
      <c r="C58" t="s">
        <v>1604</v>
      </c>
      <c r="D58" t="str">
        <f>_xlfn.CONCAT(Units[[#This Row],[unit_name]],IF(Units[[#This Row],[attribut]]="","",_xlfn.CONCAT(" - ",Units[[#This Row],[attribut]])))</f>
        <v>PREDATOR ANNIHILATOR - Thunderclap Crusader - Mid HP</v>
      </c>
      <c r="E58">
        <v>1</v>
      </c>
      <c r="F58">
        <v>1</v>
      </c>
      <c r="G58" t="s">
        <v>1598</v>
      </c>
      <c r="H58">
        <v>1</v>
      </c>
      <c r="I58" t="s">
        <v>1626</v>
      </c>
      <c r="J58" t="s">
        <v>1628</v>
      </c>
      <c r="L58" t="s">
        <v>1606</v>
      </c>
      <c r="M58" t="s">
        <v>1606</v>
      </c>
      <c r="N58">
        <v>6</v>
      </c>
      <c r="P58">
        <v>15</v>
      </c>
      <c r="Q58">
        <v>14</v>
      </c>
      <c r="R58">
        <v>12</v>
      </c>
      <c r="S58">
        <v>7</v>
      </c>
      <c r="T58">
        <v>2</v>
      </c>
      <c r="U58">
        <v>4</v>
      </c>
      <c r="V58" t="s">
        <v>1607</v>
      </c>
      <c r="W58">
        <v>2</v>
      </c>
      <c r="X58" t="s">
        <v>1600</v>
      </c>
      <c r="Z58" t="s">
        <v>542</v>
      </c>
      <c r="AA58" t="s">
        <v>543</v>
      </c>
      <c r="AB58" t="s">
        <v>14</v>
      </c>
      <c r="AC58" t="s">
        <v>207</v>
      </c>
      <c r="AL58" t="s">
        <v>703</v>
      </c>
      <c r="AM58" t="s">
        <v>701</v>
      </c>
      <c r="AN58" t="s">
        <v>699</v>
      </c>
      <c r="AO58" t="s">
        <v>678</v>
      </c>
      <c r="AU58" t="s">
        <v>1662</v>
      </c>
      <c r="AV58">
        <v>45</v>
      </c>
      <c r="AW58">
        <v>40</v>
      </c>
      <c r="AX58">
        <f>LEN(Units[[#This Row],[special_rules]])</f>
        <v>95</v>
      </c>
    </row>
    <row r="59" spans="1:50" hidden="1" x14ac:dyDescent="0.25">
      <c r="A59">
        <v>58</v>
      </c>
      <c r="B59" t="s">
        <v>1663</v>
      </c>
      <c r="C59" t="s">
        <v>1608</v>
      </c>
      <c r="D59" t="str">
        <f>_xlfn.CONCAT(Units[[#This Row],[unit_name]],IF(Units[[#This Row],[attribut]]="","",_xlfn.CONCAT(" - ",Units[[#This Row],[attribut]])))</f>
        <v>PREDATOR ANNIHILATOR - Thunderclap Crusader - Low HP</v>
      </c>
      <c r="E59">
        <v>1</v>
      </c>
      <c r="F59">
        <v>1</v>
      </c>
      <c r="G59" t="s">
        <v>1598</v>
      </c>
      <c r="H59">
        <v>1</v>
      </c>
      <c r="I59" t="s">
        <v>1610</v>
      </c>
      <c r="J59" t="s">
        <v>1605</v>
      </c>
      <c r="L59" t="s">
        <v>1611</v>
      </c>
      <c r="M59" t="s">
        <v>1611</v>
      </c>
      <c r="N59">
        <v>6</v>
      </c>
      <c r="P59">
        <v>14</v>
      </c>
      <c r="Q59">
        <v>13</v>
      </c>
      <c r="R59">
        <v>11</v>
      </c>
      <c r="S59">
        <v>4</v>
      </c>
      <c r="T59">
        <v>1</v>
      </c>
      <c r="U59">
        <v>4</v>
      </c>
      <c r="V59" t="s">
        <v>1612</v>
      </c>
      <c r="W59">
        <v>1</v>
      </c>
      <c r="X59" t="s">
        <v>1600</v>
      </c>
      <c r="Z59" t="s">
        <v>542</v>
      </c>
      <c r="AA59" t="s">
        <v>543</v>
      </c>
      <c r="AB59" t="s">
        <v>14</v>
      </c>
      <c r="AC59" t="s">
        <v>207</v>
      </c>
      <c r="AL59" t="s">
        <v>703</v>
      </c>
      <c r="AM59" t="s">
        <v>701</v>
      </c>
      <c r="AN59" t="s">
        <v>699</v>
      </c>
      <c r="AO59" t="s">
        <v>678</v>
      </c>
      <c r="AU59" t="s">
        <v>1662</v>
      </c>
      <c r="AV59">
        <v>30</v>
      </c>
      <c r="AW59">
        <v>30</v>
      </c>
      <c r="AX59">
        <f>LEN(Units[[#This Row],[special_rules]])</f>
        <v>95</v>
      </c>
    </row>
    <row r="60" spans="1:50" hidden="1" x14ac:dyDescent="0.25">
      <c r="A60">
        <v>59</v>
      </c>
      <c r="B60" t="s">
        <v>1664</v>
      </c>
      <c r="C60" t="s">
        <v>1597</v>
      </c>
      <c r="D60" t="str">
        <f>_xlfn.CONCAT(Units[[#This Row],[unit_name]],IF(Units[[#This Row],[attribut]]="","",_xlfn.CONCAT(" - ",Units[[#This Row],[attribut]])))</f>
        <v>RHINO - Crusader’s Roar - Full HP</v>
      </c>
      <c r="E60">
        <v>1</v>
      </c>
      <c r="F60">
        <v>1</v>
      </c>
      <c r="G60" t="s">
        <v>1598</v>
      </c>
      <c r="H60">
        <v>1</v>
      </c>
      <c r="I60" t="s">
        <v>116</v>
      </c>
      <c r="J60" t="s">
        <v>133</v>
      </c>
      <c r="L60" t="s">
        <v>1600</v>
      </c>
      <c r="M60" t="s">
        <v>1600</v>
      </c>
      <c r="N60">
        <v>6</v>
      </c>
      <c r="P60">
        <v>14</v>
      </c>
      <c r="Q60">
        <v>14</v>
      </c>
      <c r="R60">
        <v>13</v>
      </c>
      <c r="S60">
        <v>10</v>
      </c>
      <c r="T60">
        <v>3</v>
      </c>
      <c r="U60">
        <v>4</v>
      </c>
      <c r="V60" t="s">
        <v>1601</v>
      </c>
      <c r="W60">
        <v>2</v>
      </c>
      <c r="X60" t="s">
        <v>1600</v>
      </c>
      <c r="Z60" t="s">
        <v>14</v>
      </c>
      <c r="AA60" t="s">
        <v>207</v>
      </c>
      <c r="AL60" t="s">
        <v>705</v>
      </c>
      <c r="AM60" t="s">
        <v>701</v>
      </c>
      <c r="AN60" t="s">
        <v>699</v>
      </c>
      <c r="AO60" t="s">
        <v>676</v>
      </c>
      <c r="AP60" t="s">
        <v>3460</v>
      </c>
      <c r="AQ60" t="s">
        <v>3476</v>
      </c>
      <c r="AU60" t="s">
        <v>1665</v>
      </c>
      <c r="AV60">
        <v>30</v>
      </c>
      <c r="AW60">
        <v>30</v>
      </c>
      <c r="AX60">
        <f>LEN(Units[[#This Row],[special_rules]])</f>
        <v>107</v>
      </c>
    </row>
    <row r="61" spans="1:50" hidden="1" x14ac:dyDescent="0.25">
      <c r="A61">
        <v>60</v>
      </c>
      <c r="B61" t="s">
        <v>1664</v>
      </c>
      <c r="C61" t="s">
        <v>1604</v>
      </c>
      <c r="D61" t="str">
        <f>_xlfn.CONCAT(Units[[#This Row],[unit_name]],IF(Units[[#This Row],[attribut]]="","",_xlfn.CONCAT(" - ",Units[[#This Row],[attribut]])))</f>
        <v>RHINO - Crusader’s Roar - Mid HP</v>
      </c>
      <c r="E61">
        <v>1</v>
      </c>
      <c r="F61">
        <v>1</v>
      </c>
      <c r="G61" t="s">
        <v>1598</v>
      </c>
      <c r="H61">
        <v>1</v>
      </c>
      <c r="I61" t="s">
        <v>241</v>
      </c>
      <c r="J61" t="s">
        <v>116</v>
      </c>
      <c r="L61" t="s">
        <v>1606</v>
      </c>
      <c r="M61" t="s">
        <v>1606</v>
      </c>
      <c r="N61">
        <v>6</v>
      </c>
      <c r="P61">
        <v>13</v>
      </c>
      <c r="Q61">
        <v>13</v>
      </c>
      <c r="R61">
        <v>12</v>
      </c>
      <c r="S61">
        <v>7</v>
      </c>
      <c r="T61">
        <v>2</v>
      </c>
      <c r="U61">
        <v>4</v>
      </c>
      <c r="V61" t="s">
        <v>1607</v>
      </c>
      <c r="W61">
        <v>1</v>
      </c>
      <c r="X61" t="s">
        <v>1600</v>
      </c>
      <c r="Z61" t="s">
        <v>14</v>
      </c>
      <c r="AA61" t="s">
        <v>207</v>
      </c>
      <c r="AL61" t="s">
        <v>705</v>
      </c>
      <c r="AM61" t="s">
        <v>701</v>
      </c>
      <c r="AN61" t="s">
        <v>699</v>
      </c>
      <c r="AO61" t="s">
        <v>676</v>
      </c>
      <c r="AP61" t="s">
        <v>3460</v>
      </c>
      <c r="AQ61" t="s">
        <v>3476</v>
      </c>
      <c r="AU61" t="s">
        <v>1665</v>
      </c>
      <c r="AV61">
        <v>15</v>
      </c>
      <c r="AW61">
        <v>20</v>
      </c>
      <c r="AX61">
        <f>LEN(Units[[#This Row],[special_rules]])</f>
        <v>107</v>
      </c>
    </row>
    <row r="62" spans="1:50" hidden="1" x14ac:dyDescent="0.25">
      <c r="A62">
        <v>61</v>
      </c>
      <c r="B62" t="s">
        <v>1664</v>
      </c>
      <c r="C62" t="s">
        <v>1608</v>
      </c>
      <c r="D62" t="str">
        <f>_xlfn.CONCAT(Units[[#This Row],[unit_name]],IF(Units[[#This Row],[attribut]]="","",_xlfn.CONCAT(" - ",Units[[#This Row],[attribut]])))</f>
        <v>RHINO - Crusader’s Roar - Low HP</v>
      </c>
      <c r="E62">
        <v>1</v>
      </c>
      <c r="F62">
        <v>1</v>
      </c>
      <c r="G62" t="s">
        <v>1598</v>
      </c>
      <c r="H62">
        <v>1</v>
      </c>
      <c r="I62" t="s">
        <v>1605</v>
      </c>
      <c r="J62" t="s">
        <v>163</v>
      </c>
      <c r="L62" t="s">
        <v>1611</v>
      </c>
      <c r="M62" t="s">
        <v>1611</v>
      </c>
      <c r="N62">
        <v>6</v>
      </c>
      <c r="P62">
        <v>12</v>
      </c>
      <c r="Q62">
        <v>12</v>
      </c>
      <c r="R62">
        <v>11</v>
      </c>
      <c r="S62">
        <v>3</v>
      </c>
      <c r="T62">
        <v>1</v>
      </c>
      <c r="U62">
        <v>4</v>
      </c>
      <c r="V62" t="s">
        <v>1612</v>
      </c>
      <c r="W62">
        <v>0</v>
      </c>
      <c r="X62" t="s">
        <v>1600</v>
      </c>
      <c r="Z62" t="s">
        <v>14</v>
      </c>
      <c r="AA62" t="s">
        <v>207</v>
      </c>
      <c r="AL62" t="s">
        <v>705</v>
      </c>
      <c r="AM62" t="s">
        <v>701</v>
      </c>
      <c r="AN62" t="s">
        <v>699</v>
      </c>
      <c r="AO62" t="s">
        <v>676</v>
      </c>
      <c r="AP62" t="s">
        <v>3460</v>
      </c>
      <c r="AQ62" t="s">
        <v>3476</v>
      </c>
      <c r="AU62" t="s">
        <v>1665</v>
      </c>
      <c r="AV62">
        <v>10</v>
      </c>
      <c r="AW62">
        <v>10</v>
      </c>
      <c r="AX62">
        <f>LEN(Units[[#This Row],[special_rules]])</f>
        <v>107</v>
      </c>
    </row>
    <row r="63" spans="1:50" hidden="1" x14ac:dyDescent="0.25">
      <c r="A63">
        <v>62</v>
      </c>
      <c r="B63" t="s">
        <v>1666</v>
      </c>
      <c r="C63" t="s">
        <v>1597</v>
      </c>
      <c r="D63" t="str">
        <f>_xlfn.CONCAT(Units[[#This Row],[unit_name]],IF(Units[[#This Row],[attribut]]="","",_xlfn.CONCAT(" - ",Units[[#This Row],[attribut]])))</f>
        <v>RHINO - Crusader’s Steed - Full HP</v>
      </c>
      <c r="E63">
        <v>1</v>
      </c>
      <c r="F63">
        <v>1</v>
      </c>
      <c r="G63" t="s">
        <v>1598</v>
      </c>
      <c r="H63">
        <v>1</v>
      </c>
      <c r="I63" t="s">
        <v>116</v>
      </c>
      <c r="J63" t="s">
        <v>133</v>
      </c>
      <c r="L63" t="s">
        <v>1600</v>
      </c>
      <c r="M63" t="s">
        <v>1600</v>
      </c>
      <c r="N63">
        <v>6</v>
      </c>
      <c r="P63">
        <v>14</v>
      </c>
      <c r="Q63">
        <v>14</v>
      </c>
      <c r="R63">
        <v>13</v>
      </c>
      <c r="S63">
        <v>10</v>
      </c>
      <c r="T63">
        <v>3</v>
      </c>
      <c r="U63">
        <v>4</v>
      </c>
      <c r="V63" t="s">
        <v>1601</v>
      </c>
      <c r="W63">
        <v>2</v>
      </c>
      <c r="X63" t="s">
        <v>1600</v>
      </c>
      <c r="Z63" t="s">
        <v>14</v>
      </c>
      <c r="AA63" t="s">
        <v>207</v>
      </c>
      <c r="AL63" t="s">
        <v>705</v>
      </c>
      <c r="AM63" t="s">
        <v>699</v>
      </c>
      <c r="AN63" t="s">
        <v>676</v>
      </c>
      <c r="AO63" t="s">
        <v>3460</v>
      </c>
      <c r="AP63" t="s">
        <v>3476</v>
      </c>
      <c r="AU63" t="s">
        <v>1665</v>
      </c>
      <c r="AV63">
        <v>25</v>
      </c>
      <c r="AW63">
        <v>20</v>
      </c>
      <c r="AX63">
        <f>LEN(Units[[#This Row],[special_rules]])</f>
        <v>107</v>
      </c>
    </row>
    <row r="64" spans="1:50" hidden="1" x14ac:dyDescent="0.25">
      <c r="A64">
        <v>63</v>
      </c>
      <c r="B64" t="s">
        <v>1666</v>
      </c>
      <c r="C64" t="s">
        <v>1604</v>
      </c>
      <c r="D64" t="str">
        <f>_xlfn.CONCAT(Units[[#This Row],[unit_name]],IF(Units[[#This Row],[attribut]]="","",_xlfn.CONCAT(" - ",Units[[#This Row],[attribut]])))</f>
        <v>RHINO - Crusader’s Steed - Mid HP</v>
      </c>
      <c r="E64">
        <v>1</v>
      </c>
      <c r="F64">
        <v>1</v>
      </c>
      <c r="G64" t="s">
        <v>1598</v>
      </c>
      <c r="H64">
        <v>1</v>
      </c>
      <c r="I64" t="s">
        <v>241</v>
      </c>
      <c r="J64" t="s">
        <v>116</v>
      </c>
      <c r="L64" t="s">
        <v>1606</v>
      </c>
      <c r="M64" t="s">
        <v>1606</v>
      </c>
      <c r="N64">
        <v>6</v>
      </c>
      <c r="P64">
        <v>13</v>
      </c>
      <c r="Q64">
        <v>13</v>
      </c>
      <c r="R64">
        <v>12</v>
      </c>
      <c r="S64">
        <v>7</v>
      </c>
      <c r="T64">
        <v>2</v>
      </c>
      <c r="U64">
        <v>4</v>
      </c>
      <c r="V64" t="s">
        <v>1607</v>
      </c>
      <c r="W64">
        <v>1</v>
      </c>
      <c r="X64" t="s">
        <v>1600</v>
      </c>
      <c r="Z64" t="s">
        <v>14</v>
      </c>
      <c r="AA64" t="s">
        <v>207</v>
      </c>
      <c r="AL64" t="s">
        <v>705</v>
      </c>
      <c r="AM64" t="s">
        <v>699</v>
      </c>
      <c r="AN64" t="s">
        <v>676</v>
      </c>
      <c r="AO64" t="s">
        <v>3460</v>
      </c>
      <c r="AP64" t="s">
        <v>3476</v>
      </c>
      <c r="AU64" t="s">
        <v>1665</v>
      </c>
      <c r="AV64">
        <v>10</v>
      </c>
      <c r="AW64">
        <v>10</v>
      </c>
      <c r="AX64">
        <f>LEN(Units[[#This Row],[special_rules]])</f>
        <v>107</v>
      </c>
    </row>
    <row r="65" spans="1:50" hidden="1" x14ac:dyDescent="0.25">
      <c r="A65">
        <v>64</v>
      </c>
      <c r="B65" t="s">
        <v>1666</v>
      </c>
      <c r="C65" t="s">
        <v>1608</v>
      </c>
      <c r="D65" t="str">
        <f>_xlfn.CONCAT(Units[[#This Row],[unit_name]],IF(Units[[#This Row],[attribut]]="","",_xlfn.CONCAT(" - ",Units[[#This Row],[attribut]])))</f>
        <v>RHINO - Crusader’s Steed - Low HP</v>
      </c>
      <c r="E65">
        <v>1</v>
      </c>
      <c r="F65">
        <v>1</v>
      </c>
      <c r="G65" t="s">
        <v>1598</v>
      </c>
      <c r="H65">
        <v>1</v>
      </c>
      <c r="I65" t="s">
        <v>1605</v>
      </c>
      <c r="J65" t="s">
        <v>163</v>
      </c>
      <c r="L65" t="s">
        <v>1611</v>
      </c>
      <c r="M65" t="s">
        <v>1611</v>
      </c>
      <c r="N65">
        <v>6</v>
      </c>
      <c r="P65">
        <v>12</v>
      </c>
      <c r="Q65">
        <v>12</v>
      </c>
      <c r="R65">
        <v>11</v>
      </c>
      <c r="S65">
        <v>3</v>
      </c>
      <c r="T65">
        <v>1</v>
      </c>
      <c r="U65">
        <v>4</v>
      </c>
      <c r="V65" t="s">
        <v>1612</v>
      </c>
      <c r="W65">
        <v>0</v>
      </c>
      <c r="X65" t="s">
        <v>1600</v>
      </c>
      <c r="Z65" t="s">
        <v>14</v>
      </c>
      <c r="AA65" t="s">
        <v>207</v>
      </c>
      <c r="AL65" t="s">
        <v>705</v>
      </c>
      <c r="AM65" t="s">
        <v>699</v>
      </c>
      <c r="AN65" t="s">
        <v>676</v>
      </c>
      <c r="AO65" t="s">
        <v>3460</v>
      </c>
      <c r="AP65" t="s">
        <v>3476</v>
      </c>
      <c r="AU65" t="s">
        <v>1665</v>
      </c>
      <c r="AV65">
        <v>5</v>
      </c>
      <c r="AW65">
        <v>10</v>
      </c>
      <c r="AX65">
        <f>LEN(Units[[#This Row],[special_rules]])</f>
        <v>107</v>
      </c>
    </row>
    <row r="66" spans="1:50" hidden="1" x14ac:dyDescent="0.25">
      <c r="A66">
        <v>65</v>
      </c>
      <c r="B66" t="s">
        <v>1667</v>
      </c>
      <c r="C66" t="s">
        <v>1597</v>
      </c>
      <c r="D66" t="str">
        <f>_xlfn.CONCAT(Units[[#This Row],[unit_name]],IF(Units[[#This Row],[attribut]]="","",_xlfn.CONCAT(" - ",Units[[#This Row],[attribut]])))</f>
        <v>RAZORBACK - Ironhide Carrier - Full HP</v>
      </c>
      <c r="E66">
        <v>1</v>
      </c>
      <c r="F66">
        <v>1</v>
      </c>
      <c r="G66" t="s">
        <v>1598</v>
      </c>
      <c r="H66">
        <v>1</v>
      </c>
      <c r="I66" t="s">
        <v>116</v>
      </c>
      <c r="J66" t="s">
        <v>133</v>
      </c>
      <c r="L66" t="s">
        <v>1600</v>
      </c>
      <c r="M66" t="s">
        <v>1600</v>
      </c>
      <c r="N66">
        <v>6</v>
      </c>
      <c r="P66">
        <v>14</v>
      </c>
      <c r="Q66">
        <v>14</v>
      </c>
      <c r="R66">
        <v>13</v>
      </c>
      <c r="S66">
        <v>10</v>
      </c>
      <c r="T66">
        <v>3</v>
      </c>
      <c r="U66">
        <v>4</v>
      </c>
      <c r="V66" t="s">
        <v>1601</v>
      </c>
      <c r="W66">
        <v>2</v>
      </c>
      <c r="X66" t="s">
        <v>1600</v>
      </c>
      <c r="Z66" t="s">
        <v>14</v>
      </c>
      <c r="AA66" t="s">
        <v>207</v>
      </c>
      <c r="AL66" t="s">
        <v>713</v>
      </c>
      <c r="AM66" t="s">
        <v>699</v>
      </c>
      <c r="AN66" t="s">
        <v>676</v>
      </c>
      <c r="AO66" t="s">
        <v>3461</v>
      </c>
      <c r="AP66" t="s">
        <v>3456</v>
      </c>
      <c r="AU66" t="s">
        <v>1665</v>
      </c>
      <c r="AV66">
        <v>30</v>
      </c>
      <c r="AW66">
        <v>30</v>
      </c>
      <c r="AX66">
        <f>LEN(Units[[#This Row],[special_rules]])</f>
        <v>107</v>
      </c>
    </row>
    <row r="67" spans="1:50" hidden="1" x14ac:dyDescent="0.25">
      <c r="A67">
        <v>66</v>
      </c>
      <c r="B67" t="s">
        <v>1667</v>
      </c>
      <c r="C67" t="s">
        <v>1604</v>
      </c>
      <c r="D67" t="str">
        <f>_xlfn.CONCAT(Units[[#This Row],[unit_name]],IF(Units[[#This Row],[attribut]]="","",_xlfn.CONCAT(" - ",Units[[#This Row],[attribut]])))</f>
        <v>RAZORBACK - Ironhide Carrier - Mid HP</v>
      </c>
      <c r="E67">
        <v>1</v>
      </c>
      <c r="F67">
        <v>1</v>
      </c>
      <c r="G67" t="s">
        <v>1598</v>
      </c>
      <c r="H67">
        <v>1</v>
      </c>
      <c r="I67" t="s">
        <v>241</v>
      </c>
      <c r="J67" t="s">
        <v>116</v>
      </c>
      <c r="L67" t="s">
        <v>1606</v>
      </c>
      <c r="M67" t="s">
        <v>1606</v>
      </c>
      <c r="N67">
        <v>6</v>
      </c>
      <c r="P67">
        <v>13</v>
      </c>
      <c r="Q67">
        <v>13</v>
      </c>
      <c r="R67">
        <v>12</v>
      </c>
      <c r="S67">
        <v>7</v>
      </c>
      <c r="T67">
        <v>2</v>
      </c>
      <c r="U67">
        <v>4</v>
      </c>
      <c r="V67" t="s">
        <v>1607</v>
      </c>
      <c r="W67">
        <v>1</v>
      </c>
      <c r="X67" t="s">
        <v>1600</v>
      </c>
      <c r="Z67" t="s">
        <v>14</v>
      </c>
      <c r="AA67" t="s">
        <v>207</v>
      </c>
      <c r="AL67" t="s">
        <v>713</v>
      </c>
      <c r="AM67" t="s">
        <v>699</v>
      </c>
      <c r="AN67" t="s">
        <v>676</v>
      </c>
      <c r="AO67" t="s">
        <v>3461</v>
      </c>
      <c r="AP67" t="s">
        <v>3456</v>
      </c>
      <c r="AU67" t="s">
        <v>1665</v>
      </c>
      <c r="AV67">
        <v>20</v>
      </c>
      <c r="AW67">
        <v>20</v>
      </c>
      <c r="AX67">
        <f>LEN(Units[[#This Row],[special_rules]])</f>
        <v>107</v>
      </c>
    </row>
    <row r="68" spans="1:50" hidden="1" x14ac:dyDescent="0.25">
      <c r="A68">
        <v>67</v>
      </c>
      <c r="B68" t="s">
        <v>1667</v>
      </c>
      <c r="C68" t="s">
        <v>1608</v>
      </c>
      <c r="D68" t="str">
        <f>_xlfn.CONCAT(Units[[#This Row],[unit_name]],IF(Units[[#This Row],[attribut]]="","",_xlfn.CONCAT(" - ",Units[[#This Row],[attribut]])))</f>
        <v>RAZORBACK - Ironhide Carrier - Low HP</v>
      </c>
      <c r="E68">
        <v>1</v>
      </c>
      <c r="F68">
        <v>1</v>
      </c>
      <c r="G68" t="s">
        <v>1598</v>
      </c>
      <c r="H68">
        <v>1</v>
      </c>
      <c r="I68" t="s">
        <v>1605</v>
      </c>
      <c r="J68" t="s">
        <v>163</v>
      </c>
      <c r="L68" t="s">
        <v>1611</v>
      </c>
      <c r="M68" t="s">
        <v>1611</v>
      </c>
      <c r="N68">
        <v>6</v>
      </c>
      <c r="P68">
        <v>12</v>
      </c>
      <c r="Q68">
        <v>12</v>
      </c>
      <c r="R68">
        <v>11</v>
      </c>
      <c r="S68">
        <v>3</v>
      </c>
      <c r="T68">
        <v>1</v>
      </c>
      <c r="U68">
        <v>4</v>
      </c>
      <c r="V68" t="s">
        <v>1612</v>
      </c>
      <c r="W68">
        <v>0</v>
      </c>
      <c r="X68" t="s">
        <v>1600</v>
      </c>
      <c r="Z68" t="s">
        <v>14</v>
      </c>
      <c r="AA68" t="s">
        <v>207</v>
      </c>
      <c r="AL68" t="s">
        <v>713</v>
      </c>
      <c r="AM68" t="s">
        <v>699</v>
      </c>
      <c r="AN68" t="s">
        <v>676</v>
      </c>
      <c r="AO68" t="s">
        <v>3461</v>
      </c>
      <c r="AP68" t="s">
        <v>3456</v>
      </c>
      <c r="AU68" t="s">
        <v>1665</v>
      </c>
      <c r="AV68">
        <v>10</v>
      </c>
      <c r="AW68">
        <v>10</v>
      </c>
      <c r="AX68">
        <f>LEN(Units[[#This Row],[special_rules]])</f>
        <v>107</v>
      </c>
    </row>
    <row r="69" spans="1:50" hidden="1" x14ac:dyDescent="0.25">
      <c r="A69">
        <v>68</v>
      </c>
      <c r="B69" t="s">
        <v>1668</v>
      </c>
      <c r="C69" t="s">
        <v>1597</v>
      </c>
      <c r="D69" t="str">
        <f>_xlfn.CONCAT(Units[[#This Row],[unit_name]],IF(Units[[#This Row],[attribut]]="","",_xlfn.CONCAT(" - ",Units[[#This Row],[attribut]])))</f>
        <v>DROP POD - Sword of Retribution - Full HP</v>
      </c>
      <c r="E69">
        <v>1</v>
      </c>
      <c r="F69">
        <v>1</v>
      </c>
      <c r="G69" t="s">
        <v>1598</v>
      </c>
      <c r="H69">
        <v>1</v>
      </c>
      <c r="I69" t="s">
        <v>1669</v>
      </c>
      <c r="L69" t="s">
        <v>1600</v>
      </c>
      <c r="N69">
        <v>0</v>
      </c>
      <c r="P69">
        <v>13</v>
      </c>
      <c r="Q69">
        <v>13</v>
      </c>
      <c r="R69">
        <v>13</v>
      </c>
      <c r="S69">
        <v>8</v>
      </c>
      <c r="T69">
        <v>0</v>
      </c>
      <c r="U69">
        <v>4</v>
      </c>
      <c r="V69" t="s">
        <v>1601</v>
      </c>
      <c r="W69">
        <v>2</v>
      </c>
      <c r="X69" t="s">
        <v>1600</v>
      </c>
      <c r="Z69" t="s">
        <v>551</v>
      </c>
      <c r="AL69" t="s">
        <v>715</v>
      </c>
      <c r="AM69" t="s">
        <v>717</v>
      </c>
      <c r="AN69" t="s">
        <v>719</v>
      </c>
      <c r="AO69" t="s">
        <v>676</v>
      </c>
      <c r="AP69" t="s">
        <v>3455</v>
      </c>
      <c r="AQ69" t="s">
        <v>3456</v>
      </c>
      <c r="AU69" t="s">
        <v>1670</v>
      </c>
      <c r="AV69">
        <v>25</v>
      </c>
      <c r="AW69">
        <v>20</v>
      </c>
      <c r="AX69">
        <f>LEN(Units[[#This Row],[special_rules]])</f>
        <v>97</v>
      </c>
    </row>
    <row r="70" spans="1:50" hidden="1" x14ac:dyDescent="0.25">
      <c r="A70">
        <v>69</v>
      </c>
      <c r="B70" t="s">
        <v>1668</v>
      </c>
      <c r="C70" t="s">
        <v>1604</v>
      </c>
      <c r="D70" t="str">
        <f>_xlfn.CONCAT(Units[[#This Row],[unit_name]],IF(Units[[#This Row],[attribut]]="","",_xlfn.CONCAT(" - ",Units[[#This Row],[attribut]])))</f>
        <v>DROP POD - Sword of Retribution - Mid HP</v>
      </c>
      <c r="E70">
        <v>1</v>
      </c>
      <c r="F70">
        <v>1</v>
      </c>
      <c r="G70" t="s">
        <v>1598</v>
      </c>
      <c r="H70">
        <v>1</v>
      </c>
      <c r="I70" t="s">
        <v>1669</v>
      </c>
      <c r="L70" t="s">
        <v>1600</v>
      </c>
      <c r="N70">
        <v>0</v>
      </c>
      <c r="P70">
        <v>12</v>
      </c>
      <c r="Q70">
        <v>12</v>
      </c>
      <c r="R70">
        <v>12</v>
      </c>
      <c r="S70">
        <v>5</v>
      </c>
      <c r="T70">
        <v>0</v>
      </c>
      <c r="U70">
        <v>4</v>
      </c>
      <c r="V70" t="s">
        <v>1607</v>
      </c>
      <c r="W70">
        <v>1</v>
      </c>
      <c r="X70" t="s">
        <v>1600</v>
      </c>
      <c r="Z70" t="s">
        <v>551</v>
      </c>
      <c r="AL70" t="s">
        <v>715</v>
      </c>
      <c r="AM70" t="s">
        <v>717</v>
      </c>
      <c r="AN70" t="s">
        <v>719</v>
      </c>
      <c r="AO70" t="s">
        <v>676</v>
      </c>
      <c r="AP70" t="s">
        <v>3455</v>
      </c>
      <c r="AQ70" t="s">
        <v>3456</v>
      </c>
      <c r="AU70" t="s">
        <v>1670</v>
      </c>
      <c r="AV70">
        <v>15</v>
      </c>
      <c r="AW70">
        <v>20</v>
      </c>
      <c r="AX70">
        <f>LEN(Units[[#This Row],[special_rules]])</f>
        <v>97</v>
      </c>
    </row>
    <row r="71" spans="1:50" hidden="1" x14ac:dyDescent="0.25">
      <c r="A71">
        <v>70</v>
      </c>
      <c r="B71" t="s">
        <v>1668</v>
      </c>
      <c r="C71" t="s">
        <v>1608</v>
      </c>
      <c r="D71" t="str">
        <f>_xlfn.CONCAT(Units[[#This Row],[unit_name]],IF(Units[[#This Row],[attribut]]="","",_xlfn.CONCAT(" - ",Units[[#This Row],[attribut]])))</f>
        <v>DROP POD - Sword of Retribution - Low HP</v>
      </c>
      <c r="E71">
        <v>1</v>
      </c>
      <c r="F71">
        <v>1</v>
      </c>
      <c r="G71" t="s">
        <v>1598</v>
      </c>
      <c r="H71">
        <v>1</v>
      </c>
      <c r="I71" t="s">
        <v>1669</v>
      </c>
      <c r="L71" t="s">
        <v>1600</v>
      </c>
      <c r="N71">
        <v>0</v>
      </c>
      <c r="P71">
        <v>11</v>
      </c>
      <c r="Q71">
        <v>11</v>
      </c>
      <c r="R71">
        <v>11</v>
      </c>
      <c r="S71">
        <v>3</v>
      </c>
      <c r="T71">
        <v>0</v>
      </c>
      <c r="U71">
        <v>4</v>
      </c>
      <c r="V71" t="s">
        <v>1612</v>
      </c>
      <c r="W71">
        <v>0</v>
      </c>
      <c r="X71" t="s">
        <v>1600</v>
      </c>
      <c r="Z71" t="s">
        <v>551</v>
      </c>
      <c r="AL71" t="s">
        <v>715</v>
      </c>
      <c r="AM71" t="s">
        <v>717</v>
      </c>
      <c r="AN71" t="s">
        <v>719</v>
      </c>
      <c r="AO71" t="s">
        <v>676</v>
      </c>
      <c r="AP71" t="s">
        <v>3455</v>
      </c>
      <c r="AQ71" t="s">
        <v>3456</v>
      </c>
      <c r="AU71" t="s">
        <v>1670</v>
      </c>
      <c r="AV71">
        <v>10</v>
      </c>
      <c r="AW71">
        <v>10</v>
      </c>
      <c r="AX71">
        <f>LEN(Units[[#This Row],[special_rules]])</f>
        <v>97</v>
      </c>
    </row>
    <row r="72" spans="1:50" hidden="1" x14ac:dyDescent="0.25">
      <c r="A72">
        <v>71</v>
      </c>
      <c r="B72" t="s">
        <v>1671</v>
      </c>
      <c r="C72" t="s">
        <v>1597</v>
      </c>
      <c r="D72" t="str">
        <f>_xlfn.CONCAT(Units[[#This Row],[unit_name]],IF(Units[[#This Row],[attribut]]="","",_xlfn.CONCAT(" - ",Units[[#This Row],[attribut]])))</f>
        <v>STORMTALON GUNSHIP - Sky Fury - Full HP</v>
      </c>
      <c r="E72">
        <v>1</v>
      </c>
      <c r="F72">
        <v>1</v>
      </c>
      <c r="G72" t="s">
        <v>1598</v>
      </c>
      <c r="H72">
        <v>1</v>
      </c>
      <c r="I72" t="s">
        <v>1650</v>
      </c>
      <c r="J72" t="s">
        <v>1651</v>
      </c>
      <c r="K72" t="s">
        <v>133</v>
      </c>
      <c r="L72" t="s">
        <v>1600</v>
      </c>
      <c r="M72" t="s">
        <v>1606</v>
      </c>
      <c r="N72">
        <v>6</v>
      </c>
      <c r="P72">
        <v>13</v>
      </c>
      <c r="Q72">
        <v>13</v>
      </c>
      <c r="R72">
        <v>13</v>
      </c>
      <c r="S72">
        <v>10</v>
      </c>
      <c r="T72">
        <v>3</v>
      </c>
      <c r="U72">
        <v>4</v>
      </c>
      <c r="V72" t="s">
        <v>1601</v>
      </c>
      <c r="W72">
        <v>0</v>
      </c>
      <c r="X72" t="s">
        <v>1600</v>
      </c>
      <c r="Z72" t="s">
        <v>3397</v>
      </c>
      <c r="AA72" t="s">
        <v>135</v>
      </c>
      <c r="AB72" t="s">
        <v>14</v>
      </c>
      <c r="AL72" t="s">
        <v>721</v>
      </c>
      <c r="AM72" t="s">
        <v>723</v>
      </c>
      <c r="AN72" t="s">
        <v>725</v>
      </c>
      <c r="AO72" t="s">
        <v>684</v>
      </c>
      <c r="AU72" t="s">
        <v>1672</v>
      </c>
      <c r="AV72">
        <v>65</v>
      </c>
      <c r="AW72">
        <v>60</v>
      </c>
      <c r="AX72">
        <f>LEN(Units[[#This Row],[special_rules]])</f>
        <v>72</v>
      </c>
    </row>
    <row r="73" spans="1:50" hidden="1" x14ac:dyDescent="0.25">
      <c r="A73">
        <v>72</v>
      </c>
      <c r="B73" t="s">
        <v>1671</v>
      </c>
      <c r="C73" t="s">
        <v>1604</v>
      </c>
      <c r="D73" t="str">
        <f>_xlfn.CONCAT(Units[[#This Row],[unit_name]],IF(Units[[#This Row],[attribut]]="","",_xlfn.CONCAT(" - ",Units[[#This Row],[attribut]])))</f>
        <v>STORMTALON GUNSHIP - Sky Fury - Mid HP</v>
      </c>
      <c r="E73">
        <v>1</v>
      </c>
      <c r="F73">
        <v>1</v>
      </c>
      <c r="G73" t="s">
        <v>1598</v>
      </c>
      <c r="H73">
        <v>1</v>
      </c>
      <c r="I73" t="s">
        <v>1653</v>
      </c>
      <c r="J73" t="s">
        <v>1654</v>
      </c>
      <c r="K73" t="s">
        <v>116</v>
      </c>
      <c r="L73" t="s">
        <v>1606</v>
      </c>
      <c r="M73" t="s">
        <v>1611</v>
      </c>
      <c r="N73">
        <v>6</v>
      </c>
      <c r="P73">
        <v>12</v>
      </c>
      <c r="Q73">
        <v>12</v>
      </c>
      <c r="R73">
        <v>12</v>
      </c>
      <c r="S73">
        <v>7</v>
      </c>
      <c r="T73">
        <v>2</v>
      </c>
      <c r="U73">
        <v>4</v>
      </c>
      <c r="V73" t="s">
        <v>1607</v>
      </c>
      <c r="W73">
        <v>0</v>
      </c>
      <c r="X73" t="s">
        <v>1600</v>
      </c>
      <c r="Z73" t="s">
        <v>3397</v>
      </c>
      <c r="AA73" t="s">
        <v>135</v>
      </c>
      <c r="AB73" t="s">
        <v>14</v>
      </c>
      <c r="AL73" t="s">
        <v>721</v>
      </c>
      <c r="AM73" t="s">
        <v>723</v>
      </c>
      <c r="AN73" t="s">
        <v>725</v>
      </c>
      <c r="AO73" t="s">
        <v>684</v>
      </c>
      <c r="AU73" t="s">
        <v>1672</v>
      </c>
      <c r="AV73">
        <v>45</v>
      </c>
      <c r="AW73">
        <v>40</v>
      </c>
      <c r="AX73">
        <f>LEN(Units[[#This Row],[special_rules]])</f>
        <v>72</v>
      </c>
    </row>
    <row r="74" spans="1:50" hidden="1" x14ac:dyDescent="0.25">
      <c r="A74">
        <v>73</v>
      </c>
      <c r="B74" t="s">
        <v>1671</v>
      </c>
      <c r="C74" t="s">
        <v>1608</v>
      </c>
      <c r="D74" t="str">
        <f>_xlfn.CONCAT(Units[[#This Row],[unit_name]],IF(Units[[#This Row],[attribut]]="","",_xlfn.CONCAT(" - ",Units[[#This Row],[attribut]])))</f>
        <v>STORMTALON GUNSHIP - Sky Fury - Low HP</v>
      </c>
      <c r="E74">
        <v>1</v>
      </c>
      <c r="F74">
        <v>1</v>
      </c>
      <c r="G74" t="s">
        <v>1598</v>
      </c>
      <c r="H74">
        <v>1</v>
      </c>
      <c r="I74" t="s">
        <v>1655</v>
      </c>
      <c r="J74" t="s">
        <v>1656</v>
      </c>
      <c r="K74" t="s">
        <v>163</v>
      </c>
      <c r="L74" t="s">
        <v>1611</v>
      </c>
      <c r="M74" t="s">
        <v>1601</v>
      </c>
      <c r="N74">
        <v>6</v>
      </c>
      <c r="P74">
        <v>11</v>
      </c>
      <c r="Q74">
        <v>11</v>
      </c>
      <c r="R74">
        <v>11</v>
      </c>
      <c r="S74">
        <v>3</v>
      </c>
      <c r="T74">
        <v>1</v>
      </c>
      <c r="U74">
        <v>4</v>
      </c>
      <c r="V74" t="s">
        <v>1612</v>
      </c>
      <c r="W74">
        <v>0</v>
      </c>
      <c r="X74" t="s">
        <v>1600</v>
      </c>
      <c r="Z74" t="s">
        <v>3397</v>
      </c>
      <c r="AA74" t="s">
        <v>135</v>
      </c>
      <c r="AB74" t="s">
        <v>14</v>
      </c>
      <c r="AL74" t="s">
        <v>721</v>
      </c>
      <c r="AM74" t="s">
        <v>723</v>
      </c>
      <c r="AN74" t="s">
        <v>725</v>
      </c>
      <c r="AO74" t="s">
        <v>684</v>
      </c>
      <c r="AU74" t="s">
        <v>1672</v>
      </c>
      <c r="AV74">
        <v>20</v>
      </c>
      <c r="AW74">
        <v>20</v>
      </c>
      <c r="AX74">
        <f>LEN(Units[[#This Row],[special_rules]])</f>
        <v>72</v>
      </c>
    </row>
    <row r="75" spans="1:50" hidden="1" x14ac:dyDescent="0.25">
      <c r="A75">
        <v>74</v>
      </c>
      <c r="B75" t="s">
        <v>1649</v>
      </c>
      <c r="C75" t="s">
        <v>1597</v>
      </c>
      <c r="D75" t="str">
        <f>_xlfn.CONCAT(Units[[#This Row],[unit_name]],IF(Units[[#This Row],[attribut]]="","",_xlfn.CONCAT(" - ",Units[[#This Row],[attribut]])))</f>
        <v>STORMRAVEN GUNSHIP - Stormwing Avenger - Full HP</v>
      </c>
      <c r="E75">
        <v>1</v>
      </c>
      <c r="F75">
        <v>1</v>
      </c>
      <c r="G75" t="s">
        <v>1598</v>
      </c>
      <c r="H75">
        <v>1</v>
      </c>
      <c r="I75" t="s">
        <v>1650</v>
      </c>
      <c r="J75" t="s">
        <v>1651</v>
      </c>
      <c r="K75" t="s">
        <v>133</v>
      </c>
      <c r="L75" t="s">
        <v>1600</v>
      </c>
      <c r="M75" t="s">
        <v>1606</v>
      </c>
      <c r="N75">
        <v>8</v>
      </c>
      <c r="P75">
        <v>15</v>
      </c>
      <c r="Q75">
        <v>15</v>
      </c>
      <c r="R75">
        <v>15</v>
      </c>
      <c r="S75">
        <v>14</v>
      </c>
      <c r="T75">
        <v>3</v>
      </c>
      <c r="U75">
        <v>4</v>
      </c>
      <c r="V75" t="s">
        <v>1601</v>
      </c>
      <c r="W75">
        <v>0</v>
      </c>
      <c r="X75" t="s">
        <v>1600</v>
      </c>
      <c r="Z75" t="s">
        <v>3398</v>
      </c>
      <c r="AA75" t="s">
        <v>267</v>
      </c>
      <c r="AB75" t="s">
        <v>204</v>
      </c>
      <c r="AC75" t="s">
        <v>550</v>
      </c>
      <c r="AD75" t="s">
        <v>14</v>
      </c>
      <c r="AL75" t="s">
        <v>727</v>
      </c>
      <c r="AM75" t="s">
        <v>729</v>
      </c>
      <c r="AN75" t="s">
        <v>725</v>
      </c>
      <c r="AO75" t="s">
        <v>3477</v>
      </c>
      <c r="AP75" t="s">
        <v>3456</v>
      </c>
      <c r="AQ75" t="s">
        <v>684</v>
      </c>
      <c r="AU75" t="s">
        <v>1652</v>
      </c>
      <c r="AV75">
        <v>115</v>
      </c>
      <c r="AW75">
        <v>110</v>
      </c>
      <c r="AX75">
        <f>LEN(Units[[#This Row],[special_rules]])</f>
        <v>132</v>
      </c>
    </row>
    <row r="76" spans="1:50" hidden="1" x14ac:dyDescent="0.25">
      <c r="A76">
        <v>75</v>
      </c>
      <c r="B76" t="s">
        <v>1649</v>
      </c>
      <c r="C76" t="s">
        <v>1604</v>
      </c>
      <c r="D76" t="str">
        <f>_xlfn.CONCAT(Units[[#This Row],[unit_name]],IF(Units[[#This Row],[attribut]]="","",_xlfn.CONCAT(" - ",Units[[#This Row],[attribut]])))</f>
        <v>STORMRAVEN GUNSHIP - Stormwing Avenger - Mid HP</v>
      </c>
      <c r="E76">
        <v>1</v>
      </c>
      <c r="F76">
        <v>1</v>
      </c>
      <c r="G76" t="s">
        <v>1598</v>
      </c>
      <c r="H76">
        <v>1</v>
      </c>
      <c r="I76" t="s">
        <v>1653</v>
      </c>
      <c r="J76" t="s">
        <v>1654</v>
      </c>
      <c r="K76" t="s">
        <v>116</v>
      </c>
      <c r="L76" t="s">
        <v>1606</v>
      </c>
      <c r="M76" t="s">
        <v>1611</v>
      </c>
      <c r="N76">
        <v>8</v>
      </c>
      <c r="P76">
        <v>14</v>
      </c>
      <c r="Q76">
        <v>14</v>
      </c>
      <c r="R76">
        <v>14</v>
      </c>
      <c r="S76">
        <v>9</v>
      </c>
      <c r="T76">
        <v>2</v>
      </c>
      <c r="U76">
        <v>4</v>
      </c>
      <c r="V76" t="s">
        <v>1607</v>
      </c>
      <c r="W76">
        <v>0</v>
      </c>
      <c r="X76" t="s">
        <v>1600</v>
      </c>
      <c r="Z76" t="s">
        <v>3398</v>
      </c>
      <c r="AA76" t="s">
        <v>267</v>
      </c>
      <c r="AB76" t="s">
        <v>204</v>
      </c>
      <c r="AC76" t="s">
        <v>550</v>
      </c>
      <c r="AD76" t="s">
        <v>14</v>
      </c>
      <c r="AL76" t="s">
        <v>727</v>
      </c>
      <c r="AM76" t="s">
        <v>729</v>
      </c>
      <c r="AN76" t="s">
        <v>725</v>
      </c>
      <c r="AO76" t="s">
        <v>3477</v>
      </c>
      <c r="AP76" t="s">
        <v>3456</v>
      </c>
      <c r="AQ76" t="s">
        <v>684</v>
      </c>
      <c r="AU76" t="s">
        <v>1652</v>
      </c>
      <c r="AV76">
        <v>70</v>
      </c>
      <c r="AW76">
        <v>70</v>
      </c>
      <c r="AX76">
        <f>LEN(Units[[#This Row],[special_rules]])</f>
        <v>132</v>
      </c>
    </row>
    <row r="77" spans="1:50" hidden="1" x14ac:dyDescent="0.25">
      <c r="A77">
        <v>76</v>
      </c>
      <c r="B77" t="s">
        <v>1649</v>
      </c>
      <c r="C77" t="s">
        <v>1608</v>
      </c>
      <c r="D77" t="str">
        <f>_xlfn.CONCAT(Units[[#This Row],[unit_name]],IF(Units[[#This Row],[attribut]]="","",_xlfn.CONCAT(" - ",Units[[#This Row],[attribut]])))</f>
        <v>STORMRAVEN GUNSHIP - Stormwing Avenger - Low HP</v>
      </c>
      <c r="E77">
        <v>1</v>
      </c>
      <c r="F77">
        <v>1</v>
      </c>
      <c r="G77" t="s">
        <v>1598</v>
      </c>
      <c r="H77">
        <v>1</v>
      </c>
      <c r="I77" t="s">
        <v>1655</v>
      </c>
      <c r="J77" t="s">
        <v>1656</v>
      </c>
      <c r="K77" t="s">
        <v>163</v>
      </c>
      <c r="L77" t="s">
        <v>1611</v>
      </c>
      <c r="M77" t="s">
        <v>1601</v>
      </c>
      <c r="N77">
        <v>8</v>
      </c>
      <c r="P77">
        <v>13</v>
      </c>
      <c r="Q77">
        <v>13</v>
      </c>
      <c r="R77">
        <v>13</v>
      </c>
      <c r="S77">
        <v>5</v>
      </c>
      <c r="T77">
        <v>1</v>
      </c>
      <c r="U77">
        <v>4</v>
      </c>
      <c r="V77" t="s">
        <v>1612</v>
      </c>
      <c r="W77">
        <v>0</v>
      </c>
      <c r="X77" t="s">
        <v>1600</v>
      </c>
      <c r="Z77" t="s">
        <v>3398</v>
      </c>
      <c r="AA77" t="s">
        <v>267</v>
      </c>
      <c r="AB77" t="s">
        <v>204</v>
      </c>
      <c r="AC77" t="s">
        <v>550</v>
      </c>
      <c r="AD77" t="s">
        <v>14</v>
      </c>
      <c r="AL77" t="s">
        <v>727</v>
      </c>
      <c r="AM77" t="s">
        <v>729</v>
      </c>
      <c r="AN77" t="s">
        <v>725</v>
      </c>
      <c r="AO77" t="s">
        <v>3477</v>
      </c>
      <c r="AP77" t="s">
        <v>3456</v>
      </c>
      <c r="AQ77" t="s">
        <v>684</v>
      </c>
      <c r="AU77" t="s">
        <v>1652</v>
      </c>
      <c r="AV77">
        <v>45</v>
      </c>
      <c r="AW77">
        <v>50</v>
      </c>
      <c r="AX77">
        <f>LEN(Units[[#This Row],[special_rules]])</f>
        <v>132</v>
      </c>
    </row>
    <row r="78" spans="1:50" hidden="1" x14ac:dyDescent="0.25">
      <c r="A78">
        <v>77</v>
      </c>
      <c r="B78" t="s">
        <v>2003</v>
      </c>
      <c r="D78" t="str">
        <f>_xlfn.CONCAT(Units[[#This Row],[unit_name]],IF(Units[[#This Row],[attribut]]="","",_xlfn.CONCAT(" - ",Units[[#This Row],[attribut]])))</f>
        <v>PYROCLAST SQUAD - Emberclad Reckoners</v>
      </c>
      <c r="E78">
        <v>1</v>
      </c>
      <c r="F78">
        <v>2</v>
      </c>
      <c r="G78" t="s">
        <v>1744</v>
      </c>
      <c r="H78">
        <v>5</v>
      </c>
      <c r="I78" t="s">
        <v>1626</v>
      </c>
      <c r="L78" t="s">
        <v>1600</v>
      </c>
      <c r="M78" t="s">
        <v>1600</v>
      </c>
      <c r="N78">
        <v>4</v>
      </c>
      <c r="O78">
        <v>4</v>
      </c>
      <c r="S78">
        <v>2</v>
      </c>
      <c r="T78">
        <v>2</v>
      </c>
      <c r="U78">
        <v>4</v>
      </c>
      <c r="V78" t="s">
        <v>1601</v>
      </c>
      <c r="W78">
        <v>1</v>
      </c>
      <c r="X78" t="s">
        <v>1600</v>
      </c>
      <c r="Z78" t="s">
        <v>3399</v>
      </c>
      <c r="AA78" t="s">
        <v>195</v>
      </c>
      <c r="AB78" t="s">
        <v>24</v>
      </c>
      <c r="AC78" t="s">
        <v>9</v>
      </c>
      <c r="AL78" t="s">
        <v>731</v>
      </c>
      <c r="AM78" t="s">
        <v>733</v>
      </c>
      <c r="AU78" t="s">
        <v>2004</v>
      </c>
      <c r="AV78">
        <v>175</v>
      </c>
      <c r="AW78">
        <v>150</v>
      </c>
      <c r="AX78">
        <f>LEN(Units[[#This Row],[special_rules]])</f>
        <v>73</v>
      </c>
    </row>
    <row r="79" spans="1:50" hidden="1" x14ac:dyDescent="0.25">
      <c r="A79">
        <v>78</v>
      </c>
      <c r="B79" t="s">
        <v>2005</v>
      </c>
      <c r="D79" t="str">
        <f>_xlfn.CONCAT(Units[[#This Row],[unit_name]],IF(Units[[#This Row],[attribut]]="","",_xlfn.CONCAT(" - ",Units[[#This Row],[attribut]])))</f>
        <v>FIREDRAKE TERMINATOR SQUAD - Infernal Guard</v>
      </c>
      <c r="E79">
        <v>1</v>
      </c>
      <c r="F79">
        <v>2</v>
      </c>
      <c r="G79" t="s">
        <v>1744</v>
      </c>
      <c r="H79">
        <v>5</v>
      </c>
      <c r="I79" t="s">
        <v>163</v>
      </c>
      <c r="L79" t="s">
        <v>1602</v>
      </c>
      <c r="M79" t="s">
        <v>1602</v>
      </c>
      <c r="N79">
        <v>4</v>
      </c>
      <c r="O79">
        <v>4</v>
      </c>
      <c r="S79">
        <v>3</v>
      </c>
      <c r="T79">
        <v>3</v>
      </c>
      <c r="U79">
        <v>4</v>
      </c>
      <c r="V79" t="s">
        <v>1601</v>
      </c>
      <c r="W79">
        <v>1</v>
      </c>
      <c r="X79" t="s">
        <v>1602</v>
      </c>
      <c r="Y79" t="s">
        <v>1619</v>
      </c>
      <c r="Z79" t="s">
        <v>352</v>
      </c>
      <c r="AL79" t="s">
        <v>3400</v>
      </c>
      <c r="AM79" t="s">
        <v>733</v>
      </c>
      <c r="AU79" t="s">
        <v>2006</v>
      </c>
      <c r="AV79">
        <v>310</v>
      </c>
      <c r="AW79">
        <v>350</v>
      </c>
      <c r="AX79">
        <f>LEN(Units[[#This Row],[special_rules]])</f>
        <v>119</v>
      </c>
    </row>
    <row r="80" spans="1:50" hidden="1" x14ac:dyDescent="0.25">
      <c r="A80">
        <v>79</v>
      </c>
      <c r="B80" t="s">
        <v>1615</v>
      </c>
      <c r="C80" t="s">
        <v>1597</v>
      </c>
      <c r="D80" t="str">
        <f>_xlfn.CONCAT(Units[[#This Row],[unit_name]],IF(Units[[#This Row],[attribut]]="","",_xlfn.CONCAT(" - ",Units[[#This Row],[attribut]])))</f>
        <v>CONTEMPTOR DREADNOUGHT - Vulcan’s Fireheart - Full HP</v>
      </c>
      <c r="E80">
        <v>1</v>
      </c>
      <c r="F80">
        <v>2</v>
      </c>
      <c r="G80" t="s">
        <v>1598</v>
      </c>
      <c r="H80">
        <v>1</v>
      </c>
      <c r="I80" t="s">
        <v>163</v>
      </c>
      <c r="J80" t="s">
        <v>1599</v>
      </c>
      <c r="L80" t="s">
        <v>1600</v>
      </c>
      <c r="M80" t="s">
        <v>1600</v>
      </c>
      <c r="N80">
        <v>8</v>
      </c>
      <c r="P80">
        <v>16</v>
      </c>
      <c r="Q80">
        <v>15</v>
      </c>
      <c r="R80">
        <v>13</v>
      </c>
      <c r="S80">
        <v>10</v>
      </c>
      <c r="T80">
        <v>5</v>
      </c>
      <c r="U80">
        <v>4</v>
      </c>
      <c r="V80" t="s">
        <v>1601</v>
      </c>
      <c r="W80">
        <v>3</v>
      </c>
      <c r="X80" t="s">
        <v>1602</v>
      </c>
      <c r="Y80" t="s">
        <v>1616</v>
      </c>
      <c r="Z80" t="s">
        <v>477</v>
      </c>
      <c r="AA80" t="s">
        <v>108</v>
      </c>
      <c r="AB80" t="s">
        <v>408</v>
      </c>
      <c r="AL80" t="s">
        <v>670</v>
      </c>
      <c r="AM80" t="s">
        <v>686</v>
      </c>
      <c r="AN80" t="s">
        <v>676</v>
      </c>
      <c r="AU80" t="s">
        <v>1617</v>
      </c>
      <c r="AV80">
        <v>90</v>
      </c>
      <c r="AW80">
        <v>90</v>
      </c>
      <c r="AX80">
        <f>LEN(Units[[#This Row],[special_rules]])</f>
        <v>76</v>
      </c>
    </row>
    <row r="81" spans="1:50" hidden="1" x14ac:dyDescent="0.25">
      <c r="A81">
        <v>80</v>
      </c>
      <c r="B81" t="s">
        <v>1615</v>
      </c>
      <c r="C81" t="s">
        <v>1604</v>
      </c>
      <c r="D81" t="str">
        <f>_xlfn.CONCAT(Units[[#This Row],[unit_name]],IF(Units[[#This Row],[attribut]]="","",_xlfn.CONCAT(" - ",Units[[#This Row],[attribut]])))</f>
        <v>CONTEMPTOR DREADNOUGHT - Vulcan’s Fireheart - Mid HP</v>
      </c>
      <c r="E81">
        <v>1</v>
      </c>
      <c r="F81">
        <v>2</v>
      </c>
      <c r="G81" t="s">
        <v>1598</v>
      </c>
      <c r="H81">
        <v>1</v>
      </c>
      <c r="I81" t="s">
        <v>1605</v>
      </c>
      <c r="J81" t="s">
        <v>163</v>
      </c>
      <c r="L81" t="s">
        <v>1606</v>
      </c>
      <c r="M81" t="s">
        <v>1606</v>
      </c>
      <c r="N81">
        <v>8</v>
      </c>
      <c r="P81">
        <v>15</v>
      </c>
      <c r="Q81">
        <v>14</v>
      </c>
      <c r="R81">
        <v>12</v>
      </c>
      <c r="S81">
        <v>7</v>
      </c>
      <c r="T81">
        <v>4</v>
      </c>
      <c r="U81">
        <v>4</v>
      </c>
      <c r="V81" t="s">
        <v>1607</v>
      </c>
      <c r="W81">
        <v>2</v>
      </c>
      <c r="X81" t="s">
        <v>1602</v>
      </c>
      <c r="Y81" t="s">
        <v>1616</v>
      </c>
      <c r="Z81" t="s">
        <v>477</v>
      </c>
      <c r="AA81" t="s">
        <v>108</v>
      </c>
      <c r="AB81" t="s">
        <v>408</v>
      </c>
      <c r="AL81" t="s">
        <v>670</v>
      </c>
      <c r="AM81" t="s">
        <v>686</v>
      </c>
      <c r="AN81" t="s">
        <v>676</v>
      </c>
      <c r="AU81" t="s">
        <v>1617</v>
      </c>
      <c r="AV81">
        <v>60</v>
      </c>
      <c r="AW81">
        <v>60</v>
      </c>
      <c r="AX81">
        <f>LEN(Units[[#This Row],[special_rules]])</f>
        <v>76</v>
      </c>
    </row>
    <row r="82" spans="1:50" hidden="1" x14ac:dyDescent="0.25">
      <c r="A82">
        <v>81</v>
      </c>
      <c r="B82" t="s">
        <v>1615</v>
      </c>
      <c r="C82" t="s">
        <v>1608</v>
      </c>
      <c r="D82" t="str">
        <f>_xlfn.CONCAT(Units[[#This Row],[unit_name]],IF(Units[[#This Row],[attribut]]="","",_xlfn.CONCAT(" - ",Units[[#This Row],[attribut]])))</f>
        <v>CONTEMPTOR DREADNOUGHT - Vulcan’s Fireheart - Low HP</v>
      </c>
      <c r="E82">
        <v>1</v>
      </c>
      <c r="F82">
        <v>2</v>
      </c>
      <c r="G82" t="s">
        <v>1598</v>
      </c>
      <c r="H82">
        <v>1</v>
      </c>
      <c r="I82" t="s">
        <v>1609</v>
      </c>
      <c r="J82" t="s">
        <v>1610</v>
      </c>
      <c r="L82" t="s">
        <v>1611</v>
      </c>
      <c r="M82" t="s">
        <v>1611</v>
      </c>
      <c r="N82">
        <v>8</v>
      </c>
      <c r="P82">
        <v>14</v>
      </c>
      <c r="Q82">
        <v>13</v>
      </c>
      <c r="R82">
        <v>11</v>
      </c>
      <c r="S82">
        <v>3</v>
      </c>
      <c r="T82">
        <v>3</v>
      </c>
      <c r="U82">
        <v>4</v>
      </c>
      <c r="V82" t="s">
        <v>1612</v>
      </c>
      <c r="W82">
        <v>1</v>
      </c>
      <c r="X82" t="s">
        <v>1602</v>
      </c>
      <c r="Y82" t="s">
        <v>1616</v>
      </c>
      <c r="Z82" t="s">
        <v>477</v>
      </c>
      <c r="AA82" t="s">
        <v>108</v>
      </c>
      <c r="AB82" t="s">
        <v>408</v>
      </c>
      <c r="AL82" t="s">
        <v>670</v>
      </c>
      <c r="AM82" t="s">
        <v>686</v>
      </c>
      <c r="AN82" t="s">
        <v>676</v>
      </c>
      <c r="AU82" t="s">
        <v>1617</v>
      </c>
      <c r="AV82">
        <v>30</v>
      </c>
      <c r="AW82">
        <v>30</v>
      </c>
      <c r="AX82">
        <f>LEN(Units[[#This Row],[special_rules]])</f>
        <v>76</v>
      </c>
    </row>
    <row r="83" spans="1:50" hidden="1" x14ac:dyDescent="0.25">
      <c r="A83">
        <v>82</v>
      </c>
      <c r="B83" t="s">
        <v>1618</v>
      </c>
      <c r="C83" t="s">
        <v>1597</v>
      </c>
      <c r="D83" t="str">
        <f>_xlfn.CONCAT(Units[[#This Row],[unit_name]],IF(Units[[#This Row],[attribut]]="","",_xlfn.CONCAT(" - ",Units[[#This Row],[attribut]])))</f>
        <v>CASSIAN DRACOS - Cassian Dracos, The Dragon Revenant,The Fallen Master - Full HP</v>
      </c>
      <c r="E83">
        <v>1</v>
      </c>
      <c r="F83">
        <v>2</v>
      </c>
      <c r="G83" t="s">
        <v>1598</v>
      </c>
      <c r="H83">
        <v>1</v>
      </c>
      <c r="I83" t="s">
        <v>163</v>
      </c>
      <c r="J83" t="s">
        <v>1599</v>
      </c>
      <c r="L83" t="s">
        <v>1600</v>
      </c>
      <c r="M83" t="s">
        <v>1600</v>
      </c>
      <c r="N83">
        <v>8</v>
      </c>
      <c r="P83">
        <v>17</v>
      </c>
      <c r="Q83">
        <v>16</v>
      </c>
      <c r="R83">
        <v>14</v>
      </c>
      <c r="S83">
        <v>12</v>
      </c>
      <c r="T83">
        <v>5</v>
      </c>
      <c r="U83">
        <v>4</v>
      </c>
      <c r="V83" t="s">
        <v>1601</v>
      </c>
      <c r="W83">
        <v>3</v>
      </c>
      <c r="X83" t="s">
        <v>1602</v>
      </c>
      <c r="Y83" t="s">
        <v>1619</v>
      </c>
      <c r="Z83" t="s">
        <v>3401</v>
      </c>
      <c r="AA83" t="s">
        <v>408</v>
      </c>
      <c r="AL83" t="s">
        <v>670</v>
      </c>
      <c r="AM83" t="s">
        <v>686</v>
      </c>
      <c r="AN83" t="s">
        <v>737</v>
      </c>
      <c r="AO83" t="s">
        <v>739</v>
      </c>
      <c r="AP83" t="s">
        <v>688</v>
      </c>
      <c r="AQ83" t="s">
        <v>3478</v>
      </c>
      <c r="AR83" t="s">
        <v>701</v>
      </c>
      <c r="AS83" t="s">
        <v>676</v>
      </c>
      <c r="AU83" t="s">
        <v>1620</v>
      </c>
      <c r="AV83">
        <v>140</v>
      </c>
      <c r="AW83">
        <v>140</v>
      </c>
      <c r="AX83">
        <f>LEN(Units[[#This Row],[special_rules]])</f>
        <v>110</v>
      </c>
    </row>
    <row r="84" spans="1:50" hidden="1" x14ac:dyDescent="0.25">
      <c r="A84">
        <v>83</v>
      </c>
      <c r="B84" t="s">
        <v>1618</v>
      </c>
      <c r="C84" t="s">
        <v>1604</v>
      </c>
      <c r="D84" t="str">
        <f>_xlfn.CONCAT(Units[[#This Row],[unit_name]],IF(Units[[#This Row],[attribut]]="","",_xlfn.CONCAT(" - ",Units[[#This Row],[attribut]])))</f>
        <v>CASSIAN DRACOS - Cassian Dracos, The Dragon Revenant,The Fallen Master - Mid HP</v>
      </c>
      <c r="E84">
        <v>1</v>
      </c>
      <c r="F84">
        <v>2</v>
      </c>
      <c r="G84" t="s">
        <v>1598</v>
      </c>
      <c r="H84">
        <v>1</v>
      </c>
      <c r="I84" t="s">
        <v>1605</v>
      </c>
      <c r="J84" t="s">
        <v>163</v>
      </c>
      <c r="L84" t="s">
        <v>1606</v>
      </c>
      <c r="M84" t="s">
        <v>1606</v>
      </c>
      <c r="N84">
        <v>8</v>
      </c>
      <c r="P84">
        <v>16</v>
      </c>
      <c r="Q84">
        <v>15</v>
      </c>
      <c r="R84">
        <v>13</v>
      </c>
      <c r="S84">
        <v>8</v>
      </c>
      <c r="T84">
        <v>4</v>
      </c>
      <c r="U84">
        <v>4</v>
      </c>
      <c r="V84" t="s">
        <v>1607</v>
      </c>
      <c r="W84">
        <v>2</v>
      </c>
      <c r="X84" t="s">
        <v>1602</v>
      </c>
      <c r="Y84" t="s">
        <v>1619</v>
      </c>
      <c r="Z84" t="s">
        <v>3401</v>
      </c>
      <c r="AA84" t="s">
        <v>408</v>
      </c>
      <c r="AL84" t="s">
        <v>670</v>
      </c>
      <c r="AM84" t="s">
        <v>686</v>
      </c>
      <c r="AN84" t="s">
        <v>737</v>
      </c>
      <c r="AO84" t="s">
        <v>739</v>
      </c>
      <c r="AP84" t="s">
        <v>688</v>
      </c>
      <c r="AQ84" t="s">
        <v>3478</v>
      </c>
      <c r="AR84" t="s">
        <v>701</v>
      </c>
      <c r="AS84" t="s">
        <v>676</v>
      </c>
      <c r="AU84" t="s">
        <v>1620</v>
      </c>
      <c r="AV84">
        <v>90</v>
      </c>
      <c r="AW84">
        <v>90</v>
      </c>
      <c r="AX84">
        <f>LEN(Units[[#This Row],[special_rules]])</f>
        <v>110</v>
      </c>
    </row>
    <row r="85" spans="1:50" hidden="1" x14ac:dyDescent="0.25">
      <c r="A85">
        <v>84</v>
      </c>
      <c r="B85" t="s">
        <v>1618</v>
      </c>
      <c r="C85" t="s">
        <v>1608</v>
      </c>
      <c r="D85" t="str">
        <f>_xlfn.CONCAT(Units[[#This Row],[unit_name]],IF(Units[[#This Row],[attribut]]="","",_xlfn.CONCAT(" - ",Units[[#This Row],[attribut]])))</f>
        <v>CASSIAN DRACOS - Cassian Dracos, The Dragon Revenant,The Fallen Master - Low HP</v>
      </c>
      <c r="E85">
        <v>1</v>
      </c>
      <c r="F85">
        <v>2</v>
      </c>
      <c r="G85" t="s">
        <v>1598</v>
      </c>
      <c r="H85">
        <v>1</v>
      </c>
      <c r="I85" t="s">
        <v>1609</v>
      </c>
      <c r="J85" t="s">
        <v>1610</v>
      </c>
      <c r="L85" t="s">
        <v>1611</v>
      </c>
      <c r="M85" t="s">
        <v>1611</v>
      </c>
      <c r="N85">
        <v>8</v>
      </c>
      <c r="P85">
        <v>15</v>
      </c>
      <c r="Q85">
        <v>14</v>
      </c>
      <c r="R85">
        <v>12</v>
      </c>
      <c r="S85">
        <v>4</v>
      </c>
      <c r="T85">
        <v>3</v>
      </c>
      <c r="U85">
        <v>4</v>
      </c>
      <c r="V85" t="s">
        <v>1612</v>
      </c>
      <c r="W85">
        <v>1</v>
      </c>
      <c r="X85" t="s">
        <v>1602</v>
      </c>
      <c r="Y85" t="s">
        <v>1619</v>
      </c>
      <c r="Z85" t="s">
        <v>3401</v>
      </c>
      <c r="AA85" t="s">
        <v>408</v>
      </c>
      <c r="AL85" t="s">
        <v>670</v>
      </c>
      <c r="AM85" t="s">
        <v>686</v>
      </c>
      <c r="AN85" t="s">
        <v>737</v>
      </c>
      <c r="AO85" t="s">
        <v>739</v>
      </c>
      <c r="AP85" t="s">
        <v>688</v>
      </c>
      <c r="AQ85" t="s">
        <v>3478</v>
      </c>
      <c r="AR85" t="s">
        <v>701</v>
      </c>
      <c r="AS85" t="s">
        <v>676</v>
      </c>
      <c r="AU85" t="s">
        <v>1620</v>
      </c>
      <c r="AV85">
        <v>45</v>
      </c>
      <c r="AW85">
        <v>40</v>
      </c>
      <c r="AX85">
        <f>LEN(Units[[#This Row],[special_rules]])</f>
        <v>110</v>
      </c>
    </row>
    <row r="86" spans="1:50" hidden="1" x14ac:dyDescent="0.25">
      <c r="A86">
        <v>85</v>
      </c>
      <c r="B86" t="s">
        <v>1738</v>
      </c>
      <c r="C86" t="s">
        <v>1597</v>
      </c>
      <c r="D86" t="str">
        <f>_xlfn.CONCAT(Units[[#This Row],[unit_name]],IF(Units[[#This Row],[attribut]]="","",_xlfn.CONCAT(" - ",Units[[#This Row],[attribut]])))</f>
        <v>VULKAN - Vulkan, The Promethean Fire, The Hammer of Salvation, Regent of Nocturne - Full HP</v>
      </c>
      <c r="E86">
        <v>1</v>
      </c>
      <c r="F86">
        <v>2</v>
      </c>
      <c r="G86" t="s">
        <v>1739</v>
      </c>
      <c r="H86">
        <v>1</v>
      </c>
      <c r="I86" t="s">
        <v>1626</v>
      </c>
      <c r="L86" t="s">
        <v>1602</v>
      </c>
      <c r="M86" t="s">
        <v>1602</v>
      </c>
      <c r="N86">
        <v>7</v>
      </c>
      <c r="O86">
        <v>10</v>
      </c>
      <c r="S86">
        <v>10</v>
      </c>
      <c r="T86">
        <v>6</v>
      </c>
      <c r="U86">
        <v>5</v>
      </c>
      <c r="V86" t="s">
        <v>1611</v>
      </c>
      <c r="W86">
        <v>4</v>
      </c>
      <c r="X86" t="s">
        <v>1602</v>
      </c>
      <c r="Y86" t="s">
        <v>1740</v>
      </c>
      <c r="Z86" t="s">
        <v>108</v>
      </c>
      <c r="AA86" t="s">
        <v>585</v>
      </c>
      <c r="AB86" t="s">
        <v>448</v>
      </c>
      <c r="AL86" t="s">
        <v>743</v>
      </c>
      <c r="AM86" t="s">
        <v>745</v>
      </c>
      <c r="AN86" t="s">
        <v>747</v>
      </c>
      <c r="AU86" t="s">
        <v>3520</v>
      </c>
      <c r="AV86">
        <v>215</v>
      </c>
      <c r="AW86">
        <v>210</v>
      </c>
      <c r="AX86">
        <f>LEN(Units[[#This Row],[special_rules]])</f>
        <v>197</v>
      </c>
    </row>
    <row r="87" spans="1:50" hidden="1" x14ac:dyDescent="0.25">
      <c r="A87">
        <v>86</v>
      </c>
      <c r="B87" t="s">
        <v>1738</v>
      </c>
      <c r="C87" t="s">
        <v>1604</v>
      </c>
      <c r="D87" t="str">
        <f>_xlfn.CONCAT(Units[[#This Row],[unit_name]],IF(Units[[#This Row],[attribut]]="","",_xlfn.CONCAT(" - ",Units[[#This Row],[attribut]])))</f>
        <v>VULKAN - Vulkan, The Promethean Fire, The Hammer of Salvation, Regent of Nocturne - Mid HP</v>
      </c>
      <c r="E87">
        <v>1</v>
      </c>
      <c r="F87">
        <v>2</v>
      </c>
      <c r="G87" t="s">
        <v>1739</v>
      </c>
      <c r="H87">
        <v>1</v>
      </c>
      <c r="I87" t="s">
        <v>163</v>
      </c>
      <c r="L87" t="s">
        <v>1600</v>
      </c>
      <c r="M87" t="s">
        <v>1600</v>
      </c>
      <c r="N87">
        <v>6</v>
      </c>
      <c r="O87">
        <v>9</v>
      </c>
      <c r="S87">
        <v>7</v>
      </c>
      <c r="T87">
        <v>5</v>
      </c>
      <c r="U87">
        <v>5</v>
      </c>
      <c r="V87" t="s">
        <v>1601</v>
      </c>
      <c r="W87">
        <v>3</v>
      </c>
      <c r="X87" t="s">
        <v>1602</v>
      </c>
      <c r="Y87" t="s">
        <v>1740</v>
      </c>
      <c r="Z87" t="s">
        <v>108</v>
      </c>
      <c r="AA87" t="s">
        <v>585</v>
      </c>
      <c r="AB87" t="s">
        <v>448</v>
      </c>
      <c r="AL87" t="s">
        <v>743</v>
      </c>
      <c r="AM87" t="s">
        <v>745</v>
      </c>
      <c r="AN87" t="s">
        <v>747</v>
      </c>
      <c r="AU87" t="s">
        <v>3520</v>
      </c>
      <c r="AV87">
        <v>140</v>
      </c>
      <c r="AW87">
        <v>140</v>
      </c>
      <c r="AX87">
        <f>LEN(Units[[#This Row],[special_rules]])</f>
        <v>197</v>
      </c>
    </row>
    <row r="88" spans="1:50" hidden="1" x14ac:dyDescent="0.25">
      <c r="A88">
        <v>87</v>
      </c>
      <c r="B88" t="s">
        <v>1738</v>
      </c>
      <c r="C88" t="s">
        <v>1608</v>
      </c>
      <c r="D88" t="str">
        <f>_xlfn.CONCAT(Units[[#This Row],[unit_name]],IF(Units[[#This Row],[attribut]]="","",_xlfn.CONCAT(" - ",Units[[#This Row],[attribut]])))</f>
        <v>VULKAN - Vulkan, The Promethean Fire, The Hammer of Salvation, Regent of Nocturne - Low HP</v>
      </c>
      <c r="E88">
        <v>1</v>
      </c>
      <c r="F88">
        <v>2</v>
      </c>
      <c r="G88" t="s">
        <v>1739</v>
      </c>
      <c r="H88">
        <v>1</v>
      </c>
      <c r="I88" t="s">
        <v>1625</v>
      </c>
      <c r="L88" t="s">
        <v>1606</v>
      </c>
      <c r="M88" t="s">
        <v>1606</v>
      </c>
      <c r="N88">
        <v>5</v>
      </c>
      <c r="O88">
        <v>8</v>
      </c>
      <c r="S88">
        <v>3</v>
      </c>
      <c r="T88">
        <v>4</v>
      </c>
      <c r="U88">
        <v>5</v>
      </c>
      <c r="V88" t="s">
        <v>1607</v>
      </c>
      <c r="W88">
        <v>2</v>
      </c>
      <c r="X88" t="s">
        <v>1602</v>
      </c>
      <c r="Y88" t="s">
        <v>1740</v>
      </c>
      <c r="Z88" t="s">
        <v>108</v>
      </c>
      <c r="AA88" t="s">
        <v>585</v>
      </c>
      <c r="AB88" t="s">
        <v>448</v>
      </c>
      <c r="AL88" t="s">
        <v>743</v>
      </c>
      <c r="AM88" t="s">
        <v>745</v>
      </c>
      <c r="AN88" t="s">
        <v>747</v>
      </c>
      <c r="AU88" t="s">
        <v>3520</v>
      </c>
      <c r="AV88">
        <v>70</v>
      </c>
      <c r="AW88">
        <v>70</v>
      </c>
      <c r="AX88">
        <f>LEN(Units[[#This Row],[special_rules]])</f>
        <v>197</v>
      </c>
    </row>
    <row r="89" spans="1:50" hidden="1" x14ac:dyDescent="0.25">
      <c r="A89">
        <v>88</v>
      </c>
      <c r="B89" t="s">
        <v>1741</v>
      </c>
      <c r="C89" t="s">
        <v>1597</v>
      </c>
      <c r="D89" t="str">
        <f>_xlfn.CONCAT(Units[[#This Row],[unit_name]],IF(Units[[#This Row],[attribut]]="","",_xlfn.CONCAT(" - ",Units[[#This Row],[attribut]])))</f>
        <v>SANGUINIUS - Sanguinius, The Great Angel, The Brightest One, Master of Hosts - Full HP</v>
      </c>
      <c r="E89">
        <v>1</v>
      </c>
      <c r="F89">
        <v>3</v>
      </c>
      <c r="G89" t="s">
        <v>1742</v>
      </c>
      <c r="H89">
        <v>1</v>
      </c>
      <c r="I89" t="s">
        <v>241</v>
      </c>
      <c r="L89" t="s">
        <v>1602</v>
      </c>
      <c r="M89" t="s">
        <v>1602</v>
      </c>
      <c r="N89">
        <v>6</v>
      </c>
      <c r="O89">
        <v>9</v>
      </c>
      <c r="S89">
        <v>10</v>
      </c>
      <c r="T89">
        <v>6</v>
      </c>
      <c r="U89">
        <v>7</v>
      </c>
      <c r="V89" t="s">
        <v>1611</v>
      </c>
      <c r="W89">
        <v>4</v>
      </c>
      <c r="X89" t="s">
        <v>1602</v>
      </c>
      <c r="Y89" t="s">
        <v>1619</v>
      </c>
      <c r="Z89" t="s">
        <v>519</v>
      </c>
      <c r="AA89" t="s">
        <v>584</v>
      </c>
      <c r="AB89" t="s">
        <v>392</v>
      </c>
      <c r="AL89" t="s">
        <v>749</v>
      </c>
      <c r="AM89" t="s">
        <v>751</v>
      </c>
      <c r="AN89" t="s">
        <v>753</v>
      </c>
      <c r="AO89" t="s">
        <v>755</v>
      </c>
      <c r="AP89" t="s">
        <v>757</v>
      </c>
      <c r="AU89" t="s">
        <v>3538</v>
      </c>
      <c r="AV89">
        <v>245</v>
      </c>
      <c r="AW89">
        <v>220</v>
      </c>
      <c r="AX89">
        <f>LEN(Units[[#This Row],[special_rules]])</f>
        <v>211</v>
      </c>
    </row>
    <row r="90" spans="1:50" hidden="1" x14ac:dyDescent="0.25">
      <c r="A90">
        <v>89</v>
      </c>
      <c r="B90" t="s">
        <v>1741</v>
      </c>
      <c r="C90" t="s">
        <v>1604</v>
      </c>
      <c r="D90" t="str">
        <f>_xlfn.CONCAT(Units[[#This Row],[unit_name]],IF(Units[[#This Row],[attribut]]="","",_xlfn.CONCAT(" - ",Units[[#This Row],[attribut]])))</f>
        <v>SANGUINIUS - Sanguinius, The Great Angel, The Brightest One, Master of Hosts - Mid HP</v>
      </c>
      <c r="E90">
        <v>1</v>
      </c>
      <c r="F90">
        <v>3</v>
      </c>
      <c r="G90" t="s">
        <v>1742</v>
      </c>
      <c r="H90">
        <v>1</v>
      </c>
      <c r="I90" t="s">
        <v>1626</v>
      </c>
      <c r="L90" t="s">
        <v>1600</v>
      </c>
      <c r="M90" t="s">
        <v>1600</v>
      </c>
      <c r="N90">
        <v>5</v>
      </c>
      <c r="O90">
        <v>8</v>
      </c>
      <c r="S90">
        <v>7</v>
      </c>
      <c r="T90">
        <v>5</v>
      </c>
      <c r="U90">
        <v>7</v>
      </c>
      <c r="V90" t="s">
        <v>1601</v>
      </c>
      <c r="W90">
        <v>3</v>
      </c>
      <c r="X90" t="s">
        <v>1602</v>
      </c>
      <c r="Y90" t="s">
        <v>1619</v>
      </c>
      <c r="Z90" t="s">
        <v>519</v>
      </c>
      <c r="AA90" t="s">
        <v>584</v>
      </c>
      <c r="AB90" t="s">
        <v>392</v>
      </c>
      <c r="AL90" t="s">
        <v>749</v>
      </c>
      <c r="AM90" t="s">
        <v>751</v>
      </c>
      <c r="AN90" t="s">
        <v>753</v>
      </c>
      <c r="AO90" t="s">
        <v>755</v>
      </c>
      <c r="AP90" t="s">
        <v>757</v>
      </c>
      <c r="AU90" t="s">
        <v>3538</v>
      </c>
      <c r="AV90">
        <v>160</v>
      </c>
      <c r="AW90">
        <v>160</v>
      </c>
      <c r="AX90">
        <f>LEN(Units[[#This Row],[special_rules]])</f>
        <v>211</v>
      </c>
    </row>
    <row r="91" spans="1:50" hidden="1" x14ac:dyDescent="0.25">
      <c r="A91">
        <v>90</v>
      </c>
      <c r="B91" t="s">
        <v>1741</v>
      </c>
      <c r="C91" t="s">
        <v>1608</v>
      </c>
      <c r="D91" t="str">
        <f>_xlfn.CONCAT(Units[[#This Row],[unit_name]],IF(Units[[#This Row],[attribut]]="","",_xlfn.CONCAT(" - ",Units[[#This Row],[attribut]])))</f>
        <v>SANGUINIUS - Sanguinius, The Great Angel, The Brightest One, Master of Hosts - Low HP</v>
      </c>
      <c r="E91">
        <v>1</v>
      </c>
      <c r="F91">
        <v>3</v>
      </c>
      <c r="G91" t="s">
        <v>1742</v>
      </c>
      <c r="H91">
        <v>1</v>
      </c>
      <c r="I91" t="s">
        <v>163</v>
      </c>
      <c r="L91" t="s">
        <v>1606</v>
      </c>
      <c r="M91" t="s">
        <v>1606</v>
      </c>
      <c r="N91">
        <v>4</v>
      </c>
      <c r="O91">
        <v>7</v>
      </c>
      <c r="S91">
        <v>3</v>
      </c>
      <c r="T91">
        <v>4</v>
      </c>
      <c r="U91">
        <v>7</v>
      </c>
      <c r="V91" t="s">
        <v>1607</v>
      </c>
      <c r="W91">
        <v>2</v>
      </c>
      <c r="X91" t="s">
        <v>1602</v>
      </c>
      <c r="Y91" t="s">
        <v>1619</v>
      </c>
      <c r="Z91" t="s">
        <v>519</v>
      </c>
      <c r="AA91" t="s">
        <v>584</v>
      </c>
      <c r="AB91" t="s">
        <v>392</v>
      </c>
      <c r="AL91" t="s">
        <v>749</v>
      </c>
      <c r="AM91" t="s">
        <v>751</v>
      </c>
      <c r="AN91" t="s">
        <v>753</v>
      </c>
      <c r="AO91" t="s">
        <v>755</v>
      </c>
      <c r="AP91" t="s">
        <v>757</v>
      </c>
      <c r="AU91" t="s">
        <v>3538</v>
      </c>
      <c r="AV91">
        <v>80</v>
      </c>
      <c r="AW91">
        <v>80</v>
      </c>
      <c r="AX91">
        <f>LEN(Units[[#This Row],[special_rules]])</f>
        <v>211</v>
      </c>
    </row>
    <row r="92" spans="1:50" hidden="1" x14ac:dyDescent="0.25">
      <c r="A92">
        <v>91</v>
      </c>
      <c r="B92" t="s">
        <v>1815</v>
      </c>
      <c r="D92" t="str">
        <f>_xlfn.CONCAT(Units[[#This Row],[unit_name]],IF(Units[[#This Row],[attribut]]="","",_xlfn.CONCAT(" - ",Units[[#This Row],[attribut]])))</f>
        <v>WATCH MASTER - Gonzro Landachici</v>
      </c>
      <c r="E92">
        <v>1</v>
      </c>
      <c r="F92">
        <v>5</v>
      </c>
      <c r="G92" t="s">
        <v>1744</v>
      </c>
      <c r="H92">
        <v>1</v>
      </c>
      <c r="I92" t="s">
        <v>163</v>
      </c>
      <c r="L92" t="s">
        <v>1602</v>
      </c>
      <c r="M92" t="s">
        <v>1602</v>
      </c>
      <c r="N92">
        <v>4</v>
      </c>
      <c r="O92">
        <v>4</v>
      </c>
      <c r="S92">
        <v>6</v>
      </c>
      <c r="T92">
        <v>5</v>
      </c>
      <c r="U92">
        <v>5</v>
      </c>
      <c r="V92" t="s">
        <v>1601</v>
      </c>
      <c r="W92">
        <v>1</v>
      </c>
      <c r="X92" t="s">
        <v>1602</v>
      </c>
      <c r="Y92" t="s">
        <v>1619</v>
      </c>
      <c r="Z92" t="s">
        <v>3402</v>
      </c>
      <c r="AA92" t="s">
        <v>466</v>
      </c>
      <c r="AB92" t="s">
        <v>469</v>
      </c>
      <c r="AC92" t="s">
        <v>471</v>
      </c>
      <c r="AD92" t="s">
        <v>474</v>
      </c>
      <c r="AL92" t="s">
        <v>804</v>
      </c>
      <c r="AM92" t="s">
        <v>658</v>
      </c>
      <c r="AN92" t="s">
        <v>806</v>
      </c>
      <c r="AO92" t="s">
        <v>802</v>
      </c>
      <c r="AP92" t="s">
        <v>1570</v>
      </c>
      <c r="AU92" t="s">
        <v>1816</v>
      </c>
      <c r="AV92">
        <v>175</v>
      </c>
      <c r="AW92">
        <v>170</v>
      </c>
      <c r="AX92">
        <f>LEN(Units[[#This Row],[special_rules]])</f>
        <v>74</v>
      </c>
    </row>
    <row r="93" spans="1:50" hidden="1" x14ac:dyDescent="0.25">
      <c r="A93">
        <v>92</v>
      </c>
      <c r="B93" t="s">
        <v>1817</v>
      </c>
      <c r="D93" t="str">
        <f>_xlfn.CONCAT(Units[[#This Row],[unit_name]],IF(Units[[#This Row],[attribut]]="","",_xlfn.CONCAT(" - ",Units[[#This Row],[attribut]])))</f>
        <v>WATCH CAPTAIN ARTEMIS - Artemis Ravenna</v>
      </c>
      <c r="E93">
        <v>1</v>
      </c>
      <c r="F93">
        <v>5</v>
      </c>
      <c r="G93" t="s">
        <v>1744</v>
      </c>
      <c r="H93">
        <v>1</v>
      </c>
      <c r="I93" t="s">
        <v>163</v>
      </c>
      <c r="L93" t="s">
        <v>1602</v>
      </c>
      <c r="M93" t="s">
        <v>1602</v>
      </c>
      <c r="N93">
        <v>4</v>
      </c>
      <c r="O93">
        <v>4</v>
      </c>
      <c r="S93">
        <v>5</v>
      </c>
      <c r="T93">
        <v>5</v>
      </c>
      <c r="U93">
        <v>4</v>
      </c>
      <c r="V93" t="s">
        <v>1601</v>
      </c>
      <c r="W93">
        <v>1</v>
      </c>
      <c r="X93" t="s">
        <v>1600</v>
      </c>
      <c r="Y93" t="s">
        <v>1619</v>
      </c>
      <c r="Z93" t="s">
        <v>3424</v>
      </c>
      <c r="AA93" t="s">
        <v>466</v>
      </c>
      <c r="AB93" t="s">
        <v>469</v>
      </c>
      <c r="AC93" t="s">
        <v>471</v>
      </c>
      <c r="AD93" t="s">
        <v>474</v>
      </c>
      <c r="AE93" t="s">
        <v>24</v>
      </c>
      <c r="AL93" t="s">
        <v>804</v>
      </c>
      <c r="AM93" t="s">
        <v>658</v>
      </c>
      <c r="AN93" t="s">
        <v>808</v>
      </c>
      <c r="AU93" t="s">
        <v>1818</v>
      </c>
      <c r="AV93">
        <v>145</v>
      </c>
      <c r="AW93">
        <v>140</v>
      </c>
      <c r="AX93">
        <f>LEN(Units[[#This Row],[special_rules]])</f>
        <v>105</v>
      </c>
    </row>
    <row r="94" spans="1:50" hidden="1" x14ac:dyDescent="0.25">
      <c r="A94">
        <v>93</v>
      </c>
      <c r="B94" t="s">
        <v>2122</v>
      </c>
      <c r="D94" t="str">
        <f>_xlfn.CONCAT(Units[[#This Row],[unit_name]],IF(Units[[#This Row],[attribut]]="","",_xlfn.CONCAT(" - ",Units[[#This Row],[attribut]])))</f>
        <v>WATCH CHAPLAIN CASSIUS - Ortan Cassius</v>
      </c>
      <c r="E94">
        <v>1</v>
      </c>
      <c r="F94">
        <v>5</v>
      </c>
      <c r="G94" t="s">
        <v>1744</v>
      </c>
      <c r="H94">
        <v>1</v>
      </c>
      <c r="I94" t="s">
        <v>163</v>
      </c>
      <c r="L94" t="s">
        <v>1602</v>
      </c>
      <c r="M94" t="s">
        <v>1602</v>
      </c>
      <c r="N94">
        <v>4</v>
      </c>
      <c r="O94">
        <v>4</v>
      </c>
      <c r="S94">
        <v>4</v>
      </c>
      <c r="T94">
        <v>4</v>
      </c>
      <c r="U94">
        <v>4</v>
      </c>
      <c r="V94" t="s">
        <v>1611</v>
      </c>
      <c r="W94">
        <v>1</v>
      </c>
      <c r="X94" t="s">
        <v>1600</v>
      </c>
      <c r="Y94" t="s">
        <v>1619</v>
      </c>
      <c r="Z94" t="s">
        <v>195</v>
      </c>
      <c r="AA94" t="s">
        <v>466</v>
      </c>
      <c r="AB94" t="s">
        <v>469</v>
      </c>
      <c r="AC94" t="s">
        <v>471</v>
      </c>
      <c r="AD94" t="s">
        <v>474</v>
      </c>
      <c r="AE94" t="s">
        <v>337</v>
      </c>
      <c r="AL94" t="s">
        <v>810</v>
      </c>
      <c r="AM94" t="s">
        <v>658</v>
      </c>
      <c r="AN94" t="s">
        <v>812</v>
      </c>
      <c r="AO94" t="s">
        <v>626</v>
      </c>
      <c r="AP94" t="s">
        <v>628</v>
      </c>
      <c r="AT94" t="s">
        <v>2123</v>
      </c>
      <c r="AU94" t="s">
        <v>2124</v>
      </c>
      <c r="AV94">
        <v>95</v>
      </c>
      <c r="AW94">
        <v>90</v>
      </c>
      <c r="AX94">
        <f>LEN(Units[[#This Row],[special_rules]])</f>
        <v>100</v>
      </c>
    </row>
    <row r="95" spans="1:50" hidden="1" x14ac:dyDescent="0.25">
      <c r="A95">
        <v>94</v>
      </c>
      <c r="B95" t="s">
        <v>2125</v>
      </c>
      <c r="D95" t="str">
        <f>_xlfn.CONCAT(Units[[#This Row],[unit_name]],IF(Units[[#This Row],[attribut]]="","",_xlfn.CONCAT(" - ",Units[[#This Row],[attribut]])))</f>
        <v>WATCH LIBRARIAN NATORIAN - Jensus Natorian</v>
      </c>
      <c r="E95">
        <v>1</v>
      </c>
      <c r="F95">
        <v>5</v>
      </c>
      <c r="G95" t="s">
        <v>1744</v>
      </c>
      <c r="H95">
        <v>1</v>
      </c>
      <c r="I95" t="s">
        <v>163</v>
      </c>
      <c r="L95" t="s">
        <v>1602</v>
      </c>
      <c r="M95" t="s">
        <v>1602</v>
      </c>
      <c r="N95">
        <v>4</v>
      </c>
      <c r="O95">
        <v>4</v>
      </c>
      <c r="S95">
        <v>4</v>
      </c>
      <c r="T95">
        <v>3</v>
      </c>
      <c r="U95">
        <v>4</v>
      </c>
      <c r="V95" t="s">
        <v>1601</v>
      </c>
      <c r="W95">
        <v>1</v>
      </c>
      <c r="X95" t="s">
        <v>1600</v>
      </c>
      <c r="Y95" t="s">
        <v>1619</v>
      </c>
      <c r="Z95" t="s">
        <v>195</v>
      </c>
      <c r="AA95" t="s">
        <v>466</v>
      </c>
      <c r="AB95" t="s">
        <v>469</v>
      </c>
      <c r="AC95" t="s">
        <v>471</v>
      </c>
      <c r="AD95" t="s">
        <v>474</v>
      </c>
      <c r="AE95" t="s">
        <v>402</v>
      </c>
      <c r="AF95" t="s">
        <v>3442</v>
      </c>
      <c r="AL95" t="s">
        <v>814</v>
      </c>
      <c r="AM95" t="s">
        <v>658</v>
      </c>
      <c r="AN95" t="s">
        <v>3443</v>
      </c>
      <c r="AT95" t="s">
        <v>2126</v>
      </c>
      <c r="AU95" t="s">
        <v>2127</v>
      </c>
      <c r="AV95">
        <v>95</v>
      </c>
      <c r="AW95">
        <v>90</v>
      </c>
      <c r="AX95">
        <f>LEN(Units[[#This Row],[special_rules]])</f>
        <v>87</v>
      </c>
    </row>
    <row r="96" spans="1:50" hidden="1" x14ac:dyDescent="0.25">
      <c r="A96">
        <v>95</v>
      </c>
      <c r="B96" t="s">
        <v>2007</v>
      </c>
      <c r="D96" t="str">
        <f>_xlfn.CONCAT(Units[[#This Row],[unit_name]],IF(Units[[#This Row],[attribut]]="","",_xlfn.CONCAT(" - ",Units[[#This Row],[attribut]])))</f>
        <v>PROTEUS KILL TEAM - Kill Team Cassius - Squad Donatus</v>
      </c>
      <c r="E96">
        <v>1</v>
      </c>
      <c r="F96">
        <v>5</v>
      </c>
      <c r="G96" t="s">
        <v>1744</v>
      </c>
      <c r="H96">
        <v>5</v>
      </c>
      <c r="I96" t="s">
        <v>163</v>
      </c>
      <c r="L96" t="s">
        <v>1602</v>
      </c>
      <c r="M96" t="s">
        <v>1602</v>
      </c>
      <c r="N96">
        <v>4</v>
      </c>
      <c r="O96">
        <v>4</v>
      </c>
      <c r="S96">
        <v>3</v>
      </c>
      <c r="T96">
        <v>3</v>
      </c>
      <c r="U96">
        <v>4</v>
      </c>
      <c r="V96" t="s">
        <v>1601</v>
      </c>
      <c r="W96">
        <v>2</v>
      </c>
      <c r="X96" t="s">
        <v>1600</v>
      </c>
      <c r="Z96" t="s">
        <v>197</v>
      </c>
      <c r="AA96" t="s">
        <v>466</v>
      </c>
      <c r="AB96" t="s">
        <v>469</v>
      </c>
      <c r="AC96" t="s">
        <v>471</v>
      </c>
      <c r="AD96" t="s">
        <v>474</v>
      </c>
      <c r="AE96" t="s">
        <v>3466</v>
      </c>
      <c r="AF96" t="s">
        <v>3403</v>
      </c>
      <c r="AG96" t="s">
        <v>3441</v>
      </c>
      <c r="AH96" t="s">
        <v>24</v>
      </c>
      <c r="AI96" t="s">
        <v>9</v>
      </c>
      <c r="AJ96" t="s">
        <v>336</v>
      </c>
      <c r="AL96" t="s">
        <v>825</v>
      </c>
      <c r="AM96" t="s">
        <v>658</v>
      </c>
      <c r="AU96" t="s">
        <v>2008</v>
      </c>
      <c r="AV96">
        <v>225</v>
      </c>
      <c r="AW96">
        <v>200</v>
      </c>
      <c r="AX96">
        <f>LEN(Units[[#This Row],[special_rules]])</f>
        <v>231</v>
      </c>
    </row>
    <row r="97" spans="1:50" hidden="1" x14ac:dyDescent="0.25">
      <c r="A97">
        <v>96</v>
      </c>
      <c r="B97" t="s">
        <v>1819</v>
      </c>
      <c r="C97" t="s">
        <v>1928</v>
      </c>
      <c r="D97" t="str">
        <f>_xlfn.CONCAT(Units[[#This Row],[unit_name]],IF(Units[[#This Row],[attribut]]="","",_xlfn.CONCAT(" - ",Units[[#This Row],[attribut]])))</f>
        <v>PROTEUS KILL TEAM - Kill Team Cassius - Antor Delassio &amp; Edryc Setorax</v>
      </c>
      <c r="E97">
        <v>1</v>
      </c>
      <c r="F97">
        <v>5</v>
      </c>
      <c r="G97" t="s">
        <v>1791</v>
      </c>
      <c r="H97">
        <v>2</v>
      </c>
      <c r="I97" t="s">
        <v>163</v>
      </c>
      <c r="L97" t="s">
        <v>1602</v>
      </c>
      <c r="M97" t="s">
        <v>1602</v>
      </c>
      <c r="N97">
        <v>4</v>
      </c>
      <c r="O97">
        <v>4</v>
      </c>
      <c r="S97">
        <v>3</v>
      </c>
      <c r="T97">
        <v>3</v>
      </c>
      <c r="U97">
        <v>4</v>
      </c>
      <c r="V97" t="s">
        <v>1601</v>
      </c>
      <c r="W97">
        <v>2</v>
      </c>
      <c r="X97" t="s">
        <v>1600</v>
      </c>
      <c r="Z97" t="s">
        <v>106</v>
      </c>
      <c r="AA97" t="s">
        <v>336</v>
      </c>
      <c r="AB97" t="s">
        <v>350</v>
      </c>
      <c r="AL97" t="s">
        <v>825</v>
      </c>
      <c r="AM97" t="s">
        <v>3469</v>
      </c>
      <c r="AU97" t="s">
        <v>1929</v>
      </c>
      <c r="AV97">
        <v>90</v>
      </c>
      <c r="AW97">
        <v>80</v>
      </c>
      <c r="AX97">
        <f>LEN(Units[[#This Row],[special_rules]])</f>
        <v>162</v>
      </c>
    </row>
    <row r="98" spans="1:50" hidden="1" x14ac:dyDescent="0.25">
      <c r="A98">
        <v>97</v>
      </c>
      <c r="B98" t="s">
        <v>1819</v>
      </c>
      <c r="C98" t="s">
        <v>1820</v>
      </c>
      <c r="D98" t="str">
        <f>_xlfn.CONCAT(Units[[#This Row],[unit_name]],IF(Units[[#This Row],[attribut]]="","",_xlfn.CONCAT(" - ",Units[[#This Row],[attribut]])))</f>
        <v>PROTEUS KILL TEAM - Kill Team Cassius - Garran Branatar</v>
      </c>
      <c r="E98">
        <v>1</v>
      </c>
      <c r="F98">
        <v>5</v>
      </c>
      <c r="G98" t="s">
        <v>1744</v>
      </c>
      <c r="H98">
        <v>1</v>
      </c>
      <c r="I98" t="s">
        <v>1625</v>
      </c>
      <c r="L98" t="s">
        <v>1602</v>
      </c>
      <c r="M98" t="s">
        <v>1602</v>
      </c>
      <c r="N98">
        <v>4</v>
      </c>
      <c r="O98">
        <v>4</v>
      </c>
      <c r="S98">
        <v>3</v>
      </c>
      <c r="T98">
        <v>3</v>
      </c>
      <c r="U98">
        <v>4</v>
      </c>
      <c r="V98" t="s">
        <v>1601</v>
      </c>
      <c r="W98">
        <v>2</v>
      </c>
      <c r="X98" t="s">
        <v>1602</v>
      </c>
      <c r="Y98" t="s">
        <v>1619</v>
      </c>
      <c r="Z98" t="s">
        <v>108</v>
      </c>
      <c r="AA98" t="s">
        <v>539</v>
      </c>
      <c r="AB98" t="s">
        <v>348</v>
      </c>
      <c r="AL98" t="s">
        <v>825</v>
      </c>
      <c r="AM98" t="s">
        <v>820</v>
      </c>
      <c r="AU98" t="s">
        <v>1821</v>
      </c>
      <c r="AV98">
        <v>45</v>
      </c>
      <c r="AW98">
        <v>40</v>
      </c>
      <c r="AX98">
        <f>LEN(Units[[#This Row],[special_rules]])</f>
        <v>73</v>
      </c>
    </row>
    <row r="99" spans="1:50" hidden="1" x14ac:dyDescent="0.25">
      <c r="A99">
        <v>98</v>
      </c>
      <c r="B99" t="s">
        <v>1819</v>
      </c>
      <c r="C99" t="s">
        <v>1822</v>
      </c>
      <c r="D99" t="str">
        <f>_xlfn.CONCAT(Units[[#This Row],[unit_name]],IF(Units[[#This Row],[attribut]]="","",_xlfn.CONCAT(" - ",Units[[#This Row],[attribut]])))</f>
        <v>PROTEUS KILL TEAM - Kill Team Cassius - Jetek Suberei</v>
      </c>
      <c r="E99">
        <v>1</v>
      </c>
      <c r="F99">
        <v>5</v>
      </c>
      <c r="G99" t="s">
        <v>1813</v>
      </c>
      <c r="H99">
        <v>1</v>
      </c>
      <c r="I99" t="s">
        <v>116</v>
      </c>
      <c r="L99" t="s">
        <v>1602</v>
      </c>
      <c r="M99" t="s">
        <v>1602</v>
      </c>
      <c r="N99">
        <v>4</v>
      </c>
      <c r="O99">
        <v>5</v>
      </c>
      <c r="S99">
        <v>3</v>
      </c>
      <c r="T99">
        <v>3</v>
      </c>
      <c r="U99">
        <v>4</v>
      </c>
      <c r="V99" t="s">
        <v>1601</v>
      </c>
      <c r="W99">
        <v>2</v>
      </c>
      <c r="X99" t="s">
        <v>1600</v>
      </c>
      <c r="Z99" t="s">
        <v>197</v>
      </c>
      <c r="AA99" t="s">
        <v>466</v>
      </c>
      <c r="AB99" t="s">
        <v>469</v>
      </c>
      <c r="AC99" t="s">
        <v>471</v>
      </c>
      <c r="AD99" t="s">
        <v>474</v>
      </c>
      <c r="AE99" t="s">
        <v>203</v>
      </c>
      <c r="AF99" t="s">
        <v>24</v>
      </c>
      <c r="AL99" t="s">
        <v>825</v>
      </c>
      <c r="AM99" t="s">
        <v>658</v>
      </c>
      <c r="AN99" t="s">
        <v>662</v>
      </c>
      <c r="AO99" t="s">
        <v>823</v>
      </c>
      <c r="AU99" t="s">
        <v>1823</v>
      </c>
      <c r="AV99">
        <v>45</v>
      </c>
      <c r="AW99">
        <v>40</v>
      </c>
      <c r="AX99">
        <f>LEN(Units[[#This Row],[special_rules]])</f>
        <v>100</v>
      </c>
    </row>
    <row r="100" spans="1:50" hidden="1" x14ac:dyDescent="0.25">
      <c r="A100">
        <v>99</v>
      </c>
      <c r="B100" t="s">
        <v>1930</v>
      </c>
      <c r="C100" t="s">
        <v>1931</v>
      </c>
      <c r="D100" t="str">
        <f>_xlfn.CONCAT(Units[[#This Row],[unit_name]],IF(Units[[#This Row],[attribut]]="","",_xlfn.CONCAT(" - ",Units[[#This Row],[attribut]])))</f>
        <v>PROTEUS KILL TEAM - Kill Team Artemis - Squad Galatael</v>
      </c>
      <c r="E100">
        <v>1</v>
      </c>
      <c r="F100">
        <v>5</v>
      </c>
      <c r="G100" t="s">
        <v>1791</v>
      </c>
      <c r="H100">
        <v>3</v>
      </c>
      <c r="I100" t="s">
        <v>163</v>
      </c>
      <c r="L100" t="s">
        <v>1602</v>
      </c>
      <c r="M100" t="s">
        <v>1602</v>
      </c>
      <c r="N100">
        <v>4</v>
      </c>
      <c r="O100">
        <v>4</v>
      </c>
      <c r="S100">
        <v>3</v>
      </c>
      <c r="T100">
        <v>3</v>
      </c>
      <c r="U100">
        <v>4</v>
      </c>
      <c r="V100" t="s">
        <v>1601</v>
      </c>
      <c r="W100">
        <v>2</v>
      </c>
      <c r="X100" t="s">
        <v>1600</v>
      </c>
      <c r="Z100" t="s">
        <v>3403</v>
      </c>
      <c r="AA100" t="s">
        <v>24</v>
      </c>
      <c r="AB100" t="s">
        <v>405</v>
      </c>
      <c r="AL100" t="s">
        <v>825</v>
      </c>
      <c r="AM100" t="s">
        <v>829</v>
      </c>
      <c r="AU100" t="s">
        <v>1932</v>
      </c>
      <c r="AV100">
        <v>135</v>
      </c>
      <c r="AW100">
        <v>120</v>
      </c>
      <c r="AX100">
        <f>LEN(Units[[#This Row],[special_rules]])</f>
        <v>94</v>
      </c>
    </row>
    <row r="101" spans="1:50" hidden="1" x14ac:dyDescent="0.25">
      <c r="A101">
        <v>100</v>
      </c>
      <c r="B101" t="s">
        <v>1930</v>
      </c>
      <c r="C101" t="s">
        <v>1933</v>
      </c>
      <c r="D101" t="str">
        <f>_xlfn.CONCAT(Units[[#This Row],[unit_name]],IF(Units[[#This Row],[attribut]]="","",_xlfn.CONCAT(" - ",Units[[#This Row],[attribut]])))</f>
        <v>PROTEUS KILL TEAM - Kill Team Artemis - Squad Galatael with Storm Shield</v>
      </c>
      <c r="E101">
        <v>1</v>
      </c>
      <c r="F101">
        <v>5</v>
      </c>
      <c r="G101" t="s">
        <v>1791</v>
      </c>
      <c r="H101">
        <v>2</v>
      </c>
      <c r="I101" t="s">
        <v>163</v>
      </c>
      <c r="L101" t="s">
        <v>1602</v>
      </c>
      <c r="M101" t="s">
        <v>1602</v>
      </c>
      <c r="N101">
        <v>4</v>
      </c>
      <c r="O101">
        <v>4</v>
      </c>
      <c r="S101">
        <v>3</v>
      </c>
      <c r="T101">
        <v>3</v>
      </c>
      <c r="U101">
        <v>4</v>
      </c>
      <c r="V101" t="s">
        <v>1601</v>
      </c>
      <c r="W101">
        <v>2</v>
      </c>
      <c r="X101" t="s">
        <v>1600</v>
      </c>
      <c r="Y101" t="s">
        <v>1619</v>
      </c>
      <c r="Z101" t="s">
        <v>24</v>
      </c>
      <c r="AA101" t="s">
        <v>22</v>
      </c>
      <c r="AL101" t="s">
        <v>825</v>
      </c>
      <c r="AM101" t="s">
        <v>829</v>
      </c>
      <c r="AU101" t="s">
        <v>1932</v>
      </c>
      <c r="AV101">
        <v>90</v>
      </c>
      <c r="AW101">
        <v>80</v>
      </c>
      <c r="AX101">
        <f>LEN(Units[[#This Row],[special_rules]])</f>
        <v>94</v>
      </c>
    </row>
    <row r="102" spans="1:50" hidden="1" x14ac:dyDescent="0.25">
      <c r="A102">
        <v>101</v>
      </c>
      <c r="B102" t="s">
        <v>1930</v>
      </c>
      <c r="C102" t="s">
        <v>1934</v>
      </c>
      <c r="D102" t="str">
        <f>_xlfn.CONCAT(Units[[#This Row],[unit_name]],IF(Units[[#This Row],[attribut]]="","",_xlfn.CONCAT(" - ",Units[[#This Row],[attribut]])))</f>
        <v>PROTEUS KILL TEAM - Kill Team Artemis - Squad Crull</v>
      </c>
      <c r="E102">
        <v>1</v>
      </c>
      <c r="F102">
        <v>5</v>
      </c>
      <c r="G102" t="s">
        <v>1744</v>
      </c>
      <c r="H102">
        <v>5</v>
      </c>
      <c r="I102" t="s">
        <v>163</v>
      </c>
      <c r="L102" t="s">
        <v>1602</v>
      </c>
      <c r="M102" t="s">
        <v>1602</v>
      </c>
      <c r="N102">
        <v>4</v>
      </c>
      <c r="O102">
        <v>4</v>
      </c>
      <c r="S102">
        <v>3</v>
      </c>
      <c r="T102">
        <v>3</v>
      </c>
      <c r="U102">
        <v>4</v>
      </c>
      <c r="V102" t="s">
        <v>1601</v>
      </c>
      <c r="W102">
        <v>2</v>
      </c>
      <c r="X102" t="s">
        <v>1600</v>
      </c>
      <c r="Z102" t="s">
        <v>197</v>
      </c>
      <c r="AA102" t="s">
        <v>466</v>
      </c>
      <c r="AB102" t="s">
        <v>469</v>
      </c>
      <c r="AC102" t="s">
        <v>471</v>
      </c>
      <c r="AD102" t="s">
        <v>474</v>
      </c>
      <c r="AE102" t="s">
        <v>3444</v>
      </c>
      <c r="AF102" t="s">
        <v>201</v>
      </c>
      <c r="AG102" t="s">
        <v>3440</v>
      </c>
      <c r="AH102" t="s">
        <v>24</v>
      </c>
      <c r="AI102" t="s">
        <v>9</v>
      </c>
      <c r="AJ102" t="s">
        <v>403</v>
      </c>
      <c r="AL102" t="s">
        <v>825</v>
      </c>
      <c r="AM102" t="s">
        <v>658</v>
      </c>
      <c r="AN102" t="s">
        <v>827</v>
      </c>
      <c r="AU102" t="s">
        <v>1935</v>
      </c>
      <c r="AV102">
        <v>225</v>
      </c>
      <c r="AW102">
        <v>200</v>
      </c>
      <c r="AX102">
        <f>LEN(Units[[#This Row],[special_rules]])</f>
        <v>50</v>
      </c>
    </row>
    <row r="103" spans="1:50" hidden="1" x14ac:dyDescent="0.25">
      <c r="A103">
        <v>102</v>
      </c>
      <c r="B103" t="s">
        <v>2009</v>
      </c>
      <c r="D103" t="str">
        <f>_xlfn.CONCAT(Units[[#This Row],[unit_name]],IF(Units[[#This Row],[attribut]]="","",_xlfn.CONCAT(" - ",Units[[#This Row],[attribut]])))</f>
        <v>PROTEUS KILL TEAM - Kill Team Landachici</v>
      </c>
      <c r="E103">
        <v>1</v>
      </c>
      <c r="F103">
        <v>5</v>
      </c>
      <c r="G103" t="s">
        <v>1744</v>
      </c>
      <c r="H103">
        <v>5</v>
      </c>
      <c r="I103" t="s">
        <v>163</v>
      </c>
      <c r="L103" t="s">
        <v>1602</v>
      </c>
      <c r="M103" t="s">
        <v>1602</v>
      </c>
      <c r="N103">
        <v>4</v>
      </c>
      <c r="O103">
        <v>4</v>
      </c>
      <c r="S103">
        <v>3</v>
      </c>
      <c r="T103">
        <v>3</v>
      </c>
      <c r="U103">
        <v>4</v>
      </c>
      <c r="V103" t="s">
        <v>1601</v>
      </c>
      <c r="W103">
        <v>2</v>
      </c>
      <c r="X103" t="s">
        <v>1600</v>
      </c>
      <c r="Z103" t="s">
        <v>201</v>
      </c>
      <c r="AA103" t="s">
        <v>466</v>
      </c>
      <c r="AB103" t="s">
        <v>469</v>
      </c>
      <c r="AC103" t="s">
        <v>471</v>
      </c>
      <c r="AD103" t="s">
        <v>474</v>
      </c>
      <c r="AE103" t="s">
        <v>3444</v>
      </c>
      <c r="AF103" t="s">
        <v>3466</v>
      </c>
      <c r="AG103" t="s">
        <v>214</v>
      </c>
      <c r="AH103" t="s">
        <v>24</v>
      </c>
      <c r="AI103" t="s">
        <v>22</v>
      </c>
      <c r="AJ103" t="s">
        <v>9</v>
      </c>
      <c r="AK103" t="s">
        <v>338</v>
      </c>
      <c r="AL103" t="s">
        <v>825</v>
      </c>
      <c r="AM103" t="s">
        <v>658</v>
      </c>
      <c r="AN103" t="s">
        <v>831</v>
      </c>
      <c r="AU103" t="s">
        <v>1935</v>
      </c>
      <c r="AV103">
        <v>260</v>
      </c>
      <c r="AW103">
        <v>250</v>
      </c>
      <c r="AX103">
        <f>LEN(Units[[#This Row],[special_rules]])</f>
        <v>50</v>
      </c>
    </row>
    <row r="104" spans="1:50" hidden="1" x14ac:dyDescent="0.25">
      <c r="A104">
        <v>103</v>
      </c>
      <c r="B104" t="s">
        <v>1621</v>
      </c>
      <c r="C104" t="s">
        <v>1597</v>
      </c>
      <c r="D104" t="str">
        <f>_xlfn.CONCAT(Units[[#This Row],[unit_name]],IF(Units[[#This Row],[attribut]]="","",_xlfn.CONCAT(" - ",Units[[#This Row],[attribut]])))</f>
        <v>VENERABLE DREADNOUGHT - Venerable Dreadnought Nihilus - Full HP</v>
      </c>
      <c r="E104">
        <v>1</v>
      </c>
      <c r="F104">
        <v>5</v>
      </c>
      <c r="G104" t="s">
        <v>1598</v>
      </c>
      <c r="H104">
        <v>1</v>
      </c>
      <c r="I104" t="s">
        <v>163</v>
      </c>
      <c r="J104" t="s">
        <v>1599</v>
      </c>
      <c r="L104" t="s">
        <v>1600</v>
      </c>
      <c r="M104" t="s">
        <v>1600</v>
      </c>
      <c r="N104">
        <v>8</v>
      </c>
      <c r="P104">
        <v>15</v>
      </c>
      <c r="Q104">
        <v>15</v>
      </c>
      <c r="R104">
        <v>13</v>
      </c>
      <c r="S104">
        <v>9</v>
      </c>
      <c r="T104">
        <v>6</v>
      </c>
      <c r="U104">
        <v>4</v>
      </c>
      <c r="V104" t="s">
        <v>1601</v>
      </c>
      <c r="W104">
        <v>3</v>
      </c>
      <c r="X104" t="s">
        <v>1602</v>
      </c>
      <c r="Z104" t="s">
        <v>3404</v>
      </c>
      <c r="AA104" t="s">
        <v>207</v>
      </c>
      <c r="AB104" t="s">
        <v>408</v>
      </c>
      <c r="AL104" t="s">
        <v>833</v>
      </c>
      <c r="AM104" t="s">
        <v>670</v>
      </c>
      <c r="AN104" t="s">
        <v>686</v>
      </c>
      <c r="AO104" t="s">
        <v>688</v>
      </c>
      <c r="AP104" t="s">
        <v>676</v>
      </c>
      <c r="AU104" t="s">
        <v>1622</v>
      </c>
      <c r="AV104">
        <v>70</v>
      </c>
      <c r="AW104">
        <v>70</v>
      </c>
      <c r="AX104">
        <f>LEN(Units[[#This Row],[special_rules]])</f>
        <v>68</v>
      </c>
    </row>
    <row r="105" spans="1:50" hidden="1" x14ac:dyDescent="0.25">
      <c r="A105">
        <v>104</v>
      </c>
      <c r="B105" t="s">
        <v>1621</v>
      </c>
      <c r="C105" t="s">
        <v>1604</v>
      </c>
      <c r="D105" t="str">
        <f>_xlfn.CONCAT(Units[[#This Row],[unit_name]],IF(Units[[#This Row],[attribut]]="","",_xlfn.CONCAT(" - ",Units[[#This Row],[attribut]])))</f>
        <v>VENERABLE DREADNOUGHT - Venerable Dreadnought Nihilus - Mid HP</v>
      </c>
      <c r="E105">
        <v>1</v>
      </c>
      <c r="F105">
        <v>5</v>
      </c>
      <c r="G105" t="s">
        <v>1598</v>
      </c>
      <c r="H105">
        <v>1</v>
      </c>
      <c r="I105" t="s">
        <v>1605</v>
      </c>
      <c r="J105" t="s">
        <v>163</v>
      </c>
      <c r="L105" t="s">
        <v>1606</v>
      </c>
      <c r="M105" t="s">
        <v>1606</v>
      </c>
      <c r="N105">
        <v>8</v>
      </c>
      <c r="P105">
        <v>14</v>
      </c>
      <c r="Q105">
        <v>14</v>
      </c>
      <c r="R105">
        <v>12</v>
      </c>
      <c r="S105">
        <v>6</v>
      </c>
      <c r="T105">
        <v>5</v>
      </c>
      <c r="U105">
        <v>4</v>
      </c>
      <c r="V105" t="s">
        <v>1607</v>
      </c>
      <c r="W105">
        <v>2</v>
      </c>
      <c r="X105" t="s">
        <v>1602</v>
      </c>
      <c r="Z105" t="s">
        <v>3404</v>
      </c>
      <c r="AA105" t="s">
        <v>207</v>
      </c>
      <c r="AB105" t="s">
        <v>408</v>
      </c>
      <c r="AL105" t="s">
        <v>833</v>
      </c>
      <c r="AM105" t="s">
        <v>670</v>
      </c>
      <c r="AN105" t="s">
        <v>686</v>
      </c>
      <c r="AO105" t="s">
        <v>688</v>
      </c>
      <c r="AP105" t="s">
        <v>676</v>
      </c>
      <c r="AU105" t="s">
        <v>1622</v>
      </c>
      <c r="AV105">
        <v>40</v>
      </c>
      <c r="AW105">
        <v>40</v>
      </c>
      <c r="AX105">
        <f>LEN(Units[[#This Row],[special_rules]])</f>
        <v>68</v>
      </c>
    </row>
    <row r="106" spans="1:50" hidden="1" x14ac:dyDescent="0.25">
      <c r="A106">
        <v>105</v>
      </c>
      <c r="B106" t="s">
        <v>1621</v>
      </c>
      <c r="C106" t="s">
        <v>1608</v>
      </c>
      <c r="D106" t="str">
        <f>_xlfn.CONCAT(Units[[#This Row],[unit_name]],IF(Units[[#This Row],[attribut]]="","",_xlfn.CONCAT(" - ",Units[[#This Row],[attribut]])))</f>
        <v>VENERABLE DREADNOUGHT - Venerable Dreadnought Nihilus - Low HP</v>
      </c>
      <c r="E106">
        <v>1</v>
      </c>
      <c r="F106">
        <v>5</v>
      </c>
      <c r="G106" t="s">
        <v>1598</v>
      </c>
      <c r="H106">
        <v>1</v>
      </c>
      <c r="I106" t="s">
        <v>1609</v>
      </c>
      <c r="J106" t="s">
        <v>1610</v>
      </c>
      <c r="L106" t="s">
        <v>1611</v>
      </c>
      <c r="M106" t="s">
        <v>1611</v>
      </c>
      <c r="N106">
        <v>8</v>
      </c>
      <c r="P106">
        <v>13</v>
      </c>
      <c r="Q106">
        <v>13</v>
      </c>
      <c r="R106">
        <v>11</v>
      </c>
      <c r="S106">
        <v>3</v>
      </c>
      <c r="T106">
        <v>4</v>
      </c>
      <c r="U106">
        <v>4</v>
      </c>
      <c r="V106" t="s">
        <v>1612</v>
      </c>
      <c r="W106">
        <v>1</v>
      </c>
      <c r="X106" t="s">
        <v>1602</v>
      </c>
      <c r="Z106" t="s">
        <v>3404</v>
      </c>
      <c r="AA106" t="s">
        <v>207</v>
      </c>
      <c r="AB106" t="s">
        <v>408</v>
      </c>
      <c r="AL106" t="s">
        <v>833</v>
      </c>
      <c r="AM106" t="s">
        <v>670</v>
      </c>
      <c r="AN106" t="s">
        <v>686</v>
      </c>
      <c r="AO106" t="s">
        <v>688</v>
      </c>
      <c r="AP106" t="s">
        <v>676</v>
      </c>
      <c r="AU106" t="s">
        <v>1622</v>
      </c>
      <c r="AV106">
        <v>25</v>
      </c>
      <c r="AW106">
        <v>20</v>
      </c>
      <c r="AX106">
        <f>LEN(Units[[#This Row],[special_rules]])</f>
        <v>68</v>
      </c>
    </row>
    <row r="107" spans="1:50" hidden="1" x14ac:dyDescent="0.25">
      <c r="A107">
        <v>106</v>
      </c>
      <c r="B107" t="s">
        <v>1657</v>
      </c>
      <c r="C107" t="s">
        <v>1597</v>
      </c>
      <c r="D107" t="str">
        <f>_xlfn.CONCAT(Units[[#This Row],[unit_name]],IF(Units[[#This Row],[attribut]]="","",_xlfn.CONCAT(" - ",Units[[#This Row],[attribut]])))</f>
        <v>CORVUS BLACKSTAR - Shadowhawk Gunship - Full HP</v>
      </c>
      <c r="E107">
        <v>1</v>
      </c>
      <c r="F107">
        <v>5</v>
      </c>
      <c r="G107" t="s">
        <v>1598</v>
      </c>
      <c r="H107">
        <v>1</v>
      </c>
      <c r="I107" t="s">
        <v>1650</v>
      </c>
      <c r="J107" t="s">
        <v>1651</v>
      </c>
      <c r="K107" t="s">
        <v>133</v>
      </c>
      <c r="L107" t="s">
        <v>1600</v>
      </c>
      <c r="M107" t="s">
        <v>1606</v>
      </c>
      <c r="N107">
        <v>8</v>
      </c>
      <c r="P107">
        <v>15</v>
      </c>
      <c r="Q107">
        <v>15</v>
      </c>
      <c r="R107">
        <v>15</v>
      </c>
      <c r="S107">
        <v>14</v>
      </c>
      <c r="T107">
        <v>3</v>
      </c>
      <c r="U107">
        <v>4</v>
      </c>
      <c r="V107" t="s">
        <v>1601</v>
      </c>
      <c r="W107">
        <v>0</v>
      </c>
      <c r="X107" t="s">
        <v>1600</v>
      </c>
      <c r="Z107" t="s">
        <v>3405</v>
      </c>
      <c r="AA107" t="s">
        <v>135</v>
      </c>
      <c r="AB107" t="s">
        <v>204</v>
      </c>
      <c r="AC107" t="s">
        <v>3479</v>
      </c>
      <c r="AD107" t="s">
        <v>14</v>
      </c>
      <c r="AL107" t="s">
        <v>835</v>
      </c>
      <c r="AM107" t="s">
        <v>837</v>
      </c>
      <c r="AN107" t="s">
        <v>725</v>
      </c>
      <c r="AO107" t="s">
        <v>3480</v>
      </c>
      <c r="AP107" t="s">
        <v>3456</v>
      </c>
      <c r="AQ107" t="s">
        <v>684</v>
      </c>
      <c r="AU107" t="s">
        <v>1658</v>
      </c>
      <c r="AV107">
        <v>110</v>
      </c>
      <c r="AW107">
        <v>110</v>
      </c>
      <c r="AX107">
        <f>LEN(Units[[#This Row],[special_rules]])</f>
        <v>97</v>
      </c>
    </row>
    <row r="108" spans="1:50" hidden="1" x14ac:dyDescent="0.25">
      <c r="A108">
        <v>107</v>
      </c>
      <c r="B108" t="s">
        <v>1657</v>
      </c>
      <c r="C108" t="s">
        <v>1604</v>
      </c>
      <c r="D108" t="str">
        <f>_xlfn.CONCAT(Units[[#This Row],[unit_name]],IF(Units[[#This Row],[attribut]]="","",_xlfn.CONCAT(" - ",Units[[#This Row],[attribut]])))</f>
        <v>CORVUS BLACKSTAR - Shadowhawk Gunship - Mid HP</v>
      </c>
      <c r="E108">
        <v>1</v>
      </c>
      <c r="F108">
        <v>5</v>
      </c>
      <c r="G108" t="s">
        <v>1598</v>
      </c>
      <c r="H108">
        <v>1</v>
      </c>
      <c r="I108" t="s">
        <v>1653</v>
      </c>
      <c r="J108" t="s">
        <v>1654</v>
      </c>
      <c r="K108" t="s">
        <v>116</v>
      </c>
      <c r="L108" t="s">
        <v>1606</v>
      </c>
      <c r="M108" t="s">
        <v>1611</v>
      </c>
      <c r="N108">
        <v>8</v>
      </c>
      <c r="P108">
        <v>14</v>
      </c>
      <c r="Q108">
        <v>14</v>
      </c>
      <c r="R108">
        <v>14</v>
      </c>
      <c r="S108">
        <v>9</v>
      </c>
      <c r="T108">
        <v>2</v>
      </c>
      <c r="U108">
        <v>4</v>
      </c>
      <c r="V108" t="s">
        <v>1607</v>
      </c>
      <c r="W108">
        <v>0</v>
      </c>
      <c r="X108" t="s">
        <v>1600</v>
      </c>
      <c r="Z108" t="s">
        <v>3405</v>
      </c>
      <c r="AA108" t="s">
        <v>135</v>
      </c>
      <c r="AB108" t="s">
        <v>204</v>
      </c>
      <c r="AC108" t="s">
        <v>3479</v>
      </c>
      <c r="AD108" t="s">
        <v>14</v>
      </c>
      <c r="AL108" t="s">
        <v>835</v>
      </c>
      <c r="AM108" t="s">
        <v>837</v>
      </c>
      <c r="AN108" t="s">
        <v>725</v>
      </c>
      <c r="AO108" t="s">
        <v>3480</v>
      </c>
      <c r="AP108" t="s">
        <v>3456</v>
      </c>
      <c r="AQ108" t="s">
        <v>684</v>
      </c>
      <c r="AU108" t="s">
        <v>1658</v>
      </c>
      <c r="AV108">
        <v>70</v>
      </c>
      <c r="AW108">
        <v>70</v>
      </c>
      <c r="AX108">
        <f>LEN(Units[[#This Row],[special_rules]])</f>
        <v>97</v>
      </c>
    </row>
    <row r="109" spans="1:50" hidden="1" x14ac:dyDescent="0.25">
      <c r="A109">
        <v>108</v>
      </c>
      <c r="B109" t="s">
        <v>1657</v>
      </c>
      <c r="C109" t="s">
        <v>1608</v>
      </c>
      <c r="D109" t="str">
        <f>_xlfn.CONCAT(Units[[#This Row],[unit_name]],IF(Units[[#This Row],[attribut]]="","",_xlfn.CONCAT(" - ",Units[[#This Row],[attribut]])))</f>
        <v>CORVUS BLACKSTAR - Shadowhawk Gunship - Low HP</v>
      </c>
      <c r="E109">
        <v>1</v>
      </c>
      <c r="F109">
        <v>5</v>
      </c>
      <c r="G109" t="s">
        <v>1598</v>
      </c>
      <c r="H109">
        <v>1</v>
      </c>
      <c r="I109" t="s">
        <v>1655</v>
      </c>
      <c r="J109" t="s">
        <v>1656</v>
      </c>
      <c r="K109" t="s">
        <v>163</v>
      </c>
      <c r="L109" t="s">
        <v>1611</v>
      </c>
      <c r="M109" t="s">
        <v>1601</v>
      </c>
      <c r="N109">
        <v>8</v>
      </c>
      <c r="P109">
        <v>13</v>
      </c>
      <c r="Q109">
        <v>13</v>
      </c>
      <c r="R109">
        <v>13</v>
      </c>
      <c r="S109">
        <v>5</v>
      </c>
      <c r="T109">
        <v>1</v>
      </c>
      <c r="U109">
        <v>4</v>
      </c>
      <c r="V109" t="s">
        <v>1612</v>
      </c>
      <c r="W109">
        <v>0</v>
      </c>
      <c r="X109" t="s">
        <v>1600</v>
      </c>
      <c r="Z109" t="s">
        <v>3405</v>
      </c>
      <c r="AA109" t="s">
        <v>135</v>
      </c>
      <c r="AB109" t="s">
        <v>204</v>
      </c>
      <c r="AC109" t="s">
        <v>3479</v>
      </c>
      <c r="AD109" t="s">
        <v>14</v>
      </c>
      <c r="AL109" t="s">
        <v>835</v>
      </c>
      <c r="AM109" t="s">
        <v>837</v>
      </c>
      <c r="AN109" t="s">
        <v>725</v>
      </c>
      <c r="AO109" t="s">
        <v>3480</v>
      </c>
      <c r="AP109" t="s">
        <v>3456</v>
      </c>
      <c r="AQ109" t="s">
        <v>684</v>
      </c>
      <c r="AU109" t="s">
        <v>1658</v>
      </c>
      <c r="AV109">
        <v>40</v>
      </c>
      <c r="AW109">
        <v>40</v>
      </c>
      <c r="AX109">
        <f>LEN(Units[[#This Row],[special_rules]])</f>
        <v>97</v>
      </c>
    </row>
    <row r="110" spans="1:50" hidden="1" x14ac:dyDescent="0.25">
      <c r="A110">
        <v>109</v>
      </c>
      <c r="B110" t="s">
        <v>1659</v>
      </c>
      <c r="C110" t="s">
        <v>1597</v>
      </c>
      <c r="D110" t="str">
        <f>_xlfn.CONCAT(Units[[#This Row],[unit_name]],IF(Units[[#This Row],[attribut]]="","",_xlfn.CONCAT(" - ",Units[[#This Row],[attribut]])))</f>
        <v>CORVUS BLACKSTAR - Eclipse Fury - Full HP</v>
      </c>
      <c r="E110">
        <v>1</v>
      </c>
      <c r="F110">
        <v>5</v>
      </c>
      <c r="G110" t="s">
        <v>1598</v>
      </c>
      <c r="H110">
        <v>1</v>
      </c>
      <c r="I110" t="s">
        <v>1650</v>
      </c>
      <c r="J110" t="s">
        <v>1651</v>
      </c>
      <c r="K110" t="s">
        <v>133</v>
      </c>
      <c r="L110" t="s">
        <v>1600</v>
      </c>
      <c r="M110" t="s">
        <v>1606</v>
      </c>
      <c r="N110">
        <v>8</v>
      </c>
      <c r="P110">
        <v>15</v>
      </c>
      <c r="Q110">
        <v>15</v>
      </c>
      <c r="R110">
        <v>15</v>
      </c>
      <c r="S110">
        <v>14</v>
      </c>
      <c r="T110">
        <v>3</v>
      </c>
      <c r="U110">
        <v>4</v>
      </c>
      <c r="V110" t="s">
        <v>1601</v>
      </c>
      <c r="W110">
        <v>0</v>
      </c>
      <c r="X110" t="s">
        <v>1600</v>
      </c>
      <c r="Z110" t="s">
        <v>550</v>
      </c>
      <c r="AA110" t="s">
        <v>544</v>
      </c>
      <c r="AB110" t="s">
        <v>204</v>
      </c>
      <c r="AC110" t="s">
        <v>3479</v>
      </c>
      <c r="AD110" t="s">
        <v>14</v>
      </c>
      <c r="AL110" t="s">
        <v>835</v>
      </c>
      <c r="AM110" t="s">
        <v>839</v>
      </c>
      <c r="AN110" t="s">
        <v>725</v>
      </c>
      <c r="AO110" t="s">
        <v>3480</v>
      </c>
      <c r="AP110" t="s">
        <v>3456</v>
      </c>
      <c r="AQ110" t="s">
        <v>684</v>
      </c>
      <c r="AU110" t="s">
        <v>1658</v>
      </c>
      <c r="AV110">
        <v>100</v>
      </c>
      <c r="AW110">
        <v>100</v>
      </c>
      <c r="AX110">
        <f>LEN(Units[[#This Row],[special_rules]])</f>
        <v>97</v>
      </c>
    </row>
    <row r="111" spans="1:50" hidden="1" x14ac:dyDescent="0.25">
      <c r="A111">
        <v>110</v>
      </c>
      <c r="B111" t="s">
        <v>1659</v>
      </c>
      <c r="C111" t="s">
        <v>1604</v>
      </c>
      <c r="D111" t="str">
        <f>_xlfn.CONCAT(Units[[#This Row],[unit_name]],IF(Units[[#This Row],[attribut]]="","",_xlfn.CONCAT(" - ",Units[[#This Row],[attribut]])))</f>
        <v>CORVUS BLACKSTAR - Eclipse Fury - Mid HP</v>
      </c>
      <c r="E111">
        <v>1</v>
      </c>
      <c r="F111">
        <v>5</v>
      </c>
      <c r="G111" t="s">
        <v>1598</v>
      </c>
      <c r="H111">
        <v>1</v>
      </c>
      <c r="I111" t="s">
        <v>1653</v>
      </c>
      <c r="J111" t="s">
        <v>1654</v>
      </c>
      <c r="K111" t="s">
        <v>116</v>
      </c>
      <c r="L111" t="s">
        <v>1606</v>
      </c>
      <c r="M111" t="s">
        <v>1611</v>
      </c>
      <c r="N111">
        <v>8</v>
      </c>
      <c r="P111">
        <v>14</v>
      </c>
      <c r="Q111">
        <v>14</v>
      </c>
      <c r="R111">
        <v>14</v>
      </c>
      <c r="S111">
        <v>9</v>
      </c>
      <c r="T111">
        <v>2</v>
      </c>
      <c r="U111">
        <v>4</v>
      </c>
      <c r="V111" t="s">
        <v>1607</v>
      </c>
      <c r="W111">
        <v>0</v>
      </c>
      <c r="X111" t="s">
        <v>1600</v>
      </c>
      <c r="Z111" t="s">
        <v>550</v>
      </c>
      <c r="AA111" t="s">
        <v>544</v>
      </c>
      <c r="AB111" t="s">
        <v>204</v>
      </c>
      <c r="AC111" t="s">
        <v>3479</v>
      </c>
      <c r="AD111" t="s">
        <v>14</v>
      </c>
      <c r="AL111" t="s">
        <v>835</v>
      </c>
      <c r="AM111" t="s">
        <v>839</v>
      </c>
      <c r="AN111" t="s">
        <v>725</v>
      </c>
      <c r="AO111" t="s">
        <v>3480</v>
      </c>
      <c r="AP111" t="s">
        <v>3456</v>
      </c>
      <c r="AQ111" t="s">
        <v>684</v>
      </c>
      <c r="AU111" t="s">
        <v>1658</v>
      </c>
      <c r="AV111">
        <v>65</v>
      </c>
      <c r="AW111">
        <v>60</v>
      </c>
      <c r="AX111">
        <f>LEN(Units[[#This Row],[special_rules]])</f>
        <v>97</v>
      </c>
    </row>
    <row r="112" spans="1:50" hidden="1" x14ac:dyDescent="0.25">
      <c r="A112">
        <v>111</v>
      </c>
      <c r="B112" t="s">
        <v>1659</v>
      </c>
      <c r="C112" t="s">
        <v>1608</v>
      </c>
      <c r="D112" t="str">
        <f>_xlfn.CONCAT(Units[[#This Row],[unit_name]],IF(Units[[#This Row],[attribut]]="","",_xlfn.CONCAT(" - ",Units[[#This Row],[attribut]])))</f>
        <v>CORVUS BLACKSTAR - Eclipse Fury - Low HP</v>
      </c>
      <c r="E112">
        <v>1</v>
      </c>
      <c r="F112">
        <v>5</v>
      </c>
      <c r="G112" t="s">
        <v>1598</v>
      </c>
      <c r="H112">
        <v>1</v>
      </c>
      <c r="I112" t="s">
        <v>1655</v>
      </c>
      <c r="J112" t="s">
        <v>1656</v>
      </c>
      <c r="K112" t="s">
        <v>163</v>
      </c>
      <c r="L112" t="s">
        <v>1611</v>
      </c>
      <c r="M112" t="s">
        <v>1601</v>
      </c>
      <c r="N112">
        <v>8</v>
      </c>
      <c r="P112">
        <v>13</v>
      </c>
      <c r="Q112">
        <v>13</v>
      </c>
      <c r="R112">
        <v>13</v>
      </c>
      <c r="S112">
        <v>5</v>
      </c>
      <c r="T112">
        <v>1</v>
      </c>
      <c r="U112">
        <v>4</v>
      </c>
      <c r="V112" t="s">
        <v>1612</v>
      </c>
      <c r="W112">
        <v>0</v>
      </c>
      <c r="X112" t="s">
        <v>1600</v>
      </c>
      <c r="Z112" t="s">
        <v>550</v>
      </c>
      <c r="AA112" t="s">
        <v>544</v>
      </c>
      <c r="AB112" t="s">
        <v>204</v>
      </c>
      <c r="AC112" t="s">
        <v>3479</v>
      </c>
      <c r="AD112" t="s">
        <v>14</v>
      </c>
      <c r="AL112" t="s">
        <v>835</v>
      </c>
      <c r="AM112" t="s">
        <v>839</v>
      </c>
      <c r="AN112" t="s">
        <v>725</v>
      </c>
      <c r="AO112" t="s">
        <v>3480</v>
      </c>
      <c r="AP112" t="s">
        <v>3456</v>
      </c>
      <c r="AQ112" t="s">
        <v>684</v>
      </c>
      <c r="AU112" t="s">
        <v>1658</v>
      </c>
      <c r="AV112">
        <v>35</v>
      </c>
      <c r="AW112">
        <v>30</v>
      </c>
      <c r="AX112">
        <f>LEN(Units[[#This Row],[special_rules]])</f>
        <v>97</v>
      </c>
    </row>
    <row r="113" spans="1:50" hidden="1" x14ac:dyDescent="0.25">
      <c r="A113">
        <v>112</v>
      </c>
      <c r="B113" t="s">
        <v>1824</v>
      </c>
      <c r="C113" t="s">
        <v>1825</v>
      </c>
      <c r="D113" t="str">
        <f>_xlfn.CONCAT(Units[[#This Row],[unit_name]],IF(Units[[#This Row],[attribut]]="","",_xlfn.CONCAT(" - ",Units[[#This Row],[attribut]])))</f>
        <v>SAINT CELESTINE - Saint Celestine of the Order of Our Martyred Lady, Seraphic Aegis</v>
      </c>
      <c r="E113">
        <v>1</v>
      </c>
      <c r="F113">
        <v>6</v>
      </c>
      <c r="G113" t="s">
        <v>1791</v>
      </c>
      <c r="H113">
        <v>1</v>
      </c>
      <c r="I113" t="s">
        <v>163</v>
      </c>
      <c r="L113" t="s">
        <v>1602</v>
      </c>
      <c r="M113" t="s">
        <v>1602</v>
      </c>
      <c r="N113">
        <v>6</v>
      </c>
      <c r="O113">
        <v>3</v>
      </c>
      <c r="S113">
        <v>5</v>
      </c>
      <c r="T113">
        <v>5</v>
      </c>
      <c r="U113">
        <v>7</v>
      </c>
      <c r="V113" t="s">
        <v>1601</v>
      </c>
      <c r="W113">
        <v>1</v>
      </c>
      <c r="X113" t="s">
        <v>1602</v>
      </c>
      <c r="Y113" t="s">
        <v>1619</v>
      </c>
      <c r="Z113" t="s">
        <v>91</v>
      </c>
      <c r="AL113" t="s">
        <v>759</v>
      </c>
      <c r="AM113" t="s">
        <v>763</v>
      </c>
      <c r="AN113" t="s">
        <v>765</v>
      </c>
      <c r="AO113" t="s">
        <v>767</v>
      </c>
      <c r="AU113" t="s">
        <v>3521</v>
      </c>
      <c r="AV113">
        <v>130</v>
      </c>
      <c r="AW113">
        <v>130</v>
      </c>
      <c r="AX113">
        <f>LEN(Units[[#This Row],[special_rules]])</f>
        <v>125</v>
      </c>
    </row>
    <row r="114" spans="1:50" hidden="1" x14ac:dyDescent="0.25">
      <c r="A114">
        <v>113</v>
      </c>
      <c r="B114" t="s">
        <v>1824</v>
      </c>
      <c r="C114" t="s">
        <v>1936</v>
      </c>
      <c r="D114" t="str">
        <f>_xlfn.CONCAT(Units[[#This Row],[unit_name]],IF(Units[[#This Row],[attribut]]="","",_xlfn.CONCAT(" - ",Units[[#This Row],[attribut]])))</f>
        <v>SAINT CELESTINE - Geminae Superia, Celestial Wardens</v>
      </c>
      <c r="E114">
        <v>1</v>
      </c>
      <c r="F114">
        <v>6</v>
      </c>
      <c r="G114" t="s">
        <v>1791</v>
      </c>
      <c r="H114">
        <v>2</v>
      </c>
      <c r="I114" t="s">
        <v>163</v>
      </c>
      <c r="L114" t="s">
        <v>1600</v>
      </c>
      <c r="M114" t="s">
        <v>1602</v>
      </c>
      <c r="N114">
        <v>4</v>
      </c>
      <c r="O114">
        <v>3</v>
      </c>
      <c r="S114">
        <v>2</v>
      </c>
      <c r="T114">
        <v>3</v>
      </c>
      <c r="U114">
        <v>4</v>
      </c>
      <c r="V114" t="s">
        <v>1607</v>
      </c>
      <c r="W114">
        <v>1</v>
      </c>
      <c r="X114" t="s">
        <v>1602</v>
      </c>
      <c r="Y114" t="s">
        <v>1619</v>
      </c>
      <c r="Z114" t="s">
        <v>24</v>
      </c>
      <c r="AA114" t="s">
        <v>195</v>
      </c>
      <c r="AL114" t="s">
        <v>761</v>
      </c>
      <c r="AM114" t="s">
        <v>765</v>
      </c>
      <c r="AU114" t="s">
        <v>3521</v>
      </c>
      <c r="AV114">
        <v>70</v>
      </c>
      <c r="AW114">
        <v>80</v>
      </c>
      <c r="AX114">
        <f>LEN(Units[[#This Row],[special_rules]])</f>
        <v>125</v>
      </c>
    </row>
    <row r="115" spans="1:50" hidden="1" x14ac:dyDescent="0.25">
      <c r="A115">
        <v>114</v>
      </c>
      <c r="B115" t="s">
        <v>2128</v>
      </c>
      <c r="D115" t="str">
        <f>_xlfn.CONCAT(Units[[#This Row],[unit_name]],IF(Units[[#This Row],[attribut]]="","",_xlfn.CONCAT(" - ",Units[[#This Row],[attribut]])))</f>
        <v>INQUISITOR GREYFAX - Katarinya Greyfax</v>
      </c>
      <c r="E115">
        <v>1</v>
      </c>
      <c r="F115">
        <v>7</v>
      </c>
      <c r="G115" t="s">
        <v>1744</v>
      </c>
      <c r="H115">
        <v>1</v>
      </c>
      <c r="I115" t="s">
        <v>163</v>
      </c>
      <c r="L115" t="s">
        <v>1600</v>
      </c>
      <c r="M115" t="s">
        <v>1600</v>
      </c>
      <c r="N115">
        <v>4</v>
      </c>
      <c r="O115">
        <v>3</v>
      </c>
      <c r="S115">
        <v>4</v>
      </c>
      <c r="T115">
        <v>4</v>
      </c>
      <c r="U115">
        <v>4</v>
      </c>
      <c r="V115" t="s">
        <v>1601</v>
      </c>
      <c r="W115">
        <v>1</v>
      </c>
      <c r="X115" t="s">
        <v>1600</v>
      </c>
      <c r="Y115" t="s">
        <v>1616</v>
      </c>
      <c r="Z115" t="s">
        <v>589</v>
      </c>
      <c r="AA115" t="s">
        <v>466</v>
      </c>
      <c r="AB115" t="s">
        <v>469</v>
      </c>
      <c r="AC115" t="s">
        <v>471</v>
      </c>
      <c r="AD115" t="s">
        <v>474</v>
      </c>
      <c r="AE115" t="s">
        <v>3475</v>
      </c>
      <c r="AF115" t="s">
        <v>24</v>
      </c>
      <c r="AL115" t="s">
        <v>794</v>
      </c>
      <c r="AM115" t="s">
        <v>796</v>
      </c>
      <c r="AN115" t="s">
        <v>798</v>
      </c>
      <c r="AO115" t="s">
        <v>800</v>
      </c>
      <c r="AP115" t="s">
        <v>773</v>
      </c>
      <c r="AT115" t="s">
        <v>2129</v>
      </c>
      <c r="AU115" t="s">
        <v>2130</v>
      </c>
      <c r="AV115">
        <v>150</v>
      </c>
      <c r="AW115">
        <v>150</v>
      </c>
      <c r="AX115">
        <f>LEN(Units[[#This Row],[special_rules]])</f>
        <v>113</v>
      </c>
    </row>
    <row r="116" spans="1:50" hidden="1" x14ac:dyDescent="0.25">
      <c r="A116">
        <v>115</v>
      </c>
      <c r="B116" t="s">
        <v>1826</v>
      </c>
      <c r="D116" t="str">
        <f>_xlfn.CONCAT(Units[[#This Row],[unit_name]],IF(Units[[#This Row],[attribut]]="","",_xlfn.CONCAT(" - ",Units[[#This Row],[attribut]])))</f>
        <v>VINDICARE ASSASSIN - Shadowstrike Marksman</v>
      </c>
      <c r="E116">
        <v>1</v>
      </c>
      <c r="F116">
        <v>7</v>
      </c>
      <c r="G116" t="s">
        <v>1744</v>
      </c>
      <c r="H116">
        <v>1</v>
      </c>
      <c r="I116" t="s">
        <v>1626</v>
      </c>
      <c r="L116" t="s">
        <v>1602</v>
      </c>
      <c r="M116" t="s">
        <v>1602</v>
      </c>
      <c r="N116">
        <v>4</v>
      </c>
      <c r="O116">
        <v>4</v>
      </c>
      <c r="S116">
        <v>4</v>
      </c>
      <c r="T116">
        <v>4</v>
      </c>
      <c r="U116">
        <v>4</v>
      </c>
      <c r="V116" t="s">
        <v>1601</v>
      </c>
      <c r="W116">
        <v>1</v>
      </c>
      <c r="X116" t="s">
        <v>1601</v>
      </c>
      <c r="Y116" t="s">
        <v>1619</v>
      </c>
      <c r="Z116" t="s">
        <v>496</v>
      </c>
      <c r="AA116" t="s">
        <v>558</v>
      </c>
      <c r="AB116" t="s">
        <v>15</v>
      </c>
      <c r="AL116" t="s">
        <v>788</v>
      </c>
      <c r="AM116" t="s">
        <v>790</v>
      </c>
      <c r="AN116" t="s">
        <v>792</v>
      </c>
      <c r="AO116" t="s">
        <v>773</v>
      </c>
      <c r="AU116" t="s">
        <v>1827</v>
      </c>
      <c r="AV116">
        <v>150</v>
      </c>
      <c r="AW116">
        <v>150</v>
      </c>
      <c r="AX116">
        <f>LEN(Units[[#This Row],[special_rules]])</f>
        <v>152</v>
      </c>
    </row>
    <row r="117" spans="1:50" hidden="1" x14ac:dyDescent="0.25">
      <c r="A117">
        <v>116</v>
      </c>
      <c r="B117" t="s">
        <v>1828</v>
      </c>
      <c r="D117" t="str">
        <f>_xlfn.CONCAT(Units[[#This Row],[unit_name]],IF(Units[[#This Row],[attribut]]="","",_xlfn.CONCAT(" - ",Units[[#This Row],[attribut]])))</f>
        <v>VINDICARE ASSASSIN - Silent Deathstalker</v>
      </c>
      <c r="E117">
        <v>1</v>
      </c>
      <c r="F117">
        <v>7</v>
      </c>
      <c r="G117" t="s">
        <v>1744</v>
      </c>
      <c r="H117">
        <v>1</v>
      </c>
      <c r="I117" t="s">
        <v>1626</v>
      </c>
      <c r="L117" t="s">
        <v>1602</v>
      </c>
      <c r="M117" t="s">
        <v>1602</v>
      </c>
      <c r="N117">
        <v>4</v>
      </c>
      <c r="O117">
        <v>4</v>
      </c>
      <c r="S117">
        <v>4</v>
      </c>
      <c r="T117">
        <v>4</v>
      </c>
      <c r="U117">
        <v>4</v>
      </c>
      <c r="V117" t="s">
        <v>1601</v>
      </c>
      <c r="W117">
        <v>1</v>
      </c>
      <c r="X117" t="s">
        <v>1601</v>
      </c>
      <c r="Y117" t="s">
        <v>1619</v>
      </c>
      <c r="Z117" t="s">
        <v>496</v>
      </c>
      <c r="AA117" t="s">
        <v>558</v>
      </c>
      <c r="AB117" t="s">
        <v>15</v>
      </c>
      <c r="AL117" t="s">
        <v>788</v>
      </c>
      <c r="AM117" t="s">
        <v>790</v>
      </c>
      <c r="AN117" t="s">
        <v>792</v>
      </c>
      <c r="AO117" t="s">
        <v>773</v>
      </c>
      <c r="AU117" t="s">
        <v>1827</v>
      </c>
      <c r="AV117">
        <v>150</v>
      </c>
      <c r="AW117">
        <v>150</v>
      </c>
      <c r="AX117">
        <f>LEN(Units[[#This Row],[special_rules]])</f>
        <v>152</v>
      </c>
    </row>
    <row r="118" spans="1:50" hidden="1" x14ac:dyDescent="0.25">
      <c r="A118">
        <v>117</v>
      </c>
      <c r="B118" t="s">
        <v>1829</v>
      </c>
      <c r="D118" t="str">
        <f>_xlfn.CONCAT(Units[[#This Row],[unit_name]],IF(Units[[#This Row],[attribut]]="","",_xlfn.CONCAT(" - ",Units[[#This Row],[attribut]])))</f>
        <v>CULEXUS ASSASSIN - Nightmare Shade</v>
      </c>
      <c r="E118">
        <v>1</v>
      </c>
      <c r="F118">
        <v>7</v>
      </c>
      <c r="G118" t="s">
        <v>1744</v>
      </c>
      <c r="H118">
        <v>1</v>
      </c>
      <c r="I118" t="s">
        <v>1626</v>
      </c>
      <c r="L118" t="s">
        <v>1602</v>
      </c>
      <c r="M118" t="s">
        <v>1602</v>
      </c>
      <c r="N118">
        <v>4</v>
      </c>
      <c r="O118">
        <v>4</v>
      </c>
      <c r="S118">
        <v>4</v>
      </c>
      <c r="T118">
        <v>4</v>
      </c>
      <c r="U118">
        <v>4</v>
      </c>
      <c r="V118" t="s">
        <v>1601</v>
      </c>
      <c r="W118">
        <v>1</v>
      </c>
      <c r="X118" t="s">
        <v>1601</v>
      </c>
      <c r="Y118" t="s">
        <v>1619</v>
      </c>
      <c r="Z118" t="s">
        <v>497</v>
      </c>
      <c r="AA118" t="s">
        <v>340</v>
      </c>
      <c r="AL118" t="s">
        <v>782</v>
      </c>
      <c r="AM118" t="s">
        <v>784</v>
      </c>
      <c r="AN118" t="s">
        <v>786</v>
      </c>
      <c r="AO118" t="s">
        <v>773</v>
      </c>
      <c r="AU118" t="s">
        <v>1830</v>
      </c>
      <c r="AV118">
        <v>140</v>
      </c>
      <c r="AW118">
        <v>140</v>
      </c>
      <c r="AX118">
        <f>LEN(Units[[#This Row],[special_rules]])</f>
        <v>139</v>
      </c>
    </row>
    <row r="119" spans="1:50" hidden="1" x14ac:dyDescent="0.25">
      <c r="A119">
        <v>118</v>
      </c>
      <c r="B119" t="s">
        <v>1831</v>
      </c>
      <c r="D119" t="str">
        <f>_xlfn.CONCAT(Units[[#This Row],[unit_name]],IF(Units[[#This Row],[attribut]]="","",_xlfn.CONCAT(" - ",Units[[#This Row],[attribut]])))</f>
        <v>EVERSOR ASSASSIN - Rageborne Executioner</v>
      </c>
      <c r="E119">
        <v>1</v>
      </c>
      <c r="F119">
        <v>7</v>
      </c>
      <c r="G119" t="s">
        <v>1744</v>
      </c>
      <c r="H119">
        <v>1</v>
      </c>
      <c r="I119" t="s">
        <v>1599</v>
      </c>
      <c r="L119" t="s">
        <v>1602</v>
      </c>
      <c r="M119" t="s">
        <v>1602</v>
      </c>
      <c r="N119">
        <v>5</v>
      </c>
      <c r="O119">
        <v>4</v>
      </c>
      <c r="S119">
        <v>4</v>
      </c>
      <c r="T119">
        <v>6</v>
      </c>
      <c r="U119">
        <v>4</v>
      </c>
      <c r="V119" t="s">
        <v>1601</v>
      </c>
      <c r="W119">
        <v>1</v>
      </c>
      <c r="X119" t="s">
        <v>1601</v>
      </c>
      <c r="Y119" t="s">
        <v>1619</v>
      </c>
      <c r="Z119" t="s">
        <v>3406</v>
      </c>
      <c r="AA119" t="s">
        <v>24</v>
      </c>
      <c r="AB119" t="s">
        <v>341</v>
      </c>
      <c r="AL119" t="s">
        <v>775</v>
      </c>
      <c r="AM119" t="s">
        <v>777</v>
      </c>
      <c r="AN119" t="s">
        <v>779</v>
      </c>
      <c r="AO119" t="s">
        <v>781</v>
      </c>
      <c r="AP119" t="s">
        <v>773</v>
      </c>
      <c r="AU119" t="s">
        <v>1832</v>
      </c>
      <c r="AV119">
        <v>135</v>
      </c>
      <c r="AW119">
        <v>130</v>
      </c>
      <c r="AX119">
        <f>LEN(Units[[#This Row],[special_rules]])</f>
        <v>162</v>
      </c>
    </row>
    <row r="120" spans="1:50" hidden="1" x14ac:dyDescent="0.25">
      <c r="A120">
        <v>119</v>
      </c>
      <c r="B120" t="s">
        <v>1833</v>
      </c>
      <c r="D120" t="str">
        <f>_xlfn.CONCAT(Units[[#This Row],[unit_name]],IF(Units[[#This Row],[attribut]]="","",_xlfn.CONCAT(" - ",Units[[#This Row],[attribut]])))</f>
        <v>CALLIDUS ASSASSIN - Veiled Shadowblade</v>
      </c>
      <c r="E120">
        <v>1</v>
      </c>
      <c r="F120">
        <v>7</v>
      </c>
      <c r="G120" t="s">
        <v>1744</v>
      </c>
      <c r="H120">
        <v>1</v>
      </c>
      <c r="I120" t="s">
        <v>1626</v>
      </c>
      <c r="L120" t="s">
        <v>1602</v>
      </c>
      <c r="M120" t="s">
        <v>1602</v>
      </c>
      <c r="N120">
        <v>5</v>
      </c>
      <c r="O120">
        <v>4</v>
      </c>
      <c r="S120">
        <v>4</v>
      </c>
      <c r="T120">
        <v>5</v>
      </c>
      <c r="U120">
        <v>4</v>
      </c>
      <c r="V120" t="s">
        <v>1601</v>
      </c>
      <c r="W120">
        <v>1</v>
      </c>
      <c r="X120" t="s">
        <v>1601</v>
      </c>
      <c r="Y120" t="s">
        <v>1619</v>
      </c>
      <c r="Z120" t="s">
        <v>559</v>
      </c>
      <c r="AA120" t="s">
        <v>27</v>
      </c>
      <c r="AB120" t="s">
        <v>342</v>
      </c>
      <c r="AL120" t="s">
        <v>769</v>
      </c>
      <c r="AM120" t="s">
        <v>771</v>
      </c>
      <c r="AN120" t="s">
        <v>773</v>
      </c>
      <c r="AU120" t="s">
        <v>1834</v>
      </c>
      <c r="AV120">
        <v>135</v>
      </c>
      <c r="AW120">
        <v>130</v>
      </c>
      <c r="AX120">
        <f>LEN(Units[[#This Row],[special_rules]])</f>
        <v>157</v>
      </c>
    </row>
    <row r="121" spans="1:50" hidden="1" x14ac:dyDescent="0.25">
      <c r="A121">
        <v>120</v>
      </c>
      <c r="B121" t="s">
        <v>1835</v>
      </c>
      <c r="D121" t="str">
        <f>_xlfn.CONCAT(Units[[#This Row],[unit_name]],IF(Units[[#This Row],[attribut]]="","",_xlfn.CONCAT(" - ",Units[[#This Row],[attribut]])))</f>
        <v>CAPTAIN IN GRAVIS ARMOUR - Lyra Darktalon</v>
      </c>
      <c r="E121">
        <v>1</v>
      </c>
      <c r="F121">
        <v>4</v>
      </c>
      <c r="G121" t="s">
        <v>1744</v>
      </c>
      <c r="H121">
        <v>1</v>
      </c>
      <c r="I121" t="s">
        <v>1625</v>
      </c>
      <c r="L121" t="s">
        <v>1602</v>
      </c>
      <c r="M121" t="s">
        <v>1602</v>
      </c>
      <c r="N121">
        <v>4</v>
      </c>
      <c r="O121">
        <v>5</v>
      </c>
      <c r="S121">
        <v>5</v>
      </c>
      <c r="T121">
        <v>5</v>
      </c>
      <c r="U121">
        <v>4</v>
      </c>
      <c r="V121" t="s">
        <v>1601</v>
      </c>
      <c r="W121">
        <v>1</v>
      </c>
      <c r="X121" t="s">
        <v>1600</v>
      </c>
      <c r="Y121" t="s">
        <v>1619</v>
      </c>
      <c r="Z121" t="s">
        <v>24</v>
      </c>
      <c r="AA121" t="s">
        <v>200</v>
      </c>
      <c r="AL121" t="s">
        <v>620</v>
      </c>
      <c r="AM121" t="s">
        <v>841</v>
      </c>
      <c r="AU121" t="s">
        <v>1816</v>
      </c>
      <c r="AV121">
        <v>105</v>
      </c>
      <c r="AW121">
        <v>100</v>
      </c>
      <c r="AX121">
        <f>LEN(Units[[#This Row],[special_rules]])</f>
        <v>74</v>
      </c>
    </row>
    <row r="122" spans="1:50" hidden="1" x14ac:dyDescent="0.25">
      <c r="A122">
        <v>121</v>
      </c>
      <c r="B122" t="s">
        <v>1836</v>
      </c>
      <c r="D122" t="str">
        <f>_xlfn.CONCAT(Units[[#This Row],[unit_name]],IF(Units[[#This Row],[attribut]]="","",_xlfn.CONCAT(" - ",Units[[#This Row],[attribut]])))</f>
        <v>CAPTAIN IN PHOBOS ARMOUR - Kaelen Shadowstalker</v>
      </c>
      <c r="E122">
        <v>1</v>
      </c>
      <c r="F122">
        <v>4</v>
      </c>
      <c r="G122" t="s">
        <v>1744</v>
      </c>
      <c r="H122">
        <v>1</v>
      </c>
      <c r="I122" t="s">
        <v>163</v>
      </c>
      <c r="L122" t="s">
        <v>1602</v>
      </c>
      <c r="M122" t="s">
        <v>1602</v>
      </c>
      <c r="N122">
        <v>4</v>
      </c>
      <c r="O122">
        <v>4</v>
      </c>
      <c r="S122">
        <v>5</v>
      </c>
      <c r="T122">
        <v>5</v>
      </c>
      <c r="U122">
        <v>4</v>
      </c>
      <c r="V122" t="s">
        <v>1601</v>
      </c>
      <c r="W122">
        <v>1</v>
      </c>
      <c r="X122" t="s">
        <v>1600</v>
      </c>
      <c r="Y122" t="s">
        <v>1619</v>
      </c>
      <c r="Z122" t="s">
        <v>195</v>
      </c>
      <c r="AA122" t="s">
        <v>263</v>
      </c>
      <c r="AB122" t="s">
        <v>15</v>
      </c>
      <c r="AL122" t="s">
        <v>620</v>
      </c>
      <c r="AM122" t="s">
        <v>843</v>
      </c>
      <c r="AU122" t="s">
        <v>1837</v>
      </c>
      <c r="AV122">
        <v>90</v>
      </c>
      <c r="AW122">
        <v>90</v>
      </c>
      <c r="AX122">
        <f>LEN(Units[[#This Row],[special_rules]])</f>
        <v>97</v>
      </c>
    </row>
    <row r="123" spans="1:50" hidden="1" x14ac:dyDescent="0.25">
      <c r="A123">
        <v>122</v>
      </c>
      <c r="B123" t="s">
        <v>1838</v>
      </c>
      <c r="D123" t="str">
        <f>_xlfn.CONCAT(Units[[#This Row],[unit_name]],IF(Units[[#This Row],[attribut]]="","",_xlfn.CONCAT(" - ",Units[[#This Row],[attribut]])))</f>
        <v>CAPTAIN WITH RELIC SHIELD - Rennar Swiftstrike</v>
      </c>
      <c r="E123">
        <v>1</v>
      </c>
      <c r="F123">
        <v>4</v>
      </c>
      <c r="G123" t="s">
        <v>1744</v>
      </c>
      <c r="H123">
        <v>1</v>
      </c>
      <c r="I123" t="s">
        <v>163</v>
      </c>
      <c r="L123" t="s">
        <v>1602</v>
      </c>
      <c r="M123" t="s">
        <v>1602</v>
      </c>
      <c r="N123">
        <v>4</v>
      </c>
      <c r="O123">
        <v>4</v>
      </c>
      <c r="S123">
        <v>5</v>
      </c>
      <c r="T123">
        <v>5</v>
      </c>
      <c r="U123">
        <v>4</v>
      </c>
      <c r="V123" t="s">
        <v>1601</v>
      </c>
      <c r="W123">
        <v>1</v>
      </c>
      <c r="X123" t="s">
        <v>1600</v>
      </c>
      <c r="Y123" t="s">
        <v>1740</v>
      </c>
      <c r="Z123" t="s">
        <v>196</v>
      </c>
      <c r="AA123" t="s">
        <v>24</v>
      </c>
      <c r="AL123" t="s">
        <v>620</v>
      </c>
      <c r="AM123" t="s">
        <v>845</v>
      </c>
      <c r="AU123" t="s">
        <v>1816</v>
      </c>
      <c r="AV123">
        <v>85</v>
      </c>
      <c r="AW123">
        <v>80</v>
      </c>
      <c r="AX123">
        <f>LEN(Units[[#This Row],[special_rules]])</f>
        <v>74</v>
      </c>
    </row>
    <row r="124" spans="1:50" hidden="1" x14ac:dyDescent="0.25">
      <c r="A124">
        <v>123</v>
      </c>
      <c r="B124" t="s">
        <v>1839</v>
      </c>
      <c r="D124" t="str">
        <f>_xlfn.CONCAT(Units[[#This Row],[unit_name]],IF(Units[[#This Row],[attribut]]="","",_xlfn.CONCAT(" - ",Units[[#This Row],[attribut]])))</f>
        <v>LIEUTENANT IN PHOBOS ARMOUR - Soren Shadowblade</v>
      </c>
      <c r="E124">
        <v>1</v>
      </c>
      <c r="F124">
        <v>4</v>
      </c>
      <c r="G124" t="s">
        <v>1744</v>
      </c>
      <c r="H124">
        <v>1</v>
      </c>
      <c r="I124" t="s">
        <v>163</v>
      </c>
      <c r="L124" t="s">
        <v>1602</v>
      </c>
      <c r="M124" t="s">
        <v>1602</v>
      </c>
      <c r="N124">
        <v>4</v>
      </c>
      <c r="O124">
        <v>4</v>
      </c>
      <c r="S124">
        <v>4</v>
      </c>
      <c r="T124">
        <v>4</v>
      </c>
      <c r="U124">
        <v>4</v>
      </c>
      <c r="V124" t="s">
        <v>1601</v>
      </c>
      <c r="W124">
        <v>1</v>
      </c>
      <c r="X124" t="s">
        <v>1600</v>
      </c>
      <c r="Z124" t="s">
        <v>195</v>
      </c>
      <c r="AA124" t="s">
        <v>264</v>
      </c>
      <c r="AB124" t="s">
        <v>18</v>
      </c>
      <c r="AL124" t="s">
        <v>622</v>
      </c>
      <c r="AM124" t="s">
        <v>847</v>
      </c>
      <c r="AU124" t="s">
        <v>1837</v>
      </c>
      <c r="AV124">
        <v>85</v>
      </c>
      <c r="AW124">
        <v>80</v>
      </c>
      <c r="AX124">
        <f>LEN(Units[[#This Row],[special_rules]])</f>
        <v>97</v>
      </c>
    </row>
    <row r="125" spans="1:50" hidden="1" x14ac:dyDescent="0.25">
      <c r="A125">
        <v>124</v>
      </c>
      <c r="B125" t="s">
        <v>1840</v>
      </c>
      <c r="D125" t="str">
        <f>_xlfn.CONCAT(Units[[#This Row],[unit_name]],IF(Units[[#This Row],[attribut]]="","",_xlfn.CONCAT(" - ",Units[[#This Row],[attribut]])))</f>
        <v>LIEUTENANT IN REIVER ARMOUR - Draven Nightwing</v>
      </c>
      <c r="E125">
        <v>1</v>
      </c>
      <c r="F125">
        <v>4</v>
      </c>
      <c r="G125" t="s">
        <v>1744</v>
      </c>
      <c r="H125">
        <v>1</v>
      </c>
      <c r="I125" t="s">
        <v>163</v>
      </c>
      <c r="L125" t="s">
        <v>1602</v>
      </c>
      <c r="M125" t="s">
        <v>1602</v>
      </c>
      <c r="N125">
        <v>4</v>
      </c>
      <c r="O125">
        <v>4</v>
      </c>
      <c r="S125">
        <v>4</v>
      </c>
      <c r="T125">
        <v>4</v>
      </c>
      <c r="U125">
        <v>4</v>
      </c>
      <c r="V125" t="s">
        <v>1601</v>
      </c>
      <c r="W125">
        <v>1</v>
      </c>
      <c r="X125" t="s">
        <v>1600</v>
      </c>
      <c r="Z125" t="s">
        <v>260</v>
      </c>
      <c r="AA125" t="s">
        <v>15</v>
      </c>
      <c r="AL125" t="s">
        <v>622</v>
      </c>
      <c r="AM125" t="s">
        <v>849</v>
      </c>
      <c r="AU125" t="s">
        <v>1816</v>
      </c>
      <c r="AV125">
        <v>80</v>
      </c>
      <c r="AW125">
        <v>80</v>
      </c>
      <c r="AX125">
        <f>LEN(Units[[#This Row],[special_rules]])</f>
        <v>74</v>
      </c>
    </row>
    <row r="126" spans="1:50" hidden="1" x14ac:dyDescent="0.25">
      <c r="A126">
        <v>125</v>
      </c>
      <c r="B126" t="s">
        <v>1841</v>
      </c>
      <c r="D126" t="str">
        <f>_xlfn.CONCAT(Units[[#This Row],[unit_name]],IF(Units[[#This Row],[attribut]]="","",_xlfn.CONCAT(" - ",Units[[#This Row],[attribut]])))</f>
        <v>LIEUTENANT - Velius Grimraven</v>
      </c>
      <c r="E126">
        <v>1</v>
      </c>
      <c r="F126">
        <v>4</v>
      </c>
      <c r="G126" t="s">
        <v>1744</v>
      </c>
      <c r="H126">
        <v>1</v>
      </c>
      <c r="I126" t="s">
        <v>163</v>
      </c>
      <c r="L126" t="s">
        <v>1602</v>
      </c>
      <c r="M126" t="s">
        <v>1602</v>
      </c>
      <c r="N126">
        <v>4</v>
      </c>
      <c r="O126">
        <v>4</v>
      </c>
      <c r="S126">
        <v>4</v>
      </c>
      <c r="T126">
        <v>4</v>
      </c>
      <c r="U126">
        <v>4</v>
      </c>
      <c r="V126" t="s">
        <v>1601</v>
      </c>
      <c r="W126">
        <v>1</v>
      </c>
      <c r="X126" t="s">
        <v>1600</v>
      </c>
      <c r="Z126" t="s">
        <v>195</v>
      </c>
      <c r="AA126" t="s">
        <v>197</v>
      </c>
      <c r="AB126" t="s">
        <v>9</v>
      </c>
      <c r="AL126" t="s">
        <v>622</v>
      </c>
      <c r="AM126" t="s">
        <v>624</v>
      </c>
      <c r="AU126" t="s">
        <v>1816</v>
      </c>
      <c r="AV126">
        <v>80</v>
      </c>
      <c r="AW126">
        <v>80</v>
      </c>
      <c r="AX126">
        <f>LEN(Units[[#This Row],[special_rules]])</f>
        <v>74</v>
      </c>
    </row>
    <row r="127" spans="1:50" hidden="1" x14ac:dyDescent="0.25">
      <c r="A127">
        <v>126</v>
      </c>
      <c r="B127" t="s">
        <v>1842</v>
      </c>
      <c r="D127" t="str">
        <f>_xlfn.CONCAT(Units[[#This Row],[unit_name]],IF(Units[[#This Row],[attribut]]="","",_xlfn.CONCAT(" - ",Units[[#This Row],[attribut]])))</f>
        <v>LIEUTENANT - Varian Shadowhawk</v>
      </c>
      <c r="E127">
        <v>1</v>
      </c>
      <c r="F127">
        <v>4</v>
      </c>
      <c r="G127" t="s">
        <v>1744</v>
      </c>
      <c r="H127">
        <v>1</v>
      </c>
      <c r="I127" t="s">
        <v>163</v>
      </c>
      <c r="L127" t="s">
        <v>1602</v>
      </c>
      <c r="M127" t="s">
        <v>1602</v>
      </c>
      <c r="N127">
        <v>4</v>
      </c>
      <c r="O127">
        <v>4</v>
      </c>
      <c r="S127">
        <v>4</v>
      </c>
      <c r="T127">
        <v>4</v>
      </c>
      <c r="U127">
        <v>4</v>
      </c>
      <c r="V127" t="s">
        <v>1601</v>
      </c>
      <c r="W127">
        <v>1</v>
      </c>
      <c r="X127" t="s">
        <v>1600</v>
      </c>
      <c r="Z127" t="s">
        <v>195</v>
      </c>
      <c r="AA127" t="s">
        <v>24</v>
      </c>
      <c r="AL127" t="s">
        <v>622</v>
      </c>
      <c r="AM127" t="s">
        <v>624</v>
      </c>
      <c r="AU127" t="s">
        <v>1816</v>
      </c>
      <c r="AV127">
        <v>80</v>
      </c>
      <c r="AW127">
        <v>80</v>
      </c>
      <c r="AX127">
        <f>LEN(Units[[#This Row],[special_rules]])</f>
        <v>74</v>
      </c>
    </row>
    <row r="128" spans="1:50" hidden="1" x14ac:dyDescent="0.25">
      <c r="A128">
        <v>127</v>
      </c>
      <c r="B128" t="s">
        <v>1843</v>
      </c>
      <c r="D128" t="str">
        <f>_xlfn.CONCAT(Units[[#This Row],[unit_name]],IF(Units[[#This Row],[attribut]]="","",_xlfn.CONCAT(" - ",Units[[#This Row],[attribut]])))</f>
        <v>LIEUTENANT WITH STORM SHIELD - Theron Darkclaw</v>
      </c>
      <c r="E128">
        <v>1</v>
      </c>
      <c r="F128">
        <v>4</v>
      </c>
      <c r="G128" t="s">
        <v>1744</v>
      </c>
      <c r="H128">
        <v>1</v>
      </c>
      <c r="I128" t="s">
        <v>163</v>
      </c>
      <c r="L128" t="s">
        <v>1602</v>
      </c>
      <c r="M128" t="s">
        <v>1602</v>
      </c>
      <c r="N128">
        <v>4</v>
      </c>
      <c r="O128">
        <v>4</v>
      </c>
      <c r="S128">
        <v>4</v>
      </c>
      <c r="T128">
        <v>4</v>
      </c>
      <c r="U128">
        <v>4</v>
      </c>
      <c r="V128" t="s">
        <v>1601</v>
      </c>
      <c r="W128">
        <v>1</v>
      </c>
      <c r="X128" t="s">
        <v>1600</v>
      </c>
      <c r="Y128" t="s">
        <v>1619</v>
      </c>
      <c r="Z128" t="s">
        <v>271</v>
      </c>
      <c r="AA128" t="s">
        <v>24</v>
      </c>
      <c r="AL128" t="s">
        <v>622</v>
      </c>
      <c r="AM128" t="s">
        <v>624</v>
      </c>
      <c r="AU128" t="s">
        <v>1816</v>
      </c>
      <c r="AV128">
        <v>85</v>
      </c>
      <c r="AW128">
        <v>80</v>
      </c>
      <c r="AX128">
        <f>LEN(Units[[#This Row],[special_rules]])</f>
        <v>74</v>
      </c>
    </row>
    <row r="129" spans="1:50" hidden="1" x14ac:dyDescent="0.25">
      <c r="A129">
        <v>128</v>
      </c>
      <c r="B129" t="s">
        <v>2131</v>
      </c>
      <c r="D129" t="str">
        <f>_xlfn.CONCAT(Units[[#This Row],[unit_name]],IF(Units[[#This Row],[attribut]]="","",_xlfn.CONCAT(" - ",Units[[#This Row],[attribut]])))</f>
        <v>LIBRARIAN IN PHOBOS ARMOUR - Silas Shadowseer</v>
      </c>
      <c r="E129">
        <v>1</v>
      </c>
      <c r="F129">
        <v>4</v>
      </c>
      <c r="G129" t="s">
        <v>1744</v>
      </c>
      <c r="H129">
        <v>1</v>
      </c>
      <c r="I129" t="s">
        <v>163</v>
      </c>
      <c r="L129" t="s">
        <v>1602</v>
      </c>
      <c r="M129" t="s">
        <v>1602</v>
      </c>
      <c r="N129">
        <v>4</v>
      </c>
      <c r="O129">
        <v>4</v>
      </c>
      <c r="S129">
        <v>4</v>
      </c>
      <c r="T129">
        <v>3</v>
      </c>
      <c r="U129">
        <v>4</v>
      </c>
      <c r="V129" t="s">
        <v>1601</v>
      </c>
      <c r="W129">
        <v>1</v>
      </c>
      <c r="X129" t="s">
        <v>1600</v>
      </c>
      <c r="Y129" t="s">
        <v>1619</v>
      </c>
      <c r="Z129" t="s">
        <v>195</v>
      </c>
      <c r="AA129" t="s">
        <v>3078</v>
      </c>
      <c r="AB129" t="s">
        <v>402</v>
      </c>
      <c r="AL129" t="s">
        <v>814</v>
      </c>
      <c r="AM129" t="s">
        <v>2556</v>
      </c>
      <c r="AT129" t="s">
        <v>2132</v>
      </c>
      <c r="AU129" t="s">
        <v>2127</v>
      </c>
      <c r="AV129">
        <v>90</v>
      </c>
      <c r="AW129">
        <v>90</v>
      </c>
      <c r="AX129">
        <f>LEN(Units[[#This Row],[special_rules]])</f>
        <v>87</v>
      </c>
    </row>
    <row r="130" spans="1:50" hidden="1" x14ac:dyDescent="0.25">
      <c r="A130">
        <v>129</v>
      </c>
      <c r="B130" t="s">
        <v>2133</v>
      </c>
      <c r="D130" t="str">
        <f>_xlfn.CONCAT(Units[[#This Row],[unit_name]],IF(Units[[#This Row],[attribut]]="","",_xlfn.CONCAT(" - ",Units[[#This Row],[attribut]])))</f>
        <v>CHAPLAIN - Darian Nightstalk</v>
      </c>
      <c r="E130">
        <v>1</v>
      </c>
      <c r="F130">
        <v>4</v>
      </c>
      <c r="G130" t="s">
        <v>1744</v>
      </c>
      <c r="H130">
        <v>1</v>
      </c>
      <c r="I130" t="s">
        <v>163</v>
      </c>
      <c r="L130" t="s">
        <v>1602</v>
      </c>
      <c r="M130" t="s">
        <v>1602</v>
      </c>
      <c r="N130">
        <v>4</v>
      </c>
      <c r="O130">
        <v>4</v>
      </c>
      <c r="S130">
        <v>4</v>
      </c>
      <c r="T130">
        <v>3</v>
      </c>
      <c r="U130">
        <v>4</v>
      </c>
      <c r="V130" t="s">
        <v>1611</v>
      </c>
      <c r="W130">
        <v>1</v>
      </c>
      <c r="X130" t="s">
        <v>1600</v>
      </c>
      <c r="Y130" t="s">
        <v>1619</v>
      </c>
      <c r="Z130" t="s">
        <v>337</v>
      </c>
      <c r="AA130" t="s">
        <v>261</v>
      </c>
      <c r="AL130" t="s">
        <v>626</v>
      </c>
      <c r="AM130" t="s">
        <v>628</v>
      </c>
      <c r="AT130" t="s">
        <v>2123</v>
      </c>
      <c r="AU130" t="s">
        <v>1745</v>
      </c>
      <c r="AV130">
        <v>90</v>
      </c>
      <c r="AW130">
        <v>90</v>
      </c>
      <c r="AX130">
        <f>LEN(Units[[#This Row],[special_rules]])</f>
        <v>83</v>
      </c>
    </row>
    <row r="131" spans="1:50" hidden="1" x14ac:dyDescent="0.25">
      <c r="A131">
        <v>130</v>
      </c>
      <c r="B131" t="s">
        <v>1743</v>
      </c>
      <c r="D131" t="str">
        <f>_xlfn.CONCAT(Units[[#This Row],[unit_name]],IF(Units[[#This Row],[attribut]]="","",_xlfn.CONCAT(" - ",Units[[#This Row],[attribut]])))</f>
        <v>JUDICIAR - Corvus Shadowrunner</v>
      </c>
      <c r="E131">
        <v>1</v>
      </c>
      <c r="F131">
        <v>4</v>
      </c>
      <c r="G131" t="s">
        <v>1744</v>
      </c>
      <c r="H131">
        <v>1</v>
      </c>
      <c r="I131" t="s">
        <v>163</v>
      </c>
      <c r="L131" t="s">
        <v>1600</v>
      </c>
      <c r="M131" t="s">
        <v>1602</v>
      </c>
      <c r="N131">
        <v>4</v>
      </c>
      <c r="O131">
        <v>4</v>
      </c>
      <c r="S131">
        <v>4</v>
      </c>
      <c r="T131">
        <v>3</v>
      </c>
      <c r="U131">
        <v>4</v>
      </c>
      <c r="V131" t="s">
        <v>1611</v>
      </c>
      <c r="W131">
        <v>1</v>
      </c>
      <c r="X131" t="s">
        <v>1600</v>
      </c>
      <c r="Y131" t="s">
        <v>1619</v>
      </c>
      <c r="Z131" t="s">
        <v>339</v>
      </c>
      <c r="AA131" t="s">
        <v>261</v>
      </c>
      <c r="AL131" t="s">
        <v>853</v>
      </c>
      <c r="AM131" t="s">
        <v>855</v>
      </c>
      <c r="AU131" t="s">
        <v>1745</v>
      </c>
      <c r="AV131">
        <v>85</v>
      </c>
      <c r="AW131">
        <v>80</v>
      </c>
      <c r="AX131">
        <f>LEN(Units[[#This Row],[special_rules]])</f>
        <v>83</v>
      </c>
    </row>
    <row r="132" spans="1:50" hidden="1" x14ac:dyDescent="0.25">
      <c r="A132">
        <v>131</v>
      </c>
      <c r="B132" t="s">
        <v>1844</v>
      </c>
      <c r="D132" t="str">
        <f>_xlfn.CONCAT(Units[[#This Row],[unit_name]],IF(Units[[#This Row],[attribut]]="","",_xlfn.CONCAT(" - ",Units[[#This Row],[attribut]])))</f>
        <v>ANCIENT - Tavian Shadowcrest</v>
      </c>
      <c r="E132">
        <v>1</v>
      </c>
      <c r="F132">
        <v>4</v>
      </c>
      <c r="G132" t="s">
        <v>1744</v>
      </c>
      <c r="H132">
        <v>1</v>
      </c>
      <c r="I132" t="s">
        <v>163</v>
      </c>
      <c r="L132" t="s">
        <v>1600</v>
      </c>
      <c r="M132" t="s">
        <v>1600</v>
      </c>
      <c r="N132">
        <v>4</v>
      </c>
      <c r="O132">
        <v>4</v>
      </c>
      <c r="S132">
        <v>4</v>
      </c>
      <c r="T132">
        <v>2</v>
      </c>
      <c r="U132">
        <v>4</v>
      </c>
      <c r="V132" t="s">
        <v>1601</v>
      </c>
      <c r="W132">
        <v>1</v>
      </c>
      <c r="X132" t="s">
        <v>1600</v>
      </c>
      <c r="Y132" t="s">
        <v>1619</v>
      </c>
      <c r="Z132" t="s">
        <v>195</v>
      </c>
      <c r="AA132" t="s">
        <v>198</v>
      </c>
      <c r="AB132" t="s">
        <v>9</v>
      </c>
      <c r="AL132" t="s">
        <v>857</v>
      </c>
      <c r="AM132" t="s">
        <v>3445</v>
      </c>
      <c r="AU132" t="s">
        <v>1816</v>
      </c>
      <c r="AV132">
        <v>50</v>
      </c>
      <c r="AW132">
        <v>50</v>
      </c>
      <c r="AX132">
        <f>LEN(Units[[#This Row],[special_rules]])</f>
        <v>74</v>
      </c>
    </row>
    <row r="133" spans="1:50" hidden="1" x14ac:dyDescent="0.25">
      <c r="A133">
        <v>132</v>
      </c>
      <c r="B133" t="s">
        <v>1845</v>
      </c>
      <c r="D133" t="str">
        <f>_xlfn.CONCAT(Units[[#This Row],[unit_name]],IF(Units[[#This Row],[attribut]]="","",_xlfn.CONCAT(" - ",Units[[#This Row],[attribut]])))</f>
        <v>BLADEGUARD ANCIENT - Orion Nightfall</v>
      </c>
      <c r="E133">
        <v>1</v>
      </c>
      <c r="F133">
        <v>4</v>
      </c>
      <c r="G133" t="s">
        <v>1744</v>
      </c>
      <c r="H133">
        <v>1</v>
      </c>
      <c r="I133" t="s">
        <v>163</v>
      </c>
      <c r="L133" t="s">
        <v>1600</v>
      </c>
      <c r="M133" t="s">
        <v>1600</v>
      </c>
      <c r="N133">
        <v>4</v>
      </c>
      <c r="O133">
        <v>4</v>
      </c>
      <c r="S133">
        <v>4</v>
      </c>
      <c r="T133">
        <v>2</v>
      </c>
      <c r="U133">
        <v>4</v>
      </c>
      <c r="V133" t="s">
        <v>1601</v>
      </c>
      <c r="W133">
        <v>1</v>
      </c>
      <c r="X133" t="s">
        <v>1600</v>
      </c>
      <c r="Y133" t="s">
        <v>1619</v>
      </c>
      <c r="Z133" t="s">
        <v>196</v>
      </c>
      <c r="AA133" t="s">
        <v>9</v>
      </c>
      <c r="AL133" t="s">
        <v>857</v>
      </c>
      <c r="AM133" t="s">
        <v>3446</v>
      </c>
      <c r="AU133" t="s">
        <v>1816</v>
      </c>
      <c r="AV133">
        <v>50</v>
      </c>
      <c r="AW133">
        <v>50</v>
      </c>
      <c r="AX133">
        <f>LEN(Units[[#This Row],[special_rules]])</f>
        <v>74</v>
      </c>
    </row>
    <row r="134" spans="1:50" hidden="1" x14ac:dyDescent="0.25">
      <c r="A134">
        <v>133</v>
      </c>
      <c r="B134" t="s">
        <v>2010</v>
      </c>
      <c r="D134" t="str">
        <f>_xlfn.CONCAT(Units[[#This Row],[unit_name]],IF(Units[[#This Row],[attribut]]="","",_xlfn.CONCAT(" - ",Units[[#This Row],[attribut]])))</f>
        <v>BLADEGUARD VETERAN SQUAD - Nightblades</v>
      </c>
      <c r="E134">
        <v>1</v>
      </c>
      <c r="F134">
        <v>4</v>
      </c>
      <c r="G134" t="s">
        <v>1744</v>
      </c>
      <c r="H134">
        <v>3</v>
      </c>
      <c r="I134" t="s">
        <v>163</v>
      </c>
      <c r="L134" t="s">
        <v>1602</v>
      </c>
      <c r="M134" t="s">
        <v>1602</v>
      </c>
      <c r="N134">
        <v>4</v>
      </c>
      <c r="O134">
        <v>4</v>
      </c>
      <c r="S134">
        <v>3</v>
      </c>
      <c r="T134">
        <v>3</v>
      </c>
      <c r="U134">
        <v>4</v>
      </c>
      <c r="V134" t="s">
        <v>1601</v>
      </c>
      <c r="W134">
        <v>1</v>
      </c>
      <c r="X134" t="s">
        <v>1600</v>
      </c>
      <c r="Y134" t="s">
        <v>1619</v>
      </c>
      <c r="Z134" t="s">
        <v>196</v>
      </c>
      <c r="AA134" t="s">
        <v>24</v>
      </c>
      <c r="AL134" t="s">
        <v>863</v>
      </c>
      <c r="AU134" t="s">
        <v>1935</v>
      </c>
      <c r="AV134">
        <v>90</v>
      </c>
      <c r="AW134">
        <v>90</v>
      </c>
      <c r="AX134">
        <f>LEN(Units[[#This Row],[special_rules]])</f>
        <v>50</v>
      </c>
    </row>
    <row r="135" spans="1:50" hidden="1" x14ac:dyDescent="0.25">
      <c r="A135">
        <v>134</v>
      </c>
      <c r="B135" t="s">
        <v>2011</v>
      </c>
      <c r="D135" t="str">
        <f>_xlfn.CONCAT(Units[[#This Row],[unit_name]],IF(Units[[#This Row],[attribut]]="","",_xlfn.CONCAT(" - ",Units[[#This Row],[attribut]])))</f>
        <v>INTERCESSOR SQUAD - Shadow Sentinels</v>
      </c>
      <c r="E135">
        <v>1</v>
      </c>
      <c r="F135">
        <v>4</v>
      </c>
      <c r="G135" t="s">
        <v>1744</v>
      </c>
      <c r="H135">
        <v>10</v>
      </c>
      <c r="I135" t="s">
        <v>163</v>
      </c>
      <c r="L135" t="s">
        <v>1600</v>
      </c>
      <c r="M135" t="s">
        <v>1600</v>
      </c>
      <c r="N135">
        <v>4</v>
      </c>
      <c r="O135">
        <v>4</v>
      </c>
      <c r="S135">
        <v>2</v>
      </c>
      <c r="T135">
        <v>2</v>
      </c>
      <c r="U135">
        <v>4</v>
      </c>
      <c r="V135" t="s">
        <v>1601</v>
      </c>
      <c r="W135">
        <v>2</v>
      </c>
      <c r="X135" t="s">
        <v>1600</v>
      </c>
      <c r="Z135" t="s">
        <v>195</v>
      </c>
      <c r="AA135" t="s">
        <v>198</v>
      </c>
      <c r="AB135" t="s">
        <v>9</v>
      </c>
      <c r="AL135" t="s">
        <v>865</v>
      </c>
      <c r="AU135" t="s">
        <v>1935</v>
      </c>
      <c r="AV135">
        <v>170</v>
      </c>
      <c r="AW135">
        <v>200</v>
      </c>
      <c r="AX135">
        <f>LEN(Units[[#This Row],[special_rules]])</f>
        <v>50</v>
      </c>
    </row>
    <row r="136" spans="1:50" hidden="1" x14ac:dyDescent="0.25">
      <c r="A136">
        <v>135</v>
      </c>
      <c r="B136" t="s">
        <v>2012</v>
      </c>
      <c r="D136" t="str">
        <f>_xlfn.CONCAT(Units[[#This Row],[unit_name]],IF(Units[[#This Row],[attribut]]="","",_xlfn.CONCAT(" - ",Units[[#This Row],[attribut]])))</f>
        <v>ASSAULT INTERCESSOR SQUAD - Shadowstalkers</v>
      </c>
      <c r="E136">
        <v>1</v>
      </c>
      <c r="F136">
        <v>4</v>
      </c>
      <c r="G136" t="s">
        <v>1744</v>
      </c>
      <c r="H136">
        <v>10</v>
      </c>
      <c r="I136" t="s">
        <v>163</v>
      </c>
      <c r="L136" t="s">
        <v>1600</v>
      </c>
      <c r="M136" t="s">
        <v>1600</v>
      </c>
      <c r="N136">
        <v>4</v>
      </c>
      <c r="O136">
        <v>4</v>
      </c>
      <c r="S136">
        <v>2</v>
      </c>
      <c r="T136">
        <v>2</v>
      </c>
      <c r="U136">
        <v>4</v>
      </c>
      <c r="V136" t="s">
        <v>1601</v>
      </c>
      <c r="W136">
        <v>2</v>
      </c>
      <c r="X136" t="s">
        <v>1600</v>
      </c>
      <c r="Z136" t="s">
        <v>196</v>
      </c>
      <c r="AA136" t="s">
        <v>336</v>
      </c>
      <c r="AL136" t="s">
        <v>867</v>
      </c>
      <c r="AU136" t="s">
        <v>1935</v>
      </c>
      <c r="AV136">
        <v>165</v>
      </c>
      <c r="AW136">
        <v>200</v>
      </c>
      <c r="AX136">
        <f>LEN(Units[[#This Row],[special_rules]])</f>
        <v>50</v>
      </c>
    </row>
    <row r="137" spans="1:50" hidden="1" x14ac:dyDescent="0.25">
      <c r="A137">
        <v>136</v>
      </c>
      <c r="B137" t="s">
        <v>2013</v>
      </c>
      <c r="D137" t="str">
        <f>_xlfn.CONCAT(Units[[#This Row],[unit_name]],IF(Units[[#This Row],[attribut]]="","",_xlfn.CONCAT(" - ",Units[[#This Row],[attribut]])))</f>
        <v>INCURSOR SQUAD - Nightstalkers</v>
      </c>
      <c r="E137">
        <v>1</v>
      </c>
      <c r="F137">
        <v>4</v>
      </c>
      <c r="G137" t="s">
        <v>1744</v>
      </c>
      <c r="H137">
        <v>10</v>
      </c>
      <c r="I137" t="s">
        <v>163</v>
      </c>
      <c r="L137" t="s">
        <v>1600</v>
      </c>
      <c r="M137" t="s">
        <v>1600</v>
      </c>
      <c r="N137">
        <v>4</v>
      </c>
      <c r="O137">
        <v>4</v>
      </c>
      <c r="S137">
        <v>2</v>
      </c>
      <c r="T137">
        <v>2</v>
      </c>
      <c r="U137">
        <v>4</v>
      </c>
      <c r="V137" t="s">
        <v>1601</v>
      </c>
      <c r="W137">
        <v>1</v>
      </c>
      <c r="X137" t="s">
        <v>1600</v>
      </c>
      <c r="Z137" t="s">
        <v>196</v>
      </c>
      <c r="AA137" t="s">
        <v>336</v>
      </c>
      <c r="AL137" t="s">
        <v>869</v>
      </c>
      <c r="AM137" t="s">
        <v>871</v>
      </c>
      <c r="AU137" t="s">
        <v>2014</v>
      </c>
      <c r="AV137">
        <v>170</v>
      </c>
      <c r="AW137">
        <v>200</v>
      </c>
      <c r="AX137">
        <f>LEN(Units[[#This Row],[special_rules]])</f>
        <v>58</v>
      </c>
    </row>
    <row r="138" spans="1:50" hidden="1" x14ac:dyDescent="0.25">
      <c r="A138">
        <v>137</v>
      </c>
      <c r="B138" t="s">
        <v>2015</v>
      </c>
      <c r="D138" t="str">
        <f>_xlfn.CONCAT(Units[[#This Row],[unit_name]],IF(Units[[#This Row],[attribut]]="","",_xlfn.CONCAT(" - ",Units[[#This Row],[attribut]])))</f>
        <v>INFILTRATOR SQUAD - Raven Talons</v>
      </c>
      <c r="E138">
        <v>1</v>
      </c>
      <c r="F138">
        <v>4</v>
      </c>
      <c r="G138" t="s">
        <v>1744</v>
      </c>
      <c r="H138">
        <v>5</v>
      </c>
      <c r="I138" t="s">
        <v>163</v>
      </c>
      <c r="L138" t="s">
        <v>1600</v>
      </c>
      <c r="M138" t="s">
        <v>1600</v>
      </c>
      <c r="N138">
        <v>4</v>
      </c>
      <c r="O138">
        <v>4</v>
      </c>
      <c r="S138">
        <v>2</v>
      </c>
      <c r="T138">
        <v>2</v>
      </c>
      <c r="U138">
        <v>4</v>
      </c>
      <c r="V138" t="s">
        <v>1601</v>
      </c>
      <c r="W138">
        <v>1</v>
      </c>
      <c r="X138" t="s">
        <v>1600</v>
      </c>
      <c r="Z138" t="s">
        <v>195</v>
      </c>
      <c r="AA138" t="s">
        <v>265</v>
      </c>
      <c r="AB138" t="s">
        <v>9</v>
      </c>
      <c r="AL138" t="s">
        <v>3447</v>
      </c>
      <c r="AM138" t="s">
        <v>875</v>
      </c>
      <c r="AU138" t="s">
        <v>2016</v>
      </c>
      <c r="AV138">
        <v>100</v>
      </c>
      <c r="AW138">
        <v>100</v>
      </c>
      <c r="AX138">
        <f>LEN(Units[[#This Row],[special_rules]])</f>
        <v>63</v>
      </c>
    </row>
    <row r="139" spans="1:50" hidden="1" x14ac:dyDescent="0.25">
      <c r="A139">
        <v>138</v>
      </c>
      <c r="B139" t="s">
        <v>2017</v>
      </c>
      <c r="D139" t="str">
        <f>_xlfn.CONCAT(Units[[#This Row],[unit_name]],IF(Units[[#This Row],[attribut]]="","",_xlfn.CONCAT(" - ",Units[[#This Row],[attribut]])))</f>
        <v>INFILTRATOR SQUAD - Nightguard</v>
      </c>
      <c r="E139">
        <v>1</v>
      </c>
      <c r="F139">
        <v>4</v>
      </c>
      <c r="G139" t="s">
        <v>1744</v>
      </c>
      <c r="H139">
        <v>5</v>
      </c>
      <c r="I139" t="s">
        <v>163</v>
      </c>
      <c r="L139" t="s">
        <v>1600</v>
      </c>
      <c r="M139" t="s">
        <v>1600</v>
      </c>
      <c r="N139">
        <v>4</v>
      </c>
      <c r="O139">
        <v>4</v>
      </c>
      <c r="S139">
        <v>2</v>
      </c>
      <c r="T139">
        <v>2</v>
      </c>
      <c r="U139">
        <v>4</v>
      </c>
      <c r="V139" t="s">
        <v>1601</v>
      </c>
      <c r="W139">
        <v>1</v>
      </c>
      <c r="X139" t="s">
        <v>1600</v>
      </c>
      <c r="Z139" t="s">
        <v>195</v>
      </c>
      <c r="AA139" t="s">
        <v>265</v>
      </c>
      <c r="AB139" t="s">
        <v>9</v>
      </c>
      <c r="AL139" t="s">
        <v>3447</v>
      </c>
      <c r="AM139" t="s">
        <v>877</v>
      </c>
      <c r="AU139" t="s">
        <v>2016</v>
      </c>
      <c r="AV139">
        <v>100</v>
      </c>
      <c r="AW139">
        <v>100</v>
      </c>
      <c r="AX139">
        <f>LEN(Units[[#This Row],[special_rules]])</f>
        <v>63</v>
      </c>
    </row>
    <row r="140" spans="1:50" hidden="1" x14ac:dyDescent="0.25">
      <c r="A140">
        <v>139</v>
      </c>
      <c r="B140" t="s">
        <v>2018</v>
      </c>
      <c r="D140" t="str">
        <f>_xlfn.CONCAT(Units[[#This Row],[unit_name]],IF(Units[[#This Row],[attribut]]="","",_xlfn.CONCAT(" - ",Units[[#This Row],[attribut]])))</f>
        <v>REIVER SQUAD - Nightguard</v>
      </c>
      <c r="E140">
        <v>1</v>
      </c>
      <c r="F140">
        <v>4</v>
      </c>
      <c r="G140" t="s">
        <v>1744</v>
      </c>
      <c r="H140">
        <v>5</v>
      </c>
      <c r="I140" t="s">
        <v>163</v>
      </c>
      <c r="L140" t="s">
        <v>1600</v>
      </c>
      <c r="M140" t="s">
        <v>1600</v>
      </c>
      <c r="N140">
        <v>4</v>
      </c>
      <c r="O140">
        <v>4</v>
      </c>
      <c r="S140">
        <v>2</v>
      </c>
      <c r="T140">
        <v>2</v>
      </c>
      <c r="U140">
        <v>4</v>
      </c>
      <c r="V140" t="s">
        <v>1601</v>
      </c>
      <c r="W140">
        <v>1</v>
      </c>
      <c r="X140" t="s">
        <v>1600</v>
      </c>
      <c r="Z140" t="s">
        <v>260</v>
      </c>
      <c r="AA140" t="s">
        <v>15</v>
      </c>
      <c r="AL140" t="s">
        <v>879</v>
      </c>
      <c r="AM140" t="s">
        <v>3448</v>
      </c>
      <c r="AU140" t="s">
        <v>2019</v>
      </c>
      <c r="AV140">
        <v>95</v>
      </c>
      <c r="AW140">
        <v>100</v>
      </c>
      <c r="AX140">
        <f>LEN(Units[[#This Row],[special_rules]])</f>
        <v>84</v>
      </c>
    </row>
    <row r="141" spans="1:50" hidden="1" x14ac:dyDescent="0.25">
      <c r="A141">
        <v>140</v>
      </c>
      <c r="B141" t="s">
        <v>2020</v>
      </c>
      <c r="D141" t="str">
        <f>_xlfn.CONCAT(Units[[#This Row],[unit_name]],IF(Units[[#This Row],[attribut]]="","",_xlfn.CONCAT(" - ",Units[[#This Row],[attribut]])))</f>
        <v>REIVER SQUAD - Shadow Reapers</v>
      </c>
      <c r="E141">
        <v>1</v>
      </c>
      <c r="F141">
        <v>4</v>
      </c>
      <c r="G141" t="s">
        <v>1744</v>
      </c>
      <c r="H141">
        <v>5</v>
      </c>
      <c r="I141" t="s">
        <v>163</v>
      </c>
      <c r="L141" t="s">
        <v>1600</v>
      </c>
      <c r="M141" t="s">
        <v>1600</v>
      </c>
      <c r="N141">
        <v>4</v>
      </c>
      <c r="O141">
        <v>4</v>
      </c>
      <c r="S141">
        <v>2</v>
      </c>
      <c r="T141">
        <v>2</v>
      </c>
      <c r="U141">
        <v>4</v>
      </c>
      <c r="V141" t="s">
        <v>1601</v>
      </c>
      <c r="W141">
        <v>1</v>
      </c>
      <c r="X141" t="s">
        <v>1600</v>
      </c>
      <c r="Z141" t="s">
        <v>264</v>
      </c>
      <c r="AA141" t="s">
        <v>9</v>
      </c>
      <c r="AL141" t="s">
        <v>879</v>
      </c>
      <c r="AM141" t="s">
        <v>3448</v>
      </c>
      <c r="AU141" t="s">
        <v>2019</v>
      </c>
      <c r="AV141">
        <v>100</v>
      </c>
      <c r="AW141">
        <v>100</v>
      </c>
      <c r="AX141">
        <f>LEN(Units[[#This Row],[special_rules]])</f>
        <v>84</v>
      </c>
    </row>
    <row r="142" spans="1:50" hidden="1" x14ac:dyDescent="0.25">
      <c r="A142">
        <v>141</v>
      </c>
      <c r="B142" t="s">
        <v>2021</v>
      </c>
      <c r="D142" t="str">
        <f>_xlfn.CONCAT(Units[[#This Row],[unit_name]],IF(Units[[#This Row],[attribut]]="","",_xlfn.CONCAT(" - ",Units[[#This Row],[attribut]])))</f>
        <v>REIVER SQUAD - Twilight Assassins</v>
      </c>
      <c r="E142">
        <v>1</v>
      </c>
      <c r="F142">
        <v>4</v>
      </c>
      <c r="G142" t="s">
        <v>1744</v>
      </c>
      <c r="H142">
        <v>5</v>
      </c>
      <c r="I142" t="s">
        <v>163</v>
      </c>
      <c r="L142" t="s">
        <v>1600</v>
      </c>
      <c r="M142" t="s">
        <v>1600</v>
      </c>
      <c r="N142">
        <v>4</v>
      </c>
      <c r="O142">
        <v>4</v>
      </c>
      <c r="S142">
        <v>2</v>
      </c>
      <c r="T142">
        <v>2</v>
      </c>
      <c r="U142">
        <v>4</v>
      </c>
      <c r="V142" t="s">
        <v>1601</v>
      </c>
      <c r="W142">
        <v>1</v>
      </c>
      <c r="X142" t="s">
        <v>1600</v>
      </c>
      <c r="Z142" t="s">
        <v>260</v>
      </c>
      <c r="AA142" t="s">
        <v>15</v>
      </c>
      <c r="AL142" t="s">
        <v>879</v>
      </c>
      <c r="AM142" t="s">
        <v>3448</v>
      </c>
      <c r="AN142" t="s">
        <v>883</v>
      </c>
      <c r="AU142" t="s">
        <v>2022</v>
      </c>
      <c r="AV142">
        <v>85</v>
      </c>
      <c r="AW142">
        <v>100</v>
      </c>
      <c r="AX142">
        <f>LEN(Units[[#This Row],[special_rules]])</f>
        <v>70</v>
      </c>
    </row>
    <row r="143" spans="1:50" hidden="1" x14ac:dyDescent="0.25">
      <c r="A143">
        <v>142</v>
      </c>
      <c r="B143" t="s">
        <v>2023</v>
      </c>
      <c r="D143" t="str">
        <f>_xlfn.CONCAT(Units[[#This Row],[unit_name]],IF(Units[[#This Row],[attribut]]="","",_xlfn.CONCAT(" - ",Units[[#This Row],[attribut]])))</f>
        <v>REIVER SQUAD - Silent Hunters</v>
      </c>
      <c r="E143">
        <v>1</v>
      </c>
      <c r="F143">
        <v>4</v>
      </c>
      <c r="G143" t="s">
        <v>1744</v>
      </c>
      <c r="H143">
        <v>5</v>
      </c>
      <c r="I143" t="s">
        <v>163</v>
      </c>
      <c r="L143" t="s">
        <v>1600</v>
      </c>
      <c r="M143" t="s">
        <v>1600</v>
      </c>
      <c r="N143">
        <v>4</v>
      </c>
      <c r="O143">
        <v>4</v>
      </c>
      <c r="S143">
        <v>2</v>
      </c>
      <c r="T143">
        <v>2</v>
      </c>
      <c r="U143">
        <v>4</v>
      </c>
      <c r="V143" t="s">
        <v>1601</v>
      </c>
      <c r="W143">
        <v>1</v>
      </c>
      <c r="X143" t="s">
        <v>1600</v>
      </c>
      <c r="Z143" t="s">
        <v>264</v>
      </c>
      <c r="AA143" t="s">
        <v>9</v>
      </c>
      <c r="AL143" t="s">
        <v>879</v>
      </c>
      <c r="AM143" t="s">
        <v>3448</v>
      </c>
      <c r="AN143" t="s">
        <v>883</v>
      </c>
      <c r="AU143" t="s">
        <v>2022</v>
      </c>
      <c r="AV143">
        <v>90</v>
      </c>
      <c r="AW143">
        <v>100</v>
      </c>
      <c r="AX143">
        <f>LEN(Units[[#This Row],[special_rules]])</f>
        <v>70</v>
      </c>
    </row>
    <row r="144" spans="1:50" hidden="1" x14ac:dyDescent="0.25">
      <c r="A144">
        <v>143</v>
      </c>
      <c r="B144" t="s">
        <v>2024</v>
      </c>
      <c r="D144" t="str">
        <f>_xlfn.CONCAT(Units[[#This Row],[unit_name]],IF(Units[[#This Row],[attribut]]="","",_xlfn.CONCAT(" - ",Units[[#This Row],[attribut]])))</f>
        <v>HELLBLASTER SQUAD - Nightbringers</v>
      </c>
      <c r="E144">
        <v>1</v>
      </c>
      <c r="F144">
        <v>4</v>
      </c>
      <c r="G144" t="s">
        <v>1744</v>
      </c>
      <c r="H144">
        <v>5</v>
      </c>
      <c r="I144" t="s">
        <v>163</v>
      </c>
      <c r="L144" t="s">
        <v>1600</v>
      </c>
      <c r="M144" t="s">
        <v>1600</v>
      </c>
      <c r="N144">
        <v>4</v>
      </c>
      <c r="O144">
        <v>4</v>
      </c>
      <c r="S144">
        <v>2</v>
      </c>
      <c r="T144">
        <v>2</v>
      </c>
      <c r="U144">
        <v>4</v>
      </c>
      <c r="V144" t="s">
        <v>1601</v>
      </c>
      <c r="W144">
        <v>1</v>
      </c>
      <c r="X144" t="s">
        <v>1600</v>
      </c>
      <c r="Z144" t="s">
        <v>195</v>
      </c>
      <c r="AA144" t="s">
        <v>3449</v>
      </c>
      <c r="AB144" t="s">
        <v>9</v>
      </c>
      <c r="AL144" t="s">
        <v>885</v>
      </c>
      <c r="AU144" t="s">
        <v>1935</v>
      </c>
      <c r="AV144">
        <v>125</v>
      </c>
      <c r="AW144">
        <v>150</v>
      </c>
      <c r="AX144">
        <f>LEN(Units[[#This Row],[special_rules]])</f>
        <v>50</v>
      </c>
    </row>
    <row r="145" spans="1:50" hidden="1" x14ac:dyDescent="0.25">
      <c r="A145">
        <v>144</v>
      </c>
      <c r="B145" t="s">
        <v>2025</v>
      </c>
      <c r="D145" t="str">
        <f>_xlfn.CONCAT(Units[[#This Row],[unit_name]],IF(Units[[#This Row],[attribut]]="","",_xlfn.CONCAT(" - ",Units[[#This Row],[attribut]])))</f>
        <v>ERADICATOR SQUAD - Obsidian Lances</v>
      </c>
      <c r="E145">
        <v>1</v>
      </c>
      <c r="F145">
        <v>4</v>
      </c>
      <c r="G145" t="s">
        <v>1744</v>
      </c>
      <c r="H145">
        <v>3</v>
      </c>
      <c r="I145" t="s">
        <v>1625</v>
      </c>
      <c r="L145" t="s">
        <v>1600</v>
      </c>
      <c r="M145" t="s">
        <v>1600</v>
      </c>
      <c r="N145">
        <v>4</v>
      </c>
      <c r="O145">
        <v>5</v>
      </c>
      <c r="S145">
        <v>3</v>
      </c>
      <c r="T145">
        <v>2</v>
      </c>
      <c r="U145">
        <v>4</v>
      </c>
      <c r="V145" t="s">
        <v>1601</v>
      </c>
      <c r="W145">
        <v>1</v>
      </c>
      <c r="X145" t="s">
        <v>1600</v>
      </c>
      <c r="Z145" t="s">
        <v>195</v>
      </c>
      <c r="AA145" t="s">
        <v>540</v>
      </c>
      <c r="AB145" t="s">
        <v>9</v>
      </c>
      <c r="AL145" t="s">
        <v>887</v>
      </c>
      <c r="AU145" t="s">
        <v>1935</v>
      </c>
      <c r="AV145">
        <v>95</v>
      </c>
      <c r="AW145">
        <v>90</v>
      </c>
      <c r="AX145">
        <f>LEN(Units[[#This Row],[special_rules]])</f>
        <v>50</v>
      </c>
    </row>
    <row r="146" spans="1:50" hidden="1" x14ac:dyDescent="0.25">
      <c r="A146">
        <v>145</v>
      </c>
      <c r="B146" t="s">
        <v>2026</v>
      </c>
      <c r="D146" t="str">
        <f>_xlfn.CONCAT(Units[[#This Row],[unit_name]],IF(Units[[#This Row],[attribut]]="","",_xlfn.CONCAT(" - ",Units[[#This Row],[attribut]])))</f>
        <v>ELIMINATOR SQUAD - Eclipse Company</v>
      </c>
      <c r="E146">
        <v>1</v>
      </c>
      <c r="F146">
        <v>4</v>
      </c>
      <c r="G146" t="s">
        <v>1744</v>
      </c>
      <c r="H146">
        <v>3</v>
      </c>
      <c r="I146" t="s">
        <v>163</v>
      </c>
      <c r="L146" t="s">
        <v>1600</v>
      </c>
      <c r="M146" t="s">
        <v>1600</v>
      </c>
      <c r="N146">
        <v>4</v>
      </c>
      <c r="O146">
        <v>4</v>
      </c>
      <c r="S146">
        <v>2</v>
      </c>
      <c r="T146">
        <v>2</v>
      </c>
      <c r="U146">
        <v>4</v>
      </c>
      <c r="V146" t="s">
        <v>1601</v>
      </c>
      <c r="W146">
        <v>1</v>
      </c>
      <c r="X146" t="s">
        <v>1600</v>
      </c>
      <c r="Z146" t="s">
        <v>195</v>
      </c>
      <c r="AA146" t="s">
        <v>534</v>
      </c>
      <c r="AB146" t="s">
        <v>9</v>
      </c>
      <c r="AL146" t="s">
        <v>889</v>
      </c>
      <c r="AM146" t="s">
        <v>891</v>
      </c>
      <c r="AU146" t="s">
        <v>2027</v>
      </c>
      <c r="AV146">
        <v>80</v>
      </c>
      <c r="AW146">
        <v>90</v>
      </c>
      <c r="AX146">
        <f>LEN(Units[[#This Row],[special_rules]])</f>
        <v>71</v>
      </c>
    </row>
    <row r="147" spans="1:50" hidden="1" x14ac:dyDescent="0.25">
      <c r="A147">
        <v>146</v>
      </c>
      <c r="B147" t="s">
        <v>1956</v>
      </c>
      <c r="D147" t="str">
        <f>_xlfn.CONCAT(Units[[#This Row],[unit_name]],IF(Units[[#This Row],[attribut]]="","",_xlfn.CONCAT(" - ",Units[[#This Row],[attribut]])))</f>
        <v>SUPPRESSOR SQUAD - Umbral Sentinels</v>
      </c>
      <c r="E147">
        <v>1</v>
      </c>
      <c r="F147">
        <v>4</v>
      </c>
      <c r="G147" t="s">
        <v>1791</v>
      </c>
      <c r="H147">
        <v>3</v>
      </c>
      <c r="I147" t="s">
        <v>163</v>
      </c>
      <c r="L147" t="s">
        <v>1600</v>
      </c>
      <c r="M147" t="s">
        <v>1600</v>
      </c>
      <c r="N147">
        <v>4</v>
      </c>
      <c r="O147">
        <v>4</v>
      </c>
      <c r="S147">
        <v>2</v>
      </c>
      <c r="T147">
        <v>2</v>
      </c>
      <c r="U147">
        <v>4</v>
      </c>
      <c r="V147" t="s">
        <v>1601</v>
      </c>
      <c r="W147">
        <v>1</v>
      </c>
      <c r="X147" t="s">
        <v>1600</v>
      </c>
      <c r="Z147" t="s">
        <v>195</v>
      </c>
      <c r="AA147" t="s">
        <v>284</v>
      </c>
      <c r="AB147" t="s">
        <v>9</v>
      </c>
      <c r="AL147" t="s">
        <v>893</v>
      </c>
      <c r="AU147" t="s">
        <v>1957</v>
      </c>
      <c r="AV147">
        <v>90</v>
      </c>
      <c r="AW147">
        <v>90</v>
      </c>
      <c r="AX147">
        <f>LEN(Units[[#This Row],[special_rules]])</f>
        <v>72</v>
      </c>
    </row>
    <row r="148" spans="1:50" hidden="1" x14ac:dyDescent="0.25">
      <c r="A148">
        <v>147</v>
      </c>
      <c r="B148" t="s">
        <v>1958</v>
      </c>
      <c r="D148" t="str">
        <f>_xlfn.CONCAT(Units[[#This Row],[unit_name]],IF(Units[[#This Row],[attribut]]="","",_xlfn.CONCAT(" - ",Units[[#This Row],[attribut]])))</f>
        <v>INCEPTOR SQUAD - Shadowstrike Fury</v>
      </c>
      <c r="E148">
        <v>1</v>
      </c>
      <c r="F148">
        <v>4</v>
      </c>
      <c r="G148" t="s">
        <v>1791</v>
      </c>
      <c r="H148">
        <v>3</v>
      </c>
      <c r="I148" t="s">
        <v>163</v>
      </c>
      <c r="L148" t="s">
        <v>1600</v>
      </c>
      <c r="M148" t="s">
        <v>1600</v>
      </c>
      <c r="N148">
        <v>4</v>
      </c>
      <c r="O148">
        <v>4</v>
      </c>
      <c r="S148">
        <v>2</v>
      </c>
      <c r="T148">
        <v>2</v>
      </c>
      <c r="U148">
        <v>4</v>
      </c>
      <c r="V148" t="s">
        <v>1601</v>
      </c>
      <c r="W148">
        <v>1</v>
      </c>
      <c r="X148" t="s">
        <v>1600</v>
      </c>
      <c r="Z148" t="s">
        <v>262</v>
      </c>
      <c r="AA148" t="s">
        <v>9</v>
      </c>
      <c r="AL148" t="s">
        <v>895</v>
      </c>
      <c r="AU148" t="s">
        <v>1957</v>
      </c>
      <c r="AV148">
        <v>110</v>
      </c>
      <c r="AW148">
        <v>120</v>
      </c>
      <c r="AX148">
        <f>LEN(Units[[#This Row],[special_rules]])</f>
        <v>72</v>
      </c>
    </row>
    <row r="149" spans="1:50" hidden="1" x14ac:dyDescent="0.25">
      <c r="A149">
        <v>148</v>
      </c>
      <c r="B149" t="s">
        <v>1959</v>
      </c>
      <c r="D149" t="str">
        <f>_xlfn.CONCAT(Units[[#This Row],[unit_name]],IF(Units[[#This Row],[attribut]]="","",_xlfn.CONCAT(" - ",Units[[#This Row],[attribut]])))</f>
        <v>OUTRIDER SQUAD - Darkshroud Squadron</v>
      </c>
      <c r="E149">
        <v>1</v>
      </c>
      <c r="F149">
        <v>4</v>
      </c>
      <c r="G149" t="s">
        <v>1813</v>
      </c>
      <c r="H149">
        <v>3</v>
      </c>
      <c r="I149" t="s">
        <v>116</v>
      </c>
      <c r="L149" t="s">
        <v>1600</v>
      </c>
      <c r="M149" t="s">
        <v>1600</v>
      </c>
      <c r="N149">
        <v>4</v>
      </c>
      <c r="O149">
        <v>5</v>
      </c>
      <c r="S149">
        <v>3</v>
      </c>
      <c r="T149">
        <v>2</v>
      </c>
      <c r="U149">
        <v>4</v>
      </c>
      <c r="V149" t="s">
        <v>1601</v>
      </c>
      <c r="W149">
        <v>2</v>
      </c>
      <c r="X149" t="s">
        <v>1600</v>
      </c>
      <c r="Z149" t="s">
        <v>199</v>
      </c>
      <c r="AA149" t="s">
        <v>196</v>
      </c>
      <c r="AB149" t="s">
        <v>336</v>
      </c>
      <c r="AL149" t="s">
        <v>668</v>
      </c>
      <c r="AU149" t="s">
        <v>1960</v>
      </c>
      <c r="AV149">
        <v>110</v>
      </c>
      <c r="AW149">
        <v>120</v>
      </c>
      <c r="AX149">
        <f>LEN(Units[[#This Row],[special_rules]])</f>
        <v>101</v>
      </c>
    </row>
    <row r="150" spans="1:50" hidden="1" x14ac:dyDescent="0.25">
      <c r="A150">
        <v>149</v>
      </c>
      <c r="B150" t="s">
        <v>1623</v>
      </c>
      <c r="C150" t="s">
        <v>1597</v>
      </c>
      <c r="D150" t="str">
        <f>_xlfn.CONCAT(Units[[#This Row],[unit_name]],IF(Units[[#This Row],[attribut]]="","",_xlfn.CONCAT(" - ",Units[[#This Row],[attribut]])))</f>
        <v>INVICTOR TACTICAL WARSUIT - Nightclad Sentinel - Full HP</v>
      </c>
      <c r="E150">
        <v>1</v>
      </c>
      <c r="F150">
        <v>4</v>
      </c>
      <c r="G150" t="s">
        <v>1598</v>
      </c>
      <c r="H150">
        <v>1</v>
      </c>
      <c r="I150" t="s">
        <v>241</v>
      </c>
      <c r="J150" t="s">
        <v>116</v>
      </c>
      <c r="L150" t="s">
        <v>1600</v>
      </c>
      <c r="M150" t="s">
        <v>1600</v>
      </c>
      <c r="N150">
        <v>8</v>
      </c>
      <c r="P150">
        <v>11</v>
      </c>
      <c r="Q150">
        <v>11</v>
      </c>
      <c r="R150">
        <v>10</v>
      </c>
      <c r="S150">
        <v>8</v>
      </c>
      <c r="T150">
        <v>5</v>
      </c>
      <c r="U150">
        <v>4</v>
      </c>
      <c r="V150" t="s">
        <v>1601</v>
      </c>
      <c r="W150">
        <v>3</v>
      </c>
      <c r="X150" t="s">
        <v>1600</v>
      </c>
      <c r="Z150" t="s">
        <v>226</v>
      </c>
      <c r="AA150" t="s">
        <v>266</v>
      </c>
      <c r="AB150" t="s">
        <v>538</v>
      </c>
      <c r="AC150" t="s">
        <v>219</v>
      </c>
      <c r="AD150" t="s">
        <v>407</v>
      </c>
      <c r="AL150" t="s">
        <v>897</v>
      </c>
      <c r="AM150" t="s">
        <v>676</v>
      </c>
      <c r="AU150" t="s">
        <v>1624</v>
      </c>
      <c r="AV150">
        <v>70</v>
      </c>
      <c r="AW150">
        <v>70</v>
      </c>
      <c r="AX150">
        <f>LEN(Units[[#This Row],[special_rules]])</f>
        <v>76</v>
      </c>
    </row>
    <row r="151" spans="1:50" hidden="1" x14ac:dyDescent="0.25">
      <c r="A151">
        <v>150</v>
      </c>
      <c r="B151" t="s">
        <v>1623</v>
      </c>
      <c r="C151" t="s">
        <v>1604</v>
      </c>
      <c r="D151" t="str">
        <f>_xlfn.CONCAT(Units[[#This Row],[unit_name]],IF(Units[[#This Row],[attribut]]="","",_xlfn.CONCAT(" - ",Units[[#This Row],[attribut]])))</f>
        <v>INVICTOR TACTICAL WARSUIT - Nightclad Sentinel - Mid HP</v>
      </c>
      <c r="E151">
        <v>1</v>
      </c>
      <c r="F151">
        <v>4</v>
      </c>
      <c r="G151" t="s">
        <v>1598</v>
      </c>
      <c r="H151">
        <v>1</v>
      </c>
      <c r="I151" t="s">
        <v>1625</v>
      </c>
      <c r="J151" t="s">
        <v>1626</v>
      </c>
      <c r="L151" t="s">
        <v>1606</v>
      </c>
      <c r="M151" t="s">
        <v>1606</v>
      </c>
      <c r="N151">
        <v>8</v>
      </c>
      <c r="P151">
        <v>10</v>
      </c>
      <c r="Q151">
        <v>10</v>
      </c>
      <c r="R151">
        <v>9</v>
      </c>
      <c r="S151">
        <v>5</v>
      </c>
      <c r="T151">
        <v>4</v>
      </c>
      <c r="U151">
        <v>4</v>
      </c>
      <c r="V151" t="s">
        <v>1607</v>
      </c>
      <c r="W151">
        <v>2</v>
      </c>
      <c r="X151" t="s">
        <v>1600</v>
      </c>
      <c r="Z151" t="s">
        <v>226</v>
      </c>
      <c r="AA151" t="s">
        <v>266</v>
      </c>
      <c r="AB151" t="s">
        <v>538</v>
      </c>
      <c r="AC151" t="s">
        <v>219</v>
      </c>
      <c r="AD151" t="s">
        <v>407</v>
      </c>
      <c r="AL151" t="s">
        <v>897</v>
      </c>
      <c r="AM151" t="s">
        <v>676</v>
      </c>
      <c r="AU151" t="s">
        <v>1624</v>
      </c>
      <c r="AV151">
        <v>45</v>
      </c>
      <c r="AW151">
        <v>40</v>
      </c>
      <c r="AX151">
        <f>LEN(Units[[#This Row],[special_rules]])</f>
        <v>76</v>
      </c>
    </row>
    <row r="152" spans="1:50" hidden="1" x14ac:dyDescent="0.25">
      <c r="A152">
        <v>151</v>
      </c>
      <c r="B152" t="s">
        <v>1623</v>
      </c>
      <c r="C152" t="s">
        <v>1608</v>
      </c>
      <c r="D152" t="str">
        <f>_xlfn.CONCAT(Units[[#This Row],[unit_name]],IF(Units[[#This Row],[attribut]]="","",_xlfn.CONCAT(" - ",Units[[#This Row],[attribut]])))</f>
        <v>INVICTOR TACTICAL WARSUIT - Nightclad Sentinel - Low HP</v>
      </c>
      <c r="E152">
        <v>1</v>
      </c>
      <c r="F152">
        <v>4</v>
      </c>
      <c r="G152" t="s">
        <v>1598</v>
      </c>
      <c r="H152">
        <v>1</v>
      </c>
      <c r="I152" t="s">
        <v>1610</v>
      </c>
      <c r="J152" t="s">
        <v>1605</v>
      </c>
      <c r="L152" t="s">
        <v>1611</v>
      </c>
      <c r="M152" t="s">
        <v>1611</v>
      </c>
      <c r="N152">
        <v>8</v>
      </c>
      <c r="P152">
        <v>9</v>
      </c>
      <c r="Q152">
        <v>9</v>
      </c>
      <c r="R152">
        <v>8</v>
      </c>
      <c r="S152">
        <v>3</v>
      </c>
      <c r="T152">
        <v>3</v>
      </c>
      <c r="U152">
        <v>4</v>
      </c>
      <c r="V152" t="s">
        <v>1612</v>
      </c>
      <c r="W152">
        <v>1</v>
      </c>
      <c r="X152" t="s">
        <v>1600</v>
      </c>
      <c r="Z152" t="s">
        <v>226</v>
      </c>
      <c r="AA152" t="s">
        <v>266</v>
      </c>
      <c r="AB152" t="s">
        <v>538</v>
      </c>
      <c r="AC152" t="s">
        <v>219</v>
      </c>
      <c r="AD152" t="s">
        <v>407</v>
      </c>
      <c r="AL152" t="s">
        <v>897</v>
      </c>
      <c r="AM152" t="s">
        <v>676</v>
      </c>
      <c r="AU152" t="s">
        <v>1624</v>
      </c>
      <c r="AV152">
        <v>25</v>
      </c>
      <c r="AW152">
        <v>20</v>
      </c>
      <c r="AX152">
        <f>LEN(Units[[#This Row],[special_rules]])</f>
        <v>76</v>
      </c>
    </row>
    <row r="153" spans="1:50" hidden="1" x14ac:dyDescent="0.25">
      <c r="A153">
        <v>152</v>
      </c>
      <c r="B153" t="s">
        <v>1673</v>
      </c>
      <c r="C153" t="s">
        <v>1597</v>
      </c>
      <c r="D153" t="str">
        <f>_xlfn.CONCAT(Units[[#This Row],[unit_name]],IF(Units[[#This Row],[attribut]]="","",_xlfn.CONCAT(" - ",Units[[#This Row],[attribut]])))</f>
        <v>IMPULSOR - Nightfall Crusader - Full HP</v>
      </c>
      <c r="E153">
        <v>1</v>
      </c>
      <c r="F153">
        <v>4</v>
      </c>
      <c r="G153" t="s">
        <v>1598</v>
      </c>
      <c r="H153">
        <v>1</v>
      </c>
      <c r="I153" t="s">
        <v>116</v>
      </c>
      <c r="J153" t="s">
        <v>133</v>
      </c>
      <c r="L153" t="s">
        <v>1600</v>
      </c>
      <c r="M153" t="s">
        <v>1600</v>
      </c>
      <c r="N153">
        <v>6</v>
      </c>
      <c r="P153">
        <v>12</v>
      </c>
      <c r="Q153">
        <v>12</v>
      </c>
      <c r="R153">
        <v>11</v>
      </c>
      <c r="S153">
        <v>10</v>
      </c>
      <c r="T153">
        <v>3</v>
      </c>
      <c r="U153">
        <v>4</v>
      </c>
      <c r="V153" t="s">
        <v>1601</v>
      </c>
      <c r="W153">
        <v>2</v>
      </c>
      <c r="X153" t="s">
        <v>1600</v>
      </c>
      <c r="Z153" t="s">
        <v>14</v>
      </c>
      <c r="AA153" t="s">
        <v>3470</v>
      </c>
      <c r="AB153" t="s">
        <v>217</v>
      </c>
      <c r="AC153" t="s">
        <v>207</v>
      </c>
      <c r="AL153" t="s">
        <v>682</v>
      </c>
      <c r="AM153" t="s">
        <v>3461</v>
      </c>
      <c r="AN153" t="s">
        <v>3471</v>
      </c>
      <c r="AU153" t="s">
        <v>1674</v>
      </c>
      <c r="AV153">
        <v>40</v>
      </c>
      <c r="AW153">
        <v>40</v>
      </c>
      <c r="AX153">
        <f>LEN(Units[[#This Row],[special_rules]])</f>
        <v>103</v>
      </c>
    </row>
    <row r="154" spans="1:50" hidden="1" x14ac:dyDescent="0.25">
      <c r="A154">
        <v>153</v>
      </c>
      <c r="B154" t="s">
        <v>1673</v>
      </c>
      <c r="C154" t="s">
        <v>1604</v>
      </c>
      <c r="D154" t="str">
        <f>_xlfn.CONCAT(Units[[#This Row],[unit_name]],IF(Units[[#This Row],[attribut]]="","",_xlfn.CONCAT(" - ",Units[[#This Row],[attribut]])))</f>
        <v>IMPULSOR - Nightfall Crusader - Mid HP</v>
      </c>
      <c r="E154">
        <v>1</v>
      </c>
      <c r="F154">
        <v>4</v>
      </c>
      <c r="G154" t="s">
        <v>1598</v>
      </c>
      <c r="H154">
        <v>1</v>
      </c>
      <c r="I154" t="s">
        <v>241</v>
      </c>
      <c r="J154" t="s">
        <v>116</v>
      </c>
      <c r="L154" t="s">
        <v>1606</v>
      </c>
      <c r="M154" t="s">
        <v>1606</v>
      </c>
      <c r="N154">
        <v>6</v>
      </c>
      <c r="P154">
        <v>11</v>
      </c>
      <c r="Q154">
        <v>11</v>
      </c>
      <c r="R154">
        <v>10</v>
      </c>
      <c r="S154">
        <v>7</v>
      </c>
      <c r="T154">
        <v>2</v>
      </c>
      <c r="U154">
        <v>4</v>
      </c>
      <c r="V154" t="s">
        <v>1607</v>
      </c>
      <c r="W154">
        <v>1</v>
      </c>
      <c r="X154" t="s">
        <v>1600</v>
      </c>
      <c r="Z154" t="s">
        <v>14</v>
      </c>
      <c r="AA154" t="s">
        <v>3470</v>
      </c>
      <c r="AB154" t="s">
        <v>217</v>
      </c>
      <c r="AC154" t="s">
        <v>207</v>
      </c>
      <c r="AL154" t="s">
        <v>682</v>
      </c>
      <c r="AM154" t="s">
        <v>3461</v>
      </c>
      <c r="AN154" t="s">
        <v>3471</v>
      </c>
      <c r="AU154" t="s">
        <v>1674</v>
      </c>
      <c r="AV154">
        <v>25</v>
      </c>
      <c r="AW154">
        <v>20</v>
      </c>
      <c r="AX154">
        <f>LEN(Units[[#This Row],[special_rules]])</f>
        <v>103</v>
      </c>
    </row>
    <row r="155" spans="1:50" hidden="1" x14ac:dyDescent="0.25">
      <c r="A155">
        <v>154</v>
      </c>
      <c r="B155" t="s">
        <v>1673</v>
      </c>
      <c r="C155" t="s">
        <v>1608</v>
      </c>
      <c r="D155" t="str">
        <f>_xlfn.CONCAT(Units[[#This Row],[unit_name]],IF(Units[[#This Row],[attribut]]="","",_xlfn.CONCAT(" - ",Units[[#This Row],[attribut]])))</f>
        <v>IMPULSOR - Nightfall Crusader - Low HP</v>
      </c>
      <c r="E155">
        <v>1</v>
      </c>
      <c r="F155">
        <v>4</v>
      </c>
      <c r="G155" t="s">
        <v>1598</v>
      </c>
      <c r="H155">
        <v>1</v>
      </c>
      <c r="I155" t="s">
        <v>1605</v>
      </c>
      <c r="J155" t="s">
        <v>163</v>
      </c>
      <c r="L155" t="s">
        <v>1611</v>
      </c>
      <c r="M155" t="s">
        <v>1611</v>
      </c>
      <c r="N155">
        <v>6</v>
      </c>
      <c r="P155">
        <v>10</v>
      </c>
      <c r="Q155">
        <v>10</v>
      </c>
      <c r="R155">
        <v>9</v>
      </c>
      <c r="S155">
        <v>3</v>
      </c>
      <c r="T155">
        <v>1</v>
      </c>
      <c r="U155">
        <v>4</v>
      </c>
      <c r="V155" t="s">
        <v>1612</v>
      </c>
      <c r="W155">
        <v>0</v>
      </c>
      <c r="X155" t="s">
        <v>1600</v>
      </c>
      <c r="Z155" t="s">
        <v>14</v>
      </c>
      <c r="AA155" t="s">
        <v>3470</v>
      </c>
      <c r="AB155" t="s">
        <v>217</v>
      </c>
      <c r="AC155" t="s">
        <v>207</v>
      </c>
      <c r="AL155" t="s">
        <v>682</v>
      </c>
      <c r="AM155" t="s">
        <v>3461</v>
      </c>
      <c r="AN155" t="s">
        <v>3471</v>
      </c>
      <c r="AU155" t="s">
        <v>1674</v>
      </c>
      <c r="AV155">
        <v>15</v>
      </c>
      <c r="AW155">
        <v>20</v>
      </c>
      <c r="AX155">
        <f>LEN(Units[[#This Row],[special_rules]])</f>
        <v>103</v>
      </c>
    </row>
    <row r="156" spans="1:50" hidden="1" x14ac:dyDescent="0.25">
      <c r="A156">
        <v>155</v>
      </c>
      <c r="B156" t="s">
        <v>1675</v>
      </c>
      <c r="C156" t="s">
        <v>1597</v>
      </c>
      <c r="D156" t="str">
        <f>_xlfn.CONCAT(Units[[#This Row],[unit_name]],IF(Units[[#This Row],[attribut]]="","",_xlfn.CONCAT(" - ",Units[[#This Row],[attribut]])))</f>
        <v>REPULSOR - Darkstar Bastion - Full HP</v>
      </c>
      <c r="E156">
        <v>1</v>
      </c>
      <c r="F156">
        <v>4</v>
      </c>
      <c r="G156" t="s">
        <v>1598</v>
      </c>
      <c r="H156">
        <v>1</v>
      </c>
      <c r="I156" t="s">
        <v>1628</v>
      </c>
      <c r="J156" t="s">
        <v>189</v>
      </c>
      <c r="L156" t="s">
        <v>1600</v>
      </c>
      <c r="M156" t="s">
        <v>1600</v>
      </c>
      <c r="N156">
        <v>6</v>
      </c>
      <c r="P156">
        <v>15</v>
      </c>
      <c r="Q156">
        <v>15</v>
      </c>
      <c r="R156">
        <v>13</v>
      </c>
      <c r="S156">
        <v>11</v>
      </c>
      <c r="T156">
        <v>3</v>
      </c>
      <c r="U156">
        <v>4</v>
      </c>
      <c r="V156" t="s">
        <v>1601</v>
      </c>
      <c r="W156">
        <v>3</v>
      </c>
      <c r="X156" t="s">
        <v>1600</v>
      </c>
      <c r="Z156" t="s">
        <v>14</v>
      </c>
      <c r="AA156" t="s">
        <v>488</v>
      </c>
      <c r="AB156" t="s">
        <v>544</v>
      </c>
      <c r="AC156" t="s">
        <v>136</v>
      </c>
      <c r="AD156" t="s">
        <v>217</v>
      </c>
      <c r="AE156" t="s">
        <v>145</v>
      </c>
      <c r="AF156" t="s">
        <v>298</v>
      </c>
      <c r="AL156" t="s">
        <v>901</v>
      </c>
      <c r="AM156" t="s">
        <v>682</v>
      </c>
      <c r="AN156" t="s">
        <v>3460</v>
      </c>
      <c r="AO156" t="s">
        <v>3456</v>
      </c>
      <c r="AU156" t="s">
        <v>1676</v>
      </c>
      <c r="AV156">
        <v>100</v>
      </c>
      <c r="AW156">
        <v>100</v>
      </c>
      <c r="AX156">
        <f>LEN(Units[[#This Row],[special_rules]])</f>
        <v>103</v>
      </c>
    </row>
    <row r="157" spans="1:50" hidden="1" x14ac:dyDescent="0.25">
      <c r="A157">
        <v>156</v>
      </c>
      <c r="B157" t="s">
        <v>1675</v>
      </c>
      <c r="C157" t="s">
        <v>1604</v>
      </c>
      <c r="D157" t="str">
        <f>_xlfn.CONCAT(Units[[#This Row],[unit_name]],IF(Units[[#This Row],[attribut]]="","",_xlfn.CONCAT(" - ",Units[[#This Row],[attribut]])))</f>
        <v>REPULSOR - Darkstar Bastion - Mid HP</v>
      </c>
      <c r="E157">
        <v>1</v>
      </c>
      <c r="F157">
        <v>4</v>
      </c>
      <c r="G157" t="s">
        <v>1598</v>
      </c>
      <c r="H157">
        <v>1</v>
      </c>
      <c r="I157" t="s">
        <v>1626</v>
      </c>
      <c r="J157" t="s">
        <v>1628</v>
      </c>
      <c r="L157" t="s">
        <v>1606</v>
      </c>
      <c r="M157" t="s">
        <v>1606</v>
      </c>
      <c r="N157">
        <v>6</v>
      </c>
      <c r="P157">
        <v>14</v>
      </c>
      <c r="Q157">
        <v>14</v>
      </c>
      <c r="R157">
        <v>12</v>
      </c>
      <c r="S157">
        <v>7</v>
      </c>
      <c r="T157">
        <v>2</v>
      </c>
      <c r="U157">
        <v>4</v>
      </c>
      <c r="V157" t="s">
        <v>1607</v>
      </c>
      <c r="W157">
        <v>2</v>
      </c>
      <c r="X157" t="s">
        <v>1600</v>
      </c>
      <c r="Z157" t="s">
        <v>14</v>
      </c>
      <c r="AA157" t="s">
        <v>488</v>
      </c>
      <c r="AB157" t="s">
        <v>544</v>
      </c>
      <c r="AC157" t="s">
        <v>136</v>
      </c>
      <c r="AD157" t="s">
        <v>217</v>
      </c>
      <c r="AE157" t="s">
        <v>145</v>
      </c>
      <c r="AF157" t="s">
        <v>298</v>
      </c>
      <c r="AL157" t="s">
        <v>901</v>
      </c>
      <c r="AM157" t="s">
        <v>682</v>
      </c>
      <c r="AN157" t="s">
        <v>3460</v>
      </c>
      <c r="AO157" t="s">
        <v>3456</v>
      </c>
      <c r="AU157" t="s">
        <v>1676</v>
      </c>
      <c r="AV157">
        <v>60</v>
      </c>
      <c r="AW157">
        <v>60</v>
      </c>
      <c r="AX157">
        <f>LEN(Units[[#This Row],[special_rules]])</f>
        <v>103</v>
      </c>
    </row>
    <row r="158" spans="1:50" hidden="1" x14ac:dyDescent="0.25">
      <c r="A158">
        <v>157</v>
      </c>
      <c r="B158" t="s">
        <v>1675</v>
      </c>
      <c r="C158" t="s">
        <v>1608</v>
      </c>
      <c r="D158" t="str">
        <f>_xlfn.CONCAT(Units[[#This Row],[unit_name]],IF(Units[[#This Row],[attribut]]="","",_xlfn.CONCAT(" - ",Units[[#This Row],[attribut]])))</f>
        <v>REPULSOR - Darkstar Bastion - Low HP</v>
      </c>
      <c r="E158">
        <v>1</v>
      </c>
      <c r="F158">
        <v>4</v>
      </c>
      <c r="G158" t="s">
        <v>1598</v>
      </c>
      <c r="H158">
        <v>1</v>
      </c>
      <c r="I158" t="s">
        <v>1610</v>
      </c>
      <c r="J158" t="s">
        <v>1605</v>
      </c>
      <c r="L158" t="s">
        <v>1611</v>
      </c>
      <c r="M158" t="s">
        <v>1611</v>
      </c>
      <c r="N158">
        <v>6</v>
      </c>
      <c r="P158">
        <v>13</v>
      </c>
      <c r="Q158">
        <v>13</v>
      </c>
      <c r="R158">
        <v>11</v>
      </c>
      <c r="S158">
        <v>4</v>
      </c>
      <c r="T158">
        <v>1</v>
      </c>
      <c r="U158">
        <v>4</v>
      </c>
      <c r="V158" t="s">
        <v>1612</v>
      </c>
      <c r="W158">
        <v>1</v>
      </c>
      <c r="X158" t="s">
        <v>1600</v>
      </c>
      <c r="Z158" t="s">
        <v>14</v>
      </c>
      <c r="AA158" t="s">
        <v>488</v>
      </c>
      <c r="AB158" t="s">
        <v>544</v>
      </c>
      <c r="AC158" t="s">
        <v>136</v>
      </c>
      <c r="AD158" t="s">
        <v>217</v>
      </c>
      <c r="AE158" t="s">
        <v>145</v>
      </c>
      <c r="AF158" t="s">
        <v>298</v>
      </c>
      <c r="AL158" t="s">
        <v>901</v>
      </c>
      <c r="AM158" t="s">
        <v>682</v>
      </c>
      <c r="AN158" t="s">
        <v>3460</v>
      </c>
      <c r="AO158" t="s">
        <v>3456</v>
      </c>
      <c r="AU158" t="s">
        <v>1676</v>
      </c>
      <c r="AV158">
        <v>30</v>
      </c>
      <c r="AW158">
        <v>30</v>
      </c>
      <c r="AX158">
        <f>LEN(Units[[#This Row],[special_rules]])</f>
        <v>103</v>
      </c>
    </row>
    <row r="159" spans="1:50" hidden="1" x14ac:dyDescent="0.25">
      <c r="A159">
        <v>158</v>
      </c>
      <c r="B159" t="s">
        <v>1846</v>
      </c>
      <c r="D159" t="str">
        <f>_xlfn.CONCAT(Units[[#This Row],[unit_name]],IF(Units[[#This Row],[attribut]]="","",_xlfn.CONCAT(" - ",Units[[#This Row],[attribut]])))</f>
        <v>BELISARIUS CAWL - Belisarius Cawl, Archmagos Dominus of the Adeptus Mechanicus</v>
      </c>
      <c r="E159">
        <v>1</v>
      </c>
      <c r="F159">
        <v>8</v>
      </c>
      <c r="G159" t="s">
        <v>1744</v>
      </c>
      <c r="H159">
        <v>1</v>
      </c>
      <c r="I159" t="s">
        <v>163</v>
      </c>
      <c r="L159" t="s">
        <v>1602</v>
      </c>
      <c r="M159" t="s">
        <v>1602</v>
      </c>
      <c r="N159">
        <v>4</v>
      </c>
      <c r="O159">
        <v>7</v>
      </c>
      <c r="S159">
        <v>10</v>
      </c>
      <c r="T159">
        <v>4</v>
      </c>
      <c r="U159">
        <v>3</v>
      </c>
      <c r="V159" t="s">
        <v>1601</v>
      </c>
      <c r="W159">
        <v>3</v>
      </c>
      <c r="X159" t="s">
        <v>1602</v>
      </c>
      <c r="Y159" t="s">
        <v>1619</v>
      </c>
      <c r="Z159" t="s">
        <v>489</v>
      </c>
      <c r="AA159" t="s">
        <v>29</v>
      </c>
      <c r="AB159" t="s">
        <v>346</v>
      </c>
      <c r="AC159" t="s">
        <v>30</v>
      </c>
      <c r="AL159" t="s">
        <v>903</v>
      </c>
      <c r="AM159" t="s">
        <v>905</v>
      </c>
      <c r="AN159" t="s">
        <v>907</v>
      </c>
      <c r="AO159" t="s">
        <v>909</v>
      </c>
      <c r="AP159" t="s">
        <v>911</v>
      </c>
      <c r="AU159" t="s">
        <v>1847</v>
      </c>
      <c r="AV159">
        <v>200</v>
      </c>
      <c r="AW159">
        <v>200</v>
      </c>
      <c r="AX159">
        <f>LEN(Units[[#This Row],[special_rules]])</f>
        <v>54</v>
      </c>
    </row>
    <row r="160" spans="1:50" hidden="1" x14ac:dyDescent="0.25">
      <c r="A160">
        <v>159</v>
      </c>
      <c r="B160" t="s">
        <v>1746</v>
      </c>
      <c r="D160" t="str">
        <f>_xlfn.CONCAT(Units[[#This Row],[unit_name]],IF(Units[[#This Row],[attribut]]="","",_xlfn.CONCAT(" - ",Units[[#This Row],[attribut]])))</f>
        <v>TECH-PRIEST DOMINUS - Archmagos Ignatius Veil</v>
      </c>
      <c r="E160">
        <v>1</v>
      </c>
      <c r="F160">
        <v>8</v>
      </c>
      <c r="G160" t="s">
        <v>1744</v>
      </c>
      <c r="H160">
        <v>1</v>
      </c>
      <c r="I160" t="s">
        <v>163</v>
      </c>
      <c r="L160" t="s">
        <v>1600</v>
      </c>
      <c r="M160" t="s">
        <v>1600</v>
      </c>
      <c r="N160">
        <v>4</v>
      </c>
      <c r="O160">
        <v>4</v>
      </c>
      <c r="S160">
        <v>4</v>
      </c>
      <c r="T160">
        <v>4</v>
      </c>
      <c r="U160">
        <v>3</v>
      </c>
      <c r="V160" t="s">
        <v>1607</v>
      </c>
      <c r="W160">
        <v>1</v>
      </c>
      <c r="X160" t="s">
        <v>1602</v>
      </c>
      <c r="Z160" t="s">
        <v>292</v>
      </c>
      <c r="AA160" t="s">
        <v>221</v>
      </c>
      <c r="AB160" t="s">
        <v>345</v>
      </c>
      <c r="AL160" t="s">
        <v>913</v>
      </c>
      <c r="AM160" t="s">
        <v>915</v>
      </c>
      <c r="AN160" t="s">
        <v>917</v>
      </c>
      <c r="AU160" t="s">
        <v>1747</v>
      </c>
      <c r="AV160">
        <v>105</v>
      </c>
      <c r="AW160">
        <v>100</v>
      </c>
      <c r="AX160">
        <f>LEN(Units[[#This Row],[special_rules]])</f>
        <v>62</v>
      </c>
    </row>
    <row r="161" spans="1:50" hidden="1" x14ac:dyDescent="0.25">
      <c r="A161">
        <v>160</v>
      </c>
      <c r="B161" t="s">
        <v>1748</v>
      </c>
      <c r="D161" t="str">
        <f>_xlfn.CONCAT(Units[[#This Row],[unit_name]],IF(Units[[#This Row],[attribut]]="","",_xlfn.CONCAT(" - ",Units[[#This Row],[attribut]])))</f>
        <v>TECH-PRIEST DOMINUS - Mechanicus Prime Zethrax</v>
      </c>
      <c r="E161">
        <v>1</v>
      </c>
      <c r="F161">
        <v>8</v>
      </c>
      <c r="G161" t="s">
        <v>1744</v>
      </c>
      <c r="H161">
        <v>1</v>
      </c>
      <c r="I161" t="s">
        <v>163</v>
      </c>
      <c r="L161" t="s">
        <v>1600</v>
      </c>
      <c r="M161" t="s">
        <v>1600</v>
      </c>
      <c r="N161">
        <v>4</v>
      </c>
      <c r="O161">
        <v>4</v>
      </c>
      <c r="S161">
        <v>4</v>
      </c>
      <c r="T161">
        <v>4</v>
      </c>
      <c r="U161">
        <v>3</v>
      </c>
      <c r="V161" t="s">
        <v>1607</v>
      </c>
      <c r="W161">
        <v>1</v>
      </c>
      <c r="X161" t="s">
        <v>1602</v>
      </c>
      <c r="Z161" t="s">
        <v>3407</v>
      </c>
      <c r="AA161" t="s">
        <v>288</v>
      </c>
      <c r="AB161" t="s">
        <v>345</v>
      </c>
      <c r="AL161" t="s">
        <v>913</v>
      </c>
      <c r="AM161" t="s">
        <v>915</v>
      </c>
      <c r="AN161" t="s">
        <v>917</v>
      </c>
      <c r="AU161" t="s">
        <v>1747</v>
      </c>
      <c r="AV161">
        <v>105</v>
      </c>
      <c r="AW161">
        <v>100</v>
      </c>
      <c r="AX161">
        <f>LEN(Units[[#This Row],[special_rules]])</f>
        <v>62</v>
      </c>
    </row>
    <row r="162" spans="1:50" hidden="1" x14ac:dyDescent="0.25">
      <c r="A162">
        <v>161</v>
      </c>
      <c r="B162" t="s">
        <v>1749</v>
      </c>
      <c r="D162" t="str">
        <f>_xlfn.CONCAT(Units[[#This Row],[unit_name]],IF(Units[[#This Row],[attribut]]="","",_xlfn.CONCAT(" - ",Units[[#This Row],[attribut]])))</f>
        <v>CYBERNETICA DATASMITH - Techno-Archivist Novar</v>
      </c>
      <c r="E162">
        <v>1</v>
      </c>
      <c r="F162">
        <v>8</v>
      </c>
      <c r="G162" t="s">
        <v>1744</v>
      </c>
      <c r="H162">
        <v>1</v>
      </c>
      <c r="I162" t="s">
        <v>163</v>
      </c>
      <c r="L162" t="s">
        <v>1600</v>
      </c>
      <c r="M162" t="s">
        <v>1600</v>
      </c>
      <c r="N162">
        <v>4</v>
      </c>
      <c r="O162">
        <v>4</v>
      </c>
      <c r="S162">
        <v>3</v>
      </c>
      <c r="T162">
        <v>2</v>
      </c>
      <c r="U162">
        <v>3</v>
      </c>
      <c r="V162" t="s">
        <v>1607</v>
      </c>
      <c r="W162">
        <v>1</v>
      </c>
      <c r="X162" t="s">
        <v>1602</v>
      </c>
      <c r="Z162" t="s">
        <v>546</v>
      </c>
      <c r="AA162" t="s">
        <v>348</v>
      </c>
      <c r="AL162" t="s">
        <v>919</v>
      </c>
      <c r="AM162" t="s">
        <v>917</v>
      </c>
      <c r="AU162" t="s">
        <v>1750</v>
      </c>
      <c r="AV162">
        <v>50</v>
      </c>
      <c r="AW162">
        <v>50</v>
      </c>
      <c r="AX162">
        <f>LEN(Units[[#This Row],[special_rules]])</f>
        <v>41</v>
      </c>
    </row>
    <row r="163" spans="1:50" hidden="1" x14ac:dyDescent="0.25">
      <c r="A163">
        <v>162</v>
      </c>
      <c r="B163" t="s">
        <v>2028</v>
      </c>
      <c r="D163" t="str">
        <f>_xlfn.CONCAT(Units[[#This Row],[unit_name]],IF(Units[[#This Row],[attribut]]="","",_xlfn.CONCAT(" - ",Units[[#This Row],[attribut]])))</f>
        <v>SKITARII RANGERS - The Silent Deathmarks</v>
      </c>
      <c r="E163">
        <v>1</v>
      </c>
      <c r="F163">
        <v>8</v>
      </c>
      <c r="G163" t="s">
        <v>1744</v>
      </c>
      <c r="H163">
        <v>5</v>
      </c>
      <c r="I163" t="s">
        <v>163</v>
      </c>
      <c r="L163" t="s">
        <v>1606</v>
      </c>
      <c r="M163" t="s">
        <v>1606</v>
      </c>
      <c r="N163">
        <v>3</v>
      </c>
      <c r="O163">
        <v>3</v>
      </c>
      <c r="S163">
        <v>1</v>
      </c>
      <c r="T163">
        <v>1</v>
      </c>
      <c r="U163">
        <v>3</v>
      </c>
      <c r="V163" t="s">
        <v>1607</v>
      </c>
      <c r="W163">
        <v>2</v>
      </c>
      <c r="X163" t="s">
        <v>1606</v>
      </c>
      <c r="Z163" t="s">
        <v>223</v>
      </c>
      <c r="AA163" t="s">
        <v>548</v>
      </c>
      <c r="AB163" t="s">
        <v>9</v>
      </c>
      <c r="AL163" t="s">
        <v>921</v>
      </c>
      <c r="AM163" t="s">
        <v>923</v>
      </c>
      <c r="AN163" t="s">
        <v>925</v>
      </c>
      <c r="AU163" t="s">
        <v>2029</v>
      </c>
      <c r="AV163">
        <v>60</v>
      </c>
      <c r="AW163">
        <v>50</v>
      </c>
      <c r="AX163">
        <f>LEN(Units[[#This Row],[special_rules]])</f>
        <v>25</v>
      </c>
    </row>
    <row r="164" spans="1:50" hidden="1" x14ac:dyDescent="0.25">
      <c r="A164">
        <v>163</v>
      </c>
      <c r="B164" t="s">
        <v>2030</v>
      </c>
      <c r="D164" t="str">
        <f>_xlfn.CONCAT(Units[[#This Row],[unit_name]],IF(Units[[#This Row],[attribut]]="","",_xlfn.CONCAT(" - ",Units[[#This Row],[attribut]])))</f>
        <v>SKITARII VANGUARDS - Aurex’s Hunters</v>
      </c>
      <c r="E164">
        <v>1</v>
      </c>
      <c r="F164">
        <v>8</v>
      </c>
      <c r="G164" t="s">
        <v>1744</v>
      </c>
      <c r="H164">
        <v>5</v>
      </c>
      <c r="I164" t="s">
        <v>163</v>
      </c>
      <c r="L164" t="s">
        <v>1606</v>
      </c>
      <c r="M164" t="s">
        <v>1606</v>
      </c>
      <c r="N164">
        <v>3</v>
      </c>
      <c r="O164">
        <v>3</v>
      </c>
      <c r="S164">
        <v>1</v>
      </c>
      <c r="T164">
        <v>1</v>
      </c>
      <c r="U164">
        <v>3</v>
      </c>
      <c r="V164" t="s">
        <v>1607</v>
      </c>
      <c r="W164">
        <v>2</v>
      </c>
      <c r="X164" t="s">
        <v>1606</v>
      </c>
      <c r="Z164" t="s">
        <v>144</v>
      </c>
      <c r="AA164" t="s">
        <v>3450</v>
      </c>
      <c r="AB164" t="s">
        <v>545</v>
      </c>
      <c r="AC164" t="s">
        <v>138</v>
      </c>
      <c r="AD164" t="s">
        <v>343</v>
      </c>
      <c r="AE164" t="s">
        <v>9</v>
      </c>
      <c r="AL164" t="s">
        <v>927</v>
      </c>
      <c r="AM164" t="s">
        <v>923</v>
      </c>
      <c r="AN164" t="s">
        <v>925</v>
      </c>
      <c r="AU164" t="s">
        <v>2031</v>
      </c>
      <c r="AV164">
        <v>65</v>
      </c>
      <c r="AW164">
        <v>50</v>
      </c>
      <c r="AX164">
        <f>LEN(Units[[#This Row],[special_rules]])</f>
        <v>17</v>
      </c>
    </row>
    <row r="165" spans="1:50" hidden="1" x14ac:dyDescent="0.25">
      <c r="A165">
        <v>164</v>
      </c>
      <c r="B165" t="s">
        <v>2032</v>
      </c>
      <c r="D165" t="str">
        <f>_xlfn.CONCAT(Units[[#This Row],[unit_name]],IF(Units[[#This Row],[attribut]]="","",_xlfn.CONCAT(" - ",Units[[#This Row],[attribut]])))</f>
        <v>SKITARII VANGUARDS - Solaq’s Vigilants</v>
      </c>
      <c r="E165">
        <v>1</v>
      </c>
      <c r="F165">
        <v>8</v>
      </c>
      <c r="G165" t="s">
        <v>1744</v>
      </c>
      <c r="H165">
        <v>10</v>
      </c>
      <c r="I165" t="s">
        <v>163</v>
      </c>
      <c r="L165" t="s">
        <v>1606</v>
      </c>
      <c r="M165" t="s">
        <v>1606</v>
      </c>
      <c r="N165">
        <v>3</v>
      </c>
      <c r="O165">
        <v>3</v>
      </c>
      <c r="S165">
        <v>1</v>
      </c>
      <c r="T165">
        <v>1</v>
      </c>
      <c r="U165">
        <v>3</v>
      </c>
      <c r="V165" t="s">
        <v>1607</v>
      </c>
      <c r="W165">
        <v>2</v>
      </c>
      <c r="X165" t="s">
        <v>1606</v>
      </c>
      <c r="Z165" t="s">
        <v>144</v>
      </c>
      <c r="AA165" t="s">
        <v>3450</v>
      </c>
      <c r="AB165" t="s">
        <v>545</v>
      </c>
      <c r="AC165" t="s">
        <v>143</v>
      </c>
      <c r="AD165" t="s">
        <v>344</v>
      </c>
      <c r="AE165" t="s">
        <v>9</v>
      </c>
      <c r="AL165" t="s">
        <v>927</v>
      </c>
      <c r="AM165" t="s">
        <v>923</v>
      </c>
      <c r="AN165" t="s">
        <v>925</v>
      </c>
      <c r="AU165" t="s">
        <v>2031</v>
      </c>
      <c r="AV165">
        <v>100</v>
      </c>
      <c r="AW165">
        <v>100</v>
      </c>
      <c r="AX165">
        <f>LEN(Units[[#This Row],[special_rules]])</f>
        <v>17</v>
      </c>
    </row>
    <row r="166" spans="1:50" hidden="1" x14ac:dyDescent="0.25">
      <c r="A166">
        <v>165</v>
      </c>
      <c r="B166" t="s">
        <v>1937</v>
      </c>
      <c r="C166" t="s">
        <v>1597</v>
      </c>
      <c r="D166" t="str">
        <f>_xlfn.CONCAT(Units[[#This Row],[unit_name]],IF(Units[[#This Row],[attribut]]="","",_xlfn.CONCAT(" - ",Units[[#This Row],[attribut]])))</f>
        <v>KASTELAN ROBOTS - Ironclad Guardians - Full HP</v>
      </c>
      <c r="E166">
        <v>1</v>
      </c>
      <c r="F166">
        <v>8</v>
      </c>
      <c r="G166" t="s">
        <v>1787</v>
      </c>
      <c r="H166">
        <v>2</v>
      </c>
      <c r="I166" t="s">
        <v>163</v>
      </c>
      <c r="L166" t="s">
        <v>1606</v>
      </c>
      <c r="M166" t="s">
        <v>1606</v>
      </c>
      <c r="N166">
        <v>8</v>
      </c>
      <c r="O166">
        <v>9</v>
      </c>
      <c r="S166">
        <v>7</v>
      </c>
      <c r="T166">
        <v>4</v>
      </c>
      <c r="U166">
        <v>2</v>
      </c>
      <c r="V166" t="s">
        <v>1607</v>
      </c>
      <c r="W166">
        <v>2</v>
      </c>
      <c r="X166" t="s">
        <v>1602</v>
      </c>
      <c r="Y166" t="s">
        <v>1616</v>
      </c>
      <c r="Z166" t="s">
        <v>113</v>
      </c>
      <c r="AA166" t="s">
        <v>289</v>
      </c>
      <c r="AB166" t="s">
        <v>140</v>
      </c>
      <c r="AC166" t="s">
        <v>406</v>
      </c>
      <c r="AL166" t="s">
        <v>929</v>
      </c>
      <c r="AM166" t="s">
        <v>931</v>
      </c>
      <c r="AN166" t="s">
        <v>674</v>
      </c>
      <c r="AU166" t="s">
        <v>1938</v>
      </c>
      <c r="AV166">
        <v>140</v>
      </c>
      <c r="AW166">
        <v>180</v>
      </c>
      <c r="AX166">
        <f>LEN(Units[[#This Row],[special_rules]])</f>
        <v>8</v>
      </c>
    </row>
    <row r="167" spans="1:50" hidden="1" x14ac:dyDescent="0.25">
      <c r="A167">
        <v>166</v>
      </c>
      <c r="B167" t="s">
        <v>1937</v>
      </c>
      <c r="C167" t="s">
        <v>1604</v>
      </c>
      <c r="D167" t="str">
        <f>_xlfn.CONCAT(Units[[#This Row],[unit_name]],IF(Units[[#This Row],[attribut]]="","",_xlfn.CONCAT(" - ",Units[[#This Row],[attribut]])))</f>
        <v>KASTELAN ROBOTS - Ironclad Guardians - Mid HP</v>
      </c>
      <c r="E167">
        <v>1</v>
      </c>
      <c r="F167">
        <v>8</v>
      </c>
      <c r="G167" t="s">
        <v>1787</v>
      </c>
      <c r="H167">
        <v>2</v>
      </c>
      <c r="I167" t="s">
        <v>1625</v>
      </c>
      <c r="L167" t="s">
        <v>1611</v>
      </c>
      <c r="M167" t="s">
        <v>1611</v>
      </c>
      <c r="N167">
        <v>7</v>
      </c>
      <c r="O167">
        <v>8</v>
      </c>
      <c r="S167">
        <v>5</v>
      </c>
      <c r="T167">
        <v>3</v>
      </c>
      <c r="U167">
        <v>2</v>
      </c>
      <c r="V167" t="s">
        <v>1612</v>
      </c>
      <c r="W167">
        <v>1</v>
      </c>
      <c r="X167" t="s">
        <v>1602</v>
      </c>
      <c r="Y167" t="s">
        <v>1616</v>
      </c>
      <c r="Z167" t="s">
        <v>113</v>
      </c>
      <c r="AA167" t="s">
        <v>289</v>
      </c>
      <c r="AB167" t="s">
        <v>140</v>
      </c>
      <c r="AC167" t="s">
        <v>406</v>
      </c>
      <c r="AL167" t="s">
        <v>929</v>
      </c>
      <c r="AM167" t="s">
        <v>931</v>
      </c>
      <c r="AN167" t="s">
        <v>674</v>
      </c>
      <c r="AU167" t="s">
        <v>1938</v>
      </c>
      <c r="AV167">
        <v>85</v>
      </c>
      <c r="AW167">
        <v>80</v>
      </c>
      <c r="AX167">
        <f>LEN(Units[[#This Row],[special_rules]])</f>
        <v>8</v>
      </c>
    </row>
    <row r="168" spans="1:50" hidden="1" x14ac:dyDescent="0.25">
      <c r="A168">
        <v>167</v>
      </c>
      <c r="B168" t="s">
        <v>1937</v>
      </c>
      <c r="C168" t="s">
        <v>1608</v>
      </c>
      <c r="D168" t="str">
        <f>_xlfn.CONCAT(Units[[#This Row],[unit_name]],IF(Units[[#This Row],[attribut]]="","",_xlfn.CONCAT(" - ",Units[[#This Row],[attribut]])))</f>
        <v>KASTELAN ROBOTS - Ironclad Guardians - Low HP</v>
      </c>
      <c r="E168">
        <v>1</v>
      </c>
      <c r="F168">
        <v>8</v>
      </c>
      <c r="G168" t="s">
        <v>1787</v>
      </c>
      <c r="H168">
        <v>2</v>
      </c>
      <c r="I168" t="s">
        <v>1605</v>
      </c>
      <c r="L168" t="s">
        <v>1601</v>
      </c>
      <c r="M168" t="s">
        <v>1601</v>
      </c>
      <c r="N168">
        <v>6</v>
      </c>
      <c r="O168">
        <v>7</v>
      </c>
      <c r="S168">
        <v>2</v>
      </c>
      <c r="T168">
        <v>2</v>
      </c>
      <c r="U168">
        <v>2</v>
      </c>
      <c r="V168" t="s">
        <v>1681</v>
      </c>
      <c r="W168">
        <v>0</v>
      </c>
      <c r="X168" t="s">
        <v>1602</v>
      </c>
      <c r="Y168" t="s">
        <v>1616</v>
      </c>
      <c r="Z168" t="s">
        <v>113</v>
      </c>
      <c r="AA168" t="s">
        <v>289</v>
      </c>
      <c r="AB168" t="s">
        <v>140</v>
      </c>
      <c r="AC168" t="s">
        <v>406</v>
      </c>
      <c r="AL168" t="s">
        <v>929</v>
      </c>
      <c r="AM168" t="s">
        <v>931</v>
      </c>
      <c r="AN168" t="s">
        <v>674</v>
      </c>
      <c r="AU168" t="s">
        <v>1938</v>
      </c>
      <c r="AV168">
        <v>40</v>
      </c>
      <c r="AW168">
        <v>40</v>
      </c>
      <c r="AX168">
        <f>LEN(Units[[#This Row],[special_rules]])</f>
        <v>8</v>
      </c>
    </row>
    <row r="169" spans="1:50" hidden="1" x14ac:dyDescent="0.25">
      <c r="A169">
        <v>168</v>
      </c>
      <c r="B169" t="s">
        <v>1703</v>
      </c>
      <c r="C169" t="s">
        <v>1597</v>
      </c>
      <c r="D169" t="str">
        <f>_xlfn.CONCAT(Units[[#This Row],[unit_name]],IF(Units[[#This Row],[attribut]]="","",_xlfn.CONCAT(" - ",Units[[#This Row],[attribut]])))</f>
        <v>ONAGER DUNECRAWLER - Tempest Engine - Full HP</v>
      </c>
      <c r="E169">
        <v>1</v>
      </c>
      <c r="F169">
        <v>8</v>
      </c>
      <c r="G169" t="s">
        <v>1598</v>
      </c>
      <c r="H169">
        <v>1</v>
      </c>
      <c r="I169" t="s">
        <v>241</v>
      </c>
      <c r="J169" t="s">
        <v>116</v>
      </c>
      <c r="L169" t="s">
        <v>1606</v>
      </c>
      <c r="M169" t="s">
        <v>1606</v>
      </c>
      <c r="N169">
        <v>6</v>
      </c>
      <c r="P169">
        <v>13</v>
      </c>
      <c r="Q169">
        <v>13</v>
      </c>
      <c r="R169">
        <v>13</v>
      </c>
      <c r="S169">
        <v>11</v>
      </c>
      <c r="T169">
        <v>3</v>
      </c>
      <c r="U169">
        <v>3</v>
      </c>
      <c r="V169" t="s">
        <v>1607</v>
      </c>
      <c r="W169">
        <v>3</v>
      </c>
      <c r="X169" t="s">
        <v>1602</v>
      </c>
      <c r="Y169" t="s">
        <v>1619</v>
      </c>
      <c r="Z169" t="s">
        <v>3408</v>
      </c>
      <c r="AA169" t="s">
        <v>222</v>
      </c>
      <c r="AB169" t="s">
        <v>14</v>
      </c>
      <c r="AL169" t="s">
        <v>933</v>
      </c>
      <c r="AM169" t="s">
        <v>935</v>
      </c>
      <c r="AN169" t="s">
        <v>676</v>
      </c>
      <c r="AU169" t="s">
        <v>1704</v>
      </c>
      <c r="AV169">
        <v>55</v>
      </c>
      <c r="AW169">
        <v>60</v>
      </c>
      <c r="AX169">
        <f>LEN(Units[[#This Row],[special_rules]])</f>
        <v>38</v>
      </c>
    </row>
    <row r="170" spans="1:50" hidden="1" x14ac:dyDescent="0.25">
      <c r="A170">
        <v>169</v>
      </c>
      <c r="B170" t="s">
        <v>1703</v>
      </c>
      <c r="C170" t="s">
        <v>1604</v>
      </c>
      <c r="D170" t="str">
        <f>_xlfn.CONCAT(Units[[#This Row],[unit_name]],IF(Units[[#This Row],[attribut]]="","",_xlfn.CONCAT(" - ",Units[[#This Row],[attribut]])))</f>
        <v>ONAGER DUNECRAWLER - Tempest Engine - Mid HP</v>
      </c>
      <c r="E170">
        <v>1</v>
      </c>
      <c r="F170">
        <v>8</v>
      </c>
      <c r="G170" t="s">
        <v>1598</v>
      </c>
      <c r="H170">
        <v>1</v>
      </c>
      <c r="I170" t="s">
        <v>1625</v>
      </c>
      <c r="J170" t="s">
        <v>1626</v>
      </c>
      <c r="L170" t="s">
        <v>1611</v>
      </c>
      <c r="M170" t="s">
        <v>1611</v>
      </c>
      <c r="N170">
        <v>6</v>
      </c>
      <c r="P170">
        <v>12</v>
      </c>
      <c r="Q170">
        <v>12</v>
      </c>
      <c r="R170">
        <v>12</v>
      </c>
      <c r="S170">
        <v>7</v>
      </c>
      <c r="T170">
        <v>2</v>
      </c>
      <c r="U170">
        <v>3</v>
      </c>
      <c r="V170" t="s">
        <v>1612</v>
      </c>
      <c r="W170">
        <v>2</v>
      </c>
      <c r="X170" t="s">
        <v>1602</v>
      </c>
      <c r="Y170" t="s">
        <v>1619</v>
      </c>
      <c r="Z170" t="s">
        <v>3408</v>
      </c>
      <c r="AA170" t="s">
        <v>222</v>
      </c>
      <c r="AB170" t="s">
        <v>14</v>
      </c>
      <c r="AL170" t="s">
        <v>933</v>
      </c>
      <c r="AM170" t="s">
        <v>935</v>
      </c>
      <c r="AN170" t="s">
        <v>676</v>
      </c>
      <c r="AU170" t="s">
        <v>1704</v>
      </c>
      <c r="AV170">
        <v>30</v>
      </c>
      <c r="AW170">
        <v>30</v>
      </c>
      <c r="AX170">
        <f>LEN(Units[[#This Row],[special_rules]])</f>
        <v>38</v>
      </c>
    </row>
    <row r="171" spans="1:50" hidden="1" x14ac:dyDescent="0.25">
      <c r="A171">
        <v>170</v>
      </c>
      <c r="B171" t="s">
        <v>1703</v>
      </c>
      <c r="C171" t="s">
        <v>1608</v>
      </c>
      <c r="D171" t="str">
        <f>_xlfn.CONCAT(Units[[#This Row],[unit_name]],IF(Units[[#This Row],[attribut]]="","",_xlfn.CONCAT(" - ",Units[[#This Row],[attribut]])))</f>
        <v>ONAGER DUNECRAWLER - Tempest Engine - Low HP</v>
      </c>
      <c r="E171">
        <v>1</v>
      </c>
      <c r="F171">
        <v>8</v>
      </c>
      <c r="G171" t="s">
        <v>1598</v>
      </c>
      <c r="H171">
        <v>1</v>
      </c>
      <c r="I171" t="s">
        <v>1610</v>
      </c>
      <c r="J171" t="s">
        <v>1605</v>
      </c>
      <c r="L171" t="s">
        <v>1601</v>
      </c>
      <c r="M171" t="s">
        <v>1601</v>
      </c>
      <c r="N171">
        <v>6</v>
      </c>
      <c r="P171">
        <v>11</v>
      </c>
      <c r="Q171">
        <v>11</v>
      </c>
      <c r="R171">
        <v>11</v>
      </c>
      <c r="S171">
        <v>4</v>
      </c>
      <c r="T171">
        <v>1</v>
      </c>
      <c r="U171">
        <v>3</v>
      </c>
      <c r="V171" t="s">
        <v>1681</v>
      </c>
      <c r="W171">
        <v>1</v>
      </c>
      <c r="X171" t="s">
        <v>1602</v>
      </c>
      <c r="Y171" t="s">
        <v>1619</v>
      </c>
      <c r="Z171" t="s">
        <v>3408</v>
      </c>
      <c r="AA171" t="s">
        <v>222</v>
      </c>
      <c r="AB171" t="s">
        <v>14</v>
      </c>
      <c r="AL171" t="s">
        <v>933</v>
      </c>
      <c r="AM171" t="s">
        <v>935</v>
      </c>
      <c r="AN171" t="s">
        <v>676</v>
      </c>
      <c r="AU171" t="s">
        <v>1704</v>
      </c>
      <c r="AV171">
        <v>20</v>
      </c>
      <c r="AW171">
        <v>20</v>
      </c>
      <c r="AX171">
        <f>LEN(Units[[#This Row],[special_rules]])</f>
        <v>38</v>
      </c>
    </row>
    <row r="172" spans="1:50" hidden="1" x14ac:dyDescent="0.25">
      <c r="A172">
        <v>171</v>
      </c>
      <c r="B172" t="s">
        <v>1703</v>
      </c>
      <c r="C172" t="s">
        <v>1597</v>
      </c>
      <c r="D172" t="str">
        <f>_xlfn.CONCAT(Units[[#This Row],[unit_name]],IF(Units[[#This Row],[attribut]]="","",_xlfn.CONCAT(" - ",Units[[#This Row],[attribut]])))</f>
        <v>ONAGER DUNECRAWLER - Tempest Engine - Full HP</v>
      </c>
      <c r="E172">
        <v>1</v>
      </c>
      <c r="F172">
        <v>8</v>
      </c>
      <c r="G172" t="s">
        <v>1598</v>
      </c>
      <c r="H172">
        <v>1</v>
      </c>
      <c r="I172" t="s">
        <v>241</v>
      </c>
      <c r="J172" t="s">
        <v>116</v>
      </c>
      <c r="L172" t="s">
        <v>1606</v>
      </c>
      <c r="M172" t="s">
        <v>1606</v>
      </c>
      <c r="N172">
        <v>6</v>
      </c>
      <c r="P172">
        <v>13</v>
      </c>
      <c r="Q172">
        <v>13</v>
      </c>
      <c r="R172">
        <v>13</v>
      </c>
      <c r="S172">
        <v>11</v>
      </c>
      <c r="T172">
        <v>3</v>
      </c>
      <c r="U172">
        <v>3</v>
      </c>
      <c r="V172" t="s">
        <v>1607</v>
      </c>
      <c r="W172">
        <v>3</v>
      </c>
      <c r="X172" t="s">
        <v>1602</v>
      </c>
      <c r="Y172" t="s">
        <v>1619</v>
      </c>
      <c r="Z172" t="s">
        <v>553</v>
      </c>
      <c r="AA172" t="s">
        <v>296</v>
      </c>
      <c r="AB172" t="s">
        <v>14</v>
      </c>
      <c r="AL172" t="s">
        <v>933</v>
      </c>
      <c r="AM172" t="s">
        <v>935</v>
      </c>
      <c r="AN172" t="s">
        <v>676</v>
      </c>
      <c r="AU172" t="s">
        <v>1704</v>
      </c>
      <c r="AV172">
        <v>50</v>
      </c>
      <c r="AW172">
        <v>50</v>
      </c>
      <c r="AX172">
        <f>LEN(Units[[#This Row],[special_rules]])</f>
        <v>38</v>
      </c>
    </row>
    <row r="173" spans="1:50" hidden="1" x14ac:dyDescent="0.25">
      <c r="A173">
        <v>172</v>
      </c>
      <c r="B173" t="s">
        <v>1703</v>
      </c>
      <c r="C173" t="s">
        <v>1604</v>
      </c>
      <c r="D173" t="str">
        <f>_xlfn.CONCAT(Units[[#This Row],[unit_name]],IF(Units[[#This Row],[attribut]]="","",_xlfn.CONCAT(" - ",Units[[#This Row],[attribut]])))</f>
        <v>ONAGER DUNECRAWLER - Tempest Engine - Mid HP</v>
      </c>
      <c r="E173">
        <v>1</v>
      </c>
      <c r="F173">
        <v>8</v>
      </c>
      <c r="G173" t="s">
        <v>1598</v>
      </c>
      <c r="H173">
        <v>1</v>
      </c>
      <c r="I173" t="s">
        <v>1625</v>
      </c>
      <c r="J173" t="s">
        <v>1626</v>
      </c>
      <c r="L173" t="s">
        <v>1611</v>
      </c>
      <c r="M173" t="s">
        <v>1611</v>
      </c>
      <c r="N173">
        <v>6</v>
      </c>
      <c r="P173">
        <v>12</v>
      </c>
      <c r="Q173">
        <v>12</v>
      </c>
      <c r="R173">
        <v>12</v>
      </c>
      <c r="S173">
        <v>7</v>
      </c>
      <c r="T173">
        <v>2</v>
      </c>
      <c r="U173">
        <v>3</v>
      </c>
      <c r="V173" t="s">
        <v>1612</v>
      </c>
      <c r="W173">
        <v>2</v>
      </c>
      <c r="X173" t="s">
        <v>1602</v>
      </c>
      <c r="Y173" t="s">
        <v>1619</v>
      </c>
      <c r="Z173" t="s">
        <v>553</v>
      </c>
      <c r="AA173" t="s">
        <v>296</v>
      </c>
      <c r="AB173" t="s">
        <v>14</v>
      </c>
      <c r="AL173" t="s">
        <v>933</v>
      </c>
      <c r="AM173" t="s">
        <v>935</v>
      </c>
      <c r="AN173" t="s">
        <v>676</v>
      </c>
      <c r="AU173" t="s">
        <v>1704</v>
      </c>
      <c r="AV173">
        <v>30</v>
      </c>
      <c r="AW173">
        <v>30</v>
      </c>
      <c r="AX173">
        <f>LEN(Units[[#This Row],[special_rules]])</f>
        <v>38</v>
      </c>
    </row>
    <row r="174" spans="1:50" hidden="1" x14ac:dyDescent="0.25">
      <c r="A174">
        <v>173</v>
      </c>
      <c r="B174" t="s">
        <v>1703</v>
      </c>
      <c r="C174" t="s">
        <v>1608</v>
      </c>
      <c r="D174" t="str">
        <f>_xlfn.CONCAT(Units[[#This Row],[unit_name]],IF(Units[[#This Row],[attribut]]="","",_xlfn.CONCAT(" - ",Units[[#This Row],[attribut]])))</f>
        <v>ONAGER DUNECRAWLER - Tempest Engine - Low HP</v>
      </c>
      <c r="E174">
        <v>1</v>
      </c>
      <c r="F174">
        <v>8</v>
      </c>
      <c r="G174" t="s">
        <v>1598</v>
      </c>
      <c r="H174">
        <v>1</v>
      </c>
      <c r="I174" t="s">
        <v>1610</v>
      </c>
      <c r="J174" t="s">
        <v>1605</v>
      </c>
      <c r="L174" t="s">
        <v>1601</v>
      </c>
      <c r="M174" t="s">
        <v>1601</v>
      </c>
      <c r="N174">
        <v>6</v>
      </c>
      <c r="P174">
        <v>11</v>
      </c>
      <c r="Q174">
        <v>11</v>
      </c>
      <c r="R174">
        <v>11</v>
      </c>
      <c r="S174">
        <v>4</v>
      </c>
      <c r="T174">
        <v>1</v>
      </c>
      <c r="U174">
        <v>3</v>
      </c>
      <c r="V174" t="s">
        <v>1681</v>
      </c>
      <c r="W174">
        <v>1</v>
      </c>
      <c r="X174" t="s">
        <v>1602</v>
      </c>
      <c r="Y174" t="s">
        <v>1619</v>
      </c>
      <c r="Z174" t="s">
        <v>553</v>
      </c>
      <c r="AA174" t="s">
        <v>296</v>
      </c>
      <c r="AB174" t="s">
        <v>14</v>
      </c>
      <c r="AL174" t="s">
        <v>933</v>
      </c>
      <c r="AM174" t="s">
        <v>935</v>
      </c>
      <c r="AN174" t="s">
        <v>676</v>
      </c>
      <c r="AU174" t="s">
        <v>1704</v>
      </c>
      <c r="AV174">
        <v>20</v>
      </c>
      <c r="AW174">
        <v>20</v>
      </c>
      <c r="AX174">
        <f>LEN(Units[[#This Row],[special_rules]])</f>
        <v>38</v>
      </c>
    </row>
    <row r="175" spans="1:50" hidden="1" x14ac:dyDescent="0.25">
      <c r="A175">
        <v>174</v>
      </c>
      <c r="B175" t="s">
        <v>1703</v>
      </c>
      <c r="C175" t="s">
        <v>1597</v>
      </c>
      <c r="D175" t="str">
        <f>_xlfn.CONCAT(Units[[#This Row],[unit_name]],IF(Units[[#This Row],[attribut]]="","",_xlfn.CONCAT(" - ",Units[[#This Row],[attribut]])))</f>
        <v>ONAGER DUNECRAWLER - Tempest Engine - Full HP</v>
      </c>
      <c r="E175">
        <v>1</v>
      </c>
      <c r="F175">
        <v>8</v>
      </c>
      <c r="G175" t="s">
        <v>1598</v>
      </c>
      <c r="H175">
        <v>1</v>
      </c>
      <c r="I175" t="s">
        <v>241</v>
      </c>
      <c r="J175" t="s">
        <v>116</v>
      </c>
      <c r="L175" t="s">
        <v>1606</v>
      </c>
      <c r="M175" t="s">
        <v>1606</v>
      </c>
      <c r="N175">
        <v>6</v>
      </c>
      <c r="P175">
        <v>13</v>
      </c>
      <c r="Q175">
        <v>13</v>
      </c>
      <c r="R175">
        <v>13</v>
      </c>
      <c r="S175">
        <v>11</v>
      </c>
      <c r="T175">
        <v>3</v>
      </c>
      <c r="U175">
        <v>3</v>
      </c>
      <c r="V175" t="s">
        <v>1607</v>
      </c>
      <c r="W175">
        <v>3</v>
      </c>
      <c r="X175" t="s">
        <v>1602</v>
      </c>
      <c r="Y175" t="s">
        <v>1619</v>
      </c>
      <c r="Z175" t="s">
        <v>294</v>
      </c>
      <c r="AA175" t="s">
        <v>14</v>
      </c>
      <c r="AL175" t="s">
        <v>933</v>
      </c>
      <c r="AM175" t="s">
        <v>935</v>
      </c>
      <c r="AN175" t="s">
        <v>676</v>
      </c>
      <c r="AU175" t="s">
        <v>1704</v>
      </c>
      <c r="AV175">
        <v>55</v>
      </c>
      <c r="AW175">
        <v>60</v>
      </c>
      <c r="AX175">
        <f>LEN(Units[[#This Row],[special_rules]])</f>
        <v>38</v>
      </c>
    </row>
    <row r="176" spans="1:50" hidden="1" x14ac:dyDescent="0.25">
      <c r="A176">
        <v>175</v>
      </c>
      <c r="B176" t="s">
        <v>1703</v>
      </c>
      <c r="C176" t="s">
        <v>1604</v>
      </c>
      <c r="D176" t="str">
        <f>_xlfn.CONCAT(Units[[#This Row],[unit_name]],IF(Units[[#This Row],[attribut]]="","",_xlfn.CONCAT(" - ",Units[[#This Row],[attribut]])))</f>
        <v>ONAGER DUNECRAWLER - Tempest Engine - Mid HP</v>
      </c>
      <c r="E176">
        <v>1</v>
      </c>
      <c r="F176">
        <v>8</v>
      </c>
      <c r="G176" t="s">
        <v>1598</v>
      </c>
      <c r="H176">
        <v>1</v>
      </c>
      <c r="I176" t="s">
        <v>1625</v>
      </c>
      <c r="J176" t="s">
        <v>1626</v>
      </c>
      <c r="L176" t="s">
        <v>1611</v>
      </c>
      <c r="M176" t="s">
        <v>1611</v>
      </c>
      <c r="N176">
        <v>6</v>
      </c>
      <c r="P176">
        <v>12</v>
      </c>
      <c r="Q176">
        <v>12</v>
      </c>
      <c r="R176">
        <v>12</v>
      </c>
      <c r="S176">
        <v>7</v>
      </c>
      <c r="T176">
        <v>2</v>
      </c>
      <c r="U176">
        <v>3</v>
      </c>
      <c r="V176" t="s">
        <v>1612</v>
      </c>
      <c r="W176">
        <v>2</v>
      </c>
      <c r="X176" t="s">
        <v>1602</v>
      </c>
      <c r="Y176" t="s">
        <v>1619</v>
      </c>
      <c r="Z176" t="s">
        <v>294</v>
      </c>
      <c r="AA176" t="s">
        <v>14</v>
      </c>
      <c r="AL176" t="s">
        <v>933</v>
      </c>
      <c r="AM176" t="s">
        <v>935</v>
      </c>
      <c r="AN176" t="s">
        <v>676</v>
      </c>
      <c r="AU176" t="s">
        <v>1704</v>
      </c>
      <c r="AV176">
        <v>30</v>
      </c>
      <c r="AW176">
        <v>30</v>
      </c>
      <c r="AX176">
        <f>LEN(Units[[#This Row],[special_rules]])</f>
        <v>38</v>
      </c>
    </row>
    <row r="177" spans="1:50" hidden="1" x14ac:dyDescent="0.25">
      <c r="A177">
        <v>176</v>
      </c>
      <c r="B177" t="s">
        <v>1703</v>
      </c>
      <c r="C177" t="s">
        <v>1608</v>
      </c>
      <c r="D177" t="str">
        <f>_xlfn.CONCAT(Units[[#This Row],[unit_name]],IF(Units[[#This Row],[attribut]]="","",_xlfn.CONCAT(" - ",Units[[#This Row],[attribut]])))</f>
        <v>ONAGER DUNECRAWLER - Tempest Engine - Low HP</v>
      </c>
      <c r="E177">
        <v>1</v>
      </c>
      <c r="F177">
        <v>8</v>
      </c>
      <c r="G177" t="s">
        <v>1598</v>
      </c>
      <c r="H177">
        <v>1</v>
      </c>
      <c r="I177" t="s">
        <v>1610</v>
      </c>
      <c r="J177" t="s">
        <v>1605</v>
      </c>
      <c r="L177" t="s">
        <v>1601</v>
      </c>
      <c r="M177" t="s">
        <v>1601</v>
      </c>
      <c r="N177">
        <v>6</v>
      </c>
      <c r="P177">
        <v>11</v>
      </c>
      <c r="Q177">
        <v>11</v>
      </c>
      <c r="R177">
        <v>11</v>
      </c>
      <c r="S177">
        <v>4</v>
      </c>
      <c r="T177">
        <v>1</v>
      </c>
      <c r="U177">
        <v>3</v>
      </c>
      <c r="V177" t="s">
        <v>1681</v>
      </c>
      <c r="W177">
        <v>1</v>
      </c>
      <c r="X177" t="s">
        <v>1602</v>
      </c>
      <c r="Y177" t="s">
        <v>1619</v>
      </c>
      <c r="Z177" t="s">
        <v>294</v>
      </c>
      <c r="AA177" t="s">
        <v>14</v>
      </c>
      <c r="AL177" t="s">
        <v>933</v>
      </c>
      <c r="AM177" t="s">
        <v>935</v>
      </c>
      <c r="AN177" t="s">
        <v>676</v>
      </c>
      <c r="AU177" t="s">
        <v>1704</v>
      </c>
      <c r="AV177">
        <v>20</v>
      </c>
      <c r="AW177">
        <v>20</v>
      </c>
      <c r="AX177">
        <f>LEN(Units[[#This Row],[special_rules]])</f>
        <v>38</v>
      </c>
    </row>
    <row r="178" spans="1:50" hidden="1" x14ac:dyDescent="0.25">
      <c r="A178">
        <v>177</v>
      </c>
      <c r="B178" t="s">
        <v>1703</v>
      </c>
      <c r="C178" t="s">
        <v>1597</v>
      </c>
      <c r="D178" t="str">
        <f>_xlfn.CONCAT(Units[[#This Row],[unit_name]],IF(Units[[#This Row],[attribut]]="","",_xlfn.CONCAT(" - ",Units[[#This Row],[attribut]])))</f>
        <v>ONAGER DUNECRAWLER - Tempest Engine - Full HP</v>
      </c>
      <c r="E178">
        <v>1</v>
      </c>
      <c r="F178">
        <v>8</v>
      </c>
      <c r="G178" t="s">
        <v>1598</v>
      </c>
      <c r="H178">
        <v>1</v>
      </c>
      <c r="I178" t="s">
        <v>241</v>
      </c>
      <c r="J178" t="s">
        <v>116</v>
      </c>
      <c r="L178" t="s">
        <v>1606</v>
      </c>
      <c r="M178" t="s">
        <v>1606</v>
      </c>
      <c r="N178">
        <v>6</v>
      </c>
      <c r="P178">
        <v>13</v>
      </c>
      <c r="Q178">
        <v>13</v>
      </c>
      <c r="R178">
        <v>13</v>
      </c>
      <c r="S178">
        <v>11</v>
      </c>
      <c r="T178">
        <v>3</v>
      </c>
      <c r="U178">
        <v>3</v>
      </c>
      <c r="V178" t="s">
        <v>1607</v>
      </c>
      <c r="W178">
        <v>3</v>
      </c>
      <c r="X178" t="s">
        <v>1602</v>
      </c>
      <c r="Y178" t="s">
        <v>1619</v>
      </c>
      <c r="Z178" t="s">
        <v>291</v>
      </c>
      <c r="AA178" t="s">
        <v>14</v>
      </c>
      <c r="AL178" t="s">
        <v>933</v>
      </c>
      <c r="AM178" t="s">
        <v>935</v>
      </c>
      <c r="AN178" t="s">
        <v>676</v>
      </c>
      <c r="AU178" t="s">
        <v>1704</v>
      </c>
      <c r="AV178">
        <v>50</v>
      </c>
      <c r="AW178">
        <v>50</v>
      </c>
      <c r="AX178">
        <f>LEN(Units[[#This Row],[special_rules]])</f>
        <v>38</v>
      </c>
    </row>
    <row r="179" spans="1:50" hidden="1" x14ac:dyDescent="0.25">
      <c r="A179">
        <v>178</v>
      </c>
      <c r="B179" t="s">
        <v>1703</v>
      </c>
      <c r="C179" t="s">
        <v>1604</v>
      </c>
      <c r="D179" t="str">
        <f>_xlfn.CONCAT(Units[[#This Row],[unit_name]],IF(Units[[#This Row],[attribut]]="","",_xlfn.CONCAT(" - ",Units[[#This Row],[attribut]])))</f>
        <v>ONAGER DUNECRAWLER - Tempest Engine - Mid HP</v>
      </c>
      <c r="E179">
        <v>1</v>
      </c>
      <c r="F179">
        <v>8</v>
      </c>
      <c r="G179" t="s">
        <v>1598</v>
      </c>
      <c r="H179">
        <v>1</v>
      </c>
      <c r="I179" t="s">
        <v>1625</v>
      </c>
      <c r="J179" t="s">
        <v>1626</v>
      </c>
      <c r="L179" t="s">
        <v>1611</v>
      </c>
      <c r="M179" t="s">
        <v>1611</v>
      </c>
      <c r="N179">
        <v>6</v>
      </c>
      <c r="P179">
        <v>12</v>
      </c>
      <c r="Q179">
        <v>12</v>
      </c>
      <c r="R179">
        <v>12</v>
      </c>
      <c r="S179">
        <v>7</v>
      </c>
      <c r="T179">
        <v>2</v>
      </c>
      <c r="U179">
        <v>3</v>
      </c>
      <c r="V179" t="s">
        <v>1612</v>
      </c>
      <c r="W179">
        <v>2</v>
      </c>
      <c r="X179" t="s">
        <v>1602</v>
      </c>
      <c r="Y179" t="s">
        <v>1619</v>
      </c>
      <c r="Z179" t="s">
        <v>291</v>
      </c>
      <c r="AA179" t="s">
        <v>14</v>
      </c>
      <c r="AL179" t="s">
        <v>933</v>
      </c>
      <c r="AM179" t="s">
        <v>935</v>
      </c>
      <c r="AN179" t="s">
        <v>676</v>
      </c>
      <c r="AU179" t="s">
        <v>1704</v>
      </c>
      <c r="AV179">
        <v>30</v>
      </c>
      <c r="AW179">
        <v>30</v>
      </c>
      <c r="AX179">
        <f>LEN(Units[[#This Row],[special_rules]])</f>
        <v>38</v>
      </c>
    </row>
    <row r="180" spans="1:50" hidden="1" x14ac:dyDescent="0.25">
      <c r="A180">
        <v>179</v>
      </c>
      <c r="B180" t="s">
        <v>1703</v>
      </c>
      <c r="C180" t="s">
        <v>1608</v>
      </c>
      <c r="D180" t="str">
        <f>_xlfn.CONCAT(Units[[#This Row],[unit_name]],IF(Units[[#This Row],[attribut]]="","",_xlfn.CONCAT(" - ",Units[[#This Row],[attribut]])))</f>
        <v>ONAGER DUNECRAWLER - Tempest Engine - Low HP</v>
      </c>
      <c r="E180">
        <v>1</v>
      </c>
      <c r="F180">
        <v>8</v>
      </c>
      <c r="G180" t="s">
        <v>1598</v>
      </c>
      <c r="H180">
        <v>1</v>
      </c>
      <c r="I180" t="s">
        <v>1610</v>
      </c>
      <c r="J180" t="s">
        <v>1605</v>
      </c>
      <c r="L180" t="s">
        <v>1601</v>
      </c>
      <c r="M180" t="s">
        <v>1601</v>
      </c>
      <c r="N180">
        <v>6</v>
      </c>
      <c r="P180">
        <v>11</v>
      </c>
      <c r="Q180">
        <v>11</v>
      </c>
      <c r="R180">
        <v>11</v>
      </c>
      <c r="S180">
        <v>4</v>
      </c>
      <c r="T180">
        <v>1</v>
      </c>
      <c r="U180">
        <v>3</v>
      </c>
      <c r="V180" t="s">
        <v>1681</v>
      </c>
      <c r="W180">
        <v>1</v>
      </c>
      <c r="X180" t="s">
        <v>1602</v>
      </c>
      <c r="Y180" t="s">
        <v>1619</v>
      </c>
      <c r="Z180" t="s">
        <v>291</v>
      </c>
      <c r="AA180" t="s">
        <v>14</v>
      </c>
      <c r="AL180" t="s">
        <v>933</v>
      </c>
      <c r="AM180" t="s">
        <v>935</v>
      </c>
      <c r="AN180" t="s">
        <v>676</v>
      </c>
      <c r="AU180" t="s">
        <v>1704</v>
      </c>
      <c r="AV180">
        <v>20</v>
      </c>
      <c r="AW180">
        <v>20</v>
      </c>
      <c r="AX180">
        <f>LEN(Units[[#This Row],[special_rules]])</f>
        <v>38</v>
      </c>
    </row>
    <row r="181" spans="1:50" hidden="1" x14ac:dyDescent="0.25">
      <c r="A181">
        <v>180</v>
      </c>
      <c r="B181" t="s">
        <v>1705</v>
      </c>
      <c r="C181" t="s">
        <v>1597</v>
      </c>
      <c r="D181" t="str">
        <f>_xlfn.CONCAT(Units[[#This Row],[unit_name]],IF(Units[[#This Row],[attribut]]="","",_xlfn.CONCAT(" - ",Units[[#This Row],[attribut]])))</f>
        <v>ARMIGER HELVERIN - Sable Lancers - Full HP</v>
      </c>
      <c r="E181">
        <v>1</v>
      </c>
      <c r="F181">
        <v>9</v>
      </c>
      <c r="G181" t="s">
        <v>1598</v>
      </c>
      <c r="H181">
        <v>1</v>
      </c>
      <c r="I181" t="s">
        <v>116</v>
      </c>
      <c r="J181" t="s">
        <v>133</v>
      </c>
      <c r="L181" t="s">
        <v>1600</v>
      </c>
      <c r="M181" t="s">
        <v>1600</v>
      </c>
      <c r="N181">
        <v>6</v>
      </c>
      <c r="P181">
        <v>13</v>
      </c>
      <c r="Q181">
        <v>12</v>
      </c>
      <c r="R181">
        <v>12</v>
      </c>
      <c r="S181">
        <v>12</v>
      </c>
      <c r="T181">
        <v>3</v>
      </c>
      <c r="U181">
        <v>3</v>
      </c>
      <c r="V181" t="s">
        <v>1607</v>
      </c>
      <c r="W181">
        <v>8</v>
      </c>
      <c r="X181" t="s">
        <v>1600</v>
      </c>
      <c r="Y181" t="s">
        <v>1616</v>
      </c>
      <c r="Z181" t="s">
        <v>483</v>
      </c>
      <c r="AA181" t="s">
        <v>220</v>
      </c>
      <c r="AB181" t="s">
        <v>14</v>
      </c>
      <c r="AL181" t="s">
        <v>937</v>
      </c>
      <c r="AM181" t="s">
        <v>939</v>
      </c>
      <c r="AN181" t="s">
        <v>682</v>
      </c>
      <c r="AU181" t="s">
        <v>1706</v>
      </c>
      <c r="AV181">
        <v>80</v>
      </c>
      <c r="AW181">
        <v>80</v>
      </c>
      <c r="AX181">
        <f>LEN(Units[[#This Row],[special_rules]])</f>
        <v>35</v>
      </c>
    </row>
    <row r="182" spans="1:50" hidden="1" x14ac:dyDescent="0.25">
      <c r="A182">
        <v>181</v>
      </c>
      <c r="B182" t="s">
        <v>1705</v>
      </c>
      <c r="C182" t="s">
        <v>1604</v>
      </c>
      <c r="D182" t="str">
        <f>_xlfn.CONCAT(Units[[#This Row],[unit_name]],IF(Units[[#This Row],[attribut]]="","",_xlfn.CONCAT(" - ",Units[[#This Row],[attribut]])))</f>
        <v>ARMIGER HELVERIN - Sable Lancers - Mid HP</v>
      </c>
      <c r="E182">
        <v>1</v>
      </c>
      <c r="F182">
        <v>9</v>
      </c>
      <c r="G182" t="s">
        <v>1598</v>
      </c>
      <c r="H182">
        <v>1</v>
      </c>
      <c r="I182" t="s">
        <v>241</v>
      </c>
      <c r="J182" t="s">
        <v>116</v>
      </c>
      <c r="L182" t="s">
        <v>1606</v>
      </c>
      <c r="M182" t="s">
        <v>1606</v>
      </c>
      <c r="N182">
        <v>6</v>
      </c>
      <c r="P182">
        <v>12</v>
      </c>
      <c r="Q182">
        <v>11</v>
      </c>
      <c r="R182">
        <v>11</v>
      </c>
      <c r="S182">
        <v>8</v>
      </c>
      <c r="T182">
        <v>2</v>
      </c>
      <c r="U182">
        <v>3</v>
      </c>
      <c r="V182" t="s">
        <v>1612</v>
      </c>
      <c r="W182">
        <v>7</v>
      </c>
      <c r="X182" t="s">
        <v>1600</v>
      </c>
      <c r="Y182" t="s">
        <v>1616</v>
      </c>
      <c r="Z182" t="s">
        <v>483</v>
      </c>
      <c r="AA182" t="s">
        <v>220</v>
      </c>
      <c r="AB182" t="s">
        <v>14</v>
      </c>
      <c r="AL182" t="s">
        <v>937</v>
      </c>
      <c r="AM182" t="s">
        <v>939</v>
      </c>
      <c r="AN182" t="s">
        <v>682</v>
      </c>
      <c r="AU182" t="s">
        <v>1706</v>
      </c>
      <c r="AV182">
        <v>45</v>
      </c>
      <c r="AW182">
        <v>50</v>
      </c>
      <c r="AX182">
        <f>LEN(Units[[#This Row],[special_rules]])</f>
        <v>35</v>
      </c>
    </row>
    <row r="183" spans="1:50" hidden="1" x14ac:dyDescent="0.25">
      <c r="A183">
        <v>182</v>
      </c>
      <c r="B183" t="s">
        <v>1705</v>
      </c>
      <c r="C183" t="s">
        <v>1608</v>
      </c>
      <c r="D183" t="str">
        <f>_xlfn.CONCAT(Units[[#This Row],[unit_name]],IF(Units[[#This Row],[attribut]]="","",_xlfn.CONCAT(" - ",Units[[#This Row],[attribut]])))</f>
        <v>ARMIGER HELVERIN - Sable Lancers - Low HP</v>
      </c>
      <c r="E183">
        <v>1</v>
      </c>
      <c r="F183">
        <v>9</v>
      </c>
      <c r="G183" t="s">
        <v>1598</v>
      </c>
      <c r="H183">
        <v>1</v>
      </c>
      <c r="I183" t="s">
        <v>1605</v>
      </c>
      <c r="J183" t="s">
        <v>163</v>
      </c>
      <c r="L183" t="s">
        <v>1611</v>
      </c>
      <c r="M183" t="s">
        <v>1611</v>
      </c>
      <c r="N183">
        <v>6</v>
      </c>
      <c r="P183">
        <v>11</v>
      </c>
      <c r="Q183">
        <v>10</v>
      </c>
      <c r="R183">
        <v>10</v>
      </c>
      <c r="S183">
        <v>4</v>
      </c>
      <c r="T183">
        <v>1</v>
      </c>
      <c r="U183">
        <v>3</v>
      </c>
      <c r="V183" t="s">
        <v>1681</v>
      </c>
      <c r="W183">
        <v>6</v>
      </c>
      <c r="X183" t="s">
        <v>1600</v>
      </c>
      <c r="Y183" t="s">
        <v>1616</v>
      </c>
      <c r="Z183" t="s">
        <v>483</v>
      </c>
      <c r="AA183" t="s">
        <v>220</v>
      </c>
      <c r="AB183" t="s">
        <v>14</v>
      </c>
      <c r="AL183" t="s">
        <v>937</v>
      </c>
      <c r="AM183" t="s">
        <v>939</v>
      </c>
      <c r="AN183" t="s">
        <v>682</v>
      </c>
      <c r="AU183" t="s">
        <v>1706</v>
      </c>
      <c r="AV183">
        <v>30</v>
      </c>
      <c r="AW183">
        <v>30</v>
      </c>
      <c r="AX183">
        <f>LEN(Units[[#This Row],[special_rules]])</f>
        <v>35</v>
      </c>
    </row>
    <row r="184" spans="1:50" hidden="1" x14ac:dyDescent="0.25">
      <c r="A184">
        <v>183</v>
      </c>
      <c r="B184" t="s">
        <v>1707</v>
      </c>
      <c r="C184" t="s">
        <v>1597</v>
      </c>
      <c r="D184" t="str">
        <f>_xlfn.CONCAT(Units[[#This Row],[unit_name]],IF(Units[[#This Row],[attribut]]="","",_xlfn.CONCAT(" - ",Units[[#This Row],[attribut]])))</f>
        <v>ARMIGER HELVERIN - Helios Striders - Full HP</v>
      </c>
      <c r="E184">
        <v>1</v>
      </c>
      <c r="F184">
        <v>9</v>
      </c>
      <c r="G184" t="s">
        <v>1598</v>
      </c>
      <c r="H184">
        <v>1</v>
      </c>
      <c r="I184" t="s">
        <v>116</v>
      </c>
      <c r="J184" t="s">
        <v>133</v>
      </c>
      <c r="L184" t="s">
        <v>1600</v>
      </c>
      <c r="M184" t="s">
        <v>1600</v>
      </c>
      <c r="N184">
        <v>6</v>
      </c>
      <c r="P184">
        <v>13</v>
      </c>
      <c r="Q184">
        <v>12</v>
      </c>
      <c r="R184">
        <v>12</v>
      </c>
      <c r="S184">
        <v>12</v>
      </c>
      <c r="T184">
        <v>3</v>
      </c>
      <c r="U184">
        <v>3</v>
      </c>
      <c r="V184" t="s">
        <v>1607</v>
      </c>
      <c r="W184">
        <v>8</v>
      </c>
      <c r="X184" t="s">
        <v>1600</v>
      </c>
      <c r="Y184" t="s">
        <v>1616</v>
      </c>
      <c r="Z184" t="s">
        <v>483</v>
      </c>
      <c r="AA184" t="s">
        <v>220</v>
      </c>
      <c r="AB184" t="s">
        <v>14</v>
      </c>
      <c r="AL184" t="s">
        <v>937</v>
      </c>
      <c r="AM184" t="s">
        <v>939</v>
      </c>
      <c r="AN184" t="s">
        <v>682</v>
      </c>
      <c r="AU184" t="s">
        <v>1706</v>
      </c>
      <c r="AV184">
        <v>80</v>
      </c>
      <c r="AW184">
        <v>80</v>
      </c>
      <c r="AX184">
        <f>LEN(Units[[#This Row],[special_rules]])</f>
        <v>35</v>
      </c>
    </row>
    <row r="185" spans="1:50" hidden="1" x14ac:dyDescent="0.25">
      <c r="A185">
        <v>184</v>
      </c>
      <c r="B185" t="s">
        <v>1707</v>
      </c>
      <c r="C185" t="s">
        <v>1604</v>
      </c>
      <c r="D185" t="str">
        <f>_xlfn.CONCAT(Units[[#This Row],[unit_name]],IF(Units[[#This Row],[attribut]]="","",_xlfn.CONCAT(" - ",Units[[#This Row],[attribut]])))</f>
        <v>ARMIGER HELVERIN - Helios Striders - Mid HP</v>
      </c>
      <c r="E185">
        <v>1</v>
      </c>
      <c r="F185">
        <v>9</v>
      </c>
      <c r="G185" t="s">
        <v>1598</v>
      </c>
      <c r="H185">
        <v>1</v>
      </c>
      <c r="I185" t="s">
        <v>241</v>
      </c>
      <c r="J185" t="s">
        <v>116</v>
      </c>
      <c r="L185" t="s">
        <v>1606</v>
      </c>
      <c r="M185" t="s">
        <v>1606</v>
      </c>
      <c r="N185">
        <v>6</v>
      </c>
      <c r="P185">
        <v>12</v>
      </c>
      <c r="Q185">
        <v>11</v>
      </c>
      <c r="R185">
        <v>11</v>
      </c>
      <c r="S185">
        <v>8</v>
      </c>
      <c r="T185">
        <v>2</v>
      </c>
      <c r="U185">
        <v>3</v>
      </c>
      <c r="V185" t="s">
        <v>1612</v>
      </c>
      <c r="W185">
        <v>7</v>
      </c>
      <c r="X185" t="s">
        <v>1600</v>
      </c>
      <c r="Y185" t="s">
        <v>1616</v>
      </c>
      <c r="Z185" t="s">
        <v>483</v>
      </c>
      <c r="AA185" t="s">
        <v>220</v>
      </c>
      <c r="AB185" t="s">
        <v>14</v>
      </c>
      <c r="AL185" t="s">
        <v>937</v>
      </c>
      <c r="AM185" t="s">
        <v>939</v>
      </c>
      <c r="AN185" t="s">
        <v>682</v>
      </c>
      <c r="AU185" t="s">
        <v>1706</v>
      </c>
      <c r="AV185">
        <v>45</v>
      </c>
      <c r="AW185">
        <v>50</v>
      </c>
      <c r="AX185">
        <f>LEN(Units[[#This Row],[special_rules]])</f>
        <v>35</v>
      </c>
    </row>
    <row r="186" spans="1:50" hidden="1" x14ac:dyDescent="0.25">
      <c r="A186">
        <v>185</v>
      </c>
      <c r="B186" t="s">
        <v>1707</v>
      </c>
      <c r="C186" t="s">
        <v>1608</v>
      </c>
      <c r="D186" t="str">
        <f>_xlfn.CONCAT(Units[[#This Row],[unit_name]],IF(Units[[#This Row],[attribut]]="","",_xlfn.CONCAT(" - ",Units[[#This Row],[attribut]])))</f>
        <v>ARMIGER HELVERIN - Helios Striders - Low HP</v>
      </c>
      <c r="E186">
        <v>1</v>
      </c>
      <c r="F186">
        <v>9</v>
      </c>
      <c r="G186" t="s">
        <v>1598</v>
      </c>
      <c r="H186">
        <v>1</v>
      </c>
      <c r="I186" t="s">
        <v>1605</v>
      </c>
      <c r="J186" t="s">
        <v>163</v>
      </c>
      <c r="L186" t="s">
        <v>1611</v>
      </c>
      <c r="M186" t="s">
        <v>1611</v>
      </c>
      <c r="N186">
        <v>6</v>
      </c>
      <c r="P186">
        <v>11</v>
      </c>
      <c r="Q186">
        <v>10</v>
      </c>
      <c r="R186">
        <v>10</v>
      </c>
      <c r="S186">
        <v>4</v>
      </c>
      <c r="T186">
        <v>1</v>
      </c>
      <c r="U186">
        <v>3</v>
      </c>
      <c r="V186" t="s">
        <v>1681</v>
      </c>
      <c r="W186">
        <v>6</v>
      </c>
      <c r="X186" t="s">
        <v>1600</v>
      </c>
      <c r="Y186" t="s">
        <v>1616</v>
      </c>
      <c r="Z186" t="s">
        <v>483</v>
      </c>
      <c r="AA186" t="s">
        <v>220</v>
      </c>
      <c r="AB186" t="s">
        <v>14</v>
      </c>
      <c r="AL186" t="s">
        <v>937</v>
      </c>
      <c r="AM186" t="s">
        <v>939</v>
      </c>
      <c r="AN186" t="s">
        <v>682</v>
      </c>
      <c r="AU186" t="s">
        <v>1706</v>
      </c>
      <c r="AV186">
        <v>30</v>
      </c>
      <c r="AW186">
        <v>30</v>
      </c>
      <c r="AX186">
        <f>LEN(Units[[#This Row],[special_rules]])</f>
        <v>35</v>
      </c>
    </row>
    <row r="187" spans="1:50" hidden="1" x14ac:dyDescent="0.25">
      <c r="A187">
        <v>186</v>
      </c>
      <c r="B187" t="s">
        <v>1708</v>
      </c>
      <c r="C187" t="s">
        <v>1597</v>
      </c>
      <c r="D187" t="str">
        <f>_xlfn.CONCAT(Units[[#This Row],[unit_name]],IF(Units[[#This Row],[attribut]]="","",_xlfn.CONCAT(" - ",Units[[#This Row],[attribut]])))</f>
        <v>ARMIGER WARGLAIVE - Warpblade Vanguard - Full HP</v>
      </c>
      <c r="E187">
        <v>1</v>
      </c>
      <c r="F187">
        <v>9</v>
      </c>
      <c r="G187" t="s">
        <v>1598</v>
      </c>
      <c r="H187">
        <v>1</v>
      </c>
      <c r="I187" t="s">
        <v>116</v>
      </c>
      <c r="J187" t="s">
        <v>133</v>
      </c>
      <c r="L187" t="s">
        <v>1600</v>
      </c>
      <c r="M187" t="s">
        <v>1600</v>
      </c>
      <c r="N187">
        <v>6</v>
      </c>
      <c r="P187">
        <v>13</v>
      </c>
      <c r="Q187">
        <v>12</v>
      </c>
      <c r="R187">
        <v>12</v>
      </c>
      <c r="S187">
        <v>12</v>
      </c>
      <c r="T187">
        <v>3</v>
      </c>
      <c r="U187">
        <v>3</v>
      </c>
      <c r="V187" t="s">
        <v>1607</v>
      </c>
      <c r="W187">
        <v>8</v>
      </c>
      <c r="X187" t="s">
        <v>1600</v>
      </c>
      <c r="Y187" t="s">
        <v>1616</v>
      </c>
      <c r="Z187" t="s">
        <v>479</v>
      </c>
      <c r="AA187" t="s">
        <v>3451</v>
      </c>
      <c r="AB187" t="s">
        <v>14</v>
      </c>
      <c r="AL187" t="s">
        <v>941</v>
      </c>
      <c r="AM187" t="s">
        <v>939</v>
      </c>
      <c r="AN187" t="s">
        <v>682</v>
      </c>
      <c r="AU187" t="s">
        <v>1706</v>
      </c>
      <c r="AV187">
        <v>80</v>
      </c>
      <c r="AW187">
        <v>80</v>
      </c>
      <c r="AX187">
        <f>LEN(Units[[#This Row],[special_rules]])</f>
        <v>35</v>
      </c>
    </row>
    <row r="188" spans="1:50" hidden="1" x14ac:dyDescent="0.25">
      <c r="A188">
        <v>187</v>
      </c>
      <c r="B188" t="s">
        <v>1708</v>
      </c>
      <c r="C188" t="s">
        <v>1604</v>
      </c>
      <c r="D188" t="str">
        <f>_xlfn.CONCAT(Units[[#This Row],[unit_name]],IF(Units[[#This Row],[attribut]]="","",_xlfn.CONCAT(" - ",Units[[#This Row],[attribut]])))</f>
        <v>ARMIGER WARGLAIVE - Warpblade Vanguard - Mid HP</v>
      </c>
      <c r="E188">
        <v>1</v>
      </c>
      <c r="F188">
        <v>9</v>
      </c>
      <c r="G188" t="s">
        <v>1598</v>
      </c>
      <c r="H188">
        <v>1</v>
      </c>
      <c r="I188" t="s">
        <v>241</v>
      </c>
      <c r="J188" t="s">
        <v>116</v>
      </c>
      <c r="L188" t="s">
        <v>1606</v>
      </c>
      <c r="M188" t="s">
        <v>1606</v>
      </c>
      <c r="N188">
        <v>6</v>
      </c>
      <c r="P188">
        <v>12</v>
      </c>
      <c r="Q188">
        <v>11</v>
      </c>
      <c r="R188">
        <v>11</v>
      </c>
      <c r="S188">
        <v>8</v>
      </c>
      <c r="T188">
        <v>2</v>
      </c>
      <c r="U188">
        <v>3</v>
      </c>
      <c r="V188" t="s">
        <v>1612</v>
      </c>
      <c r="W188">
        <v>7</v>
      </c>
      <c r="X188" t="s">
        <v>1600</v>
      </c>
      <c r="Y188" t="s">
        <v>1616</v>
      </c>
      <c r="Z188" t="s">
        <v>479</v>
      </c>
      <c r="AA188" t="s">
        <v>3451</v>
      </c>
      <c r="AB188" t="s">
        <v>14</v>
      </c>
      <c r="AL188" t="s">
        <v>941</v>
      </c>
      <c r="AM188" t="s">
        <v>939</v>
      </c>
      <c r="AN188" t="s">
        <v>682</v>
      </c>
      <c r="AU188" t="s">
        <v>1706</v>
      </c>
      <c r="AV188">
        <v>40</v>
      </c>
      <c r="AW188">
        <v>40</v>
      </c>
      <c r="AX188">
        <f>LEN(Units[[#This Row],[special_rules]])</f>
        <v>35</v>
      </c>
    </row>
    <row r="189" spans="1:50" hidden="1" x14ac:dyDescent="0.25">
      <c r="A189">
        <v>188</v>
      </c>
      <c r="B189" t="s">
        <v>1708</v>
      </c>
      <c r="C189" t="s">
        <v>1608</v>
      </c>
      <c r="D189" t="str">
        <f>_xlfn.CONCAT(Units[[#This Row],[unit_name]],IF(Units[[#This Row],[attribut]]="","",_xlfn.CONCAT(" - ",Units[[#This Row],[attribut]])))</f>
        <v>ARMIGER WARGLAIVE - Warpblade Vanguard - Low HP</v>
      </c>
      <c r="E189">
        <v>1</v>
      </c>
      <c r="F189">
        <v>9</v>
      </c>
      <c r="G189" t="s">
        <v>1598</v>
      </c>
      <c r="H189">
        <v>1</v>
      </c>
      <c r="I189" t="s">
        <v>1605</v>
      </c>
      <c r="J189" t="s">
        <v>163</v>
      </c>
      <c r="L189" t="s">
        <v>1611</v>
      </c>
      <c r="M189" t="s">
        <v>1611</v>
      </c>
      <c r="N189">
        <v>6</v>
      </c>
      <c r="P189">
        <v>11</v>
      </c>
      <c r="Q189">
        <v>10</v>
      </c>
      <c r="R189">
        <v>10</v>
      </c>
      <c r="S189">
        <v>4</v>
      </c>
      <c r="T189">
        <v>1</v>
      </c>
      <c r="U189">
        <v>3</v>
      </c>
      <c r="V189" t="s">
        <v>1681</v>
      </c>
      <c r="W189">
        <v>6</v>
      </c>
      <c r="X189" t="s">
        <v>1600</v>
      </c>
      <c r="Y189" t="s">
        <v>1616</v>
      </c>
      <c r="Z189" t="s">
        <v>479</v>
      </c>
      <c r="AA189" t="s">
        <v>3451</v>
      </c>
      <c r="AB189" t="s">
        <v>14</v>
      </c>
      <c r="AL189" t="s">
        <v>941</v>
      </c>
      <c r="AM189" t="s">
        <v>939</v>
      </c>
      <c r="AN189" t="s">
        <v>682</v>
      </c>
      <c r="AU189" t="s">
        <v>1706</v>
      </c>
      <c r="AV189">
        <v>30</v>
      </c>
      <c r="AW189">
        <v>30</v>
      </c>
      <c r="AX189">
        <f>LEN(Units[[#This Row],[special_rules]])</f>
        <v>35</v>
      </c>
    </row>
    <row r="190" spans="1:50" hidden="1" x14ac:dyDescent="0.25">
      <c r="A190">
        <v>189</v>
      </c>
      <c r="B190" t="s">
        <v>1709</v>
      </c>
      <c r="C190" t="s">
        <v>1597</v>
      </c>
      <c r="D190" t="str">
        <f>_xlfn.CONCAT(Units[[#This Row],[unit_name]],IF(Units[[#This Row],[attribut]]="","",_xlfn.CONCAT(" - ",Units[[#This Row],[attribut]])))</f>
        <v>ARMIGER WARGLAIVE - Ironclad Dragoons - Full HP</v>
      </c>
      <c r="E190">
        <v>1</v>
      </c>
      <c r="F190">
        <v>9</v>
      </c>
      <c r="G190" t="s">
        <v>1598</v>
      </c>
      <c r="H190">
        <v>1</v>
      </c>
      <c r="I190" t="s">
        <v>116</v>
      </c>
      <c r="J190" t="s">
        <v>133</v>
      </c>
      <c r="L190" t="s">
        <v>1600</v>
      </c>
      <c r="M190" t="s">
        <v>1600</v>
      </c>
      <c r="N190">
        <v>6</v>
      </c>
      <c r="P190">
        <v>13</v>
      </c>
      <c r="Q190">
        <v>12</v>
      </c>
      <c r="R190">
        <v>12</v>
      </c>
      <c r="S190">
        <v>12</v>
      </c>
      <c r="T190">
        <v>3</v>
      </c>
      <c r="U190">
        <v>3</v>
      </c>
      <c r="V190" t="s">
        <v>1607</v>
      </c>
      <c r="W190">
        <v>8</v>
      </c>
      <c r="X190" t="s">
        <v>1600</v>
      </c>
      <c r="Y190" t="s">
        <v>1616</v>
      </c>
      <c r="Z190" t="s">
        <v>539</v>
      </c>
      <c r="AA190" t="s">
        <v>3451</v>
      </c>
      <c r="AB190" t="s">
        <v>14</v>
      </c>
      <c r="AL190" t="s">
        <v>941</v>
      </c>
      <c r="AM190" t="s">
        <v>939</v>
      </c>
      <c r="AN190" t="s">
        <v>682</v>
      </c>
      <c r="AU190" t="s">
        <v>1706</v>
      </c>
      <c r="AV190">
        <v>80</v>
      </c>
      <c r="AW190">
        <v>80</v>
      </c>
      <c r="AX190">
        <f>LEN(Units[[#This Row],[special_rules]])</f>
        <v>35</v>
      </c>
    </row>
    <row r="191" spans="1:50" hidden="1" x14ac:dyDescent="0.25">
      <c r="A191">
        <v>190</v>
      </c>
      <c r="B191" t="s">
        <v>1709</v>
      </c>
      <c r="C191" t="s">
        <v>1604</v>
      </c>
      <c r="D191" t="str">
        <f>_xlfn.CONCAT(Units[[#This Row],[unit_name]],IF(Units[[#This Row],[attribut]]="","",_xlfn.CONCAT(" - ",Units[[#This Row],[attribut]])))</f>
        <v>ARMIGER WARGLAIVE - Ironclad Dragoons - Mid HP</v>
      </c>
      <c r="E191">
        <v>1</v>
      </c>
      <c r="F191">
        <v>9</v>
      </c>
      <c r="G191" t="s">
        <v>1598</v>
      </c>
      <c r="H191">
        <v>1</v>
      </c>
      <c r="I191" t="s">
        <v>241</v>
      </c>
      <c r="J191" t="s">
        <v>116</v>
      </c>
      <c r="L191" t="s">
        <v>1606</v>
      </c>
      <c r="M191" t="s">
        <v>1606</v>
      </c>
      <c r="N191">
        <v>6</v>
      </c>
      <c r="P191">
        <v>12</v>
      </c>
      <c r="Q191">
        <v>11</v>
      </c>
      <c r="R191">
        <v>11</v>
      </c>
      <c r="S191">
        <v>8</v>
      </c>
      <c r="T191">
        <v>2</v>
      </c>
      <c r="U191">
        <v>3</v>
      </c>
      <c r="V191" t="s">
        <v>1612</v>
      </c>
      <c r="W191">
        <v>7</v>
      </c>
      <c r="X191" t="s">
        <v>1600</v>
      </c>
      <c r="Y191" t="s">
        <v>1616</v>
      </c>
      <c r="Z191" t="s">
        <v>539</v>
      </c>
      <c r="AA191" t="s">
        <v>3451</v>
      </c>
      <c r="AB191" t="s">
        <v>14</v>
      </c>
      <c r="AL191" t="s">
        <v>941</v>
      </c>
      <c r="AM191" t="s">
        <v>939</v>
      </c>
      <c r="AN191" t="s">
        <v>682</v>
      </c>
      <c r="AU191" t="s">
        <v>1706</v>
      </c>
      <c r="AV191">
        <v>40</v>
      </c>
      <c r="AW191">
        <v>40</v>
      </c>
      <c r="AX191">
        <f>LEN(Units[[#This Row],[special_rules]])</f>
        <v>35</v>
      </c>
    </row>
    <row r="192" spans="1:50" hidden="1" x14ac:dyDescent="0.25">
      <c r="A192">
        <v>191</v>
      </c>
      <c r="B192" t="s">
        <v>1709</v>
      </c>
      <c r="C192" t="s">
        <v>1608</v>
      </c>
      <c r="D192" t="str">
        <f>_xlfn.CONCAT(Units[[#This Row],[unit_name]],IF(Units[[#This Row],[attribut]]="","",_xlfn.CONCAT(" - ",Units[[#This Row],[attribut]])))</f>
        <v>ARMIGER WARGLAIVE - Ironclad Dragoons - Low HP</v>
      </c>
      <c r="E192">
        <v>1</v>
      </c>
      <c r="F192">
        <v>9</v>
      </c>
      <c r="G192" t="s">
        <v>1598</v>
      </c>
      <c r="H192">
        <v>1</v>
      </c>
      <c r="I192" t="s">
        <v>1605</v>
      </c>
      <c r="J192" t="s">
        <v>163</v>
      </c>
      <c r="L192" t="s">
        <v>1611</v>
      </c>
      <c r="M192" t="s">
        <v>1611</v>
      </c>
      <c r="N192">
        <v>6</v>
      </c>
      <c r="P192">
        <v>11</v>
      </c>
      <c r="Q192">
        <v>10</v>
      </c>
      <c r="R192">
        <v>10</v>
      </c>
      <c r="S192">
        <v>4</v>
      </c>
      <c r="T192">
        <v>1</v>
      </c>
      <c r="U192">
        <v>3</v>
      </c>
      <c r="V192" t="s">
        <v>1681</v>
      </c>
      <c r="W192">
        <v>6</v>
      </c>
      <c r="X192" t="s">
        <v>1600</v>
      </c>
      <c r="Y192" t="s">
        <v>1616</v>
      </c>
      <c r="Z192" t="s">
        <v>539</v>
      </c>
      <c r="AA192" t="s">
        <v>3451</v>
      </c>
      <c r="AB192" t="s">
        <v>14</v>
      </c>
      <c r="AL192" t="s">
        <v>941</v>
      </c>
      <c r="AM192" t="s">
        <v>939</v>
      </c>
      <c r="AN192" t="s">
        <v>682</v>
      </c>
      <c r="AU192" t="s">
        <v>1706</v>
      </c>
      <c r="AV192">
        <v>30</v>
      </c>
      <c r="AW192">
        <v>30</v>
      </c>
      <c r="AX192">
        <f>LEN(Units[[#This Row],[special_rules]])</f>
        <v>35</v>
      </c>
    </row>
    <row r="193" spans="1:50" hidden="1" x14ac:dyDescent="0.25">
      <c r="A193">
        <v>192</v>
      </c>
      <c r="B193" t="s">
        <v>1627</v>
      </c>
      <c r="C193" t="s">
        <v>1597</v>
      </c>
      <c r="D193" t="str">
        <f>_xlfn.CONCAT(Units[[#This Row],[unit_name]],IF(Units[[#This Row],[attribut]]="","",_xlfn.CONCAT(" - ",Units[[#This Row],[attribut]])))</f>
        <v>KNIGHT CRUSADER - Imperator Invictus - Full HP</v>
      </c>
      <c r="E193">
        <v>1</v>
      </c>
      <c r="F193">
        <v>9</v>
      </c>
      <c r="G193" t="s">
        <v>1598</v>
      </c>
      <c r="H193">
        <v>1</v>
      </c>
      <c r="I193" t="s">
        <v>1628</v>
      </c>
      <c r="J193" t="s">
        <v>189</v>
      </c>
      <c r="L193" t="s">
        <v>1600</v>
      </c>
      <c r="M193" t="s">
        <v>1600</v>
      </c>
      <c r="N193">
        <v>8</v>
      </c>
      <c r="P193">
        <v>16</v>
      </c>
      <c r="Q193">
        <v>15</v>
      </c>
      <c r="R193">
        <v>15</v>
      </c>
      <c r="S193">
        <v>22</v>
      </c>
      <c r="T193">
        <v>4</v>
      </c>
      <c r="U193">
        <v>4</v>
      </c>
      <c r="V193" t="s">
        <v>1601</v>
      </c>
      <c r="W193">
        <v>10</v>
      </c>
      <c r="X193" t="s">
        <v>1600</v>
      </c>
      <c r="Y193" t="s">
        <v>1616</v>
      </c>
      <c r="Z193" t="s">
        <v>286</v>
      </c>
      <c r="AA193" t="s">
        <v>108</v>
      </c>
      <c r="AB193" t="s">
        <v>539</v>
      </c>
      <c r="AC193" t="s">
        <v>481</v>
      </c>
      <c r="AD193" t="s">
        <v>285</v>
      </c>
      <c r="AE193" t="s">
        <v>14</v>
      </c>
      <c r="AL193" t="s">
        <v>943</v>
      </c>
      <c r="AM193" t="s">
        <v>945</v>
      </c>
      <c r="AN193" t="s">
        <v>684</v>
      </c>
      <c r="AU193" t="s">
        <v>1629</v>
      </c>
      <c r="AV193">
        <v>225</v>
      </c>
      <c r="AW193">
        <v>220</v>
      </c>
      <c r="AX193">
        <f>LEN(Units[[#This Row],[special_rules]])</f>
        <v>32</v>
      </c>
    </row>
    <row r="194" spans="1:50" hidden="1" x14ac:dyDescent="0.25">
      <c r="A194">
        <v>193</v>
      </c>
      <c r="B194" t="s">
        <v>1627</v>
      </c>
      <c r="C194" t="s">
        <v>1604</v>
      </c>
      <c r="D194" t="str">
        <f>_xlfn.CONCAT(Units[[#This Row],[unit_name]],IF(Units[[#This Row],[attribut]]="","",_xlfn.CONCAT(" - ",Units[[#This Row],[attribut]])))</f>
        <v>KNIGHT CRUSADER - Imperator Invictus - Mid HP</v>
      </c>
      <c r="E194">
        <v>1</v>
      </c>
      <c r="F194">
        <v>9</v>
      </c>
      <c r="G194" t="s">
        <v>1598</v>
      </c>
      <c r="H194">
        <v>1</v>
      </c>
      <c r="I194" t="s">
        <v>1626</v>
      </c>
      <c r="J194" t="s">
        <v>1628</v>
      </c>
      <c r="L194" t="s">
        <v>1606</v>
      </c>
      <c r="M194" t="s">
        <v>1606</v>
      </c>
      <c r="N194">
        <v>8</v>
      </c>
      <c r="P194">
        <v>15</v>
      </c>
      <c r="Q194">
        <v>14</v>
      </c>
      <c r="R194">
        <v>14</v>
      </c>
      <c r="S194">
        <v>15</v>
      </c>
      <c r="T194">
        <v>3</v>
      </c>
      <c r="U194">
        <v>4</v>
      </c>
      <c r="V194" t="s">
        <v>1607</v>
      </c>
      <c r="W194">
        <v>9</v>
      </c>
      <c r="X194" t="s">
        <v>1600</v>
      </c>
      <c r="Y194" t="s">
        <v>1616</v>
      </c>
      <c r="Z194" t="s">
        <v>286</v>
      </c>
      <c r="AA194" t="s">
        <v>108</v>
      </c>
      <c r="AB194" t="s">
        <v>539</v>
      </c>
      <c r="AC194" t="s">
        <v>481</v>
      </c>
      <c r="AD194" t="s">
        <v>285</v>
      </c>
      <c r="AE194" t="s">
        <v>14</v>
      </c>
      <c r="AL194" t="s">
        <v>943</v>
      </c>
      <c r="AM194" t="s">
        <v>945</v>
      </c>
      <c r="AN194" t="s">
        <v>684</v>
      </c>
      <c r="AU194" t="s">
        <v>1629</v>
      </c>
      <c r="AV194">
        <v>140</v>
      </c>
      <c r="AW194">
        <v>140</v>
      </c>
      <c r="AX194">
        <f>LEN(Units[[#This Row],[special_rules]])</f>
        <v>32</v>
      </c>
    </row>
    <row r="195" spans="1:50" hidden="1" x14ac:dyDescent="0.25">
      <c r="A195">
        <v>194</v>
      </c>
      <c r="B195" t="s">
        <v>1627</v>
      </c>
      <c r="C195" t="s">
        <v>1608</v>
      </c>
      <c r="D195" t="str">
        <f>_xlfn.CONCAT(Units[[#This Row],[unit_name]],IF(Units[[#This Row],[attribut]]="","",_xlfn.CONCAT(" - ",Units[[#This Row],[attribut]])))</f>
        <v>KNIGHT CRUSADER - Imperator Invictus - Low HP</v>
      </c>
      <c r="E195">
        <v>1</v>
      </c>
      <c r="F195">
        <v>9</v>
      </c>
      <c r="G195" t="s">
        <v>1598</v>
      </c>
      <c r="H195">
        <v>1</v>
      </c>
      <c r="I195" t="s">
        <v>1610</v>
      </c>
      <c r="J195" t="s">
        <v>1605</v>
      </c>
      <c r="L195" t="s">
        <v>1611</v>
      </c>
      <c r="M195" t="s">
        <v>1611</v>
      </c>
      <c r="N195">
        <v>8</v>
      </c>
      <c r="P195">
        <v>14</v>
      </c>
      <c r="Q195">
        <v>13</v>
      </c>
      <c r="R195">
        <v>13</v>
      </c>
      <c r="S195">
        <v>7</v>
      </c>
      <c r="T195">
        <v>2</v>
      </c>
      <c r="U195">
        <v>4</v>
      </c>
      <c r="V195" t="s">
        <v>1612</v>
      </c>
      <c r="W195">
        <v>8</v>
      </c>
      <c r="X195" t="s">
        <v>1600</v>
      </c>
      <c r="Y195" t="s">
        <v>1616</v>
      </c>
      <c r="Z195" t="s">
        <v>286</v>
      </c>
      <c r="AA195" t="s">
        <v>108</v>
      </c>
      <c r="AB195" t="s">
        <v>539</v>
      </c>
      <c r="AC195" t="s">
        <v>481</v>
      </c>
      <c r="AD195" t="s">
        <v>285</v>
      </c>
      <c r="AE195" t="s">
        <v>14</v>
      </c>
      <c r="AL195" t="s">
        <v>943</v>
      </c>
      <c r="AM195" t="s">
        <v>945</v>
      </c>
      <c r="AN195" t="s">
        <v>684</v>
      </c>
      <c r="AU195" t="s">
        <v>1629</v>
      </c>
      <c r="AV195">
        <v>80</v>
      </c>
      <c r="AW195">
        <v>80</v>
      </c>
      <c r="AX195">
        <f>LEN(Units[[#This Row],[special_rules]])</f>
        <v>32</v>
      </c>
    </row>
    <row r="196" spans="1:50" hidden="1" x14ac:dyDescent="0.25">
      <c r="A196">
        <v>195</v>
      </c>
      <c r="B196" t="s">
        <v>1630</v>
      </c>
      <c r="C196" t="s">
        <v>1597</v>
      </c>
      <c r="D196" t="str">
        <f>_xlfn.CONCAT(Units[[#This Row],[unit_name]],IF(Units[[#This Row],[attribut]]="","",_xlfn.CONCAT(" - ",Units[[#This Row],[attribut]])))</f>
        <v>KNIGHT ERRANT - Binary Behemoth - Full HP</v>
      </c>
      <c r="E196">
        <v>1</v>
      </c>
      <c r="F196">
        <v>9</v>
      </c>
      <c r="G196" t="s">
        <v>1598</v>
      </c>
      <c r="H196">
        <v>1</v>
      </c>
      <c r="I196" t="s">
        <v>1628</v>
      </c>
      <c r="J196" t="s">
        <v>189</v>
      </c>
      <c r="L196" t="s">
        <v>1600</v>
      </c>
      <c r="M196" t="s">
        <v>1600</v>
      </c>
      <c r="N196">
        <v>8</v>
      </c>
      <c r="P196">
        <v>16</v>
      </c>
      <c r="Q196">
        <v>15</v>
      </c>
      <c r="R196">
        <v>15</v>
      </c>
      <c r="S196">
        <v>22</v>
      </c>
      <c r="T196">
        <v>4</v>
      </c>
      <c r="U196">
        <v>4</v>
      </c>
      <c r="V196" t="s">
        <v>1601</v>
      </c>
      <c r="W196">
        <v>10</v>
      </c>
      <c r="X196" t="s">
        <v>1600</v>
      </c>
      <c r="Y196" t="s">
        <v>1616</v>
      </c>
      <c r="Z196" t="s">
        <v>3409</v>
      </c>
      <c r="AA196" t="s">
        <v>539</v>
      </c>
      <c r="AB196" t="s">
        <v>481</v>
      </c>
      <c r="AC196" t="s">
        <v>552</v>
      </c>
      <c r="AD196" t="s">
        <v>14</v>
      </c>
      <c r="AL196" t="s">
        <v>947</v>
      </c>
      <c r="AM196" t="s">
        <v>949</v>
      </c>
      <c r="AN196" t="s">
        <v>684</v>
      </c>
      <c r="AU196" t="s">
        <v>1629</v>
      </c>
      <c r="AV196">
        <v>205</v>
      </c>
      <c r="AW196">
        <v>200</v>
      </c>
      <c r="AX196">
        <f>LEN(Units[[#This Row],[special_rules]])</f>
        <v>32</v>
      </c>
    </row>
    <row r="197" spans="1:50" hidden="1" x14ac:dyDescent="0.25">
      <c r="A197">
        <v>196</v>
      </c>
      <c r="B197" t="s">
        <v>1630</v>
      </c>
      <c r="C197" t="s">
        <v>1604</v>
      </c>
      <c r="D197" t="str">
        <f>_xlfn.CONCAT(Units[[#This Row],[unit_name]],IF(Units[[#This Row],[attribut]]="","",_xlfn.CONCAT(" - ",Units[[#This Row],[attribut]])))</f>
        <v>KNIGHT ERRANT - Binary Behemoth - Mid HP</v>
      </c>
      <c r="E197">
        <v>1</v>
      </c>
      <c r="F197">
        <v>9</v>
      </c>
      <c r="G197" t="s">
        <v>1598</v>
      </c>
      <c r="H197">
        <v>1</v>
      </c>
      <c r="I197" t="s">
        <v>1626</v>
      </c>
      <c r="J197" t="s">
        <v>1628</v>
      </c>
      <c r="L197" t="s">
        <v>1606</v>
      </c>
      <c r="M197" t="s">
        <v>1606</v>
      </c>
      <c r="N197">
        <v>8</v>
      </c>
      <c r="P197">
        <v>15</v>
      </c>
      <c r="Q197">
        <v>14</v>
      </c>
      <c r="R197">
        <v>14</v>
      </c>
      <c r="S197">
        <v>15</v>
      </c>
      <c r="T197">
        <v>3</v>
      </c>
      <c r="U197">
        <v>4</v>
      </c>
      <c r="V197" t="s">
        <v>1607</v>
      </c>
      <c r="W197">
        <v>9</v>
      </c>
      <c r="X197" t="s">
        <v>1600</v>
      </c>
      <c r="Y197" t="s">
        <v>1616</v>
      </c>
      <c r="Z197" t="s">
        <v>3409</v>
      </c>
      <c r="AA197" t="s">
        <v>539</v>
      </c>
      <c r="AB197" t="s">
        <v>481</v>
      </c>
      <c r="AC197" t="s">
        <v>552</v>
      </c>
      <c r="AD197" t="s">
        <v>14</v>
      </c>
      <c r="AL197" t="s">
        <v>947</v>
      </c>
      <c r="AM197" t="s">
        <v>949</v>
      </c>
      <c r="AN197" t="s">
        <v>684</v>
      </c>
      <c r="AU197" t="s">
        <v>1629</v>
      </c>
      <c r="AV197">
        <v>135</v>
      </c>
      <c r="AW197">
        <v>130</v>
      </c>
      <c r="AX197">
        <f>LEN(Units[[#This Row],[special_rules]])</f>
        <v>32</v>
      </c>
    </row>
    <row r="198" spans="1:50" hidden="1" x14ac:dyDescent="0.25">
      <c r="A198">
        <v>197</v>
      </c>
      <c r="B198" t="s">
        <v>1630</v>
      </c>
      <c r="C198" t="s">
        <v>1608</v>
      </c>
      <c r="D198" t="str">
        <f>_xlfn.CONCAT(Units[[#This Row],[unit_name]],IF(Units[[#This Row],[attribut]]="","",_xlfn.CONCAT(" - ",Units[[#This Row],[attribut]])))</f>
        <v>KNIGHT ERRANT - Binary Behemoth - Low HP</v>
      </c>
      <c r="E198">
        <v>1</v>
      </c>
      <c r="F198">
        <v>9</v>
      </c>
      <c r="G198" t="s">
        <v>1598</v>
      </c>
      <c r="H198">
        <v>1</v>
      </c>
      <c r="I198" t="s">
        <v>1610</v>
      </c>
      <c r="J198" t="s">
        <v>1605</v>
      </c>
      <c r="L198" t="s">
        <v>1611</v>
      </c>
      <c r="M198" t="s">
        <v>1611</v>
      </c>
      <c r="N198">
        <v>8</v>
      </c>
      <c r="P198">
        <v>14</v>
      </c>
      <c r="Q198">
        <v>13</v>
      </c>
      <c r="R198">
        <v>13</v>
      </c>
      <c r="S198">
        <v>7</v>
      </c>
      <c r="T198">
        <v>2</v>
      </c>
      <c r="U198">
        <v>4</v>
      </c>
      <c r="V198" t="s">
        <v>1612</v>
      </c>
      <c r="W198">
        <v>8</v>
      </c>
      <c r="X198" t="s">
        <v>1600</v>
      </c>
      <c r="Y198" t="s">
        <v>1616</v>
      </c>
      <c r="Z198" t="s">
        <v>3409</v>
      </c>
      <c r="AA198" t="s">
        <v>539</v>
      </c>
      <c r="AB198" t="s">
        <v>481</v>
      </c>
      <c r="AC198" t="s">
        <v>552</v>
      </c>
      <c r="AD198" t="s">
        <v>14</v>
      </c>
      <c r="AL198" t="s">
        <v>947</v>
      </c>
      <c r="AM198" t="s">
        <v>949</v>
      </c>
      <c r="AN198" t="s">
        <v>684</v>
      </c>
      <c r="AU198" t="s">
        <v>1629</v>
      </c>
      <c r="AV198">
        <v>65</v>
      </c>
      <c r="AW198">
        <v>60</v>
      </c>
      <c r="AX198">
        <f>LEN(Units[[#This Row],[special_rules]])</f>
        <v>32</v>
      </c>
    </row>
    <row r="199" spans="1:50" hidden="1" x14ac:dyDescent="0.25">
      <c r="A199">
        <v>198</v>
      </c>
      <c r="B199" t="s">
        <v>1631</v>
      </c>
      <c r="C199" t="s">
        <v>1597</v>
      </c>
      <c r="D199" t="str">
        <f>_xlfn.CONCAT(Units[[#This Row],[unit_name]],IF(Units[[#This Row],[attribut]]="","",_xlfn.CONCAT(" - ",Units[[#This Row],[attribut]])))</f>
        <v>KNIGHT GALLANT - Metal Reclaimer - Full HP</v>
      </c>
      <c r="E199">
        <v>1</v>
      </c>
      <c r="F199">
        <v>9</v>
      </c>
      <c r="G199" t="s">
        <v>1598</v>
      </c>
      <c r="H199">
        <v>1</v>
      </c>
      <c r="I199" t="s">
        <v>1628</v>
      </c>
      <c r="J199" t="s">
        <v>189</v>
      </c>
      <c r="L199" t="s">
        <v>1600</v>
      </c>
      <c r="M199" t="s">
        <v>1600</v>
      </c>
      <c r="N199">
        <v>8</v>
      </c>
      <c r="P199">
        <v>16</v>
      </c>
      <c r="Q199">
        <v>15</v>
      </c>
      <c r="R199">
        <v>15</v>
      </c>
      <c r="S199">
        <v>22</v>
      </c>
      <c r="T199">
        <v>4</v>
      </c>
      <c r="U199">
        <v>4</v>
      </c>
      <c r="V199" t="s">
        <v>1601</v>
      </c>
      <c r="W199">
        <v>10</v>
      </c>
      <c r="X199" t="s">
        <v>1600</v>
      </c>
      <c r="Y199" t="s">
        <v>1616</v>
      </c>
      <c r="Z199" t="s">
        <v>3410</v>
      </c>
      <c r="AA199" t="s">
        <v>539</v>
      </c>
      <c r="AB199" t="s">
        <v>3409</v>
      </c>
      <c r="AC199" t="s">
        <v>552</v>
      </c>
      <c r="AD199" t="s">
        <v>14</v>
      </c>
      <c r="AL199" t="s">
        <v>951</v>
      </c>
      <c r="AM199" t="s">
        <v>953</v>
      </c>
      <c r="AN199" t="s">
        <v>684</v>
      </c>
      <c r="AU199" t="s">
        <v>1629</v>
      </c>
      <c r="AV199">
        <v>200</v>
      </c>
      <c r="AW199">
        <v>200</v>
      </c>
      <c r="AX199">
        <f>LEN(Units[[#This Row],[special_rules]])</f>
        <v>32</v>
      </c>
    </row>
    <row r="200" spans="1:50" hidden="1" x14ac:dyDescent="0.25">
      <c r="A200">
        <v>199</v>
      </c>
      <c r="B200" t="s">
        <v>1631</v>
      </c>
      <c r="C200" t="s">
        <v>1604</v>
      </c>
      <c r="D200" t="str">
        <f>_xlfn.CONCAT(Units[[#This Row],[unit_name]],IF(Units[[#This Row],[attribut]]="","",_xlfn.CONCAT(" - ",Units[[#This Row],[attribut]])))</f>
        <v>KNIGHT GALLANT - Metal Reclaimer - Mid HP</v>
      </c>
      <c r="E200">
        <v>1</v>
      </c>
      <c r="F200">
        <v>9</v>
      </c>
      <c r="G200" t="s">
        <v>1598</v>
      </c>
      <c r="H200">
        <v>1</v>
      </c>
      <c r="I200" t="s">
        <v>1626</v>
      </c>
      <c r="J200" t="s">
        <v>1628</v>
      </c>
      <c r="L200" t="s">
        <v>1606</v>
      </c>
      <c r="M200" t="s">
        <v>1606</v>
      </c>
      <c r="N200">
        <v>8</v>
      </c>
      <c r="P200">
        <v>15</v>
      </c>
      <c r="Q200">
        <v>14</v>
      </c>
      <c r="R200">
        <v>14</v>
      </c>
      <c r="S200">
        <v>15</v>
      </c>
      <c r="T200">
        <v>3</v>
      </c>
      <c r="U200">
        <v>4</v>
      </c>
      <c r="V200" t="s">
        <v>1607</v>
      </c>
      <c r="W200">
        <v>9</v>
      </c>
      <c r="X200" t="s">
        <v>1600</v>
      </c>
      <c r="Y200" t="s">
        <v>1616</v>
      </c>
      <c r="Z200" t="s">
        <v>3410</v>
      </c>
      <c r="AA200" t="s">
        <v>539</v>
      </c>
      <c r="AB200" t="s">
        <v>3409</v>
      </c>
      <c r="AC200" t="s">
        <v>552</v>
      </c>
      <c r="AD200" t="s">
        <v>14</v>
      </c>
      <c r="AL200" t="s">
        <v>951</v>
      </c>
      <c r="AM200" t="s">
        <v>953</v>
      </c>
      <c r="AN200" t="s">
        <v>684</v>
      </c>
      <c r="AU200" t="s">
        <v>1629</v>
      </c>
      <c r="AV200">
        <v>140</v>
      </c>
      <c r="AW200">
        <v>140</v>
      </c>
      <c r="AX200">
        <f>LEN(Units[[#This Row],[special_rules]])</f>
        <v>32</v>
      </c>
    </row>
    <row r="201" spans="1:50" hidden="1" x14ac:dyDescent="0.25">
      <c r="A201">
        <v>200</v>
      </c>
      <c r="B201" t="s">
        <v>1631</v>
      </c>
      <c r="C201" t="s">
        <v>1608</v>
      </c>
      <c r="D201" t="str">
        <f>_xlfn.CONCAT(Units[[#This Row],[unit_name]],IF(Units[[#This Row],[attribut]]="","",_xlfn.CONCAT(" - ",Units[[#This Row],[attribut]])))</f>
        <v>KNIGHT GALLANT - Metal Reclaimer - Low HP</v>
      </c>
      <c r="E201">
        <v>1</v>
      </c>
      <c r="F201">
        <v>9</v>
      </c>
      <c r="G201" t="s">
        <v>1598</v>
      </c>
      <c r="H201">
        <v>1</v>
      </c>
      <c r="I201" t="s">
        <v>1610</v>
      </c>
      <c r="J201" t="s">
        <v>1605</v>
      </c>
      <c r="L201" t="s">
        <v>1611</v>
      </c>
      <c r="M201" t="s">
        <v>1611</v>
      </c>
      <c r="N201">
        <v>8</v>
      </c>
      <c r="P201">
        <v>14</v>
      </c>
      <c r="Q201">
        <v>13</v>
      </c>
      <c r="R201">
        <v>13</v>
      </c>
      <c r="S201">
        <v>7</v>
      </c>
      <c r="T201">
        <v>2</v>
      </c>
      <c r="U201">
        <v>4</v>
      </c>
      <c r="V201" t="s">
        <v>1612</v>
      </c>
      <c r="W201">
        <v>8</v>
      </c>
      <c r="X201" t="s">
        <v>1600</v>
      </c>
      <c r="Y201" t="s">
        <v>1616</v>
      </c>
      <c r="Z201" t="s">
        <v>3410</v>
      </c>
      <c r="AA201" t="s">
        <v>539</v>
      </c>
      <c r="AB201" t="s">
        <v>3409</v>
      </c>
      <c r="AC201" t="s">
        <v>552</v>
      </c>
      <c r="AD201" t="s">
        <v>14</v>
      </c>
      <c r="AL201" t="s">
        <v>951</v>
      </c>
      <c r="AM201" t="s">
        <v>953</v>
      </c>
      <c r="AN201" t="s">
        <v>684</v>
      </c>
      <c r="AU201" t="s">
        <v>1629</v>
      </c>
      <c r="AV201">
        <v>60</v>
      </c>
      <c r="AW201">
        <v>60</v>
      </c>
      <c r="AX201">
        <f>LEN(Units[[#This Row],[special_rules]])</f>
        <v>32</v>
      </c>
    </row>
    <row r="202" spans="1:50" hidden="1" x14ac:dyDescent="0.25">
      <c r="A202">
        <v>201</v>
      </c>
      <c r="B202" t="s">
        <v>1632</v>
      </c>
      <c r="C202" t="s">
        <v>1597</v>
      </c>
      <c r="D202" t="str">
        <f>_xlfn.CONCAT(Units[[#This Row],[unit_name]],IF(Units[[#This Row],[attribut]]="","",_xlfn.CONCAT(" - ",Units[[#This Row],[attribut]])))</f>
        <v>KNIGHT PALADIN - Mechanized Colossus - Full HP</v>
      </c>
      <c r="E202">
        <v>1</v>
      </c>
      <c r="F202">
        <v>9</v>
      </c>
      <c r="G202" t="s">
        <v>1598</v>
      </c>
      <c r="H202">
        <v>1</v>
      </c>
      <c r="I202" t="s">
        <v>1628</v>
      </c>
      <c r="J202" t="s">
        <v>189</v>
      </c>
      <c r="L202" t="s">
        <v>1600</v>
      </c>
      <c r="M202" t="s">
        <v>1600</v>
      </c>
      <c r="N202">
        <v>8</v>
      </c>
      <c r="P202">
        <v>16</v>
      </c>
      <c r="Q202">
        <v>15</v>
      </c>
      <c r="R202">
        <v>15</v>
      </c>
      <c r="S202">
        <v>22</v>
      </c>
      <c r="T202">
        <v>4</v>
      </c>
      <c r="U202">
        <v>4</v>
      </c>
      <c r="V202" t="s">
        <v>1601</v>
      </c>
      <c r="W202">
        <v>10</v>
      </c>
      <c r="X202" t="s">
        <v>1600</v>
      </c>
      <c r="Y202" t="s">
        <v>1616</v>
      </c>
      <c r="Z202" t="s">
        <v>484</v>
      </c>
      <c r="AA202" t="s">
        <v>220</v>
      </c>
      <c r="AB202" t="s">
        <v>539</v>
      </c>
      <c r="AC202" t="s">
        <v>3409</v>
      </c>
      <c r="AD202" t="s">
        <v>285</v>
      </c>
      <c r="AE202" t="s">
        <v>14</v>
      </c>
      <c r="AL202" t="s">
        <v>955</v>
      </c>
      <c r="AM202" t="s">
        <v>957</v>
      </c>
      <c r="AN202" t="s">
        <v>684</v>
      </c>
      <c r="AU202" t="s">
        <v>1629</v>
      </c>
      <c r="AV202">
        <v>215</v>
      </c>
      <c r="AW202">
        <v>210</v>
      </c>
      <c r="AX202">
        <f>LEN(Units[[#This Row],[special_rules]])</f>
        <v>32</v>
      </c>
    </row>
    <row r="203" spans="1:50" hidden="1" x14ac:dyDescent="0.25">
      <c r="A203">
        <v>202</v>
      </c>
      <c r="B203" t="s">
        <v>1632</v>
      </c>
      <c r="C203" t="s">
        <v>1604</v>
      </c>
      <c r="D203" t="str">
        <f>_xlfn.CONCAT(Units[[#This Row],[unit_name]],IF(Units[[#This Row],[attribut]]="","",_xlfn.CONCAT(" - ",Units[[#This Row],[attribut]])))</f>
        <v>KNIGHT PALADIN - Mechanized Colossus - Mid HP</v>
      </c>
      <c r="E203">
        <v>1</v>
      </c>
      <c r="F203">
        <v>9</v>
      </c>
      <c r="G203" t="s">
        <v>1598</v>
      </c>
      <c r="H203">
        <v>1</v>
      </c>
      <c r="I203" t="s">
        <v>1626</v>
      </c>
      <c r="J203" t="s">
        <v>1628</v>
      </c>
      <c r="L203" t="s">
        <v>1606</v>
      </c>
      <c r="M203" t="s">
        <v>1606</v>
      </c>
      <c r="N203">
        <v>8</v>
      </c>
      <c r="P203">
        <v>15</v>
      </c>
      <c r="Q203">
        <v>14</v>
      </c>
      <c r="R203">
        <v>14</v>
      </c>
      <c r="S203">
        <v>15</v>
      </c>
      <c r="T203">
        <v>3</v>
      </c>
      <c r="U203">
        <v>4</v>
      </c>
      <c r="V203" t="s">
        <v>1607</v>
      </c>
      <c r="W203">
        <v>9</v>
      </c>
      <c r="X203" t="s">
        <v>1600</v>
      </c>
      <c r="Y203" t="s">
        <v>1616</v>
      </c>
      <c r="Z203" t="s">
        <v>484</v>
      </c>
      <c r="AA203" t="s">
        <v>220</v>
      </c>
      <c r="AB203" t="s">
        <v>539</v>
      </c>
      <c r="AC203" t="s">
        <v>3409</v>
      </c>
      <c r="AD203" t="s">
        <v>285</v>
      </c>
      <c r="AE203" t="s">
        <v>14</v>
      </c>
      <c r="AL203" t="s">
        <v>955</v>
      </c>
      <c r="AM203" t="s">
        <v>957</v>
      </c>
      <c r="AN203" t="s">
        <v>684</v>
      </c>
      <c r="AU203" t="s">
        <v>1629</v>
      </c>
      <c r="AV203">
        <v>140</v>
      </c>
      <c r="AW203">
        <v>140</v>
      </c>
      <c r="AX203">
        <f>LEN(Units[[#This Row],[special_rules]])</f>
        <v>32</v>
      </c>
    </row>
    <row r="204" spans="1:50" hidden="1" x14ac:dyDescent="0.25">
      <c r="A204">
        <v>203</v>
      </c>
      <c r="B204" t="s">
        <v>1632</v>
      </c>
      <c r="C204" t="s">
        <v>1608</v>
      </c>
      <c r="D204" t="str">
        <f>_xlfn.CONCAT(Units[[#This Row],[unit_name]],IF(Units[[#This Row],[attribut]]="","",_xlfn.CONCAT(" - ",Units[[#This Row],[attribut]])))</f>
        <v>KNIGHT PALADIN - Mechanized Colossus - Low HP</v>
      </c>
      <c r="E204">
        <v>1</v>
      </c>
      <c r="F204">
        <v>9</v>
      </c>
      <c r="G204" t="s">
        <v>1598</v>
      </c>
      <c r="H204">
        <v>1</v>
      </c>
      <c r="I204" t="s">
        <v>1610</v>
      </c>
      <c r="J204" t="s">
        <v>1605</v>
      </c>
      <c r="L204" t="s">
        <v>1611</v>
      </c>
      <c r="M204" t="s">
        <v>1611</v>
      </c>
      <c r="N204">
        <v>8</v>
      </c>
      <c r="P204">
        <v>14</v>
      </c>
      <c r="Q204">
        <v>13</v>
      </c>
      <c r="R204">
        <v>13</v>
      </c>
      <c r="S204">
        <v>7</v>
      </c>
      <c r="T204">
        <v>2</v>
      </c>
      <c r="U204">
        <v>4</v>
      </c>
      <c r="V204" t="s">
        <v>1612</v>
      </c>
      <c r="W204">
        <v>8</v>
      </c>
      <c r="X204" t="s">
        <v>1600</v>
      </c>
      <c r="Y204" t="s">
        <v>1616</v>
      </c>
      <c r="Z204" t="s">
        <v>484</v>
      </c>
      <c r="AA204" t="s">
        <v>220</v>
      </c>
      <c r="AB204" t="s">
        <v>539</v>
      </c>
      <c r="AC204" t="s">
        <v>3409</v>
      </c>
      <c r="AD204" t="s">
        <v>285</v>
      </c>
      <c r="AE204" t="s">
        <v>14</v>
      </c>
      <c r="AL204" t="s">
        <v>955</v>
      </c>
      <c r="AM204" t="s">
        <v>957</v>
      </c>
      <c r="AN204" t="s">
        <v>684</v>
      </c>
      <c r="AU204" t="s">
        <v>1629</v>
      </c>
      <c r="AV204">
        <v>70</v>
      </c>
      <c r="AW204">
        <v>70</v>
      </c>
      <c r="AX204">
        <f>LEN(Units[[#This Row],[special_rules]])</f>
        <v>32</v>
      </c>
    </row>
    <row r="205" spans="1:50" hidden="1" x14ac:dyDescent="0.25">
      <c r="A205">
        <v>204</v>
      </c>
      <c r="B205" t="s">
        <v>1633</v>
      </c>
      <c r="C205" t="s">
        <v>1597</v>
      </c>
      <c r="D205" t="str">
        <f>_xlfn.CONCAT(Units[[#This Row],[unit_name]],IF(Units[[#This Row],[attribut]]="","",_xlfn.CONCAT(" - ",Units[[#This Row],[attribut]])))</f>
        <v>KNIGHT WARDEN - Omnissiah’s Sentinel - Full HP</v>
      </c>
      <c r="E205">
        <v>1</v>
      </c>
      <c r="F205">
        <v>9</v>
      </c>
      <c r="G205" t="s">
        <v>1598</v>
      </c>
      <c r="H205">
        <v>1</v>
      </c>
      <c r="I205" t="s">
        <v>1628</v>
      </c>
      <c r="J205" t="s">
        <v>189</v>
      </c>
      <c r="L205" t="s">
        <v>1600</v>
      </c>
      <c r="M205" t="s">
        <v>1600</v>
      </c>
      <c r="N205">
        <v>8</v>
      </c>
      <c r="P205">
        <v>16</v>
      </c>
      <c r="Q205">
        <v>15</v>
      </c>
      <c r="R205">
        <v>15</v>
      </c>
      <c r="S205">
        <v>22</v>
      </c>
      <c r="T205">
        <v>4</v>
      </c>
      <c r="U205">
        <v>4</v>
      </c>
      <c r="V205" t="s">
        <v>1601</v>
      </c>
      <c r="W205">
        <v>10</v>
      </c>
      <c r="X205" t="s">
        <v>1600</v>
      </c>
      <c r="Y205" t="s">
        <v>1616</v>
      </c>
      <c r="Z205" t="s">
        <v>286</v>
      </c>
      <c r="AA205" t="s">
        <v>108</v>
      </c>
      <c r="AB205" t="s">
        <v>539</v>
      </c>
      <c r="AC205" t="s">
        <v>3409</v>
      </c>
      <c r="AD205" t="s">
        <v>285</v>
      </c>
      <c r="AE205" t="s">
        <v>14</v>
      </c>
      <c r="AL205" t="s">
        <v>959</v>
      </c>
      <c r="AM205" t="s">
        <v>961</v>
      </c>
      <c r="AN205" t="s">
        <v>684</v>
      </c>
      <c r="AU205" t="s">
        <v>1634</v>
      </c>
      <c r="AV205">
        <v>225</v>
      </c>
      <c r="AW205">
        <v>220</v>
      </c>
      <c r="AX205">
        <f>LEN(Units[[#This Row],[special_rules]])</f>
        <v>43</v>
      </c>
    </row>
    <row r="206" spans="1:50" hidden="1" x14ac:dyDescent="0.25">
      <c r="A206">
        <v>205</v>
      </c>
      <c r="B206" t="s">
        <v>1633</v>
      </c>
      <c r="C206" t="s">
        <v>1604</v>
      </c>
      <c r="D206" t="str">
        <f>_xlfn.CONCAT(Units[[#This Row],[unit_name]],IF(Units[[#This Row],[attribut]]="","",_xlfn.CONCAT(" - ",Units[[#This Row],[attribut]])))</f>
        <v>KNIGHT WARDEN - Omnissiah’s Sentinel - Mid HP</v>
      </c>
      <c r="E206">
        <v>1</v>
      </c>
      <c r="F206">
        <v>9</v>
      </c>
      <c r="G206" t="s">
        <v>1598</v>
      </c>
      <c r="H206">
        <v>1</v>
      </c>
      <c r="I206" t="s">
        <v>1626</v>
      </c>
      <c r="J206" t="s">
        <v>1628</v>
      </c>
      <c r="L206" t="s">
        <v>1606</v>
      </c>
      <c r="M206" t="s">
        <v>1606</v>
      </c>
      <c r="N206">
        <v>8</v>
      </c>
      <c r="P206">
        <v>15</v>
      </c>
      <c r="Q206">
        <v>14</v>
      </c>
      <c r="R206">
        <v>14</v>
      </c>
      <c r="S206">
        <v>15</v>
      </c>
      <c r="T206">
        <v>3</v>
      </c>
      <c r="U206">
        <v>4</v>
      </c>
      <c r="V206" t="s">
        <v>1607</v>
      </c>
      <c r="W206">
        <v>9</v>
      </c>
      <c r="X206" t="s">
        <v>1600</v>
      </c>
      <c r="Y206" t="s">
        <v>1616</v>
      </c>
      <c r="Z206" t="s">
        <v>286</v>
      </c>
      <c r="AA206" t="s">
        <v>108</v>
      </c>
      <c r="AB206" t="s">
        <v>539</v>
      </c>
      <c r="AC206" t="s">
        <v>3409</v>
      </c>
      <c r="AD206" t="s">
        <v>285</v>
      </c>
      <c r="AE206" t="s">
        <v>14</v>
      </c>
      <c r="AL206" t="s">
        <v>959</v>
      </c>
      <c r="AM206" t="s">
        <v>961</v>
      </c>
      <c r="AN206" t="s">
        <v>684</v>
      </c>
      <c r="AU206" t="s">
        <v>1634</v>
      </c>
      <c r="AV206">
        <v>150</v>
      </c>
      <c r="AW206">
        <v>150</v>
      </c>
      <c r="AX206">
        <f>LEN(Units[[#This Row],[special_rules]])</f>
        <v>43</v>
      </c>
    </row>
    <row r="207" spans="1:50" hidden="1" x14ac:dyDescent="0.25">
      <c r="A207">
        <v>206</v>
      </c>
      <c r="B207" t="s">
        <v>1633</v>
      </c>
      <c r="C207" t="s">
        <v>1608</v>
      </c>
      <c r="D207" t="str">
        <f>_xlfn.CONCAT(Units[[#This Row],[unit_name]],IF(Units[[#This Row],[attribut]]="","",_xlfn.CONCAT(" - ",Units[[#This Row],[attribut]])))</f>
        <v>KNIGHT WARDEN - Omnissiah’s Sentinel - Low HP</v>
      </c>
      <c r="E207">
        <v>1</v>
      </c>
      <c r="F207">
        <v>9</v>
      </c>
      <c r="G207" t="s">
        <v>1598</v>
      </c>
      <c r="H207">
        <v>1</v>
      </c>
      <c r="I207" t="s">
        <v>1610</v>
      </c>
      <c r="J207" t="s">
        <v>1605</v>
      </c>
      <c r="L207" t="s">
        <v>1611</v>
      </c>
      <c r="M207" t="s">
        <v>1611</v>
      </c>
      <c r="N207">
        <v>8</v>
      </c>
      <c r="P207">
        <v>14</v>
      </c>
      <c r="Q207">
        <v>13</v>
      </c>
      <c r="R207">
        <v>13</v>
      </c>
      <c r="S207">
        <v>7</v>
      </c>
      <c r="T207">
        <v>2</v>
      </c>
      <c r="U207">
        <v>4</v>
      </c>
      <c r="V207" t="s">
        <v>1612</v>
      </c>
      <c r="W207">
        <v>8</v>
      </c>
      <c r="X207" t="s">
        <v>1600</v>
      </c>
      <c r="Y207" t="s">
        <v>1616</v>
      </c>
      <c r="Z207" t="s">
        <v>286</v>
      </c>
      <c r="AA207" t="s">
        <v>108</v>
      </c>
      <c r="AB207" t="s">
        <v>539</v>
      </c>
      <c r="AC207" t="s">
        <v>3409</v>
      </c>
      <c r="AD207" t="s">
        <v>285</v>
      </c>
      <c r="AE207" t="s">
        <v>14</v>
      </c>
      <c r="AL207" t="s">
        <v>959</v>
      </c>
      <c r="AM207" t="s">
        <v>961</v>
      </c>
      <c r="AN207" t="s">
        <v>684</v>
      </c>
      <c r="AU207" t="s">
        <v>1634</v>
      </c>
      <c r="AV207">
        <v>75</v>
      </c>
      <c r="AW207">
        <v>70</v>
      </c>
      <c r="AX207">
        <f>LEN(Units[[#This Row],[special_rules]])</f>
        <v>43</v>
      </c>
    </row>
    <row r="208" spans="1:50" hidden="1" x14ac:dyDescent="0.25">
      <c r="A208">
        <v>207</v>
      </c>
      <c r="B208" t="s">
        <v>1751</v>
      </c>
      <c r="C208" t="s">
        <v>1597</v>
      </c>
      <c r="D208" t="str">
        <f>_xlfn.CONCAT(Units[[#This Row],[unit_name]],IF(Units[[#This Row],[attribut]]="","",_xlfn.CONCAT(" - ",Units[[#This Row],[attribut]])))</f>
        <v>KONRAD CURZE - Konrad Curze, The King of Terrors, The Night Hunter - Full HP</v>
      </c>
      <c r="E208">
        <v>2</v>
      </c>
      <c r="F208">
        <v>11</v>
      </c>
      <c r="G208" t="s">
        <v>1742</v>
      </c>
      <c r="H208">
        <v>1</v>
      </c>
      <c r="I208" t="s">
        <v>241</v>
      </c>
      <c r="L208" t="s">
        <v>1602</v>
      </c>
      <c r="M208" t="s">
        <v>1602</v>
      </c>
      <c r="N208">
        <v>6</v>
      </c>
      <c r="O208">
        <v>9</v>
      </c>
      <c r="S208">
        <v>10</v>
      </c>
      <c r="T208">
        <v>6</v>
      </c>
      <c r="U208">
        <v>7</v>
      </c>
      <c r="V208" t="s">
        <v>1611</v>
      </c>
      <c r="W208">
        <v>4</v>
      </c>
      <c r="X208" t="s">
        <v>1602</v>
      </c>
      <c r="Y208" t="s">
        <v>1740</v>
      </c>
      <c r="Z208" t="s">
        <v>450</v>
      </c>
      <c r="AA208" t="s">
        <v>326</v>
      </c>
      <c r="AL208" t="s">
        <v>963</v>
      </c>
      <c r="AM208" t="s">
        <v>965</v>
      </c>
      <c r="AN208" t="s">
        <v>967</v>
      </c>
      <c r="AO208" t="s">
        <v>1008</v>
      </c>
      <c r="AU208" t="s">
        <v>3528</v>
      </c>
      <c r="AV208">
        <v>220</v>
      </c>
      <c r="AW208">
        <v>220</v>
      </c>
      <c r="AX208">
        <f>LEN(Units[[#This Row],[special_rules]])</f>
        <v>241</v>
      </c>
    </row>
    <row r="209" spans="1:50" hidden="1" x14ac:dyDescent="0.25">
      <c r="A209">
        <v>208</v>
      </c>
      <c r="B209" t="s">
        <v>1751</v>
      </c>
      <c r="C209" t="s">
        <v>1604</v>
      </c>
      <c r="D209" t="str">
        <f>_xlfn.CONCAT(Units[[#This Row],[unit_name]],IF(Units[[#This Row],[attribut]]="","",_xlfn.CONCAT(" - ",Units[[#This Row],[attribut]])))</f>
        <v>KONRAD CURZE - Konrad Curze, The King of Terrors, The Night Hunter - Mid HP</v>
      </c>
      <c r="E209">
        <v>2</v>
      </c>
      <c r="F209">
        <v>11</v>
      </c>
      <c r="G209" t="s">
        <v>1742</v>
      </c>
      <c r="H209">
        <v>1</v>
      </c>
      <c r="I209" t="s">
        <v>1626</v>
      </c>
      <c r="L209" t="s">
        <v>1600</v>
      </c>
      <c r="M209" t="s">
        <v>1600</v>
      </c>
      <c r="N209">
        <v>5</v>
      </c>
      <c r="O209">
        <v>8</v>
      </c>
      <c r="S209">
        <v>7</v>
      </c>
      <c r="T209">
        <v>5</v>
      </c>
      <c r="U209">
        <v>7</v>
      </c>
      <c r="V209" t="s">
        <v>1601</v>
      </c>
      <c r="W209">
        <v>3</v>
      </c>
      <c r="X209" t="s">
        <v>1602</v>
      </c>
      <c r="Y209" t="s">
        <v>1740</v>
      </c>
      <c r="Z209" t="s">
        <v>450</v>
      </c>
      <c r="AA209" t="s">
        <v>326</v>
      </c>
      <c r="AL209" t="s">
        <v>963</v>
      </c>
      <c r="AM209" t="s">
        <v>965</v>
      </c>
      <c r="AN209" t="s">
        <v>967</v>
      </c>
      <c r="AO209" t="s">
        <v>1008</v>
      </c>
      <c r="AU209" t="s">
        <v>3528</v>
      </c>
      <c r="AV209">
        <v>145</v>
      </c>
      <c r="AW209">
        <v>140</v>
      </c>
      <c r="AX209">
        <f>LEN(Units[[#This Row],[special_rules]])</f>
        <v>241</v>
      </c>
    </row>
    <row r="210" spans="1:50" hidden="1" x14ac:dyDescent="0.25">
      <c r="A210">
        <v>209</v>
      </c>
      <c r="B210" t="s">
        <v>1751</v>
      </c>
      <c r="C210" t="s">
        <v>1608</v>
      </c>
      <c r="D210" t="str">
        <f>_xlfn.CONCAT(Units[[#This Row],[unit_name]],IF(Units[[#This Row],[attribut]]="","",_xlfn.CONCAT(" - ",Units[[#This Row],[attribut]])))</f>
        <v>KONRAD CURZE - Konrad Curze, The King of Terrors, The Night Hunter - Low HP</v>
      </c>
      <c r="E210">
        <v>2</v>
      </c>
      <c r="F210">
        <v>11</v>
      </c>
      <c r="G210" t="s">
        <v>1742</v>
      </c>
      <c r="H210">
        <v>1</v>
      </c>
      <c r="I210" t="s">
        <v>163</v>
      </c>
      <c r="L210" t="s">
        <v>1606</v>
      </c>
      <c r="M210" t="s">
        <v>1606</v>
      </c>
      <c r="N210">
        <v>4</v>
      </c>
      <c r="O210">
        <v>7</v>
      </c>
      <c r="S210">
        <v>3</v>
      </c>
      <c r="T210">
        <v>4</v>
      </c>
      <c r="U210">
        <v>7</v>
      </c>
      <c r="V210" t="s">
        <v>1607</v>
      </c>
      <c r="W210">
        <v>2</v>
      </c>
      <c r="X210" t="s">
        <v>1602</v>
      </c>
      <c r="Y210" t="s">
        <v>1740</v>
      </c>
      <c r="Z210" t="s">
        <v>450</v>
      </c>
      <c r="AA210" t="s">
        <v>326</v>
      </c>
      <c r="AL210" t="s">
        <v>963</v>
      </c>
      <c r="AM210" t="s">
        <v>965</v>
      </c>
      <c r="AN210" t="s">
        <v>967</v>
      </c>
      <c r="AO210" t="s">
        <v>1008</v>
      </c>
      <c r="AU210" t="s">
        <v>3528</v>
      </c>
      <c r="AV210">
        <v>70</v>
      </c>
      <c r="AW210">
        <v>70</v>
      </c>
      <c r="AX210">
        <f>LEN(Units[[#This Row],[special_rules]])</f>
        <v>241</v>
      </c>
    </row>
    <row r="211" spans="1:50" hidden="1" x14ac:dyDescent="0.25">
      <c r="A211">
        <v>210</v>
      </c>
      <c r="B211" t="s">
        <v>2134</v>
      </c>
      <c r="D211" t="str">
        <f>_xlfn.CONCAT(Units[[#This Row],[unit_name]],IF(Units[[#This Row],[attribut]]="","",_xlfn.CONCAT(" - ",Units[[#This Row],[attribut]])))</f>
        <v>SEVATAR - Jago Sevatarion, The Prince of Crows, Master of the Atramentar</v>
      </c>
      <c r="E211">
        <v>2</v>
      </c>
      <c r="F211">
        <v>11</v>
      </c>
      <c r="G211" t="s">
        <v>1744</v>
      </c>
      <c r="H211">
        <v>1</v>
      </c>
      <c r="I211" t="s">
        <v>163</v>
      </c>
      <c r="L211" t="s">
        <v>1602</v>
      </c>
      <c r="M211" t="s">
        <v>1602</v>
      </c>
      <c r="N211">
        <v>4</v>
      </c>
      <c r="O211">
        <v>4</v>
      </c>
      <c r="S211">
        <v>5</v>
      </c>
      <c r="T211">
        <v>5</v>
      </c>
      <c r="U211">
        <v>6</v>
      </c>
      <c r="V211" t="s">
        <v>1601</v>
      </c>
      <c r="W211">
        <v>1</v>
      </c>
      <c r="X211" t="s">
        <v>1600</v>
      </c>
      <c r="Y211" t="s">
        <v>1619</v>
      </c>
      <c r="Z211" t="s">
        <v>195</v>
      </c>
      <c r="AA211" t="s">
        <v>357</v>
      </c>
      <c r="AB211" t="s">
        <v>9</v>
      </c>
      <c r="AL211" t="s">
        <v>971</v>
      </c>
      <c r="AM211" t="s">
        <v>973</v>
      </c>
      <c r="AN211" t="s">
        <v>975</v>
      </c>
      <c r="AO211" t="s">
        <v>976</v>
      </c>
      <c r="AP211" t="s">
        <v>1010</v>
      </c>
      <c r="AT211" t="s">
        <v>2135</v>
      </c>
      <c r="AU211" t="s">
        <v>2136</v>
      </c>
      <c r="AV211">
        <v>180</v>
      </c>
      <c r="AW211">
        <v>170</v>
      </c>
      <c r="AX211">
        <f>LEN(Units[[#This Row],[special_rules]])</f>
        <v>112</v>
      </c>
    </row>
    <row r="212" spans="1:50" hidden="1" x14ac:dyDescent="0.25">
      <c r="A212">
        <v>211</v>
      </c>
      <c r="B212" t="s">
        <v>1848</v>
      </c>
      <c r="D212" t="str">
        <f>_xlfn.CONCAT(Units[[#This Row],[unit_name]],IF(Units[[#This Row],[attribut]]="","",_xlfn.CONCAT(" - ",Units[[#This Row],[attribut]])))</f>
        <v>CHAOS LORD IN TERMINATOR ARMOUR - Morvax the Nightstalker</v>
      </c>
      <c r="E212">
        <v>2</v>
      </c>
      <c r="F212">
        <v>11</v>
      </c>
      <c r="G212" t="s">
        <v>1744</v>
      </c>
      <c r="H212">
        <v>1</v>
      </c>
      <c r="I212" t="s">
        <v>1625</v>
      </c>
      <c r="L212" t="s">
        <v>1602</v>
      </c>
      <c r="M212" t="s">
        <v>1602</v>
      </c>
      <c r="N212">
        <v>4</v>
      </c>
      <c r="O212">
        <v>6</v>
      </c>
      <c r="S212">
        <v>6</v>
      </c>
      <c r="T212">
        <v>5</v>
      </c>
      <c r="U212">
        <v>3</v>
      </c>
      <c r="V212" t="s">
        <v>1601</v>
      </c>
      <c r="W212">
        <v>1</v>
      </c>
      <c r="X212" t="s">
        <v>1602</v>
      </c>
      <c r="Y212" t="s">
        <v>1619</v>
      </c>
      <c r="Z212" t="s">
        <v>363</v>
      </c>
      <c r="AA212" t="s">
        <v>419</v>
      </c>
      <c r="AL212" t="s">
        <v>978</v>
      </c>
      <c r="AM212" t="s">
        <v>979</v>
      </c>
      <c r="AN212" t="s">
        <v>1012</v>
      </c>
      <c r="AU212" t="s">
        <v>1849</v>
      </c>
      <c r="AV212">
        <v>150</v>
      </c>
      <c r="AW212">
        <v>150</v>
      </c>
      <c r="AX212">
        <f>LEN(Units[[#This Row],[special_rules]])</f>
        <v>76</v>
      </c>
    </row>
    <row r="213" spans="1:50" hidden="1" x14ac:dyDescent="0.25">
      <c r="A213">
        <v>212</v>
      </c>
      <c r="B213" t="s">
        <v>1850</v>
      </c>
      <c r="D213" t="str">
        <f>_xlfn.CONCAT(Units[[#This Row],[unit_name]],IF(Units[[#This Row],[attribut]]="","",_xlfn.CONCAT(" - ",Units[[#This Row],[attribut]])))</f>
        <v>CHAOS LORD  WITH JUMP PACK - Threxar the Dreadbringer</v>
      </c>
      <c r="E213">
        <v>2</v>
      </c>
      <c r="F213">
        <v>11</v>
      </c>
      <c r="G213" t="s">
        <v>1791</v>
      </c>
      <c r="H213">
        <v>1</v>
      </c>
      <c r="I213" t="s">
        <v>163</v>
      </c>
      <c r="L213" t="s">
        <v>1602</v>
      </c>
      <c r="M213" t="s">
        <v>1602</v>
      </c>
      <c r="N213">
        <v>5</v>
      </c>
      <c r="O213">
        <v>4</v>
      </c>
      <c r="S213">
        <v>5</v>
      </c>
      <c r="T213">
        <v>6</v>
      </c>
      <c r="U213">
        <v>4</v>
      </c>
      <c r="V213" t="s">
        <v>1601</v>
      </c>
      <c r="W213">
        <v>1</v>
      </c>
      <c r="X213" t="s">
        <v>1600</v>
      </c>
      <c r="Y213" t="s">
        <v>1619</v>
      </c>
      <c r="Z213" t="s">
        <v>451</v>
      </c>
      <c r="AL213" t="s">
        <v>981</v>
      </c>
      <c r="AM213" t="s">
        <v>979</v>
      </c>
      <c r="AN213" t="s">
        <v>1008</v>
      </c>
      <c r="AU213" t="s">
        <v>1851</v>
      </c>
      <c r="AV213">
        <v>120</v>
      </c>
      <c r="AW213">
        <v>120</v>
      </c>
      <c r="AX213">
        <f>LEN(Units[[#This Row],[special_rules]])</f>
        <v>110</v>
      </c>
    </row>
    <row r="214" spans="1:50" hidden="1" x14ac:dyDescent="0.25">
      <c r="A214">
        <v>213</v>
      </c>
      <c r="B214" t="s">
        <v>2137</v>
      </c>
      <c r="D214" t="str">
        <f>_xlfn.CONCAT(Units[[#This Row],[unit_name]],IF(Units[[#This Row],[attribut]]="","",_xlfn.CONCAT(" - ",Units[[#This Row],[attribut]])))</f>
        <v>SORCERER IN TERMINATOR ARMOUR - Vorlash the Darkflayer</v>
      </c>
      <c r="E214">
        <v>2</v>
      </c>
      <c r="F214">
        <v>11</v>
      </c>
      <c r="G214" t="s">
        <v>1744</v>
      </c>
      <c r="H214">
        <v>1</v>
      </c>
      <c r="I214" t="s">
        <v>1625</v>
      </c>
      <c r="L214" t="s">
        <v>1602</v>
      </c>
      <c r="M214" t="s">
        <v>1602</v>
      </c>
      <c r="N214">
        <v>4</v>
      </c>
      <c r="O214">
        <v>5</v>
      </c>
      <c r="S214">
        <v>5</v>
      </c>
      <c r="T214">
        <v>3</v>
      </c>
      <c r="U214">
        <v>4</v>
      </c>
      <c r="V214" t="s">
        <v>1601</v>
      </c>
      <c r="W214">
        <v>1</v>
      </c>
      <c r="X214" t="s">
        <v>1602</v>
      </c>
      <c r="Y214" t="s">
        <v>1619</v>
      </c>
      <c r="Z214" t="s">
        <v>3441</v>
      </c>
      <c r="AA214" t="s">
        <v>3100</v>
      </c>
      <c r="AB214" t="s">
        <v>415</v>
      </c>
      <c r="AL214" t="s">
        <v>983</v>
      </c>
      <c r="AM214" t="s">
        <v>985</v>
      </c>
      <c r="AN214" t="s">
        <v>1014</v>
      </c>
      <c r="AT214" t="s">
        <v>2138</v>
      </c>
      <c r="AU214" t="s">
        <v>2139</v>
      </c>
      <c r="AV214">
        <v>100</v>
      </c>
      <c r="AW214">
        <v>100</v>
      </c>
      <c r="AX214">
        <f>LEN(Units[[#This Row],[special_rules]])</f>
        <v>70</v>
      </c>
    </row>
    <row r="215" spans="1:50" hidden="1" x14ac:dyDescent="0.25">
      <c r="A215">
        <v>214</v>
      </c>
      <c r="B215" t="s">
        <v>2140</v>
      </c>
      <c r="D215" t="str">
        <f>_xlfn.CONCAT(Units[[#This Row],[unit_name]],IF(Units[[#This Row],[attribut]]="","",_xlfn.CONCAT(" - ",Units[[#This Row],[attribut]])))</f>
        <v>SORCERER - Kyrax the Soulreaper</v>
      </c>
      <c r="E215">
        <v>2</v>
      </c>
      <c r="F215">
        <v>11</v>
      </c>
      <c r="G215" t="s">
        <v>1744</v>
      </c>
      <c r="H215">
        <v>1</v>
      </c>
      <c r="I215" t="s">
        <v>163</v>
      </c>
      <c r="L215" t="s">
        <v>1600</v>
      </c>
      <c r="M215" t="s">
        <v>1600</v>
      </c>
      <c r="N215">
        <v>4</v>
      </c>
      <c r="O215">
        <v>4</v>
      </c>
      <c r="S215">
        <v>4</v>
      </c>
      <c r="T215">
        <v>3</v>
      </c>
      <c r="U215">
        <v>4</v>
      </c>
      <c r="V215" t="s">
        <v>1601</v>
      </c>
      <c r="W215">
        <v>1</v>
      </c>
      <c r="X215" t="s">
        <v>1600</v>
      </c>
      <c r="Y215" t="s">
        <v>1685</v>
      </c>
      <c r="Z215" t="s">
        <v>195</v>
      </c>
      <c r="AA215" t="s">
        <v>3100</v>
      </c>
      <c r="AB215" t="s">
        <v>415</v>
      </c>
      <c r="AL215" t="s">
        <v>983</v>
      </c>
      <c r="AM215" t="s">
        <v>985</v>
      </c>
      <c r="AN215" t="s">
        <v>1014</v>
      </c>
      <c r="AT215" t="s">
        <v>2141</v>
      </c>
      <c r="AU215" t="s">
        <v>2142</v>
      </c>
      <c r="AV215">
        <v>65</v>
      </c>
      <c r="AW215">
        <v>60</v>
      </c>
      <c r="AX215">
        <f>LEN(Units[[#This Row],[special_rules]])</f>
        <v>79</v>
      </c>
    </row>
    <row r="216" spans="1:50" hidden="1" x14ac:dyDescent="0.25">
      <c r="A216">
        <v>215</v>
      </c>
      <c r="B216" t="s">
        <v>2033</v>
      </c>
      <c r="D216" t="str">
        <f>_xlfn.CONCAT(Units[[#This Row],[unit_name]],IF(Units[[#This Row],[attribut]]="","",_xlfn.CONCAT(" - ",Units[[#This Row],[attribut]])))</f>
        <v>LEGIONARIES - Shadow Haunters</v>
      </c>
      <c r="E216">
        <v>2</v>
      </c>
      <c r="F216">
        <v>11</v>
      </c>
      <c r="G216" t="s">
        <v>1744</v>
      </c>
      <c r="H216">
        <v>10</v>
      </c>
      <c r="I216" t="s">
        <v>163</v>
      </c>
      <c r="L216" t="s">
        <v>1600</v>
      </c>
      <c r="M216" t="s">
        <v>1600</v>
      </c>
      <c r="N216">
        <v>4</v>
      </c>
      <c r="O216">
        <v>4</v>
      </c>
      <c r="S216">
        <v>2</v>
      </c>
      <c r="T216">
        <v>2</v>
      </c>
      <c r="U216">
        <v>4</v>
      </c>
      <c r="V216" t="s">
        <v>1601</v>
      </c>
      <c r="W216">
        <v>2</v>
      </c>
      <c r="X216" t="s">
        <v>1600</v>
      </c>
      <c r="Y216" t="s">
        <v>1685</v>
      </c>
      <c r="Z216" t="s">
        <v>195</v>
      </c>
      <c r="AA216" t="s">
        <v>197</v>
      </c>
      <c r="AB216" t="s">
        <v>266</v>
      </c>
      <c r="AC216" t="s">
        <v>539</v>
      </c>
      <c r="AD216" t="s">
        <v>3403</v>
      </c>
      <c r="AE216" t="s">
        <v>348</v>
      </c>
      <c r="AF216" t="s">
        <v>9</v>
      </c>
      <c r="AL216" t="s">
        <v>987</v>
      </c>
      <c r="AM216" t="s">
        <v>1014</v>
      </c>
      <c r="AU216" t="s">
        <v>2034</v>
      </c>
      <c r="AV216">
        <v>220</v>
      </c>
      <c r="AW216">
        <v>200</v>
      </c>
      <c r="AX216">
        <f>LEN(Units[[#This Row],[special_rules]])</f>
        <v>42</v>
      </c>
    </row>
    <row r="217" spans="1:50" hidden="1" x14ac:dyDescent="0.25">
      <c r="A217">
        <v>216</v>
      </c>
      <c r="B217" t="s">
        <v>2035</v>
      </c>
      <c r="D217" t="str">
        <f>_xlfn.CONCAT(Units[[#This Row],[unit_name]],IF(Units[[#This Row],[attribut]]="","",_xlfn.CONCAT(" - ",Units[[#This Row],[attribut]])))</f>
        <v>LEGIONARIES - Shadow Wrath</v>
      </c>
      <c r="E217">
        <v>2</v>
      </c>
      <c r="F217">
        <v>11</v>
      </c>
      <c r="G217" t="s">
        <v>1744</v>
      </c>
      <c r="H217">
        <v>5</v>
      </c>
      <c r="I217" t="s">
        <v>1626</v>
      </c>
      <c r="L217" t="s">
        <v>1600</v>
      </c>
      <c r="M217" t="s">
        <v>1600</v>
      </c>
      <c r="N217">
        <v>4</v>
      </c>
      <c r="O217">
        <v>4</v>
      </c>
      <c r="S217">
        <v>2</v>
      </c>
      <c r="T217">
        <v>2</v>
      </c>
      <c r="U217">
        <v>5</v>
      </c>
      <c r="V217" t="s">
        <v>1601</v>
      </c>
      <c r="W217">
        <v>2</v>
      </c>
      <c r="X217" t="s">
        <v>1600</v>
      </c>
      <c r="Z217" t="s">
        <v>195</v>
      </c>
      <c r="AA217" t="s">
        <v>197</v>
      </c>
      <c r="AB217" t="s">
        <v>3439</v>
      </c>
      <c r="AC217" t="s">
        <v>3403</v>
      </c>
      <c r="AD217" t="s">
        <v>24</v>
      </c>
      <c r="AE217" t="s">
        <v>9</v>
      </c>
      <c r="AL217" t="s">
        <v>987</v>
      </c>
      <c r="AM217" t="s">
        <v>1010</v>
      </c>
      <c r="AU217" t="s">
        <v>2034</v>
      </c>
      <c r="AV217">
        <v>130</v>
      </c>
      <c r="AW217">
        <v>150</v>
      </c>
      <c r="AX217">
        <f>LEN(Units[[#This Row],[special_rules]])</f>
        <v>42</v>
      </c>
    </row>
    <row r="218" spans="1:50" hidden="1" x14ac:dyDescent="0.25">
      <c r="A218">
        <v>217</v>
      </c>
      <c r="B218" t="s">
        <v>2036</v>
      </c>
      <c r="D218" t="str">
        <f>_xlfn.CONCAT(Units[[#This Row],[unit_name]],IF(Units[[#This Row],[attribut]]="","",_xlfn.CONCAT(" - ",Units[[#This Row],[attribut]])))</f>
        <v>CULTIST MOB - Dreadskull Legion</v>
      </c>
      <c r="E218">
        <v>2</v>
      </c>
      <c r="F218">
        <v>11</v>
      </c>
      <c r="G218" t="s">
        <v>1744</v>
      </c>
      <c r="H218">
        <v>20</v>
      </c>
      <c r="I218" t="s">
        <v>1625</v>
      </c>
      <c r="L218" t="s">
        <v>1611</v>
      </c>
      <c r="M218" t="s">
        <v>1611</v>
      </c>
      <c r="N218">
        <v>3</v>
      </c>
      <c r="O218">
        <v>4</v>
      </c>
      <c r="S218">
        <v>1</v>
      </c>
      <c r="T218">
        <v>1</v>
      </c>
      <c r="U218">
        <v>2</v>
      </c>
      <c r="V218" t="s">
        <v>1612</v>
      </c>
      <c r="W218">
        <v>1</v>
      </c>
      <c r="X218" t="s">
        <v>1601</v>
      </c>
      <c r="Z218" t="s">
        <v>148</v>
      </c>
      <c r="AA218" t="s">
        <v>209</v>
      </c>
      <c r="AB218" t="s">
        <v>238</v>
      </c>
      <c r="AC218" t="s">
        <v>9</v>
      </c>
      <c r="AL218" t="s">
        <v>988</v>
      </c>
      <c r="AM218" t="s">
        <v>1012</v>
      </c>
      <c r="AU218" t="s">
        <v>2037</v>
      </c>
      <c r="AV218">
        <v>150</v>
      </c>
      <c r="AW218">
        <v>200</v>
      </c>
      <c r="AX218">
        <f>LEN(Units[[#This Row],[special_rules]])</f>
        <v>13</v>
      </c>
    </row>
    <row r="219" spans="1:50" hidden="1" x14ac:dyDescent="0.25">
      <c r="A219">
        <v>218</v>
      </c>
      <c r="B219" t="s">
        <v>1852</v>
      </c>
      <c r="D219" t="str">
        <f>_xlfn.CONCAT(Units[[#This Row],[unit_name]],IF(Units[[#This Row],[attribut]]="","",_xlfn.CONCAT(" - ",Units[[#This Row],[attribut]])))</f>
        <v>CHAOS TERMINATOR SQUAD - Fearstorm Company</v>
      </c>
      <c r="E219">
        <v>2</v>
      </c>
      <c r="F219">
        <v>11</v>
      </c>
      <c r="G219" t="s">
        <v>1744</v>
      </c>
      <c r="H219">
        <v>1</v>
      </c>
      <c r="I219" t="s">
        <v>1605</v>
      </c>
      <c r="L219" t="s">
        <v>1602</v>
      </c>
      <c r="M219" t="s">
        <v>1602</v>
      </c>
      <c r="N219">
        <v>4</v>
      </c>
      <c r="O219">
        <v>5</v>
      </c>
      <c r="S219">
        <v>3</v>
      </c>
      <c r="T219">
        <v>3</v>
      </c>
      <c r="U219">
        <v>4</v>
      </c>
      <c r="V219" t="s">
        <v>1601</v>
      </c>
      <c r="W219">
        <v>1</v>
      </c>
      <c r="X219" t="s">
        <v>1602</v>
      </c>
      <c r="Y219" t="s">
        <v>1619</v>
      </c>
      <c r="Z219" t="s">
        <v>3441</v>
      </c>
      <c r="AA219" t="s">
        <v>233</v>
      </c>
      <c r="AB219" t="s">
        <v>108</v>
      </c>
      <c r="AC219" t="s">
        <v>351</v>
      </c>
      <c r="AD219" t="s">
        <v>348</v>
      </c>
      <c r="AE219" t="s">
        <v>22</v>
      </c>
      <c r="AF219" t="s">
        <v>19</v>
      </c>
      <c r="AG219" t="s">
        <v>349</v>
      </c>
      <c r="AL219" t="s">
        <v>989</v>
      </c>
      <c r="AM219" t="s">
        <v>1012</v>
      </c>
      <c r="AU219" t="s">
        <v>1853</v>
      </c>
      <c r="AV219">
        <v>295</v>
      </c>
      <c r="AW219">
        <v>310</v>
      </c>
      <c r="AX219">
        <f>LEN(Units[[#This Row],[special_rules]])</f>
        <v>41</v>
      </c>
    </row>
    <row r="220" spans="1:50" hidden="1" x14ac:dyDescent="0.25">
      <c r="A220">
        <v>219</v>
      </c>
      <c r="B220" t="s">
        <v>1961</v>
      </c>
      <c r="D220" t="str">
        <f>_xlfn.CONCAT(Units[[#This Row],[unit_name]],IF(Units[[#This Row],[attribut]]="","",_xlfn.CONCAT(" - ",Units[[#This Row],[attribut]])))</f>
        <v>POSSESSED - Nightfall Reapers</v>
      </c>
      <c r="E220">
        <v>2</v>
      </c>
      <c r="F220">
        <v>11</v>
      </c>
      <c r="G220" t="s">
        <v>1791</v>
      </c>
      <c r="H220">
        <v>10</v>
      </c>
      <c r="I220" t="s">
        <v>241</v>
      </c>
      <c r="L220" t="s">
        <v>1600</v>
      </c>
      <c r="M220" t="s">
        <v>1600</v>
      </c>
      <c r="N220">
        <v>4</v>
      </c>
      <c r="O220">
        <v>4</v>
      </c>
      <c r="S220">
        <v>3</v>
      </c>
      <c r="T220">
        <v>4</v>
      </c>
      <c r="U220">
        <v>5</v>
      </c>
      <c r="V220" t="s">
        <v>1601</v>
      </c>
      <c r="W220">
        <v>1</v>
      </c>
      <c r="X220" t="s">
        <v>1600</v>
      </c>
      <c r="Y220" t="s">
        <v>1636</v>
      </c>
      <c r="Z220" t="s">
        <v>358</v>
      </c>
      <c r="AL220" t="s">
        <v>991</v>
      </c>
      <c r="AM220" t="s">
        <v>993</v>
      </c>
      <c r="AN220" t="s">
        <v>1010</v>
      </c>
      <c r="AU220" t="s">
        <v>3522</v>
      </c>
      <c r="AV220">
        <v>280</v>
      </c>
      <c r="AW220">
        <v>300</v>
      </c>
      <c r="AX220">
        <f>LEN(Units[[#This Row],[special_rules]])</f>
        <v>69</v>
      </c>
    </row>
    <row r="221" spans="1:50" hidden="1" x14ac:dyDescent="0.25">
      <c r="A221">
        <v>220</v>
      </c>
      <c r="B221" t="s">
        <v>2038</v>
      </c>
      <c r="D221" t="str">
        <f>_xlfn.CONCAT(Units[[#This Row],[unit_name]],IF(Units[[#This Row],[attribut]]="","",_xlfn.CONCAT(" - ",Units[[#This Row],[attribut]])))</f>
        <v>CHOSEN - Void Stalkers</v>
      </c>
      <c r="E221">
        <v>2</v>
      </c>
      <c r="F221">
        <v>11</v>
      </c>
      <c r="G221" t="s">
        <v>1744</v>
      </c>
      <c r="H221">
        <v>5</v>
      </c>
      <c r="I221" t="s">
        <v>163</v>
      </c>
      <c r="L221" t="s">
        <v>1602</v>
      </c>
      <c r="M221" t="s">
        <v>1602</v>
      </c>
      <c r="N221">
        <v>4</v>
      </c>
      <c r="O221">
        <v>4</v>
      </c>
      <c r="S221">
        <v>3</v>
      </c>
      <c r="T221">
        <v>3</v>
      </c>
      <c r="U221">
        <v>4</v>
      </c>
      <c r="V221" t="s">
        <v>1601</v>
      </c>
      <c r="W221">
        <v>1</v>
      </c>
      <c r="X221" t="s">
        <v>1600</v>
      </c>
      <c r="Z221" t="s">
        <v>350</v>
      </c>
      <c r="AA221" t="s">
        <v>24</v>
      </c>
      <c r="AB221" t="s">
        <v>19</v>
      </c>
      <c r="AC221" t="s">
        <v>22</v>
      </c>
      <c r="AD221" t="s">
        <v>195</v>
      </c>
      <c r="AE221" t="s">
        <v>197</v>
      </c>
      <c r="AF221" t="s">
        <v>3441</v>
      </c>
      <c r="AG221" t="s">
        <v>3403</v>
      </c>
      <c r="AH221" t="s">
        <v>9</v>
      </c>
      <c r="AL221" t="s">
        <v>987</v>
      </c>
      <c r="AM221" t="s">
        <v>995</v>
      </c>
      <c r="AN221" t="s">
        <v>997</v>
      </c>
      <c r="AO221" t="s">
        <v>1008</v>
      </c>
      <c r="AP221" t="s">
        <v>999</v>
      </c>
      <c r="AU221" t="s">
        <v>2039</v>
      </c>
      <c r="AV221">
        <v>220</v>
      </c>
      <c r="AW221">
        <v>200</v>
      </c>
      <c r="AX221">
        <f>LEN(Units[[#This Row],[special_rules]])</f>
        <v>83</v>
      </c>
    </row>
    <row r="222" spans="1:50" hidden="1" x14ac:dyDescent="0.25">
      <c r="A222">
        <v>221</v>
      </c>
      <c r="B222" t="s">
        <v>2040</v>
      </c>
      <c r="D222" t="str">
        <f>_xlfn.CONCAT(Units[[#This Row],[unit_name]],IF(Units[[#This Row],[attribut]]="","",_xlfn.CONCAT(" - ",Units[[#This Row],[attribut]])))</f>
        <v>CHOSEN - Terrorclaw Brotherhood</v>
      </c>
      <c r="E222">
        <v>2</v>
      </c>
      <c r="F222">
        <v>11</v>
      </c>
      <c r="G222" t="s">
        <v>1744</v>
      </c>
      <c r="H222">
        <v>5</v>
      </c>
      <c r="I222" t="s">
        <v>163</v>
      </c>
      <c r="L222" t="s">
        <v>1602</v>
      </c>
      <c r="M222" t="s">
        <v>1602</v>
      </c>
      <c r="N222">
        <v>4</v>
      </c>
      <c r="O222">
        <v>4</v>
      </c>
      <c r="S222">
        <v>3</v>
      </c>
      <c r="T222">
        <v>3</v>
      </c>
      <c r="U222">
        <v>4</v>
      </c>
      <c r="V222" t="s">
        <v>1601</v>
      </c>
      <c r="W222">
        <v>1</v>
      </c>
      <c r="X222" t="s">
        <v>1600</v>
      </c>
      <c r="Z222" t="s">
        <v>348</v>
      </c>
      <c r="AA222" t="s">
        <v>195</v>
      </c>
      <c r="AB222" t="s">
        <v>197</v>
      </c>
      <c r="AC222" t="s">
        <v>3403</v>
      </c>
      <c r="AD222" t="s">
        <v>9</v>
      </c>
      <c r="AL222" t="s">
        <v>987</v>
      </c>
      <c r="AM222" t="s">
        <v>995</v>
      </c>
      <c r="AN222" t="s">
        <v>997</v>
      </c>
      <c r="AO222" t="s">
        <v>3472</v>
      </c>
      <c r="AP222" t="s">
        <v>1005</v>
      </c>
      <c r="AU222" t="s">
        <v>2034</v>
      </c>
      <c r="AV222">
        <v>190</v>
      </c>
      <c r="AW222">
        <v>200</v>
      </c>
      <c r="AX222">
        <f>LEN(Units[[#This Row],[special_rules]])</f>
        <v>42</v>
      </c>
    </row>
    <row r="223" spans="1:50" hidden="1" x14ac:dyDescent="0.25">
      <c r="A223">
        <v>222</v>
      </c>
      <c r="B223" t="s">
        <v>2041</v>
      </c>
      <c r="D223" t="str">
        <f>_xlfn.CONCAT(Units[[#This Row],[unit_name]],IF(Units[[#This Row],[attribut]]="","",_xlfn.CONCAT(" - ",Units[[#This Row],[attribut]])))</f>
        <v>CHAOS BIKERS - Nightshriek Outriders</v>
      </c>
      <c r="E223">
        <v>2</v>
      </c>
      <c r="F223">
        <v>11</v>
      </c>
      <c r="G223" t="s">
        <v>1744</v>
      </c>
      <c r="H223">
        <v>4</v>
      </c>
      <c r="I223" t="s">
        <v>1753</v>
      </c>
      <c r="L223" t="s">
        <v>1600</v>
      </c>
      <c r="M223" t="s">
        <v>1600</v>
      </c>
      <c r="N223">
        <v>4</v>
      </c>
      <c r="O223">
        <v>6</v>
      </c>
      <c r="S223">
        <v>4</v>
      </c>
      <c r="T223">
        <v>2</v>
      </c>
      <c r="U223">
        <v>3</v>
      </c>
      <c r="V223" t="s">
        <v>1601</v>
      </c>
      <c r="W223">
        <v>2</v>
      </c>
      <c r="X223" t="s">
        <v>1600</v>
      </c>
      <c r="Z223" t="s">
        <v>24</v>
      </c>
      <c r="AA223" t="s">
        <v>9</v>
      </c>
      <c r="AB223" t="s">
        <v>195</v>
      </c>
      <c r="AC223" t="s">
        <v>233</v>
      </c>
      <c r="AD223" t="s">
        <v>209</v>
      </c>
      <c r="AE223" t="s">
        <v>539</v>
      </c>
      <c r="AL223" t="s">
        <v>1016</v>
      </c>
      <c r="AM223" t="s">
        <v>1012</v>
      </c>
      <c r="AU223" t="s">
        <v>2034</v>
      </c>
      <c r="AV223">
        <v>115</v>
      </c>
      <c r="AW223">
        <v>120</v>
      </c>
      <c r="AX223">
        <f>LEN(Units[[#This Row],[special_rules]])</f>
        <v>42</v>
      </c>
    </row>
    <row r="224" spans="1:50" hidden="1" x14ac:dyDescent="0.25">
      <c r="A224">
        <v>223</v>
      </c>
      <c r="B224" t="s">
        <v>1962</v>
      </c>
      <c r="D224" t="str">
        <f>_xlfn.CONCAT(Units[[#This Row],[unit_name]],IF(Units[[#This Row],[attribut]]="","",_xlfn.CONCAT(" - ",Units[[#This Row],[attribut]])))</f>
        <v>RAPTORS - Nightshade Hunters</v>
      </c>
      <c r="E224">
        <v>2</v>
      </c>
      <c r="F224">
        <v>11</v>
      </c>
      <c r="G224" t="s">
        <v>1791</v>
      </c>
      <c r="H224">
        <v>5</v>
      </c>
      <c r="I224" t="s">
        <v>163</v>
      </c>
      <c r="L224" t="s">
        <v>1600</v>
      </c>
      <c r="M224" t="s">
        <v>1600</v>
      </c>
      <c r="N224">
        <v>5</v>
      </c>
      <c r="O224">
        <v>4</v>
      </c>
      <c r="S224">
        <v>2</v>
      </c>
      <c r="T224">
        <v>3</v>
      </c>
      <c r="U224">
        <v>4</v>
      </c>
      <c r="V224" t="s">
        <v>1601</v>
      </c>
      <c r="W224">
        <v>1</v>
      </c>
      <c r="X224" t="s">
        <v>1600</v>
      </c>
      <c r="Z224" t="s">
        <v>19</v>
      </c>
      <c r="AA224" t="s">
        <v>348</v>
      </c>
      <c r="AB224" t="s">
        <v>9</v>
      </c>
      <c r="AC224" t="s">
        <v>336</v>
      </c>
      <c r="AD224" t="s">
        <v>195</v>
      </c>
      <c r="AE224" t="s">
        <v>3403</v>
      </c>
      <c r="AF224" t="s">
        <v>539</v>
      </c>
      <c r="AL224" t="s">
        <v>976</v>
      </c>
      <c r="AM224" t="s">
        <v>975</v>
      </c>
      <c r="AN224" t="s">
        <v>1008</v>
      </c>
      <c r="AU224" t="s">
        <v>1963</v>
      </c>
      <c r="AV224">
        <v>170</v>
      </c>
      <c r="AW224">
        <v>150</v>
      </c>
      <c r="AX224">
        <f>LEN(Units[[#This Row],[special_rules]])</f>
        <v>98</v>
      </c>
    </row>
    <row r="225" spans="1:50" hidden="1" x14ac:dyDescent="0.25">
      <c r="A225">
        <v>224</v>
      </c>
      <c r="B225" t="s">
        <v>1964</v>
      </c>
      <c r="D225" t="str">
        <f>_xlfn.CONCAT(Units[[#This Row],[unit_name]],IF(Units[[#This Row],[attribut]]="","",_xlfn.CONCAT(" - ",Units[[#This Row],[attribut]])))</f>
        <v>RAPTORS - Dreadwing Assassins</v>
      </c>
      <c r="E225">
        <v>2</v>
      </c>
      <c r="F225">
        <v>11</v>
      </c>
      <c r="G225" t="s">
        <v>1791</v>
      </c>
      <c r="H225">
        <v>5</v>
      </c>
      <c r="I225" t="s">
        <v>163</v>
      </c>
      <c r="L225" t="s">
        <v>1600</v>
      </c>
      <c r="M225" t="s">
        <v>1600</v>
      </c>
      <c r="N225">
        <v>5</v>
      </c>
      <c r="O225">
        <v>4</v>
      </c>
      <c r="S225">
        <v>2</v>
      </c>
      <c r="T225">
        <v>3</v>
      </c>
      <c r="U225">
        <v>4</v>
      </c>
      <c r="V225" t="s">
        <v>1601</v>
      </c>
      <c r="W225">
        <v>1</v>
      </c>
      <c r="X225" t="s">
        <v>1600</v>
      </c>
      <c r="Z225" t="s">
        <v>19</v>
      </c>
      <c r="AA225" t="s">
        <v>24</v>
      </c>
      <c r="AB225" t="s">
        <v>357</v>
      </c>
      <c r="AC225" t="s">
        <v>336</v>
      </c>
      <c r="AD225" t="s">
        <v>195</v>
      </c>
      <c r="AL225" t="s">
        <v>976</v>
      </c>
      <c r="AM225" t="s">
        <v>975</v>
      </c>
      <c r="AN225" t="s">
        <v>1008</v>
      </c>
      <c r="AU225" t="s">
        <v>1965</v>
      </c>
      <c r="AV225">
        <v>150</v>
      </c>
      <c r="AW225">
        <v>150</v>
      </c>
      <c r="AX225">
        <f>LEN(Units[[#This Row],[special_rules]])</f>
        <v>78</v>
      </c>
    </row>
    <row r="226" spans="1:50" hidden="1" x14ac:dyDescent="0.25">
      <c r="A226">
        <v>225</v>
      </c>
      <c r="B226" t="s">
        <v>1966</v>
      </c>
      <c r="D226" t="str">
        <f>_xlfn.CONCAT(Units[[#This Row],[unit_name]],IF(Units[[#This Row],[attribut]]="","",_xlfn.CONCAT(" - ",Units[[#This Row],[attribut]])))</f>
        <v>RAPTORS - Nightterror Ravagers</v>
      </c>
      <c r="E226">
        <v>2</v>
      </c>
      <c r="F226">
        <v>11</v>
      </c>
      <c r="G226" t="s">
        <v>1791</v>
      </c>
      <c r="H226">
        <v>5</v>
      </c>
      <c r="I226" t="s">
        <v>1626</v>
      </c>
      <c r="L226" t="s">
        <v>1600</v>
      </c>
      <c r="M226" t="s">
        <v>1600</v>
      </c>
      <c r="N226">
        <v>4</v>
      </c>
      <c r="O226">
        <v>4</v>
      </c>
      <c r="S226">
        <v>2</v>
      </c>
      <c r="T226">
        <v>2</v>
      </c>
      <c r="U226">
        <v>5</v>
      </c>
      <c r="V226" t="s">
        <v>1601</v>
      </c>
      <c r="W226">
        <v>1</v>
      </c>
      <c r="X226" t="s">
        <v>1600</v>
      </c>
      <c r="Z226" t="s">
        <v>19</v>
      </c>
      <c r="AA226" t="s">
        <v>24</v>
      </c>
      <c r="AB226" t="s">
        <v>357</v>
      </c>
      <c r="AC226" t="s">
        <v>336</v>
      </c>
      <c r="AD226" t="s">
        <v>195</v>
      </c>
      <c r="AL226" t="s">
        <v>976</v>
      </c>
      <c r="AM226" t="s">
        <v>975</v>
      </c>
      <c r="AN226" t="s">
        <v>1010</v>
      </c>
      <c r="AU226" t="s">
        <v>1965</v>
      </c>
      <c r="AV226">
        <v>150</v>
      </c>
      <c r="AW226">
        <v>150</v>
      </c>
      <c r="AX226">
        <f>LEN(Units[[#This Row],[special_rules]])</f>
        <v>78</v>
      </c>
    </row>
    <row r="227" spans="1:50" hidden="1" x14ac:dyDescent="0.25">
      <c r="A227">
        <v>226</v>
      </c>
      <c r="B227" t="s">
        <v>1967</v>
      </c>
      <c r="D227" t="str">
        <f>_xlfn.CONCAT(Units[[#This Row],[unit_name]],IF(Units[[#This Row],[attribut]]="","",_xlfn.CONCAT(" - ",Units[[#This Row],[attribut]])))</f>
        <v>WARP TALONS - Dreadblade Phantoms</v>
      </c>
      <c r="E227">
        <v>2</v>
      </c>
      <c r="F227">
        <v>11</v>
      </c>
      <c r="G227" t="s">
        <v>1791</v>
      </c>
      <c r="H227">
        <v>5</v>
      </c>
      <c r="I227" t="s">
        <v>163</v>
      </c>
      <c r="L227" t="s">
        <v>1600</v>
      </c>
      <c r="M227" t="s">
        <v>1600</v>
      </c>
      <c r="N227">
        <v>5</v>
      </c>
      <c r="O227">
        <v>4</v>
      </c>
      <c r="S227">
        <v>3</v>
      </c>
      <c r="T227">
        <v>4</v>
      </c>
      <c r="U227">
        <v>4</v>
      </c>
      <c r="V227" t="s">
        <v>1601</v>
      </c>
      <c r="W227">
        <v>1</v>
      </c>
      <c r="X227" t="s">
        <v>1600</v>
      </c>
      <c r="Y227" t="s">
        <v>1636</v>
      </c>
      <c r="Z227" t="s">
        <v>56</v>
      </c>
      <c r="AL227" t="s">
        <v>976</v>
      </c>
      <c r="AM227" t="s">
        <v>1018</v>
      </c>
      <c r="AN227" t="s">
        <v>1020</v>
      </c>
      <c r="AO227" t="s">
        <v>1008</v>
      </c>
      <c r="AU227" t="s">
        <v>3529</v>
      </c>
      <c r="AV227">
        <v>170</v>
      </c>
      <c r="AW227">
        <v>150</v>
      </c>
      <c r="AX227">
        <f>LEN(Units[[#This Row],[special_rules]])</f>
        <v>107</v>
      </c>
    </row>
    <row r="228" spans="1:50" hidden="1" x14ac:dyDescent="0.25">
      <c r="A228">
        <v>227</v>
      </c>
      <c r="B228" t="s">
        <v>1660</v>
      </c>
      <c r="C228" t="s">
        <v>1597</v>
      </c>
      <c r="D228" t="str">
        <f>_xlfn.CONCAT(Units[[#This Row],[unit_name]],IF(Units[[#This Row],[attribut]]="","",_xlfn.CONCAT(" - ",Units[[#This Row],[attribut]])))</f>
        <v>HELDRAKE - Dreadshade Inferno - Full HP</v>
      </c>
      <c r="E228">
        <v>2</v>
      </c>
      <c r="F228">
        <v>11</v>
      </c>
      <c r="G228" t="s">
        <v>1598</v>
      </c>
      <c r="H228">
        <v>1</v>
      </c>
      <c r="I228" t="s">
        <v>1650</v>
      </c>
      <c r="J228" t="s">
        <v>1651</v>
      </c>
      <c r="K228" t="s">
        <v>133</v>
      </c>
      <c r="L228" t="s">
        <v>1600</v>
      </c>
      <c r="M228" t="s">
        <v>1600</v>
      </c>
      <c r="N228">
        <v>8</v>
      </c>
      <c r="P228">
        <v>15</v>
      </c>
      <c r="Q228">
        <v>13</v>
      </c>
      <c r="R228">
        <v>13</v>
      </c>
      <c r="S228">
        <v>12</v>
      </c>
      <c r="T228">
        <v>5</v>
      </c>
      <c r="U228">
        <v>4</v>
      </c>
      <c r="V228" t="s">
        <v>1611</v>
      </c>
      <c r="W228">
        <v>0</v>
      </c>
      <c r="X228" t="s">
        <v>1600</v>
      </c>
      <c r="Y228" t="s">
        <v>1636</v>
      </c>
      <c r="Z228" t="s">
        <v>499</v>
      </c>
      <c r="AA228" t="s">
        <v>14</v>
      </c>
      <c r="AL228" t="s">
        <v>1022</v>
      </c>
      <c r="AM228" t="s">
        <v>1024</v>
      </c>
      <c r="AN228" t="s">
        <v>1026</v>
      </c>
      <c r="AO228" t="s">
        <v>3472</v>
      </c>
      <c r="AP228" t="s">
        <v>684</v>
      </c>
      <c r="AU228" t="s">
        <v>3539</v>
      </c>
      <c r="AV228">
        <v>90</v>
      </c>
      <c r="AW228">
        <v>90</v>
      </c>
      <c r="AX228">
        <f>LEN(Units[[#This Row],[special_rules]])</f>
        <v>54</v>
      </c>
    </row>
    <row r="229" spans="1:50" hidden="1" x14ac:dyDescent="0.25">
      <c r="A229">
        <v>228</v>
      </c>
      <c r="B229" t="s">
        <v>1660</v>
      </c>
      <c r="C229" t="s">
        <v>1604</v>
      </c>
      <c r="D229" t="str">
        <f>_xlfn.CONCAT(Units[[#This Row],[unit_name]],IF(Units[[#This Row],[attribut]]="","",_xlfn.CONCAT(" - ",Units[[#This Row],[attribut]])))</f>
        <v>HELDRAKE - Dreadshade Inferno - Mid HP</v>
      </c>
      <c r="E229">
        <v>2</v>
      </c>
      <c r="F229">
        <v>11</v>
      </c>
      <c r="G229" t="s">
        <v>1598</v>
      </c>
      <c r="H229">
        <v>1</v>
      </c>
      <c r="I229" t="s">
        <v>1653</v>
      </c>
      <c r="J229" t="s">
        <v>1654</v>
      </c>
      <c r="K229" t="s">
        <v>116</v>
      </c>
      <c r="L229" t="s">
        <v>1606</v>
      </c>
      <c r="M229" t="s">
        <v>1606</v>
      </c>
      <c r="N229">
        <v>8</v>
      </c>
      <c r="P229">
        <v>14</v>
      </c>
      <c r="Q229">
        <v>12</v>
      </c>
      <c r="R229">
        <v>12</v>
      </c>
      <c r="S229">
        <v>8</v>
      </c>
      <c r="T229">
        <v>4</v>
      </c>
      <c r="U229">
        <v>4</v>
      </c>
      <c r="V229" t="s">
        <v>1601</v>
      </c>
      <c r="W229">
        <v>0</v>
      </c>
      <c r="X229" t="s">
        <v>1600</v>
      </c>
      <c r="Y229" t="s">
        <v>1636</v>
      </c>
      <c r="Z229" t="s">
        <v>499</v>
      </c>
      <c r="AA229" t="s">
        <v>14</v>
      </c>
      <c r="AL229" t="s">
        <v>1022</v>
      </c>
      <c r="AM229" t="s">
        <v>1024</v>
      </c>
      <c r="AN229" t="s">
        <v>1026</v>
      </c>
      <c r="AO229" t="s">
        <v>3472</v>
      </c>
      <c r="AP229" t="s">
        <v>684</v>
      </c>
      <c r="AU229" t="s">
        <v>3539</v>
      </c>
      <c r="AV229">
        <v>60</v>
      </c>
      <c r="AW229">
        <v>60</v>
      </c>
      <c r="AX229">
        <f>LEN(Units[[#This Row],[special_rules]])</f>
        <v>54</v>
      </c>
    </row>
    <row r="230" spans="1:50" hidden="1" x14ac:dyDescent="0.25">
      <c r="A230">
        <v>229</v>
      </c>
      <c r="B230" t="s">
        <v>1660</v>
      </c>
      <c r="C230" t="s">
        <v>1608</v>
      </c>
      <c r="D230" t="str">
        <f>_xlfn.CONCAT(Units[[#This Row],[unit_name]],IF(Units[[#This Row],[attribut]]="","",_xlfn.CONCAT(" - ",Units[[#This Row],[attribut]])))</f>
        <v>HELDRAKE - Dreadshade Inferno - Low HP</v>
      </c>
      <c r="E230">
        <v>2</v>
      </c>
      <c r="F230">
        <v>11</v>
      </c>
      <c r="G230" t="s">
        <v>1598</v>
      </c>
      <c r="H230">
        <v>1</v>
      </c>
      <c r="I230" t="s">
        <v>1655</v>
      </c>
      <c r="J230" t="s">
        <v>1656</v>
      </c>
      <c r="K230" t="s">
        <v>163</v>
      </c>
      <c r="L230" t="s">
        <v>1611</v>
      </c>
      <c r="M230" t="s">
        <v>1611</v>
      </c>
      <c r="N230">
        <v>8</v>
      </c>
      <c r="P230">
        <v>13</v>
      </c>
      <c r="Q230">
        <v>11</v>
      </c>
      <c r="R230">
        <v>11</v>
      </c>
      <c r="S230">
        <v>4</v>
      </c>
      <c r="T230">
        <v>3</v>
      </c>
      <c r="U230">
        <v>4</v>
      </c>
      <c r="V230" t="s">
        <v>1607</v>
      </c>
      <c r="W230">
        <v>0</v>
      </c>
      <c r="X230" t="s">
        <v>1600</v>
      </c>
      <c r="Y230" t="s">
        <v>1636</v>
      </c>
      <c r="Z230" t="s">
        <v>499</v>
      </c>
      <c r="AA230" t="s">
        <v>14</v>
      </c>
      <c r="AL230" t="s">
        <v>1022</v>
      </c>
      <c r="AM230" t="s">
        <v>1024</v>
      </c>
      <c r="AN230" t="s">
        <v>1026</v>
      </c>
      <c r="AO230" t="s">
        <v>3472</v>
      </c>
      <c r="AP230" t="s">
        <v>684</v>
      </c>
      <c r="AU230" t="s">
        <v>3539</v>
      </c>
      <c r="AV230">
        <v>25</v>
      </c>
      <c r="AW230">
        <v>20</v>
      </c>
      <c r="AX230">
        <f>LEN(Units[[#This Row],[special_rules]])</f>
        <v>54</v>
      </c>
    </row>
    <row r="231" spans="1:50" hidden="1" x14ac:dyDescent="0.25">
      <c r="A231">
        <v>230</v>
      </c>
      <c r="B231" t="s">
        <v>1677</v>
      </c>
      <c r="C231" t="s">
        <v>1597</v>
      </c>
      <c r="D231" t="str">
        <f>_xlfn.CONCAT(Units[[#This Row],[unit_name]],IF(Units[[#This Row],[attribut]]="","",_xlfn.CONCAT(" - ",Units[[#This Row],[attribut]])))</f>
        <v>CHAOS RHINO - Nightbringer - Full HP</v>
      </c>
      <c r="E231">
        <v>2</v>
      </c>
      <c r="F231">
        <v>11</v>
      </c>
      <c r="G231" t="s">
        <v>1598</v>
      </c>
      <c r="H231">
        <v>1</v>
      </c>
      <c r="I231" t="s">
        <v>116</v>
      </c>
      <c r="J231" t="s">
        <v>133</v>
      </c>
      <c r="L231" t="s">
        <v>1600</v>
      </c>
      <c r="M231" t="s">
        <v>1600</v>
      </c>
      <c r="N231">
        <v>6</v>
      </c>
      <c r="P231">
        <v>14</v>
      </c>
      <c r="Q231">
        <v>14</v>
      </c>
      <c r="R231">
        <v>13</v>
      </c>
      <c r="S231">
        <v>10</v>
      </c>
      <c r="T231">
        <v>3</v>
      </c>
      <c r="U231">
        <v>4</v>
      </c>
      <c r="V231" t="s">
        <v>1611</v>
      </c>
      <c r="W231">
        <v>2</v>
      </c>
      <c r="X231" t="s">
        <v>1600</v>
      </c>
      <c r="Z231" t="s">
        <v>14</v>
      </c>
      <c r="AA231" t="s">
        <v>233</v>
      </c>
      <c r="AL231" t="s">
        <v>705</v>
      </c>
      <c r="AM231" t="s">
        <v>676</v>
      </c>
      <c r="AN231" t="s">
        <v>3460</v>
      </c>
      <c r="AO231" t="s">
        <v>3476</v>
      </c>
      <c r="AP231" t="s">
        <v>3472</v>
      </c>
      <c r="AU231" t="s">
        <v>1678</v>
      </c>
      <c r="AV231">
        <v>25</v>
      </c>
      <c r="AW231">
        <v>20</v>
      </c>
      <c r="AX231">
        <f>LEN(Units[[#This Row],[special_rules]])</f>
        <v>70</v>
      </c>
    </row>
    <row r="232" spans="1:50" hidden="1" x14ac:dyDescent="0.25">
      <c r="A232">
        <v>231</v>
      </c>
      <c r="B232" t="s">
        <v>1677</v>
      </c>
      <c r="C232" t="s">
        <v>1604</v>
      </c>
      <c r="D232" t="str">
        <f>_xlfn.CONCAT(Units[[#This Row],[unit_name]],IF(Units[[#This Row],[attribut]]="","",_xlfn.CONCAT(" - ",Units[[#This Row],[attribut]])))</f>
        <v>CHAOS RHINO - Nightbringer - Mid HP</v>
      </c>
      <c r="E232">
        <v>2</v>
      </c>
      <c r="F232">
        <v>11</v>
      </c>
      <c r="G232" t="s">
        <v>1598</v>
      </c>
      <c r="H232">
        <v>1</v>
      </c>
      <c r="I232" t="s">
        <v>241</v>
      </c>
      <c r="J232" t="s">
        <v>116</v>
      </c>
      <c r="L232" t="s">
        <v>1606</v>
      </c>
      <c r="M232" t="s">
        <v>1606</v>
      </c>
      <c r="N232">
        <v>6</v>
      </c>
      <c r="P232">
        <v>13</v>
      </c>
      <c r="Q232">
        <v>13</v>
      </c>
      <c r="R232">
        <v>12</v>
      </c>
      <c r="S232">
        <v>7</v>
      </c>
      <c r="T232">
        <v>2</v>
      </c>
      <c r="U232">
        <v>4</v>
      </c>
      <c r="V232" t="s">
        <v>1601</v>
      </c>
      <c r="W232">
        <v>1</v>
      </c>
      <c r="X232" t="s">
        <v>1600</v>
      </c>
      <c r="Z232" t="s">
        <v>14</v>
      </c>
      <c r="AA232" t="s">
        <v>233</v>
      </c>
      <c r="AL232" t="s">
        <v>705</v>
      </c>
      <c r="AM232" t="s">
        <v>676</v>
      </c>
      <c r="AN232" t="s">
        <v>3460</v>
      </c>
      <c r="AO232" t="s">
        <v>3476</v>
      </c>
      <c r="AP232" t="s">
        <v>3472</v>
      </c>
      <c r="AU232" t="s">
        <v>1678</v>
      </c>
      <c r="AV232">
        <v>15</v>
      </c>
      <c r="AW232">
        <v>20</v>
      </c>
      <c r="AX232">
        <f>LEN(Units[[#This Row],[special_rules]])</f>
        <v>70</v>
      </c>
    </row>
    <row r="233" spans="1:50" hidden="1" x14ac:dyDescent="0.25">
      <c r="A233">
        <v>232</v>
      </c>
      <c r="B233" t="s">
        <v>1677</v>
      </c>
      <c r="C233" t="s">
        <v>1608</v>
      </c>
      <c r="D233" t="str">
        <f>_xlfn.CONCAT(Units[[#This Row],[unit_name]],IF(Units[[#This Row],[attribut]]="","",_xlfn.CONCAT(" - ",Units[[#This Row],[attribut]])))</f>
        <v>CHAOS RHINO - Nightbringer - Low HP</v>
      </c>
      <c r="E233">
        <v>2</v>
      </c>
      <c r="F233">
        <v>11</v>
      </c>
      <c r="G233" t="s">
        <v>1598</v>
      </c>
      <c r="H233">
        <v>1</v>
      </c>
      <c r="I233" t="s">
        <v>1605</v>
      </c>
      <c r="J233" t="s">
        <v>163</v>
      </c>
      <c r="L233" t="s">
        <v>1611</v>
      </c>
      <c r="M233" t="s">
        <v>1611</v>
      </c>
      <c r="N233">
        <v>6</v>
      </c>
      <c r="P233">
        <v>12</v>
      </c>
      <c r="Q233">
        <v>12</v>
      </c>
      <c r="R233">
        <v>11</v>
      </c>
      <c r="S233">
        <v>3</v>
      </c>
      <c r="T233">
        <v>1</v>
      </c>
      <c r="U233">
        <v>4</v>
      </c>
      <c r="V233" t="s">
        <v>1607</v>
      </c>
      <c r="W233">
        <v>0</v>
      </c>
      <c r="X233" t="s">
        <v>1600</v>
      </c>
      <c r="Z233" t="s">
        <v>14</v>
      </c>
      <c r="AA233" t="s">
        <v>233</v>
      </c>
      <c r="AL233" t="s">
        <v>705</v>
      </c>
      <c r="AM233" t="s">
        <v>676</v>
      </c>
      <c r="AN233" t="s">
        <v>3460</v>
      </c>
      <c r="AO233" t="s">
        <v>3476</v>
      </c>
      <c r="AP233" t="s">
        <v>3472</v>
      </c>
      <c r="AU233" t="s">
        <v>1678</v>
      </c>
      <c r="AV233">
        <v>10</v>
      </c>
      <c r="AW233">
        <v>10</v>
      </c>
      <c r="AX233">
        <f>LEN(Units[[#This Row],[special_rules]])</f>
        <v>70</v>
      </c>
    </row>
    <row r="234" spans="1:50" hidden="1" x14ac:dyDescent="0.25">
      <c r="A234">
        <v>233</v>
      </c>
      <c r="B234" t="s">
        <v>1635</v>
      </c>
      <c r="C234" t="s">
        <v>1597</v>
      </c>
      <c r="D234" t="str">
        <f>_xlfn.CONCAT(Units[[#This Row],[unit_name]],IF(Units[[#This Row],[attribut]]="","",_xlfn.CONCAT(" - ",Units[[#This Row],[attribut]])))</f>
        <v>DEFILER - Dreadshadow Behemoth - Full HP</v>
      </c>
      <c r="E234">
        <v>2</v>
      </c>
      <c r="F234">
        <v>11</v>
      </c>
      <c r="G234" t="s">
        <v>1598</v>
      </c>
      <c r="H234">
        <v>1</v>
      </c>
      <c r="I234" t="s">
        <v>241</v>
      </c>
      <c r="J234" t="s">
        <v>116</v>
      </c>
      <c r="L234" t="s">
        <v>1600</v>
      </c>
      <c r="M234" t="s">
        <v>1600</v>
      </c>
      <c r="N234">
        <v>8</v>
      </c>
      <c r="P234">
        <v>15</v>
      </c>
      <c r="Q234">
        <v>14</v>
      </c>
      <c r="R234">
        <v>13</v>
      </c>
      <c r="S234">
        <v>14</v>
      </c>
      <c r="T234">
        <v>6</v>
      </c>
      <c r="U234">
        <v>4</v>
      </c>
      <c r="V234" t="s">
        <v>1611</v>
      </c>
      <c r="W234">
        <v>5</v>
      </c>
      <c r="X234" t="s">
        <v>1600</v>
      </c>
      <c r="Y234" t="s">
        <v>1636</v>
      </c>
      <c r="Z234" t="s">
        <v>560</v>
      </c>
      <c r="AA234" t="s">
        <v>154</v>
      </c>
      <c r="AB234" t="s">
        <v>430</v>
      </c>
      <c r="AC234" t="s">
        <v>373</v>
      </c>
      <c r="AL234" t="s">
        <v>1028</v>
      </c>
      <c r="AM234" t="s">
        <v>1022</v>
      </c>
      <c r="AN234" t="s">
        <v>1024</v>
      </c>
      <c r="AO234" t="s">
        <v>682</v>
      </c>
      <c r="AP234" t="s">
        <v>3472</v>
      </c>
      <c r="AQ234" t="s">
        <v>1005</v>
      </c>
      <c r="AU234" t="s">
        <v>3540</v>
      </c>
      <c r="AV234">
        <v>125</v>
      </c>
      <c r="AW234">
        <v>120</v>
      </c>
      <c r="AX234">
        <f>LEN(Units[[#This Row],[special_rules]])</f>
        <v>95</v>
      </c>
    </row>
    <row r="235" spans="1:50" hidden="1" x14ac:dyDescent="0.25">
      <c r="A235">
        <v>234</v>
      </c>
      <c r="B235" t="s">
        <v>1635</v>
      </c>
      <c r="C235" t="s">
        <v>1604</v>
      </c>
      <c r="D235" t="str">
        <f>_xlfn.CONCAT(Units[[#This Row],[unit_name]],IF(Units[[#This Row],[attribut]]="","",_xlfn.CONCAT(" - ",Units[[#This Row],[attribut]])))</f>
        <v>DEFILER - Dreadshadow Behemoth - Mid HP</v>
      </c>
      <c r="E235">
        <v>2</v>
      </c>
      <c r="F235">
        <v>11</v>
      </c>
      <c r="G235" t="s">
        <v>1598</v>
      </c>
      <c r="H235">
        <v>1</v>
      </c>
      <c r="I235" t="s">
        <v>1625</v>
      </c>
      <c r="J235" t="s">
        <v>1626</v>
      </c>
      <c r="L235" t="s">
        <v>1606</v>
      </c>
      <c r="M235" t="s">
        <v>1606</v>
      </c>
      <c r="N235">
        <v>8</v>
      </c>
      <c r="P235">
        <v>14</v>
      </c>
      <c r="Q235">
        <v>13</v>
      </c>
      <c r="R235">
        <v>12</v>
      </c>
      <c r="S235">
        <v>9</v>
      </c>
      <c r="T235">
        <v>5</v>
      </c>
      <c r="U235">
        <v>4</v>
      </c>
      <c r="V235" t="s">
        <v>1601</v>
      </c>
      <c r="W235">
        <v>4</v>
      </c>
      <c r="X235" t="s">
        <v>1600</v>
      </c>
      <c r="Y235" t="s">
        <v>1636</v>
      </c>
      <c r="Z235" t="s">
        <v>560</v>
      </c>
      <c r="AA235" t="s">
        <v>154</v>
      </c>
      <c r="AB235" t="s">
        <v>430</v>
      </c>
      <c r="AC235" t="s">
        <v>373</v>
      </c>
      <c r="AL235" t="s">
        <v>1028</v>
      </c>
      <c r="AM235" t="s">
        <v>1022</v>
      </c>
      <c r="AN235" t="s">
        <v>1024</v>
      </c>
      <c r="AO235" t="s">
        <v>682</v>
      </c>
      <c r="AP235" t="s">
        <v>3472</v>
      </c>
      <c r="AQ235" t="s">
        <v>1005</v>
      </c>
      <c r="AU235" t="s">
        <v>3540</v>
      </c>
      <c r="AV235">
        <v>85</v>
      </c>
      <c r="AW235">
        <v>80</v>
      </c>
      <c r="AX235">
        <f>LEN(Units[[#This Row],[special_rules]])</f>
        <v>95</v>
      </c>
    </row>
    <row r="236" spans="1:50" hidden="1" x14ac:dyDescent="0.25">
      <c r="A236">
        <v>235</v>
      </c>
      <c r="B236" t="s">
        <v>1635</v>
      </c>
      <c r="C236" t="s">
        <v>1608</v>
      </c>
      <c r="D236" t="str">
        <f>_xlfn.CONCAT(Units[[#This Row],[unit_name]],IF(Units[[#This Row],[attribut]]="","",_xlfn.CONCAT(" - ",Units[[#This Row],[attribut]])))</f>
        <v>DEFILER - Dreadshadow Behemoth - Low HP</v>
      </c>
      <c r="E236">
        <v>2</v>
      </c>
      <c r="F236">
        <v>11</v>
      </c>
      <c r="G236" t="s">
        <v>1598</v>
      </c>
      <c r="H236">
        <v>1</v>
      </c>
      <c r="I236" t="s">
        <v>1610</v>
      </c>
      <c r="J236" t="s">
        <v>1605</v>
      </c>
      <c r="L236" t="s">
        <v>1611</v>
      </c>
      <c r="M236" t="s">
        <v>1611</v>
      </c>
      <c r="N236">
        <v>8</v>
      </c>
      <c r="P236">
        <v>13</v>
      </c>
      <c r="Q236">
        <v>12</v>
      </c>
      <c r="R236">
        <v>11</v>
      </c>
      <c r="S236">
        <v>5</v>
      </c>
      <c r="T236">
        <v>4</v>
      </c>
      <c r="U236">
        <v>4</v>
      </c>
      <c r="V236" t="s">
        <v>1607</v>
      </c>
      <c r="W236">
        <v>3</v>
      </c>
      <c r="X236" t="s">
        <v>1600</v>
      </c>
      <c r="Y236" t="s">
        <v>1636</v>
      </c>
      <c r="Z236" t="s">
        <v>560</v>
      </c>
      <c r="AA236" t="s">
        <v>154</v>
      </c>
      <c r="AB236" t="s">
        <v>430</v>
      </c>
      <c r="AC236" t="s">
        <v>373</v>
      </c>
      <c r="AL236" t="s">
        <v>1028</v>
      </c>
      <c r="AM236" t="s">
        <v>1022</v>
      </c>
      <c r="AN236" t="s">
        <v>1024</v>
      </c>
      <c r="AO236" t="s">
        <v>682</v>
      </c>
      <c r="AP236" t="s">
        <v>3472</v>
      </c>
      <c r="AQ236" t="s">
        <v>1005</v>
      </c>
      <c r="AU236" t="s">
        <v>3540</v>
      </c>
      <c r="AV236">
        <v>40</v>
      </c>
      <c r="AW236">
        <v>40</v>
      </c>
      <c r="AX236">
        <f>LEN(Units[[#This Row],[special_rules]])</f>
        <v>95</v>
      </c>
    </row>
    <row r="237" spans="1:50" hidden="1" x14ac:dyDescent="0.25">
      <c r="A237">
        <v>236</v>
      </c>
      <c r="B237" t="s">
        <v>1637</v>
      </c>
      <c r="C237" t="s">
        <v>1597</v>
      </c>
      <c r="D237" t="str">
        <f>_xlfn.CONCAT(Units[[#This Row],[unit_name]],IF(Units[[#This Row],[attribut]]="","",_xlfn.CONCAT(" - ",Units[[#This Row],[attribut]])))</f>
        <v>HELBRUTE - Nightstalker Ravager - Full HP</v>
      </c>
      <c r="E237">
        <v>2</v>
      </c>
      <c r="F237">
        <v>11</v>
      </c>
      <c r="G237" t="s">
        <v>1598</v>
      </c>
      <c r="H237">
        <v>1</v>
      </c>
      <c r="I237" t="s">
        <v>163</v>
      </c>
      <c r="J237" t="s">
        <v>1599</v>
      </c>
      <c r="L237" t="s">
        <v>1600</v>
      </c>
      <c r="M237" t="s">
        <v>1600</v>
      </c>
      <c r="N237">
        <v>8</v>
      </c>
      <c r="P237">
        <v>15</v>
      </c>
      <c r="Q237">
        <v>15</v>
      </c>
      <c r="R237">
        <v>13</v>
      </c>
      <c r="S237">
        <v>8</v>
      </c>
      <c r="T237">
        <v>5</v>
      </c>
      <c r="U237">
        <v>4</v>
      </c>
      <c r="V237" t="s">
        <v>1601</v>
      </c>
      <c r="W237">
        <v>3</v>
      </c>
      <c r="X237" t="s">
        <v>1602</v>
      </c>
      <c r="Y237" t="s">
        <v>1636</v>
      </c>
      <c r="Z237" t="s">
        <v>477</v>
      </c>
      <c r="AA237" t="s">
        <v>108</v>
      </c>
      <c r="AB237" t="s">
        <v>429</v>
      </c>
      <c r="AL237" t="s">
        <v>1030</v>
      </c>
      <c r="AM237" t="s">
        <v>1032</v>
      </c>
      <c r="AN237" t="s">
        <v>1022</v>
      </c>
      <c r="AO237" t="s">
        <v>1024</v>
      </c>
      <c r="AP237" t="s">
        <v>676</v>
      </c>
      <c r="AQ237" t="s">
        <v>3472</v>
      </c>
      <c r="AU237" t="s">
        <v>3541</v>
      </c>
      <c r="AV237">
        <v>100</v>
      </c>
      <c r="AW237">
        <v>100</v>
      </c>
      <c r="AX237">
        <f>LEN(Units[[#This Row],[special_rules]])</f>
        <v>37</v>
      </c>
    </row>
    <row r="238" spans="1:50" hidden="1" x14ac:dyDescent="0.25">
      <c r="A238">
        <v>237</v>
      </c>
      <c r="B238" t="s">
        <v>1637</v>
      </c>
      <c r="C238" t="s">
        <v>1604</v>
      </c>
      <c r="D238" t="str">
        <f>_xlfn.CONCAT(Units[[#This Row],[unit_name]],IF(Units[[#This Row],[attribut]]="","",_xlfn.CONCAT(" - ",Units[[#This Row],[attribut]])))</f>
        <v>HELBRUTE - Nightstalker Ravager - Mid HP</v>
      </c>
      <c r="E238">
        <v>2</v>
      </c>
      <c r="F238">
        <v>11</v>
      </c>
      <c r="G238" t="s">
        <v>1598</v>
      </c>
      <c r="H238">
        <v>1</v>
      </c>
      <c r="I238" t="s">
        <v>1605</v>
      </c>
      <c r="J238" t="s">
        <v>163</v>
      </c>
      <c r="L238" t="s">
        <v>1606</v>
      </c>
      <c r="M238" t="s">
        <v>1606</v>
      </c>
      <c r="N238">
        <v>8</v>
      </c>
      <c r="P238">
        <v>14</v>
      </c>
      <c r="Q238">
        <v>14</v>
      </c>
      <c r="R238">
        <v>12</v>
      </c>
      <c r="S238">
        <v>5</v>
      </c>
      <c r="T238">
        <v>4</v>
      </c>
      <c r="U238">
        <v>4</v>
      </c>
      <c r="V238" t="s">
        <v>1607</v>
      </c>
      <c r="W238">
        <v>2</v>
      </c>
      <c r="X238" t="s">
        <v>1602</v>
      </c>
      <c r="Y238" t="s">
        <v>1636</v>
      </c>
      <c r="Z238" t="s">
        <v>477</v>
      </c>
      <c r="AA238" t="s">
        <v>108</v>
      </c>
      <c r="AB238" t="s">
        <v>429</v>
      </c>
      <c r="AL238" t="s">
        <v>1030</v>
      </c>
      <c r="AM238" t="s">
        <v>1032</v>
      </c>
      <c r="AN238" t="s">
        <v>1022</v>
      </c>
      <c r="AO238" t="s">
        <v>1024</v>
      </c>
      <c r="AP238" t="s">
        <v>676</v>
      </c>
      <c r="AQ238" t="s">
        <v>3472</v>
      </c>
      <c r="AU238" t="s">
        <v>3541</v>
      </c>
      <c r="AV238">
        <v>60</v>
      </c>
      <c r="AW238">
        <v>60</v>
      </c>
      <c r="AX238">
        <f>LEN(Units[[#This Row],[special_rules]])</f>
        <v>37</v>
      </c>
    </row>
    <row r="239" spans="1:50" hidden="1" x14ac:dyDescent="0.25">
      <c r="A239">
        <v>238</v>
      </c>
      <c r="B239" t="s">
        <v>1637</v>
      </c>
      <c r="C239" t="s">
        <v>1608</v>
      </c>
      <c r="D239" t="str">
        <f>_xlfn.CONCAT(Units[[#This Row],[unit_name]],IF(Units[[#This Row],[attribut]]="","",_xlfn.CONCAT(" - ",Units[[#This Row],[attribut]])))</f>
        <v>HELBRUTE - Nightstalker Ravager - Low HP</v>
      </c>
      <c r="E239">
        <v>2</v>
      </c>
      <c r="F239">
        <v>11</v>
      </c>
      <c r="G239" t="s">
        <v>1598</v>
      </c>
      <c r="H239">
        <v>1</v>
      </c>
      <c r="I239" t="s">
        <v>1609</v>
      </c>
      <c r="J239" t="s">
        <v>1610</v>
      </c>
      <c r="L239" t="s">
        <v>1611</v>
      </c>
      <c r="M239" t="s">
        <v>1611</v>
      </c>
      <c r="N239">
        <v>8</v>
      </c>
      <c r="P239">
        <v>13</v>
      </c>
      <c r="Q239">
        <v>13</v>
      </c>
      <c r="R239">
        <v>11</v>
      </c>
      <c r="S239">
        <v>3</v>
      </c>
      <c r="T239">
        <v>3</v>
      </c>
      <c r="U239">
        <v>4</v>
      </c>
      <c r="V239" t="s">
        <v>1612</v>
      </c>
      <c r="W239">
        <v>1</v>
      </c>
      <c r="X239" t="s">
        <v>1602</v>
      </c>
      <c r="Y239" t="s">
        <v>1636</v>
      </c>
      <c r="Z239" t="s">
        <v>477</v>
      </c>
      <c r="AA239" t="s">
        <v>108</v>
      </c>
      <c r="AB239" t="s">
        <v>429</v>
      </c>
      <c r="AL239" t="s">
        <v>1030</v>
      </c>
      <c r="AM239" t="s">
        <v>1032</v>
      </c>
      <c r="AN239" t="s">
        <v>1022</v>
      </c>
      <c r="AO239" t="s">
        <v>1024</v>
      </c>
      <c r="AP239" t="s">
        <v>676</v>
      </c>
      <c r="AQ239" t="s">
        <v>3472</v>
      </c>
      <c r="AU239" t="s">
        <v>3541</v>
      </c>
      <c r="AV239">
        <v>30</v>
      </c>
      <c r="AW239">
        <v>30</v>
      </c>
      <c r="AX239">
        <f>LEN(Units[[#This Row],[special_rules]])</f>
        <v>37</v>
      </c>
    </row>
    <row r="240" spans="1:50" hidden="1" x14ac:dyDescent="0.25">
      <c r="A240">
        <v>239</v>
      </c>
      <c r="B240" t="s">
        <v>1638</v>
      </c>
      <c r="C240" t="s">
        <v>1597</v>
      </c>
      <c r="D240" t="str">
        <f>_xlfn.CONCAT(Units[[#This Row],[unit_name]],IF(Units[[#This Row],[attribut]]="","",_xlfn.CONCAT(" - ",Units[[#This Row],[attribut]])))</f>
        <v>CONTEMPTOR DREADNOUGHT - Shadowclaw Decimator - Full HP</v>
      </c>
      <c r="E240">
        <v>2</v>
      </c>
      <c r="F240">
        <v>11</v>
      </c>
      <c r="G240" t="s">
        <v>1598</v>
      </c>
      <c r="H240">
        <v>1</v>
      </c>
      <c r="I240" t="s">
        <v>163</v>
      </c>
      <c r="J240" t="s">
        <v>1599</v>
      </c>
      <c r="L240" t="s">
        <v>1600</v>
      </c>
      <c r="M240" t="s">
        <v>1600</v>
      </c>
      <c r="N240">
        <v>8</v>
      </c>
      <c r="P240">
        <v>16</v>
      </c>
      <c r="Q240">
        <v>15</v>
      </c>
      <c r="R240">
        <v>13</v>
      </c>
      <c r="S240">
        <v>10</v>
      </c>
      <c r="T240">
        <v>5</v>
      </c>
      <c r="U240">
        <v>4</v>
      </c>
      <c r="V240" t="s">
        <v>1601</v>
      </c>
      <c r="W240">
        <v>3</v>
      </c>
      <c r="X240" t="s">
        <v>1602</v>
      </c>
      <c r="Y240" t="s">
        <v>1616</v>
      </c>
      <c r="Z240" t="s">
        <v>155</v>
      </c>
      <c r="AA240" t="s">
        <v>108</v>
      </c>
      <c r="AB240" t="s">
        <v>409</v>
      </c>
      <c r="AC240" t="s">
        <v>408</v>
      </c>
      <c r="AL240" t="s">
        <v>1030</v>
      </c>
      <c r="AM240" t="s">
        <v>686</v>
      </c>
      <c r="AN240" t="s">
        <v>676</v>
      </c>
      <c r="AO240" t="s">
        <v>3472</v>
      </c>
      <c r="AU240" t="s">
        <v>1639</v>
      </c>
      <c r="AV240">
        <v>125</v>
      </c>
      <c r="AW240">
        <v>130</v>
      </c>
      <c r="AX240">
        <f>LEN(Units[[#This Row],[special_rules]])</f>
        <v>85</v>
      </c>
    </row>
    <row r="241" spans="1:50" hidden="1" x14ac:dyDescent="0.25">
      <c r="A241">
        <v>240</v>
      </c>
      <c r="B241" t="s">
        <v>1638</v>
      </c>
      <c r="C241" t="s">
        <v>1604</v>
      </c>
      <c r="D241" t="str">
        <f>_xlfn.CONCAT(Units[[#This Row],[unit_name]],IF(Units[[#This Row],[attribut]]="","",_xlfn.CONCAT(" - ",Units[[#This Row],[attribut]])))</f>
        <v>CONTEMPTOR DREADNOUGHT - Shadowclaw Decimator - Mid HP</v>
      </c>
      <c r="E241">
        <v>2</v>
      </c>
      <c r="F241">
        <v>11</v>
      </c>
      <c r="G241" t="s">
        <v>1598</v>
      </c>
      <c r="H241">
        <v>1</v>
      </c>
      <c r="I241" t="s">
        <v>1605</v>
      </c>
      <c r="J241" t="s">
        <v>163</v>
      </c>
      <c r="L241" t="s">
        <v>1606</v>
      </c>
      <c r="M241" t="s">
        <v>1606</v>
      </c>
      <c r="N241">
        <v>8</v>
      </c>
      <c r="P241">
        <v>15</v>
      </c>
      <c r="Q241">
        <v>14</v>
      </c>
      <c r="R241">
        <v>12</v>
      </c>
      <c r="S241">
        <v>7</v>
      </c>
      <c r="T241">
        <v>4</v>
      </c>
      <c r="U241">
        <v>4</v>
      </c>
      <c r="V241" t="s">
        <v>1607</v>
      </c>
      <c r="W241">
        <v>2</v>
      </c>
      <c r="X241" t="s">
        <v>1602</v>
      </c>
      <c r="Y241" t="s">
        <v>1616</v>
      </c>
      <c r="Z241" t="s">
        <v>155</v>
      </c>
      <c r="AA241" t="s">
        <v>108</v>
      </c>
      <c r="AB241" t="s">
        <v>409</v>
      </c>
      <c r="AC241" t="s">
        <v>408</v>
      </c>
      <c r="AL241" t="s">
        <v>1030</v>
      </c>
      <c r="AM241" t="s">
        <v>686</v>
      </c>
      <c r="AN241" t="s">
        <v>676</v>
      </c>
      <c r="AO241" t="s">
        <v>3472</v>
      </c>
      <c r="AU241" t="s">
        <v>1639</v>
      </c>
      <c r="AV241">
        <v>80</v>
      </c>
      <c r="AW241">
        <v>80</v>
      </c>
      <c r="AX241">
        <f>LEN(Units[[#This Row],[special_rules]])</f>
        <v>85</v>
      </c>
    </row>
    <row r="242" spans="1:50" hidden="1" x14ac:dyDescent="0.25">
      <c r="A242">
        <v>241</v>
      </c>
      <c r="B242" t="s">
        <v>1638</v>
      </c>
      <c r="C242" t="s">
        <v>1608</v>
      </c>
      <c r="D242" t="str">
        <f>_xlfn.CONCAT(Units[[#This Row],[unit_name]],IF(Units[[#This Row],[attribut]]="","",_xlfn.CONCAT(" - ",Units[[#This Row],[attribut]])))</f>
        <v>CONTEMPTOR DREADNOUGHT - Shadowclaw Decimator - Low HP</v>
      </c>
      <c r="E242">
        <v>2</v>
      </c>
      <c r="F242">
        <v>11</v>
      </c>
      <c r="G242" t="s">
        <v>1598</v>
      </c>
      <c r="H242">
        <v>1</v>
      </c>
      <c r="I242" t="s">
        <v>1609</v>
      </c>
      <c r="J242" t="s">
        <v>1610</v>
      </c>
      <c r="L242" t="s">
        <v>1611</v>
      </c>
      <c r="M242" t="s">
        <v>1611</v>
      </c>
      <c r="N242">
        <v>8</v>
      </c>
      <c r="P242">
        <v>14</v>
      </c>
      <c r="Q242">
        <v>13</v>
      </c>
      <c r="R242">
        <v>11</v>
      </c>
      <c r="S242">
        <v>3</v>
      </c>
      <c r="T242">
        <v>3</v>
      </c>
      <c r="U242">
        <v>4</v>
      </c>
      <c r="V242" t="s">
        <v>1612</v>
      </c>
      <c r="W242">
        <v>1</v>
      </c>
      <c r="X242" t="s">
        <v>1602</v>
      </c>
      <c r="Y242" t="s">
        <v>1616</v>
      </c>
      <c r="Z242" t="s">
        <v>155</v>
      </c>
      <c r="AA242" t="s">
        <v>108</v>
      </c>
      <c r="AB242" t="s">
        <v>409</v>
      </c>
      <c r="AC242" t="s">
        <v>408</v>
      </c>
      <c r="AL242" t="s">
        <v>1030</v>
      </c>
      <c r="AM242" t="s">
        <v>686</v>
      </c>
      <c r="AN242" t="s">
        <v>676</v>
      </c>
      <c r="AO242" t="s">
        <v>3472</v>
      </c>
      <c r="AU242" t="s">
        <v>1639</v>
      </c>
      <c r="AV242">
        <v>40</v>
      </c>
      <c r="AW242">
        <v>40</v>
      </c>
      <c r="AX242">
        <f>LEN(Units[[#This Row],[special_rules]])</f>
        <v>85</v>
      </c>
    </row>
    <row r="243" spans="1:50" hidden="1" x14ac:dyDescent="0.25">
      <c r="A243">
        <v>242</v>
      </c>
      <c r="B243" t="s">
        <v>2143</v>
      </c>
      <c r="C243" t="s">
        <v>1597</v>
      </c>
      <c r="D243" t="str">
        <f>_xlfn.CONCAT(Units[[#This Row],[unit_name]],IF(Units[[#This Row],[attribut]]="","",_xlfn.CONCAT(" - ",Units[[#This Row],[attribut]])))</f>
        <v>MORTARION - Mortarion the Reaper, The Pale King - Full HP</v>
      </c>
      <c r="E243">
        <v>2</v>
      </c>
      <c r="F243">
        <v>12</v>
      </c>
      <c r="G243" t="s">
        <v>1742</v>
      </c>
      <c r="H243">
        <v>1</v>
      </c>
      <c r="I243" t="s">
        <v>1628</v>
      </c>
      <c r="L243" t="s">
        <v>1602</v>
      </c>
      <c r="M243" t="s">
        <v>1602</v>
      </c>
      <c r="N243">
        <v>7</v>
      </c>
      <c r="O243">
        <v>12</v>
      </c>
      <c r="S243">
        <v>17</v>
      </c>
      <c r="T243">
        <v>6</v>
      </c>
      <c r="U243">
        <v>3</v>
      </c>
      <c r="V243" t="s">
        <v>1611</v>
      </c>
      <c r="W243">
        <v>6</v>
      </c>
      <c r="X243" t="s">
        <v>1602</v>
      </c>
      <c r="Y243" t="s">
        <v>1619</v>
      </c>
      <c r="Z243" t="s">
        <v>586</v>
      </c>
      <c r="AA243" t="s">
        <v>3481</v>
      </c>
      <c r="AB243" t="s">
        <v>590</v>
      </c>
      <c r="AC243" t="s">
        <v>562</v>
      </c>
      <c r="AL243" t="s">
        <v>1034</v>
      </c>
      <c r="AM243" t="s">
        <v>1036</v>
      </c>
      <c r="AN243" t="s">
        <v>1038</v>
      </c>
      <c r="AO243" t="s">
        <v>1040</v>
      </c>
      <c r="AP243" t="s">
        <v>1042</v>
      </c>
      <c r="AQ243" t="s">
        <v>1044</v>
      </c>
      <c r="AR243" t="s">
        <v>1046</v>
      </c>
      <c r="AS243" t="s">
        <v>1012</v>
      </c>
      <c r="AT243" t="s">
        <v>2144</v>
      </c>
      <c r="AU243" t="s">
        <v>3542</v>
      </c>
      <c r="AV243">
        <v>480</v>
      </c>
      <c r="AW243">
        <v>390</v>
      </c>
      <c r="AX243">
        <f>LEN(Units[[#This Row],[special_rules]])</f>
        <v>203</v>
      </c>
    </row>
    <row r="244" spans="1:50" hidden="1" x14ac:dyDescent="0.25">
      <c r="A244">
        <v>243</v>
      </c>
      <c r="B244" t="s">
        <v>2143</v>
      </c>
      <c r="C244" t="s">
        <v>1604</v>
      </c>
      <c r="D244" t="str">
        <f>_xlfn.CONCAT(Units[[#This Row],[unit_name]],IF(Units[[#This Row],[attribut]]="","",_xlfn.CONCAT(" - ",Units[[#This Row],[attribut]])))</f>
        <v>MORTARION - Mortarion the Reaper, The Pale King - Mid HP</v>
      </c>
      <c r="E244">
        <v>2</v>
      </c>
      <c r="F244">
        <v>12</v>
      </c>
      <c r="G244" t="s">
        <v>1742</v>
      </c>
      <c r="H244">
        <v>1</v>
      </c>
      <c r="I244" t="s">
        <v>1599</v>
      </c>
      <c r="L244" t="s">
        <v>1600</v>
      </c>
      <c r="M244" t="s">
        <v>1600</v>
      </c>
      <c r="N244">
        <v>6</v>
      </c>
      <c r="O244">
        <v>11</v>
      </c>
      <c r="S244">
        <v>12</v>
      </c>
      <c r="T244">
        <v>5</v>
      </c>
      <c r="U244">
        <v>3</v>
      </c>
      <c r="V244" t="s">
        <v>1601</v>
      </c>
      <c r="W244">
        <v>5</v>
      </c>
      <c r="X244" t="s">
        <v>1602</v>
      </c>
      <c r="Y244" t="s">
        <v>1619</v>
      </c>
      <c r="Z244" t="s">
        <v>586</v>
      </c>
      <c r="AA244" t="s">
        <v>3481</v>
      </c>
      <c r="AB244" t="s">
        <v>590</v>
      </c>
      <c r="AC244" t="s">
        <v>562</v>
      </c>
      <c r="AL244" t="s">
        <v>1034</v>
      </c>
      <c r="AM244" t="s">
        <v>1036</v>
      </c>
      <c r="AN244" t="s">
        <v>1038</v>
      </c>
      <c r="AO244" t="s">
        <v>1040</v>
      </c>
      <c r="AP244" t="s">
        <v>1042</v>
      </c>
      <c r="AQ244" t="s">
        <v>1044</v>
      </c>
      <c r="AR244" t="s">
        <v>1046</v>
      </c>
      <c r="AS244" t="s">
        <v>1012</v>
      </c>
      <c r="AT244" t="s">
        <v>2144</v>
      </c>
      <c r="AU244" t="s">
        <v>3542</v>
      </c>
      <c r="AV244">
        <v>320</v>
      </c>
      <c r="AW244">
        <v>350</v>
      </c>
      <c r="AX244">
        <f>LEN(Units[[#This Row],[special_rules]])</f>
        <v>203</v>
      </c>
    </row>
    <row r="245" spans="1:50" hidden="1" x14ac:dyDescent="0.25">
      <c r="A245">
        <v>244</v>
      </c>
      <c r="B245" t="s">
        <v>2143</v>
      </c>
      <c r="C245" t="s">
        <v>1608</v>
      </c>
      <c r="D245" t="str">
        <f>_xlfn.CONCAT(Units[[#This Row],[unit_name]],IF(Units[[#This Row],[attribut]]="","",_xlfn.CONCAT(" - ",Units[[#This Row],[attribut]])))</f>
        <v>MORTARION - Mortarion the Reaper, The Pale King - Low HP</v>
      </c>
      <c r="E245">
        <v>2</v>
      </c>
      <c r="F245">
        <v>12</v>
      </c>
      <c r="G245" t="s">
        <v>1742</v>
      </c>
      <c r="H245">
        <v>1</v>
      </c>
      <c r="I245" t="s">
        <v>241</v>
      </c>
      <c r="L245" t="s">
        <v>1606</v>
      </c>
      <c r="M245" t="s">
        <v>1606</v>
      </c>
      <c r="N245">
        <v>5</v>
      </c>
      <c r="O245">
        <v>10</v>
      </c>
      <c r="S245">
        <v>6</v>
      </c>
      <c r="T245">
        <v>4</v>
      </c>
      <c r="U245">
        <v>3</v>
      </c>
      <c r="V245" t="s">
        <v>1607</v>
      </c>
      <c r="W245">
        <v>4</v>
      </c>
      <c r="X245" t="s">
        <v>1602</v>
      </c>
      <c r="Y245" t="s">
        <v>1619</v>
      </c>
      <c r="Z245" t="s">
        <v>586</v>
      </c>
      <c r="AA245" t="s">
        <v>3481</v>
      </c>
      <c r="AB245" t="s">
        <v>590</v>
      </c>
      <c r="AC245" t="s">
        <v>562</v>
      </c>
      <c r="AL245" t="s">
        <v>1034</v>
      </c>
      <c r="AM245" t="s">
        <v>1036</v>
      </c>
      <c r="AN245" t="s">
        <v>1038</v>
      </c>
      <c r="AO245" t="s">
        <v>1040</v>
      </c>
      <c r="AP245" t="s">
        <v>1042</v>
      </c>
      <c r="AQ245" t="s">
        <v>1044</v>
      </c>
      <c r="AR245" t="s">
        <v>1046</v>
      </c>
      <c r="AS245" t="s">
        <v>1012</v>
      </c>
      <c r="AT245" t="s">
        <v>2144</v>
      </c>
      <c r="AU245" t="s">
        <v>3542</v>
      </c>
      <c r="AV245">
        <v>160</v>
      </c>
      <c r="AW245">
        <v>160</v>
      </c>
      <c r="AX245">
        <f>LEN(Units[[#This Row],[special_rules]])</f>
        <v>203</v>
      </c>
    </row>
    <row r="246" spans="1:50" hidden="1" x14ac:dyDescent="0.25">
      <c r="A246">
        <v>245</v>
      </c>
      <c r="B246" t="s">
        <v>2145</v>
      </c>
      <c r="D246" t="str">
        <f>_xlfn.CONCAT(Units[[#This Row],[unit_name]],IF(Units[[#This Row],[attribut]]="","",_xlfn.CONCAT(" - ",Units[[#This Row],[attribut]])))</f>
        <v>TYPHUS - Calas Typhon, First Captain of the Death Guard, The Left Hand of Mortarion, Master of the Terminus Est</v>
      </c>
      <c r="E246">
        <v>2</v>
      </c>
      <c r="F246">
        <v>12</v>
      </c>
      <c r="G246" t="s">
        <v>1744</v>
      </c>
      <c r="H246">
        <v>1</v>
      </c>
      <c r="I246" t="s">
        <v>1625</v>
      </c>
      <c r="L246" t="s">
        <v>1602</v>
      </c>
      <c r="M246" t="s">
        <v>1602</v>
      </c>
      <c r="N246">
        <v>5</v>
      </c>
      <c r="O246">
        <v>7</v>
      </c>
      <c r="S246">
        <v>6</v>
      </c>
      <c r="T246">
        <v>5</v>
      </c>
      <c r="U246">
        <v>3</v>
      </c>
      <c r="V246" t="s">
        <v>1601</v>
      </c>
      <c r="W246">
        <v>1</v>
      </c>
      <c r="X246" t="s">
        <v>1602</v>
      </c>
      <c r="Y246" t="s">
        <v>1619</v>
      </c>
      <c r="Z246" t="s">
        <v>3411</v>
      </c>
      <c r="AA246" t="s">
        <v>186</v>
      </c>
      <c r="AB246" t="s">
        <v>240</v>
      </c>
      <c r="AL246" t="s">
        <v>1048</v>
      </c>
      <c r="AM246" t="s">
        <v>1050</v>
      </c>
      <c r="AN246" t="s">
        <v>1012</v>
      </c>
      <c r="AT246" t="s">
        <v>2146</v>
      </c>
      <c r="AU246" t="s">
        <v>2147</v>
      </c>
      <c r="AV246">
        <v>235</v>
      </c>
      <c r="AW246">
        <v>220</v>
      </c>
      <c r="AX246">
        <f>LEN(Units[[#This Row],[special_rules]])</f>
        <v>141</v>
      </c>
    </row>
    <row r="247" spans="1:50" hidden="1" x14ac:dyDescent="0.25">
      <c r="A247">
        <v>246</v>
      </c>
      <c r="B247" t="s">
        <v>1854</v>
      </c>
      <c r="D247" t="str">
        <f>_xlfn.CONCAT(Units[[#This Row],[unit_name]],IF(Units[[#This Row],[attribut]]="","",_xlfn.CONCAT(" - ",Units[[#This Row],[attribut]])))</f>
        <v>LORD OF CONTAGION - Lord Felthius</v>
      </c>
      <c r="E247">
        <v>2</v>
      </c>
      <c r="F247">
        <v>12</v>
      </c>
      <c r="G247" t="s">
        <v>1744</v>
      </c>
      <c r="H247">
        <v>1</v>
      </c>
      <c r="I247" t="s">
        <v>1605</v>
      </c>
      <c r="L247" t="s">
        <v>1602</v>
      </c>
      <c r="M247" t="s">
        <v>1602</v>
      </c>
      <c r="N247">
        <v>4</v>
      </c>
      <c r="O247">
        <v>6</v>
      </c>
      <c r="S247">
        <v>6</v>
      </c>
      <c r="T247">
        <v>5</v>
      </c>
      <c r="U247">
        <v>3</v>
      </c>
      <c r="V247" t="s">
        <v>1601</v>
      </c>
      <c r="W247">
        <v>1</v>
      </c>
      <c r="X247" t="s">
        <v>1602</v>
      </c>
      <c r="Y247" t="s">
        <v>1619</v>
      </c>
      <c r="Z247" t="s">
        <v>1855</v>
      </c>
      <c r="AL247" t="s">
        <v>1052</v>
      </c>
      <c r="AM247" t="s">
        <v>1054</v>
      </c>
      <c r="AN247" t="s">
        <v>1012</v>
      </c>
      <c r="AU247" t="s">
        <v>1856</v>
      </c>
      <c r="AV247">
        <v>125</v>
      </c>
      <c r="AW247">
        <v>130</v>
      </c>
      <c r="AX247">
        <f>LEN(Units[[#This Row],[special_rules]])</f>
        <v>111</v>
      </c>
    </row>
    <row r="248" spans="1:50" hidden="1" x14ac:dyDescent="0.25">
      <c r="A248">
        <v>247</v>
      </c>
      <c r="B248" t="s">
        <v>2148</v>
      </c>
      <c r="D248" t="str">
        <f>_xlfn.CONCAT(Units[[#This Row],[unit_name]],IF(Units[[#This Row],[attribut]]="","",_xlfn.CONCAT(" - ",Units[[#This Row],[attribut]])))</f>
        <v>MALIGNANT PLAGUECASTER - Nurgus the Pustulent</v>
      </c>
      <c r="E248">
        <v>2</v>
      </c>
      <c r="F248">
        <v>12</v>
      </c>
      <c r="G248" t="s">
        <v>1744</v>
      </c>
      <c r="H248">
        <v>1</v>
      </c>
      <c r="I248" t="s">
        <v>1625</v>
      </c>
      <c r="L248" t="s">
        <v>1600</v>
      </c>
      <c r="M248" t="s">
        <v>1600</v>
      </c>
      <c r="N248">
        <v>4</v>
      </c>
      <c r="O248">
        <v>5</v>
      </c>
      <c r="S248">
        <v>4</v>
      </c>
      <c r="T248">
        <v>3</v>
      </c>
      <c r="U248">
        <v>3</v>
      </c>
      <c r="V248" t="s">
        <v>1601</v>
      </c>
      <c r="W248">
        <v>1</v>
      </c>
      <c r="X248" t="s">
        <v>1600</v>
      </c>
      <c r="Y248" t="s">
        <v>1619</v>
      </c>
      <c r="Z248" t="s">
        <v>229</v>
      </c>
      <c r="AA248" t="s">
        <v>2797</v>
      </c>
      <c r="AB248" t="s">
        <v>417</v>
      </c>
      <c r="AL248" t="s">
        <v>1056</v>
      </c>
      <c r="AM248" t="s">
        <v>1058</v>
      </c>
      <c r="AN248" t="s">
        <v>1012</v>
      </c>
      <c r="AT248" t="s">
        <v>2146</v>
      </c>
      <c r="AU248" t="s">
        <v>2149</v>
      </c>
      <c r="AV248">
        <v>80</v>
      </c>
      <c r="AW248">
        <v>80</v>
      </c>
      <c r="AX248">
        <f>LEN(Units[[#This Row],[special_rules]])</f>
        <v>109</v>
      </c>
    </row>
    <row r="249" spans="1:50" hidden="1" x14ac:dyDescent="0.25">
      <c r="A249">
        <v>248</v>
      </c>
      <c r="B249" t="s">
        <v>2042</v>
      </c>
      <c r="D249" t="str">
        <f>_xlfn.CONCAT(Units[[#This Row],[unit_name]],IF(Units[[#This Row],[attribut]]="","",_xlfn.CONCAT(" - ",Units[[#This Row],[attribut]])))</f>
        <v>PLAGUE MARINES - Blightwalkers</v>
      </c>
      <c r="E249">
        <v>2</v>
      </c>
      <c r="F249">
        <v>12</v>
      </c>
      <c r="G249" t="s">
        <v>1744</v>
      </c>
      <c r="H249">
        <v>7</v>
      </c>
      <c r="I249" t="s">
        <v>1625</v>
      </c>
      <c r="L249" t="s">
        <v>1600</v>
      </c>
      <c r="M249" t="s">
        <v>1600</v>
      </c>
      <c r="N249">
        <v>4</v>
      </c>
      <c r="O249">
        <v>5</v>
      </c>
      <c r="S249">
        <v>2</v>
      </c>
      <c r="T249">
        <v>2</v>
      </c>
      <c r="U249">
        <v>3</v>
      </c>
      <c r="V249" t="s">
        <v>1601</v>
      </c>
      <c r="W249">
        <v>2</v>
      </c>
      <c r="X249" t="s">
        <v>1600</v>
      </c>
      <c r="Z249" t="s">
        <v>231</v>
      </c>
      <c r="AA249" t="s">
        <v>236</v>
      </c>
      <c r="AB249" t="s">
        <v>150</v>
      </c>
      <c r="AC249" t="s">
        <v>45</v>
      </c>
      <c r="AD249" t="s">
        <v>371</v>
      </c>
      <c r="AE249" t="s">
        <v>41</v>
      </c>
      <c r="AF249" t="s">
        <v>364</v>
      </c>
      <c r="AG249" t="s">
        <v>365</v>
      </c>
      <c r="AL249" t="s">
        <v>1060</v>
      </c>
      <c r="AM249" t="s">
        <v>1012</v>
      </c>
      <c r="AU249" t="s">
        <v>2043</v>
      </c>
      <c r="AV249">
        <v>330</v>
      </c>
      <c r="AW249">
        <v>350</v>
      </c>
      <c r="AX249">
        <f>LEN(Units[[#This Row],[special_rules]])</f>
        <v>72</v>
      </c>
    </row>
    <row r="250" spans="1:50" hidden="1" x14ac:dyDescent="0.25">
      <c r="A250">
        <v>249</v>
      </c>
      <c r="B250" t="s">
        <v>2044</v>
      </c>
      <c r="D250" t="str">
        <f>_xlfn.CONCAT(Units[[#This Row],[unit_name]],IF(Units[[#This Row],[attribut]]="","",_xlfn.CONCAT(" - ",Units[[#This Row],[attribut]])))</f>
        <v>PLAGUE MARINES - Pestilent Sentinels</v>
      </c>
      <c r="E250">
        <v>2</v>
      </c>
      <c r="F250">
        <v>12</v>
      </c>
      <c r="G250" t="s">
        <v>1744</v>
      </c>
      <c r="H250">
        <v>7</v>
      </c>
      <c r="I250" t="s">
        <v>1625</v>
      </c>
      <c r="L250" t="s">
        <v>1600</v>
      </c>
      <c r="M250" t="s">
        <v>1600</v>
      </c>
      <c r="N250">
        <v>4</v>
      </c>
      <c r="O250">
        <v>5</v>
      </c>
      <c r="S250">
        <v>2</v>
      </c>
      <c r="T250">
        <v>2</v>
      </c>
      <c r="U250">
        <v>3</v>
      </c>
      <c r="V250" t="s">
        <v>1601</v>
      </c>
      <c r="W250">
        <v>2</v>
      </c>
      <c r="X250" t="s">
        <v>1600</v>
      </c>
      <c r="Z250" t="s">
        <v>231</v>
      </c>
      <c r="AA250" t="s">
        <v>3439</v>
      </c>
      <c r="AB250" t="s">
        <v>304</v>
      </c>
      <c r="AC250" t="s">
        <v>41</v>
      </c>
      <c r="AL250" t="s">
        <v>1060</v>
      </c>
      <c r="AM250" t="s">
        <v>1012</v>
      </c>
      <c r="AU250" t="s">
        <v>2043</v>
      </c>
      <c r="AV250">
        <v>230</v>
      </c>
      <c r="AW250">
        <v>210</v>
      </c>
      <c r="AX250">
        <f>LEN(Units[[#This Row],[special_rules]])</f>
        <v>72</v>
      </c>
    </row>
    <row r="251" spans="1:50" hidden="1" x14ac:dyDescent="0.25">
      <c r="A251">
        <v>250</v>
      </c>
      <c r="B251" t="s">
        <v>2045</v>
      </c>
      <c r="D251" t="str">
        <f>_xlfn.CONCAT(Units[[#This Row],[unit_name]],IF(Units[[#This Row],[attribut]]="","",_xlfn.CONCAT(" - ",Units[[#This Row],[attribut]])))</f>
        <v>POXWALKERS - Poxguard Legion</v>
      </c>
      <c r="E251">
        <v>2</v>
      </c>
      <c r="F251">
        <v>12</v>
      </c>
      <c r="G251" t="s">
        <v>1744</v>
      </c>
      <c r="H251">
        <v>20</v>
      </c>
      <c r="I251" t="s">
        <v>1605</v>
      </c>
      <c r="L251" t="s">
        <v>1611</v>
      </c>
      <c r="M251" t="s">
        <v>1611</v>
      </c>
      <c r="N251">
        <v>3</v>
      </c>
      <c r="O251">
        <v>4</v>
      </c>
      <c r="S251">
        <v>1</v>
      </c>
      <c r="T251">
        <v>1</v>
      </c>
      <c r="U251">
        <v>2</v>
      </c>
      <c r="V251" t="s">
        <v>1612</v>
      </c>
      <c r="W251">
        <v>1</v>
      </c>
      <c r="X251" t="s">
        <v>1601</v>
      </c>
      <c r="Z251" t="s">
        <v>35</v>
      </c>
      <c r="AL251" t="s">
        <v>1062</v>
      </c>
      <c r="AM251" t="s">
        <v>1012</v>
      </c>
      <c r="AU251" t="s">
        <v>2046</v>
      </c>
      <c r="AV251">
        <v>140</v>
      </c>
      <c r="AW251">
        <v>200</v>
      </c>
      <c r="AX251">
        <f>LEN(Units[[#This Row],[special_rules]])</f>
        <v>54</v>
      </c>
    </row>
    <row r="252" spans="1:50" hidden="1" x14ac:dyDescent="0.25">
      <c r="A252">
        <v>251</v>
      </c>
      <c r="B252" t="s">
        <v>1857</v>
      </c>
      <c r="D252" t="str">
        <f>_xlfn.CONCAT(Units[[#This Row],[unit_name]],IF(Units[[#This Row],[attribut]]="","",_xlfn.CONCAT(" - ",Units[[#This Row],[attribut]])))</f>
        <v>NOXIOUS BLIGHTBRINGER - Blightlord Septimus</v>
      </c>
      <c r="E252">
        <v>2</v>
      </c>
      <c r="F252">
        <v>12</v>
      </c>
      <c r="G252" t="s">
        <v>1744</v>
      </c>
      <c r="H252">
        <v>1</v>
      </c>
      <c r="I252" t="s">
        <v>1625</v>
      </c>
      <c r="L252" t="s">
        <v>1600</v>
      </c>
      <c r="M252" t="s">
        <v>1600</v>
      </c>
      <c r="N252">
        <v>4</v>
      </c>
      <c r="O252">
        <v>5</v>
      </c>
      <c r="S252">
        <v>4</v>
      </c>
      <c r="T252">
        <v>3</v>
      </c>
      <c r="U252">
        <v>3</v>
      </c>
      <c r="V252" t="s">
        <v>1601</v>
      </c>
      <c r="W252">
        <v>1</v>
      </c>
      <c r="X252" t="s">
        <v>1600</v>
      </c>
      <c r="Z252" t="s">
        <v>3412</v>
      </c>
      <c r="AA252" t="s">
        <v>366</v>
      </c>
      <c r="AL252" t="s">
        <v>1064</v>
      </c>
      <c r="AM252" t="s">
        <v>1065</v>
      </c>
      <c r="AN252" t="s">
        <v>1012</v>
      </c>
      <c r="AU252" t="s">
        <v>1858</v>
      </c>
      <c r="AV252">
        <v>60</v>
      </c>
      <c r="AW252">
        <v>60</v>
      </c>
      <c r="AX252">
        <f>LEN(Units[[#This Row],[special_rules]])</f>
        <v>96</v>
      </c>
    </row>
    <row r="253" spans="1:50" hidden="1" x14ac:dyDescent="0.25">
      <c r="A253">
        <v>252</v>
      </c>
      <c r="B253" t="s">
        <v>1859</v>
      </c>
      <c r="D253" t="str">
        <f>_xlfn.CONCAT(Units[[#This Row],[unit_name]],IF(Units[[#This Row],[attribut]]="","",_xlfn.CONCAT(" - ",Units[[#This Row],[attribut]])))</f>
        <v>TALLYMAN - Festeron the Rotten</v>
      </c>
      <c r="E253">
        <v>2</v>
      </c>
      <c r="F253">
        <v>12</v>
      </c>
      <c r="G253" t="s">
        <v>1744</v>
      </c>
      <c r="H253">
        <v>1</v>
      </c>
      <c r="I253" t="s">
        <v>1625</v>
      </c>
      <c r="L253" t="s">
        <v>1600</v>
      </c>
      <c r="M253" t="s">
        <v>1600</v>
      </c>
      <c r="N253">
        <v>4</v>
      </c>
      <c r="O253">
        <v>5</v>
      </c>
      <c r="S253">
        <v>4</v>
      </c>
      <c r="T253">
        <v>3</v>
      </c>
      <c r="U253">
        <v>3</v>
      </c>
      <c r="V253" t="s">
        <v>1601</v>
      </c>
      <c r="W253">
        <v>1</v>
      </c>
      <c r="X253" t="s">
        <v>1600</v>
      </c>
      <c r="Z253" t="s">
        <v>3412</v>
      </c>
      <c r="AA253" t="s">
        <v>41</v>
      </c>
      <c r="AL253" t="s">
        <v>1067</v>
      </c>
      <c r="AM253" t="s">
        <v>1069</v>
      </c>
      <c r="AN253" t="s">
        <v>1012</v>
      </c>
      <c r="AU253" t="s">
        <v>1858</v>
      </c>
      <c r="AV253">
        <v>70</v>
      </c>
      <c r="AW253">
        <v>70</v>
      </c>
      <c r="AX253">
        <f>LEN(Units[[#This Row],[special_rules]])</f>
        <v>96</v>
      </c>
    </row>
    <row r="254" spans="1:50" hidden="1" x14ac:dyDescent="0.25">
      <c r="A254">
        <v>253</v>
      </c>
      <c r="B254" t="s">
        <v>1860</v>
      </c>
      <c r="D254" t="str">
        <f>_xlfn.CONCAT(Units[[#This Row],[unit_name]],IF(Units[[#This Row],[attribut]]="","",_xlfn.CONCAT(" - ",Units[[#This Row],[attribut]])))</f>
        <v>PLAGUE SURGEON - Rotbringer Golgoth</v>
      </c>
      <c r="E254">
        <v>2</v>
      </c>
      <c r="F254">
        <v>12</v>
      </c>
      <c r="G254" t="s">
        <v>1744</v>
      </c>
      <c r="H254">
        <v>1</v>
      </c>
      <c r="I254" t="s">
        <v>1625</v>
      </c>
      <c r="L254" t="s">
        <v>1600</v>
      </c>
      <c r="M254" t="s">
        <v>1600</v>
      </c>
      <c r="N254">
        <v>4</v>
      </c>
      <c r="O254">
        <v>5</v>
      </c>
      <c r="S254">
        <v>4</v>
      </c>
      <c r="T254">
        <v>3</v>
      </c>
      <c r="U254">
        <v>3</v>
      </c>
      <c r="V254" t="s">
        <v>1601</v>
      </c>
      <c r="W254">
        <v>1</v>
      </c>
      <c r="X254" t="s">
        <v>1600</v>
      </c>
      <c r="Z254" t="s">
        <v>229</v>
      </c>
      <c r="AA254" t="s">
        <v>360</v>
      </c>
      <c r="AL254" t="s">
        <v>1071</v>
      </c>
      <c r="AM254" t="s">
        <v>1073</v>
      </c>
      <c r="AN254" t="s">
        <v>1012</v>
      </c>
      <c r="AU254" t="s">
        <v>1858</v>
      </c>
      <c r="AV254">
        <v>75</v>
      </c>
      <c r="AW254">
        <v>70</v>
      </c>
      <c r="AX254">
        <f>LEN(Units[[#This Row],[special_rules]])</f>
        <v>96</v>
      </c>
    </row>
    <row r="255" spans="1:50" hidden="1" x14ac:dyDescent="0.25">
      <c r="A255">
        <v>254</v>
      </c>
      <c r="B255" t="s">
        <v>2047</v>
      </c>
      <c r="D255" t="str">
        <f>_xlfn.CONCAT(Units[[#This Row],[unit_name]],IF(Units[[#This Row],[attribut]]="","",_xlfn.CONCAT(" - ",Units[[#This Row],[attribut]])))</f>
        <v>DEATHSHROUD TERMINATORS - Necroguard</v>
      </c>
      <c r="E255">
        <v>2</v>
      </c>
      <c r="F255">
        <v>12</v>
      </c>
      <c r="G255" t="s">
        <v>1744</v>
      </c>
      <c r="H255">
        <v>3</v>
      </c>
      <c r="I255" t="s">
        <v>1605</v>
      </c>
      <c r="L255" t="s">
        <v>1602</v>
      </c>
      <c r="M255" t="s">
        <v>1602</v>
      </c>
      <c r="N255">
        <v>4</v>
      </c>
      <c r="O255">
        <v>5</v>
      </c>
      <c r="S255">
        <v>3</v>
      </c>
      <c r="T255">
        <v>4</v>
      </c>
      <c r="U255">
        <v>3</v>
      </c>
      <c r="V255" t="s">
        <v>1601</v>
      </c>
      <c r="W255">
        <v>1</v>
      </c>
      <c r="X255" t="s">
        <v>1602</v>
      </c>
      <c r="Y255" t="s">
        <v>1619</v>
      </c>
      <c r="Z255" t="s">
        <v>3413</v>
      </c>
      <c r="AA255" t="s">
        <v>152</v>
      </c>
      <c r="AL255" t="s">
        <v>1075</v>
      </c>
      <c r="AM255" t="s">
        <v>1012</v>
      </c>
      <c r="AU255" t="s">
        <v>2048</v>
      </c>
      <c r="AV255">
        <v>145</v>
      </c>
      <c r="AW255">
        <v>150</v>
      </c>
      <c r="AX255">
        <f>LEN(Units[[#This Row],[special_rules]])</f>
        <v>116</v>
      </c>
    </row>
    <row r="256" spans="1:50" hidden="1" x14ac:dyDescent="0.25">
      <c r="A256">
        <v>255</v>
      </c>
      <c r="B256" t="s">
        <v>1690</v>
      </c>
      <c r="C256" t="s">
        <v>1597</v>
      </c>
      <c r="D256" t="str">
        <f>_xlfn.CONCAT(Units[[#This Row],[unit_name]],IF(Units[[#This Row],[attribut]]="","",_xlfn.CONCAT(" - ",Units[[#This Row],[attribut]])))</f>
        <v>DEFILER - Bilespewer Behemoth - Full HP</v>
      </c>
      <c r="E256">
        <v>2</v>
      </c>
      <c r="F256">
        <v>12</v>
      </c>
      <c r="G256" t="s">
        <v>1598</v>
      </c>
      <c r="H256">
        <v>1</v>
      </c>
      <c r="I256" t="s">
        <v>241</v>
      </c>
      <c r="J256" t="s">
        <v>116</v>
      </c>
      <c r="L256" t="s">
        <v>1600</v>
      </c>
      <c r="M256" t="s">
        <v>1600</v>
      </c>
      <c r="N256">
        <v>8</v>
      </c>
      <c r="P256">
        <v>16</v>
      </c>
      <c r="Q256">
        <v>15</v>
      </c>
      <c r="R256">
        <v>14</v>
      </c>
      <c r="S256">
        <v>15</v>
      </c>
      <c r="T256">
        <v>6</v>
      </c>
      <c r="U256">
        <v>3</v>
      </c>
      <c r="V256" t="s">
        <v>1601</v>
      </c>
      <c r="W256">
        <v>5</v>
      </c>
      <c r="X256" t="s">
        <v>1600</v>
      </c>
      <c r="Y256" t="s">
        <v>1636</v>
      </c>
      <c r="Z256" t="s">
        <v>561</v>
      </c>
      <c r="AA256" t="s">
        <v>154</v>
      </c>
      <c r="AB256" t="s">
        <v>430</v>
      </c>
      <c r="AC256" t="s">
        <v>374</v>
      </c>
      <c r="AL256" t="s">
        <v>1028</v>
      </c>
      <c r="AM256" t="s">
        <v>1022</v>
      </c>
      <c r="AN256" t="s">
        <v>1024</v>
      </c>
      <c r="AO256" t="s">
        <v>682</v>
      </c>
      <c r="AP256" t="s">
        <v>1012</v>
      </c>
      <c r="AQ256" t="s">
        <v>1003</v>
      </c>
      <c r="AU256" t="s">
        <v>3543</v>
      </c>
      <c r="AV256">
        <v>140</v>
      </c>
      <c r="AW256">
        <v>140</v>
      </c>
      <c r="AX256">
        <f>LEN(Units[[#This Row],[special_rules]])</f>
        <v>132</v>
      </c>
    </row>
    <row r="257" spans="1:50" hidden="1" x14ac:dyDescent="0.25">
      <c r="A257">
        <v>256</v>
      </c>
      <c r="B257" t="s">
        <v>1690</v>
      </c>
      <c r="C257" t="s">
        <v>1604</v>
      </c>
      <c r="D257" t="str">
        <f>_xlfn.CONCAT(Units[[#This Row],[unit_name]],IF(Units[[#This Row],[attribut]]="","",_xlfn.CONCAT(" - ",Units[[#This Row],[attribut]])))</f>
        <v>DEFILER - Bilespewer Behemoth - Mid HP</v>
      </c>
      <c r="E257">
        <v>2</v>
      </c>
      <c r="F257">
        <v>12</v>
      </c>
      <c r="G257" t="s">
        <v>1598</v>
      </c>
      <c r="H257">
        <v>1</v>
      </c>
      <c r="I257" t="s">
        <v>1625</v>
      </c>
      <c r="J257" t="s">
        <v>1626</v>
      </c>
      <c r="L257" t="s">
        <v>1606</v>
      </c>
      <c r="M257" t="s">
        <v>1606</v>
      </c>
      <c r="N257">
        <v>8</v>
      </c>
      <c r="P257">
        <v>15</v>
      </c>
      <c r="Q257">
        <v>14</v>
      </c>
      <c r="R257">
        <v>13</v>
      </c>
      <c r="S257">
        <v>10</v>
      </c>
      <c r="T257">
        <v>5</v>
      </c>
      <c r="U257">
        <v>3</v>
      </c>
      <c r="V257" t="s">
        <v>1607</v>
      </c>
      <c r="W257">
        <v>4</v>
      </c>
      <c r="X257" t="s">
        <v>1600</v>
      </c>
      <c r="Y257" t="s">
        <v>1636</v>
      </c>
      <c r="Z257" t="s">
        <v>561</v>
      </c>
      <c r="AA257" t="s">
        <v>154</v>
      </c>
      <c r="AB257" t="s">
        <v>430</v>
      </c>
      <c r="AC257" t="s">
        <v>374</v>
      </c>
      <c r="AL257" t="s">
        <v>1028</v>
      </c>
      <c r="AM257" t="s">
        <v>1022</v>
      </c>
      <c r="AN257" t="s">
        <v>1024</v>
      </c>
      <c r="AO257" t="s">
        <v>682</v>
      </c>
      <c r="AP257" t="s">
        <v>1012</v>
      </c>
      <c r="AQ257" t="s">
        <v>1003</v>
      </c>
      <c r="AU257" t="s">
        <v>3543</v>
      </c>
      <c r="AV257">
        <v>90</v>
      </c>
      <c r="AW257">
        <v>90</v>
      </c>
      <c r="AX257">
        <f>LEN(Units[[#This Row],[special_rules]])</f>
        <v>132</v>
      </c>
    </row>
    <row r="258" spans="1:50" hidden="1" x14ac:dyDescent="0.25">
      <c r="A258">
        <v>257</v>
      </c>
      <c r="B258" t="s">
        <v>1690</v>
      </c>
      <c r="C258" t="s">
        <v>1608</v>
      </c>
      <c r="D258" t="str">
        <f>_xlfn.CONCAT(Units[[#This Row],[unit_name]],IF(Units[[#This Row],[attribut]]="","",_xlfn.CONCAT(" - ",Units[[#This Row],[attribut]])))</f>
        <v>DEFILER - Bilespewer Behemoth - Low HP</v>
      </c>
      <c r="E258">
        <v>2</v>
      </c>
      <c r="F258">
        <v>12</v>
      </c>
      <c r="G258" t="s">
        <v>1598</v>
      </c>
      <c r="H258">
        <v>1</v>
      </c>
      <c r="I258" t="s">
        <v>1610</v>
      </c>
      <c r="J258" t="s">
        <v>1605</v>
      </c>
      <c r="L258" t="s">
        <v>1611</v>
      </c>
      <c r="M258" t="s">
        <v>1611</v>
      </c>
      <c r="N258">
        <v>8</v>
      </c>
      <c r="P258">
        <v>14</v>
      </c>
      <c r="Q258">
        <v>13</v>
      </c>
      <c r="R258">
        <v>12</v>
      </c>
      <c r="S258">
        <v>5</v>
      </c>
      <c r="T258">
        <v>4</v>
      </c>
      <c r="U258">
        <v>3</v>
      </c>
      <c r="V258" t="s">
        <v>1612</v>
      </c>
      <c r="W258">
        <v>3</v>
      </c>
      <c r="X258" t="s">
        <v>1600</v>
      </c>
      <c r="Y258" t="s">
        <v>1636</v>
      </c>
      <c r="Z258" t="s">
        <v>561</v>
      </c>
      <c r="AA258" t="s">
        <v>154</v>
      </c>
      <c r="AB258" t="s">
        <v>430</v>
      </c>
      <c r="AC258" t="s">
        <v>374</v>
      </c>
      <c r="AL258" t="s">
        <v>1028</v>
      </c>
      <c r="AM258" t="s">
        <v>1022</v>
      </c>
      <c r="AN258" t="s">
        <v>1024</v>
      </c>
      <c r="AO258" t="s">
        <v>682</v>
      </c>
      <c r="AP258" t="s">
        <v>1012</v>
      </c>
      <c r="AQ258" t="s">
        <v>1003</v>
      </c>
      <c r="AU258" t="s">
        <v>3543</v>
      </c>
      <c r="AV258">
        <v>45</v>
      </c>
      <c r="AW258">
        <v>50</v>
      </c>
      <c r="AX258">
        <f>LEN(Units[[#This Row],[special_rules]])</f>
        <v>132</v>
      </c>
    </row>
    <row r="259" spans="1:50" hidden="1" x14ac:dyDescent="0.25">
      <c r="A259">
        <v>258</v>
      </c>
      <c r="B259" t="s">
        <v>1710</v>
      </c>
      <c r="C259" t="s">
        <v>1597</v>
      </c>
      <c r="D259" t="str">
        <f>_xlfn.CONCAT(Units[[#This Row],[unit_name]],IF(Units[[#This Row],[attribut]]="","",_xlfn.CONCAT(" - ",Units[[#This Row],[attribut]])))</f>
        <v>FOETID BLOAT-DRONE - Rotwrath Scourge - Full HP</v>
      </c>
      <c r="E259">
        <v>2</v>
      </c>
      <c r="F259">
        <v>12</v>
      </c>
      <c r="G259" t="s">
        <v>1598</v>
      </c>
      <c r="H259">
        <v>1</v>
      </c>
      <c r="I259" t="s">
        <v>1628</v>
      </c>
      <c r="J259" t="s">
        <v>189</v>
      </c>
      <c r="L259" t="s">
        <v>1606</v>
      </c>
      <c r="M259" t="s">
        <v>1606</v>
      </c>
      <c r="N259">
        <v>6</v>
      </c>
      <c r="P259">
        <v>13</v>
      </c>
      <c r="Q259">
        <v>13</v>
      </c>
      <c r="R259">
        <v>11</v>
      </c>
      <c r="S259">
        <v>11</v>
      </c>
      <c r="T259">
        <v>3</v>
      </c>
      <c r="U259">
        <v>3</v>
      </c>
      <c r="V259" t="s">
        <v>1601</v>
      </c>
      <c r="W259">
        <v>3</v>
      </c>
      <c r="X259" t="s">
        <v>1600</v>
      </c>
      <c r="Y259" t="s">
        <v>1636</v>
      </c>
      <c r="Z259" t="s">
        <v>151</v>
      </c>
      <c r="AA259" t="s">
        <v>48</v>
      </c>
      <c r="AL259" t="s">
        <v>1077</v>
      </c>
      <c r="AM259" t="s">
        <v>1022</v>
      </c>
      <c r="AN259" t="s">
        <v>1024</v>
      </c>
      <c r="AO259" t="s">
        <v>680</v>
      </c>
      <c r="AP259" t="s">
        <v>1012</v>
      </c>
      <c r="AQ259" t="s">
        <v>1003</v>
      </c>
      <c r="AU259" t="s">
        <v>3544</v>
      </c>
      <c r="AV259">
        <v>60</v>
      </c>
      <c r="AW259">
        <v>60</v>
      </c>
      <c r="AX259">
        <f>LEN(Units[[#This Row],[special_rules]])</f>
        <v>125</v>
      </c>
    </row>
    <row r="260" spans="1:50" hidden="1" x14ac:dyDescent="0.25">
      <c r="A260">
        <v>259</v>
      </c>
      <c r="B260" t="s">
        <v>1710</v>
      </c>
      <c r="C260" t="s">
        <v>1604</v>
      </c>
      <c r="D260" t="str">
        <f>_xlfn.CONCAT(Units[[#This Row],[unit_name]],IF(Units[[#This Row],[attribut]]="","",_xlfn.CONCAT(" - ",Units[[#This Row],[attribut]])))</f>
        <v>FOETID BLOAT-DRONE - Rotwrath Scourge - Mid HP</v>
      </c>
      <c r="E260">
        <v>2</v>
      </c>
      <c r="F260">
        <v>12</v>
      </c>
      <c r="G260" t="s">
        <v>1598</v>
      </c>
      <c r="H260">
        <v>1</v>
      </c>
      <c r="I260" t="s">
        <v>1626</v>
      </c>
      <c r="J260" t="s">
        <v>1628</v>
      </c>
      <c r="L260" t="s">
        <v>1611</v>
      </c>
      <c r="M260" t="s">
        <v>1611</v>
      </c>
      <c r="N260">
        <v>6</v>
      </c>
      <c r="P260">
        <v>12</v>
      </c>
      <c r="Q260">
        <v>12</v>
      </c>
      <c r="R260">
        <v>10</v>
      </c>
      <c r="S260">
        <v>7</v>
      </c>
      <c r="T260">
        <v>2</v>
      </c>
      <c r="U260">
        <v>3</v>
      </c>
      <c r="V260" t="s">
        <v>1607</v>
      </c>
      <c r="W260">
        <v>2</v>
      </c>
      <c r="X260" t="s">
        <v>1600</v>
      </c>
      <c r="Y260" t="s">
        <v>1636</v>
      </c>
      <c r="Z260" t="s">
        <v>151</v>
      </c>
      <c r="AA260" t="s">
        <v>48</v>
      </c>
      <c r="AL260" t="s">
        <v>1077</v>
      </c>
      <c r="AM260" t="s">
        <v>1022</v>
      </c>
      <c r="AN260" t="s">
        <v>1024</v>
      </c>
      <c r="AO260" t="s">
        <v>680</v>
      </c>
      <c r="AP260" t="s">
        <v>1012</v>
      </c>
      <c r="AQ260" t="s">
        <v>1003</v>
      </c>
      <c r="AU260" t="s">
        <v>3544</v>
      </c>
      <c r="AV260">
        <v>40</v>
      </c>
      <c r="AW260">
        <v>40</v>
      </c>
      <c r="AX260">
        <f>LEN(Units[[#This Row],[special_rules]])</f>
        <v>125</v>
      </c>
    </row>
    <row r="261" spans="1:50" hidden="1" x14ac:dyDescent="0.25">
      <c r="A261">
        <v>260</v>
      </c>
      <c r="B261" t="s">
        <v>1710</v>
      </c>
      <c r="C261" t="s">
        <v>1608</v>
      </c>
      <c r="D261" t="str">
        <f>_xlfn.CONCAT(Units[[#This Row],[unit_name]],IF(Units[[#This Row],[attribut]]="","",_xlfn.CONCAT(" - ",Units[[#This Row],[attribut]])))</f>
        <v>FOETID BLOAT-DRONE - Rotwrath Scourge - Low HP</v>
      </c>
      <c r="E261">
        <v>2</v>
      </c>
      <c r="F261">
        <v>12</v>
      </c>
      <c r="G261" t="s">
        <v>1598</v>
      </c>
      <c r="H261">
        <v>1</v>
      </c>
      <c r="I261" t="s">
        <v>1610</v>
      </c>
      <c r="J261" t="s">
        <v>1605</v>
      </c>
      <c r="L261" t="s">
        <v>1601</v>
      </c>
      <c r="M261" t="s">
        <v>1601</v>
      </c>
      <c r="N261">
        <v>6</v>
      </c>
      <c r="P261">
        <v>11</v>
      </c>
      <c r="Q261">
        <v>11</v>
      </c>
      <c r="R261">
        <v>9</v>
      </c>
      <c r="S261">
        <v>4</v>
      </c>
      <c r="T261">
        <v>1</v>
      </c>
      <c r="U261">
        <v>3</v>
      </c>
      <c r="V261" t="s">
        <v>1612</v>
      </c>
      <c r="W261">
        <v>1</v>
      </c>
      <c r="X261" t="s">
        <v>1600</v>
      </c>
      <c r="Y261" t="s">
        <v>1636</v>
      </c>
      <c r="Z261" t="s">
        <v>151</v>
      </c>
      <c r="AA261" t="s">
        <v>48</v>
      </c>
      <c r="AL261" t="s">
        <v>1077</v>
      </c>
      <c r="AM261" t="s">
        <v>1022</v>
      </c>
      <c r="AN261" t="s">
        <v>1024</v>
      </c>
      <c r="AO261" t="s">
        <v>680</v>
      </c>
      <c r="AP261" t="s">
        <v>1012</v>
      </c>
      <c r="AQ261" t="s">
        <v>1003</v>
      </c>
      <c r="AU261" t="s">
        <v>3544</v>
      </c>
      <c r="AV261">
        <v>20</v>
      </c>
      <c r="AW261">
        <v>20</v>
      </c>
      <c r="AX261">
        <f>LEN(Units[[#This Row],[special_rules]])</f>
        <v>125</v>
      </c>
    </row>
    <row r="262" spans="1:50" hidden="1" x14ac:dyDescent="0.25">
      <c r="A262">
        <v>261</v>
      </c>
      <c r="B262" t="s">
        <v>1691</v>
      </c>
      <c r="C262" t="s">
        <v>1597</v>
      </c>
      <c r="D262" t="str">
        <f>_xlfn.CONCAT(Units[[#This Row],[unit_name]],IF(Units[[#This Row],[attribut]]="","",_xlfn.CONCAT(" - ",Units[[#This Row],[attribut]])))</f>
        <v>GREATER BLIGHT DRONE - Plaguefiend Colossus - Full HP</v>
      </c>
      <c r="E262">
        <v>2</v>
      </c>
      <c r="F262">
        <v>12</v>
      </c>
      <c r="G262" t="s">
        <v>1598</v>
      </c>
      <c r="H262">
        <v>1</v>
      </c>
      <c r="I262" t="s">
        <v>1692</v>
      </c>
      <c r="J262" t="s">
        <v>1693</v>
      </c>
      <c r="L262" t="s">
        <v>1600</v>
      </c>
      <c r="M262" t="s">
        <v>1600</v>
      </c>
      <c r="N262">
        <v>8</v>
      </c>
      <c r="P262">
        <v>14</v>
      </c>
      <c r="Q262">
        <v>14</v>
      </c>
      <c r="R262">
        <v>12</v>
      </c>
      <c r="S262">
        <v>13</v>
      </c>
      <c r="T262">
        <v>4</v>
      </c>
      <c r="U262">
        <v>3</v>
      </c>
      <c r="V262" t="s">
        <v>1601</v>
      </c>
      <c r="W262">
        <v>3</v>
      </c>
      <c r="X262" t="s">
        <v>1600</v>
      </c>
      <c r="Y262" t="s">
        <v>1636</v>
      </c>
      <c r="Z262" t="s">
        <v>50</v>
      </c>
      <c r="AA262" t="s">
        <v>49</v>
      </c>
      <c r="AB262" t="s">
        <v>158</v>
      </c>
      <c r="AL262" t="s">
        <v>1022</v>
      </c>
      <c r="AM262" t="s">
        <v>1024</v>
      </c>
      <c r="AN262" t="s">
        <v>682</v>
      </c>
      <c r="AO262" t="s">
        <v>1012</v>
      </c>
      <c r="AP262" t="s">
        <v>1003</v>
      </c>
      <c r="AU262" t="s">
        <v>3543</v>
      </c>
      <c r="AV262">
        <v>100</v>
      </c>
      <c r="AW262">
        <v>100</v>
      </c>
      <c r="AX262">
        <f>LEN(Units[[#This Row],[special_rules]])</f>
        <v>132</v>
      </c>
    </row>
    <row r="263" spans="1:50" hidden="1" x14ac:dyDescent="0.25">
      <c r="A263">
        <v>262</v>
      </c>
      <c r="B263" t="s">
        <v>1691</v>
      </c>
      <c r="C263" t="s">
        <v>1604</v>
      </c>
      <c r="D263" t="str">
        <f>_xlfn.CONCAT(Units[[#This Row],[unit_name]],IF(Units[[#This Row],[attribut]]="","",_xlfn.CONCAT(" - ",Units[[#This Row],[attribut]])))</f>
        <v>GREATER BLIGHT DRONE - Plaguefiend Colossus - Mid HP</v>
      </c>
      <c r="E263">
        <v>2</v>
      </c>
      <c r="F263">
        <v>12</v>
      </c>
      <c r="G263" t="s">
        <v>1598</v>
      </c>
      <c r="H263">
        <v>1</v>
      </c>
      <c r="I263" t="s">
        <v>1599</v>
      </c>
      <c r="J263" t="s">
        <v>1694</v>
      </c>
      <c r="L263" t="s">
        <v>1606</v>
      </c>
      <c r="M263" t="s">
        <v>1606</v>
      </c>
      <c r="N263">
        <v>8</v>
      </c>
      <c r="P263">
        <v>13</v>
      </c>
      <c r="Q263">
        <v>13</v>
      </c>
      <c r="R263">
        <v>11</v>
      </c>
      <c r="S263">
        <v>9</v>
      </c>
      <c r="T263">
        <v>3</v>
      </c>
      <c r="U263">
        <v>3</v>
      </c>
      <c r="V263" t="s">
        <v>1607</v>
      </c>
      <c r="W263">
        <v>2</v>
      </c>
      <c r="X263" t="s">
        <v>1600</v>
      </c>
      <c r="Y263" t="s">
        <v>1636</v>
      </c>
      <c r="Z263" t="s">
        <v>50</v>
      </c>
      <c r="AA263" t="s">
        <v>49</v>
      </c>
      <c r="AB263" t="s">
        <v>158</v>
      </c>
      <c r="AL263" t="s">
        <v>1022</v>
      </c>
      <c r="AM263" t="s">
        <v>1024</v>
      </c>
      <c r="AN263" t="s">
        <v>682</v>
      </c>
      <c r="AO263" t="s">
        <v>1012</v>
      </c>
      <c r="AP263" t="s">
        <v>1003</v>
      </c>
      <c r="AU263" t="s">
        <v>3543</v>
      </c>
      <c r="AV263">
        <v>65</v>
      </c>
      <c r="AW263">
        <v>60</v>
      </c>
      <c r="AX263">
        <f>LEN(Units[[#This Row],[special_rules]])</f>
        <v>132</v>
      </c>
    </row>
    <row r="264" spans="1:50" hidden="1" x14ac:dyDescent="0.25">
      <c r="A264">
        <v>263</v>
      </c>
      <c r="B264" t="s">
        <v>1691</v>
      </c>
      <c r="C264" t="s">
        <v>1608</v>
      </c>
      <c r="D264" t="str">
        <f>_xlfn.CONCAT(Units[[#This Row],[unit_name]],IF(Units[[#This Row],[attribut]]="","",_xlfn.CONCAT(" - ",Units[[#This Row],[attribut]])))</f>
        <v>GREATER BLIGHT DRONE - Plaguefiend Colossus - Low HP</v>
      </c>
      <c r="E264">
        <v>2</v>
      </c>
      <c r="F264">
        <v>12</v>
      </c>
      <c r="G264" t="s">
        <v>1598</v>
      </c>
      <c r="H264">
        <v>1</v>
      </c>
      <c r="I264" t="s">
        <v>1625</v>
      </c>
      <c r="J264" t="s">
        <v>1626</v>
      </c>
      <c r="L264" t="s">
        <v>1611</v>
      </c>
      <c r="M264" t="s">
        <v>1611</v>
      </c>
      <c r="N264">
        <v>8</v>
      </c>
      <c r="P264">
        <v>12</v>
      </c>
      <c r="Q264">
        <v>12</v>
      </c>
      <c r="R264">
        <v>10</v>
      </c>
      <c r="S264">
        <v>4</v>
      </c>
      <c r="T264">
        <v>2</v>
      </c>
      <c r="U264">
        <v>3</v>
      </c>
      <c r="V264" t="s">
        <v>1612</v>
      </c>
      <c r="W264">
        <v>1</v>
      </c>
      <c r="X264" t="s">
        <v>1600</v>
      </c>
      <c r="Y264" t="s">
        <v>1636</v>
      </c>
      <c r="Z264" t="s">
        <v>50</v>
      </c>
      <c r="AA264" t="s">
        <v>49</v>
      </c>
      <c r="AB264" t="s">
        <v>158</v>
      </c>
      <c r="AL264" t="s">
        <v>1022</v>
      </c>
      <c r="AM264" t="s">
        <v>1024</v>
      </c>
      <c r="AN264" t="s">
        <v>682</v>
      </c>
      <c r="AO264" t="s">
        <v>1012</v>
      </c>
      <c r="AP264" t="s">
        <v>1003</v>
      </c>
      <c r="AU264" t="s">
        <v>3543</v>
      </c>
      <c r="AV264">
        <v>30</v>
      </c>
      <c r="AW264">
        <v>30</v>
      </c>
      <c r="AX264">
        <f>LEN(Units[[#This Row],[special_rules]])</f>
        <v>132</v>
      </c>
    </row>
    <row r="265" spans="1:50" x14ac:dyDescent="0.25">
      <c r="A265">
        <v>264</v>
      </c>
      <c r="B265" t="s">
        <v>2150</v>
      </c>
      <c r="C265" t="s">
        <v>1597</v>
      </c>
      <c r="D265" t="str">
        <f>_xlfn.CONCAT(Units[[#This Row],[unit_name]],IF(Units[[#This Row],[attribut]]="","",_xlfn.CONCAT(" - ",Units[[#This Row],[attribut]])))</f>
        <v>MAGNUS THE RED - Magnus the Red, The Crimson King, The Cyclopean Giant - Full HP</v>
      </c>
      <c r="E265">
        <v>2</v>
      </c>
      <c r="F265">
        <v>13</v>
      </c>
      <c r="G265" t="s">
        <v>1742</v>
      </c>
      <c r="H265">
        <v>1</v>
      </c>
      <c r="I265" t="s">
        <v>1692</v>
      </c>
      <c r="L265" t="s">
        <v>1602</v>
      </c>
      <c r="M265" t="s">
        <v>1602</v>
      </c>
      <c r="N265">
        <v>7</v>
      </c>
      <c r="O265">
        <v>11</v>
      </c>
      <c r="S265">
        <v>16</v>
      </c>
      <c r="T265">
        <v>6</v>
      </c>
      <c r="U265">
        <v>6</v>
      </c>
      <c r="V265" t="s">
        <v>1611</v>
      </c>
      <c r="W265">
        <v>6</v>
      </c>
      <c r="X265" t="s">
        <v>1602</v>
      </c>
      <c r="Y265" t="s">
        <v>1740</v>
      </c>
      <c r="Z265" t="s">
        <v>188</v>
      </c>
      <c r="AA265" t="s">
        <v>3482</v>
      </c>
      <c r="AB265" t="s">
        <v>526</v>
      </c>
      <c r="AC265" t="s">
        <v>528</v>
      </c>
      <c r="AL265" t="s">
        <v>1079</v>
      </c>
      <c r="AM265" t="s">
        <v>1081</v>
      </c>
      <c r="AN265" t="s">
        <v>1083</v>
      </c>
      <c r="AO265" t="s">
        <v>1085</v>
      </c>
      <c r="AP265" t="s">
        <v>1087</v>
      </c>
      <c r="AQ265" t="s">
        <v>1089</v>
      </c>
      <c r="AR265" t="s">
        <v>1091</v>
      </c>
      <c r="AS265" t="s">
        <v>1093</v>
      </c>
      <c r="AT265" t="s">
        <v>2151</v>
      </c>
      <c r="AU265" t="s">
        <v>3545</v>
      </c>
      <c r="AV265">
        <v>420</v>
      </c>
      <c r="AW265">
        <v>370</v>
      </c>
      <c r="AX265">
        <f>LEN(Units[[#This Row],[special_rules]])</f>
        <v>167</v>
      </c>
    </row>
    <row r="266" spans="1:50" x14ac:dyDescent="0.25">
      <c r="A266">
        <v>265</v>
      </c>
      <c r="B266" t="s">
        <v>2150</v>
      </c>
      <c r="C266" t="s">
        <v>1604</v>
      </c>
      <c r="D266" t="str">
        <f>_xlfn.CONCAT(Units[[#This Row],[unit_name]],IF(Units[[#This Row],[attribut]]="","",_xlfn.CONCAT(" - ",Units[[#This Row],[attribut]])))</f>
        <v>MAGNUS THE RED - Magnus the Red, The Crimson King, The Cyclopean Giant - Mid HP</v>
      </c>
      <c r="E266">
        <v>2</v>
      </c>
      <c r="F266">
        <v>13</v>
      </c>
      <c r="G266" t="s">
        <v>1742</v>
      </c>
      <c r="H266">
        <v>1</v>
      </c>
      <c r="I266" t="s">
        <v>1694</v>
      </c>
      <c r="L266" t="s">
        <v>1600</v>
      </c>
      <c r="M266" t="s">
        <v>1600</v>
      </c>
      <c r="N266">
        <v>6</v>
      </c>
      <c r="O266">
        <v>10</v>
      </c>
      <c r="S266">
        <v>10</v>
      </c>
      <c r="T266">
        <v>5</v>
      </c>
      <c r="U266">
        <v>6</v>
      </c>
      <c r="V266" t="s">
        <v>1601</v>
      </c>
      <c r="W266">
        <v>5</v>
      </c>
      <c r="X266" t="s">
        <v>1602</v>
      </c>
      <c r="Y266" t="s">
        <v>1740</v>
      </c>
      <c r="Z266" t="s">
        <v>188</v>
      </c>
      <c r="AA266" t="s">
        <v>3482</v>
      </c>
      <c r="AB266" t="s">
        <v>526</v>
      </c>
      <c r="AC266" t="s">
        <v>528</v>
      </c>
      <c r="AL266" t="s">
        <v>1079</v>
      </c>
      <c r="AM266" t="s">
        <v>1081</v>
      </c>
      <c r="AN266" t="s">
        <v>1083</v>
      </c>
      <c r="AO266" t="s">
        <v>1085</v>
      </c>
      <c r="AP266" t="s">
        <v>1087</v>
      </c>
      <c r="AQ266" t="s">
        <v>1089</v>
      </c>
      <c r="AR266" t="s">
        <v>1091</v>
      </c>
      <c r="AS266" t="s">
        <v>1093</v>
      </c>
      <c r="AT266" t="s">
        <v>2151</v>
      </c>
      <c r="AU266" t="s">
        <v>3545</v>
      </c>
      <c r="AV266">
        <v>280</v>
      </c>
      <c r="AW266">
        <v>300</v>
      </c>
      <c r="AX266">
        <f>LEN(Units[[#This Row],[special_rules]])</f>
        <v>167</v>
      </c>
    </row>
    <row r="267" spans="1:50" x14ac:dyDescent="0.25">
      <c r="A267">
        <v>266</v>
      </c>
      <c r="B267" t="s">
        <v>2150</v>
      </c>
      <c r="C267" t="s">
        <v>1608</v>
      </c>
      <c r="D267" t="str">
        <f>_xlfn.CONCAT(Units[[#This Row],[unit_name]],IF(Units[[#This Row],[attribut]]="","",_xlfn.CONCAT(" - ",Units[[#This Row],[attribut]])))</f>
        <v>MAGNUS THE RED - Magnus the Red, The Crimson King, The Cyclopean Giant - Low HP</v>
      </c>
      <c r="E267">
        <v>2</v>
      </c>
      <c r="F267">
        <v>13</v>
      </c>
      <c r="G267" t="s">
        <v>1742</v>
      </c>
      <c r="H267">
        <v>1</v>
      </c>
      <c r="I267" t="s">
        <v>116</v>
      </c>
      <c r="L267" t="s">
        <v>1606</v>
      </c>
      <c r="M267" t="s">
        <v>1606</v>
      </c>
      <c r="N267">
        <v>5</v>
      </c>
      <c r="O267">
        <v>9</v>
      </c>
      <c r="S267">
        <v>5</v>
      </c>
      <c r="T267">
        <v>4</v>
      </c>
      <c r="U267">
        <v>6</v>
      </c>
      <c r="V267" t="s">
        <v>1607</v>
      </c>
      <c r="W267">
        <v>4</v>
      </c>
      <c r="X267" t="s">
        <v>1602</v>
      </c>
      <c r="Y267" t="s">
        <v>1740</v>
      </c>
      <c r="Z267" t="s">
        <v>188</v>
      </c>
      <c r="AA267" t="s">
        <v>3482</v>
      </c>
      <c r="AB267" t="s">
        <v>526</v>
      </c>
      <c r="AC267" t="s">
        <v>528</v>
      </c>
      <c r="AL267" t="s">
        <v>1079</v>
      </c>
      <c r="AM267" t="s">
        <v>1081</v>
      </c>
      <c r="AN267" t="s">
        <v>1083</v>
      </c>
      <c r="AO267" t="s">
        <v>1085</v>
      </c>
      <c r="AP267" t="s">
        <v>1087</v>
      </c>
      <c r="AQ267" t="s">
        <v>1089</v>
      </c>
      <c r="AR267" t="s">
        <v>1091</v>
      </c>
      <c r="AS267" t="s">
        <v>1093</v>
      </c>
      <c r="AT267" t="s">
        <v>2151</v>
      </c>
      <c r="AU267" t="s">
        <v>3545</v>
      </c>
      <c r="AV267">
        <v>140</v>
      </c>
      <c r="AW267">
        <v>140</v>
      </c>
      <c r="AX267">
        <f>LEN(Units[[#This Row],[special_rules]])</f>
        <v>167</v>
      </c>
    </row>
    <row r="268" spans="1:50" hidden="1" x14ac:dyDescent="0.25">
      <c r="A268">
        <v>267</v>
      </c>
      <c r="B268" t="s">
        <v>2152</v>
      </c>
      <c r="D268" t="str">
        <f>_xlfn.CONCAT(Units[[#This Row],[unit_name]],IF(Units[[#This Row],[attribut]]="","",_xlfn.CONCAT(" - ",Units[[#This Row],[attribut]])))</f>
        <v>AHRIMAN - Ahzek Ahriman, Arch-Magister of the Corvidae, Chef Librarian of the Thousand Sons, The Enduring Son</v>
      </c>
      <c r="E268">
        <v>2</v>
      </c>
      <c r="F268">
        <v>13</v>
      </c>
      <c r="G268" t="s">
        <v>1762</v>
      </c>
      <c r="H268">
        <v>1</v>
      </c>
      <c r="I268" t="s">
        <v>1628</v>
      </c>
      <c r="L268" t="s">
        <v>1602</v>
      </c>
      <c r="M268" t="s">
        <v>1602</v>
      </c>
      <c r="N268">
        <v>5</v>
      </c>
      <c r="O268">
        <v>4</v>
      </c>
      <c r="S268">
        <v>6</v>
      </c>
      <c r="T268">
        <v>5</v>
      </c>
      <c r="U268">
        <v>4</v>
      </c>
      <c r="V268" t="s">
        <v>1601</v>
      </c>
      <c r="W268">
        <v>1</v>
      </c>
      <c r="X268" t="s">
        <v>1600</v>
      </c>
      <c r="Y268" t="s">
        <v>1740</v>
      </c>
      <c r="Z268" t="s">
        <v>456</v>
      </c>
      <c r="AA268" t="s">
        <v>230</v>
      </c>
      <c r="AB268" t="s">
        <v>591</v>
      </c>
      <c r="AL268" t="s">
        <v>1099</v>
      </c>
      <c r="AM268" t="s">
        <v>1081</v>
      </c>
      <c r="AN268" t="s">
        <v>1097</v>
      </c>
      <c r="AO268" t="s">
        <v>1014</v>
      </c>
      <c r="AT268" t="s">
        <v>2151</v>
      </c>
      <c r="AU268" t="s">
        <v>2153</v>
      </c>
      <c r="AV268">
        <v>260</v>
      </c>
      <c r="AW268">
        <v>280</v>
      </c>
      <c r="AX268">
        <f>LEN(Units[[#This Row],[special_rules]])</f>
        <v>94</v>
      </c>
    </row>
    <row r="269" spans="1:50" hidden="1" x14ac:dyDescent="0.25">
      <c r="A269">
        <v>268</v>
      </c>
      <c r="B269" t="s">
        <v>2154</v>
      </c>
      <c r="D269" t="str">
        <f>_xlfn.CONCAT(Units[[#This Row],[unit_name]],IF(Units[[#This Row],[attribut]]="","",_xlfn.CONCAT(" - ",Units[[#This Row],[attribut]])))</f>
        <v>EXALTED SORCERER - Xanathar the Omniscient</v>
      </c>
      <c r="E269">
        <v>2</v>
      </c>
      <c r="F269">
        <v>13</v>
      </c>
      <c r="G269" t="s">
        <v>1762</v>
      </c>
      <c r="H269">
        <v>1</v>
      </c>
      <c r="I269" t="s">
        <v>116</v>
      </c>
      <c r="L269" t="s">
        <v>1602</v>
      </c>
      <c r="M269" t="s">
        <v>1602</v>
      </c>
      <c r="N269">
        <v>4</v>
      </c>
      <c r="O269">
        <v>4</v>
      </c>
      <c r="S269">
        <v>5</v>
      </c>
      <c r="T269">
        <v>3</v>
      </c>
      <c r="U269">
        <v>4</v>
      </c>
      <c r="V269" t="s">
        <v>1601</v>
      </c>
      <c r="W269">
        <v>1</v>
      </c>
      <c r="X269" t="s">
        <v>1600</v>
      </c>
      <c r="Y269" t="s">
        <v>1641</v>
      </c>
      <c r="Z269" t="s">
        <v>415</v>
      </c>
      <c r="AA269" t="s">
        <v>230</v>
      </c>
      <c r="AB269" t="s">
        <v>190</v>
      </c>
      <c r="AL269" t="s">
        <v>1101</v>
      </c>
      <c r="AM269" t="s">
        <v>1103</v>
      </c>
      <c r="AN269" t="s">
        <v>1105</v>
      </c>
      <c r="AO269" t="s">
        <v>1014</v>
      </c>
      <c r="AT269" t="s">
        <v>2155</v>
      </c>
      <c r="AU269" t="s">
        <v>2156</v>
      </c>
      <c r="AV269">
        <v>195</v>
      </c>
      <c r="AW269">
        <v>200</v>
      </c>
      <c r="AX269">
        <f>LEN(Units[[#This Row],[special_rules]])</f>
        <v>68</v>
      </c>
    </row>
    <row r="270" spans="1:50" hidden="1" x14ac:dyDescent="0.25">
      <c r="A270">
        <v>269</v>
      </c>
      <c r="B270" t="s">
        <v>2157</v>
      </c>
      <c r="D270" t="str">
        <f>_xlfn.CONCAT(Units[[#This Row],[unit_name]],IF(Units[[#This Row],[attribut]]="","",_xlfn.CONCAT(" - ",Units[[#This Row],[attribut]])))</f>
        <v>EXALTED SORCERER - Zephyrion the Zealot</v>
      </c>
      <c r="E270">
        <v>2</v>
      </c>
      <c r="F270">
        <v>13</v>
      </c>
      <c r="G270" t="s">
        <v>1744</v>
      </c>
      <c r="H270">
        <v>1</v>
      </c>
      <c r="I270" t="s">
        <v>163</v>
      </c>
      <c r="L270" t="s">
        <v>1602</v>
      </c>
      <c r="M270" t="s">
        <v>1602</v>
      </c>
      <c r="N270">
        <v>4</v>
      </c>
      <c r="O270">
        <v>4</v>
      </c>
      <c r="S270">
        <v>4</v>
      </c>
      <c r="T270">
        <v>3</v>
      </c>
      <c r="U270">
        <v>4</v>
      </c>
      <c r="V270" t="s">
        <v>1601</v>
      </c>
      <c r="W270">
        <v>1</v>
      </c>
      <c r="X270" t="s">
        <v>1600</v>
      </c>
      <c r="Y270" t="s">
        <v>1641</v>
      </c>
      <c r="Z270" t="s">
        <v>415</v>
      </c>
      <c r="AA270" t="s">
        <v>149</v>
      </c>
      <c r="AB270" t="s">
        <v>191</v>
      </c>
      <c r="AL270" t="s">
        <v>1101</v>
      </c>
      <c r="AM270" t="s">
        <v>1103</v>
      </c>
      <c r="AN270" t="s">
        <v>1107</v>
      </c>
      <c r="AO270" t="s">
        <v>1014</v>
      </c>
      <c r="AT270" t="s">
        <v>2155</v>
      </c>
      <c r="AU270" t="s">
        <v>2156</v>
      </c>
      <c r="AV270">
        <v>165</v>
      </c>
      <c r="AW270">
        <v>170</v>
      </c>
      <c r="AX270">
        <f>LEN(Units[[#This Row],[special_rules]])</f>
        <v>68</v>
      </c>
    </row>
    <row r="271" spans="1:50" hidden="1" x14ac:dyDescent="0.25">
      <c r="A271">
        <v>270</v>
      </c>
      <c r="B271" t="s">
        <v>2158</v>
      </c>
      <c r="D271" t="str">
        <f>_xlfn.CONCAT(Units[[#This Row],[unit_name]],IF(Units[[#This Row],[attribut]]="","",_xlfn.CONCAT(" - ",Units[[#This Row],[attribut]])))</f>
        <v>EXALTED SORCERER - Erevan the Enlightened</v>
      </c>
      <c r="E271">
        <v>2</v>
      </c>
      <c r="F271">
        <v>13</v>
      </c>
      <c r="G271" t="s">
        <v>1744</v>
      </c>
      <c r="H271">
        <v>1</v>
      </c>
      <c r="I271" t="s">
        <v>163</v>
      </c>
      <c r="L271" t="s">
        <v>1602</v>
      </c>
      <c r="M271" t="s">
        <v>1602</v>
      </c>
      <c r="N271">
        <v>4</v>
      </c>
      <c r="O271">
        <v>4</v>
      </c>
      <c r="S271">
        <v>4</v>
      </c>
      <c r="T271">
        <v>3</v>
      </c>
      <c r="U271">
        <v>4</v>
      </c>
      <c r="V271" t="s">
        <v>1601</v>
      </c>
      <c r="W271">
        <v>1</v>
      </c>
      <c r="X271" t="s">
        <v>1600</v>
      </c>
      <c r="Y271" t="s">
        <v>1641</v>
      </c>
      <c r="Z271" t="s">
        <v>415</v>
      </c>
      <c r="AA271" t="s">
        <v>230</v>
      </c>
      <c r="AB271" t="s">
        <v>191</v>
      </c>
      <c r="AL271" t="s">
        <v>1101</v>
      </c>
      <c r="AM271" t="s">
        <v>1103</v>
      </c>
      <c r="AN271" t="s">
        <v>1107</v>
      </c>
      <c r="AO271" t="s">
        <v>1109</v>
      </c>
      <c r="AP271" t="s">
        <v>1014</v>
      </c>
      <c r="AT271" t="s">
        <v>2155</v>
      </c>
      <c r="AU271" t="s">
        <v>2156</v>
      </c>
      <c r="AV271">
        <v>165</v>
      </c>
      <c r="AW271">
        <v>170</v>
      </c>
      <c r="AX271">
        <f>LEN(Units[[#This Row],[special_rules]])</f>
        <v>68</v>
      </c>
    </row>
    <row r="272" spans="1:50" hidden="1" x14ac:dyDescent="0.25">
      <c r="A272">
        <v>271</v>
      </c>
      <c r="B272" t="s">
        <v>2159</v>
      </c>
      <c r="D272" t="str">
        <f>_xlfn.CONCAT(Units[[#This Row],[unit_name]],IF(Units[[#This Row],[attribut]]="","",_xlfn.CONCAT(" - ",Units[[#This Row],[attribut]])))</f>
        <v>EXALTED SORCERER - Thalrion the Transcendent</v>
      </c>
      <c r="E272">
        <v>2</v>
      </c>
      <c r="F272">
        <v>13</v>
      </c>
      <c r="G272" t="s">
        <v>1744</v>
      </c>
      <c r="H272">
        <v>1</v>
      </c>
      <c r="I272" t="s">
        <v>163</v>
      </c>
      <c r="L272" t="s">
        <v>1602</v>
      </c>
      <c r="M272" t="s">
        <v>1602</v>
      </c>
      <c r="N272">
        <v>4</v>
      </c>
      <c r="O272">
        <v>4</v>
      </c>
      <c r="S272">
        <v>4</v>
      </c>
      <c r="T272">
        <v>3</v>
      </c>
      <c r="U272">
        <v>4</v>
      </c>
      <c r="V272" t="s">
        <v>1601</v>
      </c>
      <c r="W272">
        <v>1</v>
      </c>
      <c r="X272" t="s">
        <v>1600</v>
      </c>
      <c r="Y272" t="s">
        <v>1641</v>
      </c>
      <c r="Z272" t="s">
        <v>415</v>
      </c>
      <c r="AA272" t="s">
        <v>149</v>
      </c>
      <c r="AB272" t="s">
        <v>191</v>
      </c>
      <c r="AL272" t="s">
        <v>1101</v>
      </c>
      <c r="AM272" t="s">
        <v>1103</v>
      </c>
      <c r="AN272" t="s">
        <v>1107</v>
      </c>
      <c r="AO272" t="s">
        <v>1111</v>
      </c>
      <c r="AP272" t="s">
        <v>1014</v>
      </c>
      <c r="AT272" t="s">
        <v>2155</v>
      </c>
      <c r="AU272" t="s">
        <v>2156</v>
      </c>
      <c r="AV272">
        <v>165</v>
      </c>
      <c r="AW272">
        <v>170</v>
      </c>
      <c r="AX272">
        <f>LEN(Units[[#This Row],[special_rules]])</f>
        <v>68</v>
      </c>
    </row>
    <row r="273" spans="1:50" hidden="1" x14ac:dyDescent="0.25">
      <c r="A273">
        <v>272</v>
      </c>
      <c r="B273" t="s">
        <v>2160</v>
      </c>
      <c r="D273" t="str">
        <f>_xlfn.CONCAT(Units[[#This Row],[unit_name]],IF(Units[[#This Row],[attribut]]="","",_xlfn.CONCAT(" - ",Units[[#This Row],[attribut]])))</f>
        <v>EXALTED SORCERER - Kyranos the Cursed</v>
      </c>
      <c r="E273">
        <v>2</v>
      </c>
      <c r="F273">
        <v>13</v>
      </c>
      <c r="G273" t="s">
        <v>1762</v>
      </c>
      <c r="H273">
        <v>1</v>
      </c>
      <c r="I273" t="s">
        <v>116</v>
      </c>
      <c r="L273" t="s">
        <v>1602</v>
      </c>
      <c r="M273" t="s">
        <v>1602</v>
      </c>
      <c r="N273">
        <v>4</v>
      </c>
      <c r="O273">
        <v>4</v>
      </c>
      <c r="S273">
        <v>5</v>
      </c>
      <c r="T273">
        <v>3</v>
      </c>
      <c r="U273">
        <v>4</v>
      </c>
      <c r="V273" t="s">
        <v>1601</v>
      </c>
      <c r="W273">
        <v>1</v>
      </c>
      <c r="X273" t="s">
        <v>1600</v>
      </c>
      <c r="Y273" t="s">
        <v>1641</v>
      </c>
      <c r="Z273" t="s">
        <v>457</v>
      </c>
      <c r="AA273" t="s">
        <v>3403</v>
      </c>
      <c r="AB273" t="s">
        <v>190</v>
      </c>
      <c r="AL273" t="s">
        <v>1101</v>
      </c>
      <c r="AM273" t="s">
        <v>1103</v>
      </c>
      <c r="AN273" t="s">
        <v>1105</v>
      </c>
      <c r="AO273" t="s">
        <v>457</v>
      </c>
      <c r="AP273" t="s">
        <v>1014</v>
      </c>
      <c r="AT273" t="s">
        <v>2155</v>
      </c>
      <c r="AU273" t="s">
        <v>2156</v>
      </c>
      <c r="AV273">
        <v>195</v>
      </c>
      <c r="AW273">
        <v>200</v>
      </c>
      <c r="AX273">
        <f>LEN(Units[[#This Row],[special_rules]])</f>
        <v>68</v>
      </c>
    </row>
    <row r="274" spans="1:50" hidden="1" x14ac:dyDescent="0.25">
      <c r="A274">
        <v>273</v>
      </c>
      <c r="B274" t="s">
        <v>2049</v>
      </c>
      <c r="D274" t="str">
        <f>_xlfn.CONCAT(Units[[#This Row],[unit_name]],IF(Units[[#This Row],[attribut]]="","",_xlfn.CONCAT(" - ",Units[[#This Row],[attribut]])))</f>
        <v>THOUSAND SONS CULTISTS - Azure Conclave</v>
      </c>
      <c r="E274">
        <v>2</v>
      </c>
      <c r="F274">
        <v>13</v>
      </c>
      <c r="G274" t="s">
        <v>1744</v>
      </c>
      <c r="H274">
        <v>20</v>
      </c>
      <c r="I274" t="s">
        <v>163</v>
      </c>
      <c r="L274" t="s">
        <v>1611</v>
      </c>
      <c r="M274" t="s">
        <v>1611</v>
      </c>
      <c r="N274">
        <v>3</v>
      </c>
      <c r="O274">
        <v>3</v>
      </c>
      <c r="S274">
        <v>1</v>
      </c>
      <c r="T274">
        <v>1</v>
      </c>
      <c r="U274">
        <v>3</v>
      </c>
      <c r="V274" t="s">
        <v>1612</v>
      </c>
      <c r="W274">
        <v>1</v>
      </c>
      <c r="X274" t="s">
        <v>1601</v>
      </c>
      <c r="Y274" t="s">
        <v>1685</v>
      </c>
      <c r="Z274" t="s">
        <v>148</v>
      </c>
      <c r="AA274" t="s">
        <v>9</v>
      </c>
      <c r="AL274" t="s">
        <v>1114</v>
      </c>
      <c r="AM274" t="s">
        <v>1014</v>
      </c>
      <c r="AU274" t="s">
        <v>2050</v>
      </c>
      <c r="AV274">
        <v>180</v>
      </c>
      <c r="AW274">
        <v>200</v>
      </c>
      <c r="AX274">
        <f>LEN(Units[[#This Row],[special_rules]])</f>
        <v>21</v>
      </c>
    </row>
    <row r="275" spans="1:50" hidden="1" x14ac:dyDescent="0.25">
      <c r="A275">
        <v>274</v>
      </c>
      <c r="B275" t="s">
        <v>2161</v>
      </c>
      <c r="D275" t="str">
        <f>_xlfn.CONCAT(Units[[#This Row],[unit_name]],IF(Units[[#This Row],[attribut]]="","",_xlfn.CONCAT(" - ",Units[[#This Row],[attribut]])))</f>
        <v>RUBRIC MARINES - Arcane Host</v>
      </c>
      <c r="E275">
        <v>2</v>
      </c>
      <c r="F275">
        <v>13</v>
      </c>
      <c r="G275" t="s">
        <v>1744</v>
      </c>
      <c r="H275">
        <v>6</v>
      </c>
      <c r="I275" t="s">
        <v>1625</v>
      </c>
      <c r="L275" t="s">
        <v>1600</v>
      </c>
      <c r="M275" t="s">
        <v>1600</v>
      </c>
      <c r="N275">
        <v>4</v>
      </c>
      <c r="O275">
        <v>4</v>
      </c>
      <c r="S275">
        <v>2</v>
      </c>
      <c r="T275">
        <v>1</v>
      </c>
      <c r="U275">
        <v>3</v>
      </c>
      <c r="V275" t="s">
        <v>1601</v>
      </c>
      <c r="W275">
        <v>2</v>
      </c>
      <c r="X275" t="s">
        <v>1600</v>
      </c>
      <c r="Y275" t="s">
        <v>1685</v>
      </c>
      <c r="Z275" t="s">
        <v>232</v>
      </c>
      <c r="AA275" t="s">
        <v>9</v>
      </c>
      <c r="AB275" t="s">
        <v>415</v>
      </c>
      <c r="AC275" t="s">
        <v>259</v>
      </c>
      <c r="AD275" t="s">
        <v>230</v>
      </c>
      <c r="AL275" t="s">
        <v>1116</v>
      </c>
      <c r="AM275" t="s">
        <v>1001</v>
      </c>
      <c r="AN275" t="s">
        <v>1014</v>
      </c>
      <c r="AT275" t="s">
        <v>2155</v>
      </c>
      <c r="AU275" t="s">
        <v>2162</v>
      </c>
      <c r="AV275">
        <v>205</v>
      </c>
      <c r="AW275">
        <v>180</v>
      </c>
      <c r="AX275">
        <f>LEN(Units[[#This Row],[special_rules]])</f>
        <v>42</v>
      </c>
    </row>
    <row r="276" spans="1:50" hidden="1" x14ac:dyDescent="0.25">
      <c r="A276">
        <v>275</v>
      </c>
      <c r="B276" t="s">
        <v>2163</v>
      </c>
      <c r="D276" t="str">
        <f>_xlfn.CONCAT(Units[[#This Row],[unit_name]],IF(Units[[#This Row],[attribut]]="","",_xlfn.CONCAT(" - ",Units[[#This Row],[attribut]])))</f>
        <v>RUBRIC MARINES - Warpflame Host</v>
      </c>
      <c r="E276">
        <v>2</v>
      </c>
      <c r="F276">
        <v>13</v>
      </c>
      <c r="G276" t="s">
        <v>1744</v>
      </c>
      <c r="H276">
        <v>6</v>
      </c>
      <c r="I276" t="s">
        <v>1625</v>
      </c>
      <c r="L276" t="s">
        <v>1600</v>
      </c>
      <c r="M276" t="s">
        <v>1600</v>
      </c>
      <c r="N276">
        <v>4</v>
      </c>
      <c r="O276">
        <v>4</v>
      </c>
      <c r="S276">
        <v>2</v>
      </c>
      <c r="T276">
        <v>1</v>
      </c>
      <c r="U276">
        <v>3</v>
      </c>
      <c r="V276" t="s">
        <v>1601</v>
      </c>
      <c r="W276">
        <v>2</v>
      </c>
      <c r="X276" t="s">
        <v>1600</v>
      </c>
      <c r="Y276" t="s">
        <v>1685</v>
      </c>
      <c r="Z276" t="s">
        <v>235</v>
      </c>
      <c r="AA276" t="s">
        <v>9</v>
      </c>
      <c r="AB276" t="s">
        <v>415</v>
      </c>
      <c r="AC276" t="s">
        <v>259</v>
      </c>
      <c r="AD276" t="s">
        <v>230</v>
      </c>
      <c r="AL276" t="s">
        <v>1116</v>
      </c>
      <c r="AM276" t="s">
        <v>1001</v>
      </c>
      <c r="AN276" t="s">
        <v>1014</v>
      </c>
      <c r="AT276" t="s">
        <v>2155</v>
      </c>
      <c r="AU276" t="s">
        <v>2162</v>
      </c>
      <c r="AV276">
        <v>230</v>
      </c>
      <c r="AW276">
        <v>240</v>
      </c>
      <c r="AX276">
        <f>LEN(Units[[#This Row],[special_rules]])</f>
        <v>42</v>
      </c>
    </row>
    <row r="277" spans="1:50" hidden="1" x14ac:dyDescent="0.25">
      <c r="A277">
        <v>276</v>
      </c>
      <c r="B277" t="s">
        <v>2164</v>
      </c>
      <c r="D277" t="str">
        <f>_xlfn.CONCAT(Units[[#This Row],[unit_name]],IF(Units[[#This Row],[attribut]]="","",_xlfn.CONCAT(" - ",Units[[#This Row],[attribut]])))</f>
        <v>RUBRIC MARINES - Crystal Sentinels</v>
      </c>
      <c r="E277">
        <v>2</v>
      </c>
      <c r="F277">
        <v>13</v>
      </c>
      <c r="G277" t="s">
        <v>1744</v>
      </c>
      <c r="H277">
        <v>5</v>
      </c>
      <c r="I277" t="s">
        <v>1625</v>
      </c>
      <c r="L277" t="s">
        <v>1600</v>
      </c>
      <c r="M277" t="s">
        <v>1600</v>
      </c>
      <c r="N277">
        <v>4</v>
      </c>
      <c r="O277">
        <v>4</v>
      </c>
      <c r="S277">
        <v>2</v>
      </c>
      <c r="T277">
        <v>1</v>
      </c>
      <c r="U277">
        <v>3</v>
      </c>
      <c r="V277" t="s">
        <v>1601</v>
      </c>
      <c r="W277">
        <v>2</v>
      </c>
      <c r="X277" t="s">
        <v>1600</v>
      </c>
      <c r="Y277" t="s">
        <v>1685</v>
      </c>
      <c r="Z277" t="s">
        <v>232</v>
      </c>
      <c r="AA277" t="s">
        <v>9</v>
      </c>
      <c r="AB277" t="s">
        <v>415</v>
      </c>
      <c r="AC277" t="s">
        <v>259</v>
      </c>
      <c r="AD277" t="s">
        <v>230</v>
      </c>
      <c r="AL277" t="s">
        <v>1116</v>
      </c>
      <c r="AM277" t="s">
        <v>1014</v>
      </c>
      <c r="AT277" t="s">
        <v>2155</v>
      </c>
      <c r="AU277" t="s">
        <v>2162</v>
      </c>
      <c r="AV277">
        <v>175</v>
      </c>
      <c r="AW277">
        <v>150</v>
      </c>
      <c r="AX277">
        <f>LEN(Units[[#This Row],[special_rules]])</f>
        <v>42</v>
      </c>
    </row>
    <row r="278" spans="1:50" hidden="1" x14ac:dyDescent="0.25">
      <c r="A278">
        <v>277</v>
      </c>
      <c r="B278" t="s">
        <v>2165</v>
      </c>
      <c r="D278" t="str">
        <f>_xlfn.CONCAT(Units[[#This Row],[unit_name]],IF(Units[[#This Row],[attribut]]="","",_xlfn.CONCAT(" - ",Units[[#This Row],[attribut]])))</f>
        <v>RUBRIC MARINES - Arcane Guardians</v>
      </c>
      <c r="E278">
        <v>2</v>
      </c>
      <c r="F278">
        <v>13</v>
      </c>
      <c r="G278" t="s">
        <v>1744</v>
      </c>
      <c r="H278">
        <v>5</v>
      </c>
      <c r="I278" t="s">
        <v>1625</v>
      </c>
      <c r="L278" t="s">
        <v>1600</v>
      </c>
      <c r="M278" t="s">
        <v>1600</v>
      </c>
      <c r="N278">
        <v>4</v>
      </c>
      <c r="O278">
        <v>4</v>
      </c>
      <c r="S278">
        <v>2</v>
      </c>
      <c r="T278">
        <v>1</v>
      </c>
      <c r="U278">
        <v>3</v>
      </c>
      <c r="V278" t="s">
        <v>1601</v>
      </c>
      <c r="W278">
        <v>2</v>
      </c>
      <c r="X278" t="s">
        <v>1600</v>
      </c>
      <c r="Y278" t="s">
        <v>1685</v>
      </c>
      <c r="Z278" t="s">
        <v>232</v>
      </c>
      <c r="AA278" t="s">
        <v>9</v>
      </c>
      <c r="AB278" t="s">
        <v>415</v>
      </c>
      <c r="AC278" t="s">
        <v>259</v>
      </c>
      <c r="AD278" t="s">
        <v>230</v>
      </c>
      <c r="AL278" t="s">
        <v>1116</v>
      </c>
      <c r="AM278" t="s">
        <v>1014</v>
      </c>
      <c r="AT278" t="s">
        <v>2155</v>
      </c>
      <c r="AU278" t="s">
        <v>2162</v>
      </c>
      <c r="AV278">
        <v>175</v>
      </c>
      <c r="AW278">
        <v>150</v>
      </c>
      <c r="AX278">
        <f>LEN(Units[[#This Row],[special_rules]])</f>
        <v>42</v>
      </c>
    </row>
    <row r="279" spans="1:50" hidden="1" x14ac:dyDescent="0.25">
      <c r="A279">
        <v>278</v>
      </c>
      <c r="B279" t="s">
        <v>2051</v>
      </c>
      <c r="D279" t="str">
        <f>_xlfn.CONCAT(Units[[#This Row],[unit_name]],IF(Units[[#This Row],[attribut]]="","",_xlfn.CONCAT(" - ",Units[[#This Row],[attribut]])))</f>
        <v>TZAANGORS - Sons of the Aether</v>
      </c>
      <c r="E279">
        <v>2</v>
      </c>
      <c r="F279">
        <v>13</v>
      </c>
      <c r="G279" t="s">
        <v>1744</v>
      </c>
      <c r="H279">
        <v>10</v>
      </c>
      <c r="I279" t="s">
        <v>163</v>
      </c>
      <c r="L279" t="s">
        <v>1606</v>
      </c>
      <c r="M279" t="s">
        <v>1606</v>
      </c>
      <c r="N279">
        <v>5</v>
      </c>
      <c r="O279">
        <v>4</v>
      </c>
      <c r="S279">
        <v>1</v>
      </c>
      <c r="T279">
        <v>2</v>
      </c>
      <c r="U279">
        <v>3</v>
      </c>
      <c r="V279" t="s">
        <v>1607</v>
      </c>
      <c r="W279">
        <v>2</v>
      </c>
      <c r="X279" t="s">
        <v>1601</v>
      </c>
      <c r="Y279" t="s">
        <v>1685</v>
      </c>
      <c r="Z279" t="s">
        <v>51</v>
      </c>
      <c r="AL279" t="s">
        <v>1118</v>
      </c>
      <c r="AM279" t="s">
        <v>1120</v>
      </c>
      <c r="AN279" t="s">
        <v>1014</v>
      </c>
      <c r="AU279" t="s">
        <v>1969</v>
      </c>
      <c r="AV279">
        <v>120</v>
      </c>
      <c r="AW279">
        <v>100</v>
      </c>
      <c r="AX279">
        <f>LEN(Units[[#This Row],[special_rules]])</f>
        <v>18</v>
      </c>
    </row>
    <row r="280" spans="1:50" hidden="1" x14ac:dyDescent="0.25">
      <c r="A280">
        <v>279</v>
      </c>
      <c r="B280" t="s">
        <v>2052</v>
      </c>
      <c r="D280" t="str">
        <f>_xlfn.CONCAT(Units[[#This Row],[unit_name]],IF(Units[[#This Row],[attribut]]="","",_xlfn.CONCAT(" - ",Units[[#This Row],[attribut]])))</f>
        <v>TZAANGORS - Skybound Warband</v>
      </c>
      <c r="E280">
        <v>2</v>
      </c>
      <c r="F280">
        <v>13</v>
      </c>
      <c r="G280" t="s">
        <v>1744</v>
      </c>
      <c r="H280">
        <v>10</v>
      </c>
      <c r="I280" t="s">
        <v>163</v>
      </c>
      <c r="L280" t="s">
        <v>1606</v>
      </c>
      <c r="M280" t="s">
        <v>1606</v>
      </c>
      <c r="N280">
        <v>5</v>
      </c>
      <c r="O280">
        <v>4</v>
      </c>
      <c r="S280">
        <v>1</v>
      </c>
      <c r="T280">
        <v>2</v>
      </c>
      <c r="U280">
        <v>3</v>
      </c>
      <c r="V280" t="s">
        <v>1607</v>
      </c>
      <c r="W280">
        <v>2</v>
      </c>
      <c r="X280" t="s">
        <v>1601</v>
      </c>
      <c r="Y280" t="s">
        <v>1685</v>
      </c>
      <c r="Z280" t="s">
        <v>52</v>
      </c>
      <c r="AL280" t="s">
        <v>1118</v>
      </c>
      <c r="AM280" t="s">
        <v>1120</v>
      </c>
      <c r="AN280" t="s">
        <v>1014</v>
      </c>
      <c r="AU280" t="s">
        <v>1969</v>
      </c>
      <c r="AV280">
        <v>120</v>
      </c>
      <c r="AW280">
        <v>100</v>
      </c>
      <c r="AX280">
        <f>LEN(Units[[#This Row],[special_rules]])</f>
        <v>18</v>
      </c>
    </row>
    <row r="281" spans="1:50" hidden="1" x14ac:dyDescent="0.25">
      <c r="A281">
        <v>280</v>
      </c>
      <c r="B281" t="s">
        <v>2166</v>
      </c>
      <c r="D281" t="str">
        <f>_xlfn.CONCAT(Units[[#This Row],[unit_name]],IF(Units[[#This Row],[attribut]]="","",_xlfn.CONCAT(" - ",Units[[#This Row],[attribut]])))</f>
        <v>SCARAB OCCULT TERMINATORS - Crystalbound</v>
      </c>
      <c r="E281">
        <v>2</v>
      </c>
      <c r="F281">
        <v>13</v>
      </c>
      <c r="G281" t="s">
        <v>1744</v>
      </c>
      <c r="H281">
        <v>5</v>
      </c>
      <c r="I281" t="s">
        <v>1625</v>
      </c>
      <c r="L281" t="s">
        <v>1600</v>
      </c>
      <c r="M281" t="s">
        <v>1600</v>
      </c>
      <c r="N281">
        <v>4</v>
      </c>
      <c r="O281">
        <v>4</v>
      </c>
      <c r="S281">
        <v>3</v>
      </c>
      <c r="T281">
        <v>3</v>
      </c>
      <c r="U281">
        <v>4</v>
      </c>
      <c r="V281" t="s">
        <v>1601</v>
      </c>
      <c r="W281">
        <v>1</v>
      </c>
      <c r="X281" t="s">
        <v>1602</v>
      </c>
      <c r="Y281" t="s">
        <v>1619</v>
      </c>
      <c r="Z281" t="s">
        <v>43</v>
      </c>
      <c r="AA281" t="s">
        <v>415</v>
      </c>
      <c r="AB281" t="s">
        <v>234</v>
      </c>
      <c r="AC281" t="s">
        <v>259</v>
      </c>
      <c r="AD281" t="s">
        <v>504</v>
      </c>
      <c r="AL281" t="s">
        <v>1122</v>
      </c>
      <c r="AM281" t="s">
        <v>1014</v>
      </c>
      <c r="AT281" t="s">
        <v>2155</v>
      </c>
      <c r="AU281" t="s">
        <v>2167</v>
      </c>
      <c r="AV281">
        <v>295</v>
      </c>
      <c r="AW281">
        <v>350</v>
      </c>
      <c r="AX281">
        <f>LEN(Units[[#This Row],[special_rules]])</f>
        <v>71</v>
      </c>
    </row>
    <row r="282" spans="1:50" hidden="1" x14ac:dyDescent="0.25">
      <c r="A282">
        <v>281</v>
      </c>
      <c r="B282" t="s">
        <v>2168</v>
      </c>
      <c r="D282" t="str">
        <f>_xlfn.CONCAT(Units[[#This Row],[unit_name]],IF(Units[[#This Row],[attribut]]="","",_xlfn.CONCAT(" - ",Units[[#This Row],[attribut]])))</f>
        <v>TZAANGOR SHAMAN - Stormcaller</v>
      </c>
      <c r="E282">
        <v>2</v>
      </c>
      <c r="F282">
        <v>13</v>
      </c>
      <c r="G282" t="s">
        <v>1762</v>
      </c>
      <c r="H282">
        <v>1</v>
      </c>
      <c r="I282" t="s">
        <v>1628</v>
      </c>
      <c r="L282" t="s">
        <v>1600</v>
      </c>
      <c r="M282" t="s">
        <v>1606</v>
      </c>
      <c r="N282">
        <v>4</v>
      </c>
      <c r="O282">
        <v>4</v>
      </c>
      <c r="S282">
        <v>4</v>
      </c>
      <c r="T282">
        <v>3</v>
      </c>
      <c r="U282">
        <v>3</v>
      </c>
      <c r="V282" t="s">
        <v>1607</v>
      </c>
      <c r="W282">
        <v>1</v>
      </c>
      <c r="X282" t="s">
        <v>1611</v>
      </c>
      <c r="Y282" t="s">
        <v>1685</v>
      </c>
      <c r="Z282" t="s">
        <v>592</v>
      </c>
      <c r="AA282" t="s">
        <v>416</v>
      </c>
      <c r="AL282" t="s">
        <v>1124</v>
      </c>
      <c r="AM282" t="s">
        <v>1125</v>
      </c>
      <c r="AN282" t="s">
        <v>1127</v>
      </c>
      <c r="AO282" t="s">
        <v>1014</v>
      </c>
      <c r="AT282" t="s">
        <v>2155</v>
      </c>
      <c r="AU282" t="s">
        <v>2169</v>
      </c>
      <c r="AV282">
        <v>95</v>
      </c>
      <c r="AW282">
        <v>90</v>
      </c>
      <c r="AX282">
        <f>LEN(Units[[#This Row],[special_rules]])</f>
        <v>31</v>
      </c>
    </row>
    <row r="283" spans="1:50" hidden="1" x14ac:dyDescent="0.25">
      <c r="A283">
        <v>282</v>
      </c>
      <c r="B283" t="s">
        <v>1968</v>
      </c>
      <c r="D283" t="str">
        <f>_xlfn.CONCAT(Units[[#This Row],[unit_name]],IF(Units[[#This Row],[attribut]]="","",_xlfn.CONCAT(" - ",Units[[#This Row],[attribut]])))</f>
        <v>TZAANGOR ENLIGHTENED - Aetheric Visionaries</v>
      </c>
      <c r="E283">
        <v>2</v>
      </c>
      <c r="F283">
        <v>13</v>
      </c>
      <c r="G283" t="s">
        <v>1762</v>
      </c>
      <c r="H283">
        <v>3</v>
      </c>
      <c r="I283" t="s">
        <v>1628</v>
      </c>
      <c r="L283" t="s">
        <v>1606</v>
      </c>
      <c r="M283" t="s">
        <v>1606</v>
      </c>
      <c r="N283">
        <v>4</v>
      </c>
      <c r="O283">
        <v>4</v>
      </c>
      <c r="S283">
        <v>2</v>
      </c>
      <c r="T283">
        <v>2</v>
      </c>
      <c r="U283">
        <v>3</v>
      </c>
      <c r="V283" t="s">
        <v>1607</v>
      </c>
      <c r="W283">
        <v>1</v>
      </c>
      <c r="X283" t="s">
        <v>1611</v>
      </c>
      <c r="Y283" t="s">
        <v>1685</v>
      </c>
      <c r="Z283" t="s">
        <v>303</v>
      </c>
      <c r="AA283" t="s">
        <v>9</v>
      </c>
      <c r="AL283" t="s">
        <v>1128</v>
      </c>
      <c r="AM283" t="s">
        <v>1130</v>
      </c>
      <c r="AN283" t="s">
        <v>1014</v>
      </c>
      <c r="AU283" t="s">
        <v>1969</v>
      </c>
      <c r="AV283">
        <v>65</v>
      </c>
      <c r="AW283">
        <v>60</v>
      </c>
      <c r="AX283">
        <f>LEN(Units[[#This Row],[special_rules]])</f>
        <v>18</v>
      </c>
    </row>
    <row r="284" spans="1:50" hidden="1" x14ac:dyDescent="0.25">
      <c r="A284">
        <v>283</v>
      </c>
      <c r="B284" t="s">
        <v>1970</v>
      </c>
      <c r="D284" t="str">
        <f>_xlfn.CONCAT(Units[[#This Row],[unit_name]],IF(Units[[#This Row],[attribut]]="","",_xlfn.CONCAT(" - ",Units[[#This Row],[attribut]])))</f>
        <v>TZAANGOR ENLIGHTENED - Astral Soothsayers</v>
      </c>
      <c r="E284">
        <v>2</v>
      </c>
      <c r="F284">
        <v>13</v>
      </c>
      <c r="G284" t="s">
        <v>1762</v>
      </c>
      <c r="H284">
        <v>3</v>
      </c>
      <c r="I284" t="s">
        <v>1628</v>
      </c>
      <c r="L284" t="s">
        <v>1606</v>
      </c>
      <c r="M284" t="s">
        <v>1606</v>
      </c>
      <c r="N284">
        <v>4</v>
      </c>
      <c r="O284">
        <v>4</v>
      </c>
      <c r="S284">
        <v>2</v>
      </c>
      <c r="T284">
        <v>2</v>
      </c>
      <c r="U284">
        <v>3</v>
      </c>
      <c r="V284" t="s">
        <v>1607</v>
      </c>
      <c r="W284">
        <v>1</v>
      </c>
      <c r="X284" t="s">
        <v>1611</v>
      </c>
      <c r="Y284" t="s">
        <v>1685</v>
      </c>
      <c r="Z284" t="s">
        <v>44</v>
      </c>
      <c r="AL284" t="s">
        <v>1128</v>
      </c>
      <c r="AM284" t="s">
        <v>1130</v>
      </c>
      <c r="AN284" t="s">
        <v>1014</v>
      </c>
      <c r="AU284" t="s">
        <v>1969</v>
      </c>
      <c r="AV284">
        <v>65</v>
      </c>
      <c r="AW284">
        <v>60</v>
      </c>
      <c r="AX284">
        <f>LEN(Units[[#This Row],[special_rules]])</f>
        <v>18</v>
      </c>
    </row>
    <row r="285" spans="1:50" hidden="1" x14ac:dyDescent="0.25">
      <c r="A285">
        <v>284</v>
      </c>
      <c r="B285" t="s">
        <v>1861</v>
      </c>
      <c r="D285" t="str">
        <f>_xlfn.CONCAT(Units[[#This Row],[unit_name]],IF(Units[[#This Row],[attribut]]="","",_xlfn.CONCAT(" - ",Units[[#This Row],[attribut]])))</f>
        <v>KHÂRN THE BLOODY - Khârn the Betrayer, Captain of the World Eaters 8th Assault Company, The Twice Un-slain, The Ender</v>
      </c>
      <c r="E285">
        <v>2</v>
      </c>
      <c r="F285">
        <v>14</v>
      </c>
      <c r="G285" t="s">
        <v>1744</v>
      </c>
      <c r="H285">
        <v>1</v>
      </c>
      <c r="I285" t="s">
        <v>163</v>
      </c>
      <c r="L285" t="s">
        <v>1600</v>
      </c>
      <c r="M285" t="s">
        <v>1602</v>
      </c>
      <c r="N285">
        <v>6</v>
      </c>
      <c r="O285">
        <v>4</v>
      </c>
      <c r="S285">
        <v>7</v>
      </c>
      <c r="T285">
        <v>6</v>
      </c>
      <c r="U285">
        <v>5</v>
      </c>
      <c r="V285" t="s">
        <v>1601</v>
      </c>
      <c r="W285">
        <v>1</v>
      </c>
      <c r="X285" t="s">
        <v>1600</v>
      </c>
      <c r="Y285" t="s">
        <v>1619</v>
      </c>
      <c r="Z285" t="s">
        <v>3403</v>
      </c>
      <c r="AA285" t="s">
        <v>458</v>
      </c>
      <c r="AL285" t="s">
        <v>1132</v>
      </c>
      <c r="AM285" t="s">
        <v>1134</v>
      </c>
      <c r="AN285" t="s">
        <v>1136</v>
      </c>
      <c r="AO285" t="s">
        <v>975</v>
      </c>
      <c r="AP285" t="s">
        <v>976</v>
      </c>
      <c r="AQ285" t="s">
        <v>1008</v>
      </c>
      <c r="AU285" t="s">
        <v>1862</v>
      </c>
      <c r="AV285">
        <v>170</v>
      </c>
      <c r="AW285">
        <v>170</v>
      </c>
      <c r="AX285">
        <f>LEN(Units[[#This Row],[special_rules]])</f>
        <v>101</v>
      </c>
    </row>
    <row r="286" spans="1:50" hidden="1" x14ac:dyDescent="0.25">
      <c r="A286">
        <v>285</v>
      </c>
      <c r="B286" t="s">
        <v>1863</v>
      </c>
      <c r="D286" t="str">
        <f>_xlfn.CONCAT(Units[[#This Row],[unit_name]],IF(Units[[#This Row],[attribut]]="","",_xlfn.CONCAT(" - ",Units[[#This Row],[attribut]])))</f>
        <v>MASTER OF EXECUTIONS - Vornath the Skulltaker</v>
      </c>
      <c r="E286">
        <v>2</v>
      </c>
      <c r="F286">
        <v>14</v>
      </c>
      <c r="G286" t="s">
        <v>1744</v>
      </c>
      <c r="H286">
        <v>1</v>
      </c>
      <c r="I286" t="s">
        <v>163</v>
      </c>
      <c r="L286" t="s">
        <v>1600</v>
      </c>
      <c r="M286" t="s">
        <v>1602</v>
      </c>
      <c r="N286">
        <v>5</v>
      </c>
      <c r="O286">
        <v>4</v>
      </c>
      <c r="S286">
        <v>4</v>
      </c>
      <c r="T286">
        <v>5</v>
      </c>
      <c r="U286">
        <v>4</v>
      </c>
      <c r="V286" t="s">
        <v>1601</v>
      </c>
      <c r="W286">
        <v>1</v>
      </c>
      <c r="X286" t="s">
        <v>1600</v>
      </c>
      <c r="Z286" t="s">
        <v>195</v>
      </c>
      <c r="AA286" t="s">
        <v>359</v>
      </c>
      <c r="AL286" t="s">
        <v>1138</v>
      </c>
      <c r="AM286" t="s">
        <v>1140</v>
      </c>
      <c r="AN286" t="s">
        <v>1008</v>
      </c>
      <c r="AU286" t="s">
        <v>1864</v>
      </c>
      <c r="AV286">
        <v>85</v>
      </c>
      <c r="AW286">
        <v>80</v>
      </c>
      <c r="AX286">
        <f>LEN(Units[[#This Row],[special_rules]])</f>
        <v>91</v>
      </c>
    </row>
    <row r="287" spans="1:50" hidden="1" x14ac:dyDescent="0.25">
      <c r="A287">
        <v>286</v>
      </c>
      <c r="B287" t="s">
        <v>1865</v>
      </c>
      <c r="D287" t="str">
        <f>_xlfn.CONCAT(Units[[#This Row],[unit_name]],IF(Units[[#This Row],[attribut]]="","",_xlfn.CONCAT(" - ",Units[[#This Row],[attribut]])))</f>
        <v>CHAOS LORD - Drax the Unyielding</v>
      </c>
      <c r="E287">
        <v>2</v>
      </c>
      <c r="F287">
        <v>14</v>
      </c>
      <c r="G287" t="s">
        <v>1744</v>
      </c>
      <c r="H287">
        <v>1</v>
      </c>
      <c r="I287" t="s">
        <v>163</v>
      </c>
      <c r="L287" t="s">
        <v>1602</v>
      </c>
      <c r="M287" t="s">
        <v>1602</v>
      </c>
      <c r="N287">
        <v>5</v>
      </c>
      <c r="O287">
        <v>4</v>
      </c>
      <c r="S287">
        <v>5</v>
      </c>
      <c r="T287">
        <v>6</v>
      </c>
      <c r="U287">
        <v>4</v>
      </c>
      <c r="V287" t="s">
        <v>1601</v>
      </c>
      <c r="W287">
        <v>1</v>
      </c>
      <c r="X287" t="s">
        <v>1600</v>
      </c>
      <c r="Y287" t="s">
        <v>1619</v>
      </c>
      <c r="Z287" t="s">
        <v>363</v>
      </c>
      <c r="AA287" t="s">
        <v>419</v>
      </c>
      <c r="AL287" t="s">
        <v>979</v>
      </c>
      <c r="AM287" t="s">
        <v>1142</v>
      </c>
      <c r="AN287" t="s">
        <v>1008</v>
      </c>
      <c r="AU287" t="s">
        <v>1864</v>
      </c>
      <c r="AV287">
        <v>125</v>
      </c>
      <c r="AW287">
        <v>120</v>
      </c>
      <c r="AX287">
        <f>LEN(Units[[#This Row],[special_rules]])</f>
        <v>91</v>
      </c>
    </row>
    <row r="288" spans="1:50" hidden="1" x14ac:dyDescent="0.25">
      <c r="A288">
        <v>287</v>
      </c>
      <c r="B288" t="s">
        <v>2053</v>
      </c>
      <c r="D288" t="str">
        <f>_xlfn.CONCAT(Units[[#This Row],[unit_name]],IF(Units[[#This Row],[attribut]]="","",_xlfn.CONCAT(" - ",Units[[#This Row],[attribut]])))</f>
        <v>KHORNE BERZERKERS - Rageblade Ravagers</v>
      </c>
      <c r="E288">
        <v>2</v>
      </c>
      <c r="F288">
        <v>14</v>
      </c>
      <c r="G288" t="s">
        <v>1744</v>
      </c>
      <c r="H288">
        <v>10</v>
      </c>
      <c r="I288" t="s">
        <v>163</v>
      </c>
      <c r="L288" t="s">
        <v>1600</v>
      </c>
      <c r="M288" t="s">
        <v>1600</v>
      </c>
      <c r="N288">
        <v>5</v>
      </c>
      <c r="O288">
        <v>4</v>
      </c>
      <c r="S288">
        <v>2</v>
      </c>
      <c r="T288">
        <v>3</v>
      </c>
      <c r="U288">
        <v>4</v>
      </c>
      <c r="V288" t="s">
        <v>1601</v>
      </c>
      <c r="W288">
        <v>2</v>
      </c>
      <c r="X288" t="s">
        <v>1600</v>
      </c>
      <c r="Z288" t="s">
        <v>195</v>
      </c>
      <c r="AA288" t="s">
        <v>3403</v>
      </c>
      <c r="AB288" t="s">
        <v>24</v>
      </c>
      <c r="AC288" t="s">
        <v>42</v>
      </c>
      <c r="AL288" t="s">
        <v>1144</v>
      </c>
      <c r="AM288" t="s">
        <v>1146</v>
      </c>
      <c r="AN288" t="s">
        <v>999</v>
      </c>
      <c r="AO288" t="s">
        <v>1008</v>
      </c>
      <c r="AU288" t="s">
        <v>2054</v>
      </c>
      <c r="AV288">
        <v>265</v>
      </c>
      <c r="AW288">
        <v>300</v>
      </c>
      <c r="AX288">
        <f>LEN(Units[[#This Row],[special_rules]])</f>
        <v>67</v>
      </c>
    </row>
    <row r="289" spans="1:50" hidden="1" x14ac:dyDescent="0.25">
      <c r="A289">
        <v>288</v>
      </c>
      <c r="B289" t="s">
        <v>2055</v>
      </c>
      <c r="D289" t="str">
        <f>_xlfn.CONCAT(Units[[#This Row],[unit_name]],IF(Units[[#This Row],[attribut]]="","",_xlfn.CONCAT(" - ",Units[[#This Row],[attribut]])))</f>
        <v>KHORNE BERZERKERS - Axe-Fury Vanguard</v>
      </c>
      <c r="E289">
        <v>2</v>
      </c>
      <c r="F289">
        <v>14</v>
      </c>
      <c r="G289" t="s">
        <v>1744</v>
      </c>
      <c r="H289">
        <v>10</v>
      </c>
      <c r="I289" t="s">
        <v>163</v>
      </c>
      <c r="L289" t="s">
        <v>1600</v>
      </c>
      <c r="M289" t="s">
        <v>1600</v>
      </c>
      <c r="N289">
        <v>5</v>
      </c>
      <c r="O289">
        <v>4</v>
      </c>
      <c r="S289">
        <v>2</v>
      </c>
      <c r="T289">
        <v>3</v>
      </c>
      <c r="U289">
        <v>4</v>
      </c>
      <c r="V289" t="s">
        <v>1601</v>
      </c>
      <c r="W289">
        <v>2</v>
      </c>
      <c r="X289" t="s">
        <v>1600</v>
      </c>
      <c r="Z289" t="s">
        <v>195</v>
      </c>
      <c r="AA289" t="s">
        <v>3403</v>
      </c>
      <c r="AB289" t="s">
        <v>19</v>
      </c>
      <c r="AC289" t="s">
        <v>356</v>
      </c>
      <c r="AL289" t="s">
        <v>1144</v>
      </c>
      <c r="AM289" t="s">
        <v>1146</v>
      </c>
      <c r="AN289" t="s">
        <v>999</v>
      </c>
      <c r="AO289" t="s">
        <v>1008</v>
      </c>
      <c r="AU289" t="s">
        <v>2054</v>
      </c>
      <c r="AV289">
        <v>265</v>
      </c>
      <c r="AW289">
        <v>300</v>
      </c>
      <c r="AX289">
        <f>LEN(Units[[#This Row],[special_rules]])</f>
        <v>67</v>
      </c>
    </row>
    <row r="290" spans="1:50" hidden="1" x14ac:dyDescent="0.25">
      <c r="A290">
        <v>289</v>
      </c>
      <c r="B290" t="s">
        <v>2056</v>
      </c>
      <c r="D290" t="str">
        <f>_xlfn.CONCAT(Units[[#This Row],[unit_name]],IF(Units[[#This Row],[attribut]]="","",_xlfn.CONCAT(" - ",Units[[#This Row],[attribut]])))</f>
        <v>JAKHALS - Skullcrusher Marauders</v>
      </c>
      <c r="E290">
        <v>2</v>
      </c>
      <c r="F290">
        <v>14</v>
      </c>
      <c r="G290" t="s">
        <v>1744</v>
      </c>
      <c r="H290">
        <v>15</v>
      </c>
      <c r="I290" t="s">
        <v>163</v>
      </c>
      <c r="L290" t="s">
        <v>1611</v>
      </c>
      <c r="M290" t="s">
        <v>1611</v>
      </c>
      <c r="N290">
        <v>4</v>
      </c>
      <c r="O290">
        <v>3</v>
      </c>
      <c r="S290">
        <v>1</v>
      </c>
      <c r="T290">
        <v>2</v>
      </c>
      <c r="U290">
        <v>3</v>
      </c>
      <c r="V290" t="s">
        <v>1612</v>
      </c>
      <c r="W290">
        <v>1</v>
      </c>
      <c r="X290" t="s">
        <v>1601</v>
      </c>
      <c r="Z290" t="s">
        <v>148</v>
      </c>
      <c r="AA290" t="s">
        <v>36</v>
      </c>
      <c r="AB290" t="s">
        <v>354</v>
      </c>
      <c r="AC290" t="s">
        <v>37</v>
      </c>
      <c r="AD290" t="s">
        <v>355</v>
      </c>
      <c r="AL290" t="s">
        <v>1148</v>
      </c>
      <c r="AM290" t="s">
        <v>1008</v>
      </c>
      <c r="AU290" t="s">
        <v>2057</v>
      </c>
      <c r="AV290">
        <v>90</v>
      </c>
      <c r="AW290">
        <v>150</v>
      </c>
      <c r="AX290">
        <f>LEN(Units[[#This Row],[special_rules]])</f>
        <v>50</v>
      </c>
    </row>
    <row r="291" spans="1:50" hidden="1" x14ac:dyDescent="0.25">
      <c r="A291">
        <v>290</v>
      </c>
      <c r="B291" t="s">
        <v>2058</v>
      </c>
      <c r="D291" t="str">
        <f>_xlfn.CONCAT(Units[[#This Row],[unit_name]],IF(Units[[#This Row],[attribut]]="","",_xlfn.CONCAT(" - ",Units[[#This Row],[attribut]])))</f>
        <v>POSSESSED - Dæmonspawn Fiends</v>
      </c>
      <c r="E291">
        <v>2</v>
      </c>
      <c r="F291">
        <v>14</v>
      </c>
      <c r="G291" t="s">
        <v>1744</v>
      </c>
      <c r="H291">
        <v>10</v>
      </c>
      <c r="I291" t="s">
        <v>1626</v>
      </c>
      <c r="L291" t="s">
        <v>1600</v>
      </c>
      <c r="M291" t="s">
        <v>1600</v>
      </c>
      <c r="N291">
        <v>5</v>
      </c>
      <c r="O291">
        <v>4</v>
      </c>
      <c r="S291">
        <v>3</v>
      </c>
      <c r="T291">
        <v>5</v>
      </c>
      <c r="U291">
        <v>4</v>
      </c>
      <c r="V291" t="s">
        <v>1601</v>
      </c>
      <c r="W291">
        <v>1</v>
      </c>
      <c r="X291" t="s">
        <v>1600</v>
      </c>
      <c r="Y291" t="s">
        <v>1636</v>
      </c>
      <c r="Z291" t="s">
        <v>358</v>
      </c>
      <c r="AL291" t="s">
        <v>991</v>
      </c>
      <c r="AM291" t="s">
        <v>993</v>
      </c>
      <c r="AN291" t="s">
        <v>1008</v>
      </c>
      <c r="AU291" t="s">
        <v>3523</v>
      </c>
      <c r="AV291">
        <v>260</v>
      </c>
      <c r="AW291">
        <v>300</v>
      </c>
      <c r="AX291">
        <f>LEN(Units[[#This Row],[special_rules]])</f>
        <v>50</v>
      </c>
    </row>
    <row r="292" spans="1:50" hidden="1" x14ac:dyDescent="0.25">
      <c r="A292">
        <v>291</v>
      </c>
      <c r="B292" t="s">
        <v>1679</v>
      </c>
      <c r="C292" t="s">
        <v>1597</v>
      </c>
      <c r="D292" t="str">
        <f>_xlfn.CONCAT(Units[[#This Row],[unit_name]],IF(Units[[#This Row],[attribut]]="","",_xlfn.CONCAT(" - ",Units[[#This Row],[attribut]])))</f>
        <v>HELDRAKE - Skullreaper Fury - Full HP</v>
      </c>
      <c r="E292">
        <v>2</v>
      </c>
      <c r="F292">
        <v>14</v>
      </c>
      <c r="G292" t="s">
        <v>1598</v>
      </c>
      <c r="H292">
        <v>1</v>
      </c>
      <c r="I292" t="s">
        <v>1650</v>
      </c>
      <c r="J292" t="s">
        <v>1651</v>
      </c>
      <c r="K292" t="s">
        <v>133</v>
      </c>
      <c r="L292" t="s">
        <v>1600</v>
      </c>
      <c r="M292" t="s">
        <v>1600</v>
      </c>
      <c r="N292">
        <v>9</v>
      </c>
      <c r="P292">
        <v>15</v>
      </c>
      <c r="Q292">
        <v>13</v>
      </c>
      <c r="R292">
        <v>13</v>
      </c>
      <c r="S292">
        <v>12</v>
      </c>
      <c r="T292">
        <v>6</v>
      </c>
      <c r="U292">
        <v>4</v>
      </c>
      <c r="V292" t="s">
        <v>1601</v>
      </c>
      <c r="W292">
        <v>0</v>
      </c>
      <c r="X292" t="s">
        <v>1600</v>
      </c>
      <c r="Y292" t="s">
        <v>1636</v>
      </c>
      <c r="Z292" t="s">
        <v>302</v>
      </c>
      <c r="AA292" t="s">
        <v>14</v>
      </c>
      <c r="AL292" t="s">
        <v>1022</v>
      </c>
      <c r="AM292" t="s">
        <v>1024</v>
      </c>
      <c r="AN292" t="s">
        <v>1026</v>
      </c>
      <c r="AO292" t="s">
        <v>1008</v>
      </c>
      <c r="AP292" t="s">
        <v>684</v>
      </c>
      <c r="AU292" t="s">
        <v>3546</v>
      </c>
      <c r="AV292">
        <v>90</v>
      </c>
      <c r="AW292">
        <v>90</v>
      </c>
      <c r="AX292">
        <f>LEN(Units[[#This Row],[special_rules]])</f>
        <v>56</v>
      </c>
    </row>
    <row r="293" spans="1:50" hidden="1" x14ac:dyDescent="0.25">
      <c r="A293">
        <v>292</v>
      </c>
      <c r="B293" t="s">
        <v>1679</v>
      </c>
      <c r="C293" t="s">
        <v>1604</v>
      </c>
      <c r="D293" t="str">
        <f>_xlfn.CONCAT(Units[[#This Row],[unit_name]],IF(Units[[#This Row],[attribut]]="","",_xlfn.CONCAT(" - ",Units[[#This Row],[attribut]])))</f>
        <v>HELDRAKE - Skullreaper Fury - Mid HP</v>
      </c>
      <c r="E293">
        <v>2</v>
      </c>
      <c r="F293">
        <v>14</v>
      </c>
      <c r="G293" t="s">
        <v>1598</v>
      </c>
      <c r="H293">
        <v>1</v>
      </c>
      <c r="I293" t="s">
        <v>1653</v>
      </c>
      <c r="J293" t="s">
        <v>1654</v>
      </c>
      <c r="K293" t="s">
        <v>116</v>
      </c>
      <c r="L293" t="s">
        <v>1606</v>
      </c>
      <c r="M293" t="s">
        <v>1606</v>
      </c>
      <c r="N293">
        <v>9</v>
      </c>
      <c r="P293">
        <v>14</v>
      </c>
      <c r="Q293">
        <v>12</v>
      </c>
      <c r="R293">
        <v>12</v>
      </c>
      <c r="S293">
        <v>8</v>
      </c>
      <c r="T293">
        <v>5</v>
      </c>
      <c r="U293">
        <v>4</v>
      </c>
      <c r="V293" t="s">
        <v>1607</v>
      </c>
      <c r="W293">
        <v>0</v>
      </c>
      <c r="X293" t="s">
        <v>1600</v>
      </c>
      <c r="Y293" t="s">
        <v>1636</v>
      </c>
      <c r="Z293" t="s">
        <v>302</v>
      </c>
      <c r="AA293" t="s">
        <v>14</v>
      </c>
      <c r="AL293" t="s">
        <v>1022</v>
      </c>
      <c r="AM293" t="s">
        <v>1024</v>
      </c>
      <c r="AN293" t="s">
        <v>1026</v>
      </c>
      <c r="AO293" t="s">
        <v>1008</v>
      </c>
      <c r="AP293" t="s">
        <v>684</v>
      </c>
      <c r="AU293" t="s">
        <v>3546</v>
      </c>
      <c r="AV293">
        <v>60</v>
      </c>
      <c r="AW293">
        <v>60</v>
      </c>
      <c r="AX293">
        <f>LEN(Units[[#This Row],[special_rules]])</f>
        <v>56</v>
      </c>
    </row>
    <row r="294" spans="1:50" hidden="1" x14ac:dyDescent="0.25">
      <c r="A294">
        <v>293</v>
      </c>
      <c r="B294" t="s">
        <v>1679</v>
      </c>
      <c r="C294" t="s">
        <v>1608</v>
      </c>
      <c r="D294" t="str">
        <f>_xlfn.CONCAT(Units[[#This Row],[unit_name]],IF(Units[[#This Row],[attribut]]="","",_xlfn.CONCAT(" - ",Units[[#This Row],[attribut]])))</f>
        <v>HELDRAKE - Skullreaper Fury - Low HP</v>
      </c>
      <c r="E294">
        <v>2</v>
      </c>
      <c r="F294">
        <v>14</v>
      </c>
      <c r="G294" t="s">
        <v>1598</v>
      </c>
      <c r="H294">
        <v>1</v>
      </c>
      <c r="I294" t="s">
        <v>1655</v>
      </c>
      <c r="J294" t="s">
        <v>1656</v>
      </c>
      <c r="K294" t="s">
        <v>163</v>
      </c>
      <c r="L294" t="s">
        <v>1611</v>
      </c>
      <c r="M294" t="s">
        <v>1611</v>
      </c>
      <c r="N294">
        <v>9</v>
      </c>
      <c r="P294">
        <v>13</v>
      </c>
      <c r="Q294">
        <v>11</v>
      </c>
      <c r="R294">
        <v>11</v>
      </c>
      <c r="S294">
        <v>4</v>
      </c>
      <c r="T294">
        <v>4</v>
      </c>
      <c r="U294">
        <v>4</v>
      </c>
      <c r="V294" t="s">
        <v>1612</v>
      </c>
      <c r="W294">
        <v>0</v>
      </c>
      <c r="X294" t="s">
        <v>1600</v>
      </c>
      <c r="Y294" t="s">
        <v>1636</v>
      </c>
      <c r="Z294" t="s">
        <v>302</v>
      </c>
      <c r="AA294" t="s">
        <v>14</v>
      </c>
      <c r="AL294" t="s">
        <v>1022</v>
      </c>
      <c r="AM294" t="s">
        <v>1024</v>
      </c>
      <c r="AN294" t="s">
        <v>1026</v>
      </c>
      <c r="AO294" t="s">
        <v>1008</v>
      </c>
      <c r="AP294" t="s">
        <v>684</v>
      </c>
      <c r="AU294" t="s">
        <v>3546</v>
      </c>
      <c r="AV294">
        <v>25</v>
      </c>
      <c r="AW294">
        <v>20</v>
      </c>
      <c r="AX294">
        <f>LEN(Units[[#This Row],[special_rules]])</f>
        <v>56</v>
      </c>
    </row>
    <row r="295" spans="1:50" hidden="1" x14ac:dyDescent="0.25">
      <c r="A295">
        <v>294</v>
      </c>
      <c r="B295" t="s">
        <v>1752</v>
      </c>
      <c r="C295" t="s">
        <v>1597</v>
      </c>
      <c r="D295" t="str">
        <f>_xlfn.CONCAT(Units[[#This Row],[unit_name]],IF(Units[[#This Row],[attribut]]="","",_xlfn.CONCAT(" - ",Units[[#This Row],[attribut]])))</f>
        <v>BLOODTHIRSTER OF INSENSATE RAGE - Doombringer Gor’gul - Full HP</v>
      </c>
      <c r="E295">
        <v>2</v>
      </c>
      <c r="F295">
        <v>10</v>
      </c>
      <c r="G295" t="s">
        <v>1742</v>
      </c>
      <c r="H295">
        <v>1</v>
      </c>
      <c r="I295" t="s">
        <v>116</v>
      </c>
      <c r="L295" t="s">
        <v>1600</v>
      </c>
      <c r="M295" t="s">
        <v>1602</v>
      </c>
      <c r="N295">
        <v>10</v>
      </c>
      <c r="O295">
        <v>9</v>
      </c>
      <c r="S295">
        <v>10</v>
      </c>
      <c r="T295">
        <v>7</v>
      </c>
      <c r="U295">
        <v>8</v>
      </c>
      <c r="V295" t="s">
        <v>1601</v>
      </c>
      <c r="W295">
        <v>3</v>
      </c>
      <c r="X295" t="s">
        <v>1602</v>
      </c>
      <c r="Y295" t="s">
        <v>1641</v>
      </c>
      <c r="Z295" t="s">
        <v>3414</v>
      </c>
      <c r="AA295" t="s">
        <v>193</v>
      </c>
      <c r="AL295" t="s">
        <v>1149</v>
      </c>
      <c r="AM295" t="s">
        <v>1151</v>
      </c>
      <c r="AN295" t="s">
        <v>1153</v>
      </c>
      <c r="AO295" t="s">
        <v>1155</v>
      </c>
      <c r="AP295" t="s">
        <v>1166</v>
      </c>
      <c r="AQ295" t="s">
        <v>1008</v>
      </c>
      <c r="AU295" t="s">
        <v>3547</v>
      </c>
      <c r="AV295">
        <v>115</v>
      </c>
      <c r="AW295">
        <v>110</v>
      </c>
      <c r="AX295">
        <f>LEN(Units[[#This Row],[special_rules]])</f>
        <v>96</v>
      </c>
    </row>
    <row r="296" spans="1:50" hidden="1" x14ac:dyDescent="0.25">
      <c r="A296">
        <v>295</v>
      </c>
      <c r="B296" t="s">
        <v>1752</v>
      </c>
      <c r="C296" t="s">
        <v>1604</v>
      </c>
      <c r="D296" t="str">
        <f>_xlfn.CONCAT(Units[[#This Row],[unit_name]],IF(Units[[#This Row],[attribut]]="","",_xlfn.CONCAT(" - ",Units[[#This Row],[attribut]])))</f>
        <v>BLOODTHIRSTER OF INSENSATE RAGE - Doombringer Gor’gul - Mid HP</v>
      </c>
      <c r="E296">
        <v>2</v>
      </c>
      <c r="F296">
        <v>10</v>
      </c>
      <c r="G296" t="s">
        <v>1742</v>
      </c>
      <c r="H296">
        <v>1</v>
      </c>
      <c r="I296" t="s">
        <v>1753</v>
      </c>
      <c r="L296" t="s">
        <v>1606</v>
      </c>
      <c r="M296" t="s">
        <v>1600</v>
      </c>
      <c r="N296">
        <v>9</v>
      </c>
      <c r="O296">
        <v>8</v>
      </c>
      <c r="S296">
        <v>7</v>
      </c>
      <c r="T296">
        <v>6</v>
      </c>
      <c r="U296">
        <v>8</v>
      </c>
      <c r="V296" t="s">
        <v>1607</v>
      </c>
      <c r="W296">
        <v>2</v>
      </c>
      <c r="X296" t="s">
        <v>1602</v>
      </c>
      <c r="Y296" t="s">
        <v>1641</v>
      </c>
      <c r="Z296" t="s">
        <v>3414</v>
      </c>
      <c r="AA296" t="s">
        <v>193</v>
      </c>
      <c r="AL296" t="s">
        <v>1149</v>
      </c>
      <c r="AM296" t="s">
        <v>1151</v>
      </c>
      <c r="AN296" t="s">
        <v>1153</v>
      </c>
      <c r="AO296" t="s">
        <v>1155</v>
      </c>
      <c r="AP296" t="s">
        <v>1166</v>
      </c>
      <c r="AQ296" t="s">
        <v>1008</v>
      </c>
      <c r="AU296" t="s">
        <v>3547</v>
      </c>
      <c r="AV296">
        <v>75</v>
      </c>
      <c r="AW296">
        <v>80</v>
      </c>
      <c r="AX296">
        <f>LEN(Units[[#This Row],[special_rules]])</f>
        <v>96</v>
      </c>
    </row>
    <row r="297" spans="1:50" hidden="1" x14ac:dyDescent="0.25">
      <c r="A297">
        <v>296</v>
      </c>
      <c r="B297" t="s">
        <v>1752</v>
      </c>
      <c r="C297" t="s">
        <v>1608</v>
      </c>
      <c r="D297" t="str">
        <f>_xlfn.CONCAT(Units[[#This Row],[unit_name]],IF(Units[[#This Row],[attribut]]="","",_xlfn.CONCAT(" - ",Units[[#This Row],[attribut]])))</f>
        <v>BLOODTHIRSTER OF INSENSATE RAGE - Doombringer Gor’gul - Low HP</v>
      </c>
      <c r="E297">
        <v>2</v>
      </c>
      <c r="F297">
        <v>10</v>
      </c>
      <c r="G297" t="s">
        <v>1742</v>
      </c>
      <c r="H297">
        <v>1</v>
      </c>
      <c r="I297" t="s">
        <v>1628</v>
      </c>
      <c r="L297" t="s">
        <v>1611</v>
      </c>
      <c r="M297" t="s">
        <v>1606</v>
      </c>
      <c r="N297">
        <v>8</v>
      </c>
      <c r="O297">
        <v>7</v>
      </c>
      <c r="S297">
        <v>3</v>
      </c>
      <c r="T297">
        <v>5</v>
      </c>
      <c r="U297">
        <v>8</v>
      </c>
      <c r="V297" t="s">
        <v>1612</v>
      </c>
      <c r="W297">
        <v>1</v>
      </c>
      <c r="X297" t="s">
        <v>1602</v>
      </c>
      <c r="Y297" t="s">
        <v>1641</v>
      </c>
      <c r="Z297" t="s">
        <v>3414</v>
      </c>
      <c r="AA297" t="s">
        <v>193</v>
      </c>
      <c r="AL297" t="s">
        <v>1149</v>
      </c>
      <c r="AM297" t="s">
        <v>1151</v>
      </c>
      <c r="AN297" t="s">
        <v>1153</v>
      </c>
      <c r="AO297" t="s">
        <v>1155</v>
      </c>
      <c r="AP297" t="s">
        <v>1166</v>
      </c>
      <c r="AQ297" t="s">
        <v>1008</v>
      </c>
      <c r="AU297" t="s">
        <v>3547</v>
      </c>
      <c r="AV297">
        <v>40</v>
      </c>
      <c r="AW297">
        <v>40</v>
      </c>
      <c r="AX297">
        <f>LEN(Units[[#This Row],[special_rules]])</f>
        <v>96</v>
      </c>
    </row>
    <row r="298" spans="1:50" hidden="1" x14ac:dyDescent="0.25">
      <c r="A298">
        <v>297</v>
      </c>
      <c r="B298" t="s">
        <v>1754</v>
      </c>
      <c r="D298" t="str">
        <f>_xlfn.CONCAT(Units[[#This Row],[unit_name]],IF(Units[[#This Row],[attribut]]="","",_xlfn.CONCAT(" - ",Units[[#This Row],[attribut]])))</f>
        <v>SKULLTAKER - Skulltaker, the Champion of Khorne</v>
      </c>
      <c r="E298">
        <v>2</v>
      </c>
      <c r="F298">
        <v>10</v>
      </c>
      <c r="G298" t="s">
        <v>1744</v>
      </c>
      <c r="H298">
        <v>1</v>
      </c>
      <c r="I298" t="s">
        <v>163</v>
      </c>
      <c r="M298" t="s">
        <v>1602</v>
      </c>
      <c r="N298">
        <v>6</v>
      </c>
      <c r="O298">
        <v>4</v>
      </c>
      <c r="S298">
        <v>5</v>
      </c>
      <c r="T298">
        <v>6</v>
      </c>
      <c r="U298">
        <v>9</v>
      </c>
      <c r="V298" t="s">
        <v>1607</v>
      </c>
      <c r="W298">
        <v>1</v>
      </c>
      <c r="X298" t="s">
        <v>1606</v>
      </c>
      <c r="Y298" t="s">
        <v>1636</v>
      </c>
      <c r="Z298" t="s">
        <v>462</v>
      </c>
      <c r="AL298" t="s">
        <v>1160</v>
      </c>
      <c r="AM298" t="s">
        <v>1162</v>
      </c>
      <c r="AN298" t="s">
        <v>1164</v>
      </c>
      <c r="AO298" t="s">
        <v>1166</v>
      </c>
      <c r="AP298" t="s">
        <v>1168</v>
      </c>
      <c r="AQ298" t="s">
        <v>1008</v>
      </c>
      <c r="AU298" t="s">
        <v>3548</v>
      </c>
      <c r="AV298">
        <v>105</v>
      </c>
      <c r="AW298">
        <v>110</v>
      </c>
      <c r="AX298">
        <f>LEN(Units[[#This Row],[special_rules]])</f>
        <v>103</v>
      </c>
    </row>
    <row r="299" spans="1:50" hidden="1" x14ac:dyDescent="0.25">
      <c r="A299">
        <v>298</v>
      </c>
      <c r="B299" t="s">
        <v>1755</v>
      </c>
      <c r="D299" t="str">
        <f>_xlfn.CONCAT(Units[[#This Row],[unit_name]],IF(Units[[#This Row],[attribut]]="","",_xlfn.CONCAT(" - ",Units[[#This Row],[attribut]])))</f>
        <v>BLOODMASTER - Wrathblade Tharnak</v>
      </c>
      <c r="E299">
        <v>2</v>
      </c>
      <c r="F299">
        <v>10</v>
      </c>
      <c r="G299" t="s">
        <v>1744</v>
      </c>
      <c r="H299">
        <v>1</v>
      </c>
      <c r="I299" t="s">
        <v>163</v>
      </c>
      <c r="M299" t="s">
        <v>1602</v>
      </c>
      <c r="N299">
        <v>6</v>
      </c>
      <c r="O299">
        <v>4</v>
      </c>
      <c r="S299">
        <v>4</v>
      </c>
      <c r="T299">
        <v>5</v>
      </c>
      <c r="U299">
        <v>6</v>
      </c>
      <c r="V299" t="s">
        <v>1607</v>
      </c>
      <c r="W299">
        <v>1</v>
      </c>
      <c r="X299" t="s">
        <v>1611</v>
      </c>
      <c r="Y299" t="s">
        <v>1636</v>
      </c>
      <c r="Z299" t="s">
        <v>418</v>
      </c>
      <c r="AL299" t="s">
        <v>1157</v>
      </c>
      <c r="AM299" t="s">
        <v>1158</v>
      </c>
      <c r="AN299" t="s">
        <v>1008</v>
      </c>
      <c r="AU299" t="s">
        <v>3524</v>
      </c>
      <c r="AV299">
        <v>60</v>
      </c>
      <c r="AW299">
        <v>60</v>
      </c>
      <c r="AX299">
        <f>LEN(Units[[#This Row],[special_rules]])</f>
        <v>68</v>
      </c>
    </row>
    <row r="300" spans="1:50" hidden="1" x14ac:dyDescent="0.25">
      <c r="A300">
        <v>299</v>
      </c>
      <c r="B300" t="s">
        <v>1756</v>
      </c>
      <c r="D300" t="str">
        <f>_xlfn.CONCAT(Units[[#This Row],[unit_name]],IF(Units[[#This Row],[attribut]]="","",_xlfn.CONCAT(" - ",Units[[#This Row],[attribut]])))</f>
        <v>BLOODMASTER - Gorehorn Rendclaw</v>
      </c>
      <c r="E300">
        <v>2</v>
      </c>
      <c r="F300">
        <v>10</v>
      </c>
      <c r="G300" t="s">
        <v>1744</v>
      </c>
      <c r="H300">
        <v>1</v>
      </c>
      <c r="I300" t="s">
        <v>163</v>
      </c>
      <c r="M300" t="s">
        <v>1602</v>
      </c>
      <c r="N300">
        <v>6</v>
      </c>
      <c r="O300">
        <v>4</v>
      </c>
      <c r="S300">
        <v>4</v>
      </c>
      <c r="T300">
        <v>5</v>
      </c>
      <c r="U300">
        <v>6</v>
      </c>
      <c r="V300" t="s">
        <v>1607</v>
      </c>
      <c r="W300">
        <v>1</v>
      </c>
      <c r="X300" t="s">
        <v>1611</v>
      </c>
      <c r="Y300" t="s">
        <v>1636</v>
      </c>
      <c r="Z300" t="s">
        <v>418</v>
      </c>
      <c r="AL300" t="s">
        <v>1157</v>
      </c>
      <c r="AM300" t="s">
        <v>1158</v>
      </c>
      <c r="AN300" t="s">
        <v>1008</v>
      </c>
      <c r="AU300" t="s">
        <v>3524</v>
      </c>
      <c r="AV300">
        <v>60</v>
      </c>
      <c r="AW300">
        <v>60</v>
      </c>
      <c r="AX300">
        <f>LEN(Units[[#This Row],[special_rules]])</f>
        <v>68</v>
      </c>
    </row>
    <row r="301" spans="1:50" hidden="1" x14ac:dyDescent="0.25">
      <c r="A301">
        <v>300</v>
      </c>
      <c r="B301" t="s">
        <v>1757</v>
      </c>
      <c r="D301" t="str">
        <f>_xlfn.CONCAT(Units[[#This Row],[unit_name]],IF(Units[[#This Row],[attribut]]="","",_xlfn.CONCAT(" - ",Units[[#This Row],[attribut]])))</f>
        <v>SKULLMASTER - Skullcrusher Grimgor</v>
      </c>
      <c r="E301">
        <v>2</v>
      </c>
      <c r="F301">
        <v>10</v>
      </c>
      <c r="G301" t="s">
        <v>1758</v>
      </c>
      <c r="H301">
        <v>1</v>
      </c>
      <c r="I301" t="s">
        <v>1628</v>
      </c>
      <c r="M301" t="s">
        <v>1602</v>
      </c>
      <c r="N301">
        <v>6</v>
      </c>
      <c r="O301">
        <v>7</v>
      </c>
      <c r="S301">
        <v>6</v>
      </c>
      <c r="T301">
        <v>5</v>
      </c>
      <c r="U301">
        <v>6</v>
      </c>
      <c r="V301" t="s">
        <v>1607</v>
      </c>
      <c r="W301">
        <v>1</v>
      </c>
      <c r="X301" t="s">
        <v>1606</v>
      </c>
      <c r="Y301" t="s">
        <v>1636</v>
      </c>
      <c r="Z301" t="s">
        <v>418</v>
      </c>
      <c r="AA301" t="s">
        <v>54</v>
      </c>
      <c r="AL301" t="s">
        <v>1170</v>
      </c>
      <c r="AM301" t="s">
        <v>1172</v>
      </c>
      <c r="AN301" t="s">
        <v>1008</v>
      </c>
      <c r="AU301" t="s">
        <v>3524</v>
      </c>
      <c r="AV301">
        <v>105</v>
      </c>
      <c r="AW301">
        <v>110</v>
      </c>
      <c r="AX301">
        <f>LEN(Units[[#This Row],[special_rules]])</f>
        <v>68</v>
      </c>
    </row>
    <row r="302" spans="1:50" hidden="1" x14ac:dyDescent="0.25">
      <c r="A302">
        <v>301</v>
      </c>
      <c r="B302" t="s">
        <v>1711</v>
      </c>
      <c r="C302" t="s">
        <v>1597</v>
      </c>
      <c r="D302" t="str">
        <f>_xlfn.CONCAT(Units[[#This Row],[unit_name]],IF(Units[[#This Row],[attribut]]="","",_xlfn.CONCAT(" - ",Units[[#This Row],[attribut]])))</f>
        <v>RENDMASTER - Skullcleaver Kharax - Full HP</v>
      </c>
      <c r="E302">
        <v>2</v>
      </c>
      <c r="F302">
        <v>10</v>
      </c>
      <c r="G302" t="s">
        <v>1598</v>
      </c>
      <c r="H302">
        <v>1</v>
      </c>
      <c r="I302" t="s">
        <v>241</v>
      </c>
      <c r="J302" t="s">
        <v>116</v>
      </c>
      <c r="M302" t="s">
        <v>1602</v>
      </c>
      <c r="N302">
        <v>6</v>
      </c>
      <c r="P302">
        <v>12</v>
      </c>
      <c r="Q302">
        <v>12</v>
      </c>
      <c r="R302">
        <v>10</v>
      </c>
      <c r="S302">
        <v>9</v>
      </c>
      <c r="T302">
        <v>6</v>
      </c>
      <c r="U302">
        <v>6</v>
      </c>
      <c r="V302" t="s">
        <v>1607</v>
      </c>
      <c r="W302">
        <v>3</v>
      </c>
      <c r="X302" t="s">
        <v>1606</v>
      </c>
      <c r="Y302" t="s">
        <v>1641</v>
      </c>
      <c r="Z302" t="s">
        <v>418</v>
      </c>
      <c r="AA302" t="s">
        <v>361</v>
      </c>
      <c r="AL302" t="s">
        <v>1174</v>
      </c>
      <c r="AM302" t="s">
        <v>1176</v>
      </c>
      <c r="AN302" t="s">
        <v>680</v>
      </c>
      <c r="AO302" t="s">
        <v>1008</v>
      </c>
      <c r="AU302" t="s">
        <v>3530</v>
      </c>
      <c r="AV302">
        <v>55</v>
      </c>
      <c r="AW302">
        <v>60</v>
      </c>
      <c r="AX302">
        <f>LEN(Units[[#This Row],[special_rules]])</f>
        <v>78</v>
      </c>
    </row>
    <row r="303" spans="1:50" hidden="1" x14ac:dyDescent="0.25">
      <c r="A303">
        <v>302</v>
      </c>
      <c r="B303" t="s">
        <v>1711</v>
      </c>
      <c r="C303" t="s">
        <v>1604</v>
      </c>
      <c r="D303" t="str">
        <f>_xlfn.CONCAT(Units[[#This Row],[unit_name]],IF(Units[[#This Row],[attribut]]="","",_xlfn.CONCAT(" - ",Units[[#This Row],[attribut]])))</f>
        <v>RENDMASTER - Skullcleaver Kharax - Mid HP</v>
      </c>
      <c r="E303">
        <v>2</v>
      </c>
      <c r="F303">
        <v>10</v>
      </c>
      <c r="G303" t="s">
        <v>1598</v>
      </c>
      <c r="H303">
        <v>1</v>
      </c>
      <c r="I303" t="s">
        <v>1625</v>
      </c>
      <c r="J303" t="s">
        <v>1626</v>
      </c>
      <c r="M303" t="s">
        <v>1600</v>
      </c>
      <c r="N303">
        <v>6</v>
      </c>
      <c r="P303">
        <v>11</v>
      </c>
      <c r="Q303">
        <v>11</v>
      </c>
      <c r="R303">
        <v>9</v>
      </c>
      <c r="S303">
        <v>6</v>
      </c>
      <c r="T303">
        <v>5</v>
      </c>
      <c r="U303">
        <v>6</v>
      </c>
      <c r="V303" t="s">
        <v>1612</v>
      </c>
      <c r="W303">
        <v>2</v>
      </c>
      <c r="X303" t="s">
        <v>1606</v>
      </c>
      <c r="Y303" t="s">
        <v>1641</v>
      </c>
      <c r="Z303" t="s">
        <v>418</v>
      </c>
      <c r="AA303" t="s">
        <v>361</v>
      </c>
      <c r="AL303" t="s">
        <v>1174</v>
      </c>
      <c r="AM303" t="s">
        <v>1176</v>
      </c>
      <c r="AN303" t="s">
        <v>680</v>
      </c>
      <c r="AO303" t="s">
        <v>1008</v>
      </c>
      <c r="AU303" t="s">
        <v>3530</v>
      </c>
      <c r="AV303">
        <v>35</v>
      </c>
      <c r="AW303">
        <v>40</v>
      </c>
      <c r="AX303">
        <f>LEN(Units[[#This Row],[special_rules]])</f>
        <v>78</v>
      </c>
    </row>
    <row r="304" spans="1:50" hidden="1" x14ac:dyDescent="0.25">
      <c r="A304">
        <v>303</v>
      </c>
      <c r="B304" t="s">
        <v>1711</v>
      </c>
      <c r="C304" t="s">
        <v>1608</v>
      </c>
      <c r="D304" t="str">
        <f>_xlfn.CONCAT(Units[[#This Row],[unit_name]],IF(Units[[#This Row],[attribut]]="","",_xlfn.CONCAT(" - ",Units[[#This Row],[attribut]])))</f>
        <v>RENDMASTER - Skullcleaver Kharax - Low HP</v>
      </c>
      <c r="E304">
        <v>2</v>
      </c>
      <c r="F304">
        <v>10</v>
      </c>
      <c r="G304" t="s">
        <v>1598</v>
      </c>
      <c r="H304">
        <v>1</v>
      </c>
      <c r="I304" t="s">
        <v>1610</v>
      </c>
      <c r="J304" t="s">
        <v>1605</v>
      </c>
      <c r="M304" t="s">
        <v>1606</v>
      </c>
      <c r="N304">
        <v>6</v>
      </c>
      <c r="P304">
        <v>10</v>
      </c>
      <c r="Q304">
        <v>10</v>
      </c>
      <c r="R304">
        <v>8</v>
      </c>
      <c r="S304">
        <v>3</v>
      </c>
      <c r="T304">
        <v>4</v>
      </c>
      <c r="U304">
        <v>6</v>
      </c>
      <c r="V304" t="s">
        <v>1681</v>
      </c>
      <c r="W304">
        <v>1</v>
      </c>
      <c r="X304" t="s">
        <v>1606</v>
      </c>
      <c r="Y304" t="s">
        <v>1641</v>
      </c>
      <c r="Z304" t="s">
        <v>418</v>
      </c>
      <c r="AA304" t="s">
        <v>361</v>
      </c>
      <c r="AL304" t="s">
        <v>1174</v>
      </c>
      <c r="AM304" t="s">
        <v>1176</v>
      </c>
      <c r="AN304" t="s">
        <v>680</v>
      </c>
      <c r="AO304" t="s">
        <v>1008</v>
      </c>
      <c r="AU304" t="s">
        <v>3530</v>
      </c>
      <c r="AV304">
        <v>15</v>
      </c>
      <c r="AW304">
        <v>20</v>
      </c>
      <c r="AX304">
        <f>LEN(Units[[#This Row],[special_rules]])</f>
        <v>78</v>
      </c>
    </row>
    <row r="305" spans="1:50" hidden="1" x14ac:dyDescent="0.25">
      <c r="A305">
        <v>304</v>
      </c>
      <c r="B305" t="s">
        <v>1759</v>
      </c>
      <c r="D305" t="str">
        <f>_xlfn.CONCAT(Units[[#This Row],[unit_name]],IF(Units[[#This Row],[attribut]]="","",_xlfn.CONCAT(" - ",Units[[#This Row],[attribut]])))</f>
        <v>KARANAK - Karanak, the Hound of Vengeance</v>
      </c>
      <c r="E305">
        <v>2</v>
      </c>
      <c r="F305">
        <v>10</v>
      </c>
      <c r="G305" t="s">
        <v>1760</v>
      </c>
      <c r="H305">
        <v>1</v>
      </c>
      <c r="I305" t="s">
        <v>116</v>
      </c>
      <c r="M305" t="s">
        <v>1602</v>
      </c>
      <c r="N305">
        <v>6</v>
      </c>
      <c r="O305">
        <v>4</v>
      </c>
      <c r="S305">
        <v>5</v>
      </c>
      <c r="T305">
        <v>6</v>
      </c>
      <c r="U305">
        <v>6</v>
      </c>
      <c r="V305" t="s">
        <v>1607</v>
      </c>
      <c r="W305">
        <v>1</v>
      </c>
      <c r="X305" t="s">
        <v>1601</v>
      </c>
      <c r="Y305" t="s">
        <v>1636</v>
      </c>
      <c r="Z305" t="s">
        <v>369</v>
      </c>
      <c r="AL305" t="s">
        <v>1178</v>
      </c>
      <c r="AM305" t="s">
        <v>1179</v>
      </c>
      <c r="AN305" t="s">
        <v>1181</v>
      </c>
      <c r="AO305" t="s">
        <v>1183</v>
      </c>
      <c r="AP305" t="s">
        <v>1008</v>
      </c>
      <c r="AU305" t="s">
        <v>3549</v>
      </c>
      <c r="AV305">
        <v>125</v>
      </c>
      <c r="AW305">
        <v>120</v>
      </c>
      <c r="AX305">
        <f>LEN(Units[[#This Row],[special_rules]])</f>
        <v>102</v>
      </c>
    </row>
    <row r="306" spans="1:50" hidden="1" x14ac:dyDescent="0.25">
      <c r="A306">
        <v>305</v>
      </c>
      <c r="B306" t="s">
        <v>2059</v>
      </c>
      <c r="D306" t="str">
        <f>_xlfn.CONCAT(Units[[#This Row],[unit_name]],IF(Units[[#This Row],[attribut]]="","",_xlfn.CONCAT(" - ",Units[[#This Row],[attribut]])))</f>
        <v>BLOODLETTERS - Bloodreapers</v>
      </c>
      <c r="E306">
        <v>2</v>
      </c>
      <c r="F306">
        <v>10</v>
      </c>
      <c r="G306" t="s">
        <v>1744</v>
      </c>
      <c r="H306">
        <v>10</v>
      </c>
      <c r="I306" t="s">
        <v>163</v>
      </c>
      <c r="M306" t="s">
        <v>1600</v>
      </c>
      <c r="N306">
        <v>5</v>
      </c>
      <c r="O306">
        <v>4</v>
      </c>
      <c r="S306">
        <v>1</v>
      </c>
      <c r="T306">
        <v>2</v>
      </c>
      <c r="U306">
        <v>4</v>
      </c>
      <c r="V306" t="s">
        <v>1607</v>
      </c>
      <c r="W306">
        <v>2</v>
      </c>
      <c r="X306" t="s">
        <v>1611</v>
      </c>
      <c r="Y306" t="s">
        <v>1636</v>
      </c>
      <c r="Z306" t="s">
        <v>362</v>
      </c>
      <c r="AL306" t="s">
        <v>1185</v>
      </c>
      <c r="AM306" t="s">
        <v>1187</v>
      </c>
      <c r="AN306" t="s">
        <v>1189</v>
      </c>
      <c r="AO306" t="s">
        <v>1008</v>
      </c>
      <c r="AU306" t="s">
        <v>3519</v>
      </c>
      <c r="AV306">
        <v>150</v>
      </c>
      <c r="AW306">
        <v>200</v>
      </c>
      <c r="AX306">
        <f>LEN(Units[[#This Row],[special_rules]])</f>
        <v>44</v>
      </c>
    </row>
    <row r="307" spans="1:50" hidden="1" x14ac:dyDescent="0.25">
      <c r="A307">
        <v>306</v>
      </c>
      <c r="B307" t="s">
        <v>2060</v>
      </c>
      <c r="D307" t="str">
        <f>_xlfn.CONCAT(Units[[#This Row],[unit_name]],IF(Units[[#This Row],[attribut]]="","",_xlfn.CONCAT(" - ",Units[[#This Row],[attribut]])))</f>
        <v>BLOODLETTERS - Skullcleavers</v>
      </c>
      <c r="E307">
        <v>2</v>
      </c>
      <c r="F307">
        <v>10</v>
      </c>
      <c r="G307" t="s">
        <v>1744</v>
      </c>
      <c r="H307">
        <v>10</v>
      </c>
      <c r="I307" t="s">
        <v>163</v>
      </c>
      <c r="M307" t="s">
        <v>1600</v>
      </c>
      <c r="N307">
        <v>5</v>
      </c>
      <c r="O307">
        <v>4</v>
      </c>
      <c r="S307">
        <v>1</v>
      </c>
      <c r="T307">
        <v>2</v>
      </c>
      <c r="U307">
        <v>4</v>
      </c>
      <c r="V307" t="s">
        <v>1607</v>
      </c>
      <c r="W307">
        <v>2</v>
      </c>
      <c r="X307" t="s">
        <v>1611</v>
      </c>
      <c r="Y307" t="s">
        <v>1636</v>
      </c>
      <c r="Z307" t="s">
        <v>362</v>
      </c>
      <c r="AL307" t="s">
        <v>1185</v>
      </c>
      <c r="AM307" t="s">
        <v>1187</v>
      </c>
      <c r="AN307" t="s">
        <v>1189</v>
      </c>
      <c r="AO307" t="s">
        <v>1008</v>
      </c>
      <c r="AU307" t="s">
        <v>3519</v>
      </c>
      <c r="AV307">
        <v>150</v>
      </c>
      <c r="AW307">
        <v>200</v>
      </c>
      <c r="AX307">
        <f>LEN(Units[[#This Row],[special_rules]])</f>
        <v>44</v>
      </c>
    </row>
    <row r="308" spans="1:50" hidden="1" x14ac:dyDescent="0.25">
      <c r="A308">
        <v>307</v>
      </c>
      <c r="B308" t="s">
        <v>2061</v>
      </c>
      <c r="D308" t="str">
        <f>_xlfn.CONCAT(Units[[#This Row],[unit_name]],IF(Units[[#This Row],[attribut]]="","",_xlfn.CONCAT(" - ",Units[[#This Row],[attribut]])))</f>
        <v>BLOODLETTERS - Khorne’s Wrathbringers</v>
      </c>
      <c r="E308">
        <v>2</v>
      </c>
      <c r="F308">
        <v>10</v>
      </c>
      <c r="G308" t="s">
        <v>1744</v>
      </c>
      <c r="H308">
        <v>20</v>
      </c>
      <c r="I308" t="s">
        <v>163</v>
      </c>
      <c r="M308" t="s">
        <v>1600</v>
      </c>
      <c r="N308">
        <v>5</v>
      </c>
      <c r="O308">
        <v>4</v>
      </c>
      <c r="S308">
        <v>1</v>
      </c>
      <c r="T308">
        <v>2</v>
      </c>
      <c r="U308">
        <v>4</v>
      </c>
      <c r="V308" t="s">
        <v>1607</v>
      </c>
      <c r="W308">
        <v>2</v>
      </c>
      <c r="X308" t="s">
        <v>1611</v>
      </c>
      <c r="Y308" t="s">
        <v>1636</v>
      </c>
      <c r="Z308" t="s">
        <v>362</v>
      </c>
      <c r="AL308" t="s">
        <v>1185</v>
      </c>
      <c r="AM308" t="s">
        <v>1187</v>
      </c>
      <c r="AN308" t="s">
        <v>1189</v>
      </c>
      <c r="AO308" t="s">
        <v>1008</v>
      </c>
      <c r="AU308" t="s">
        <v>3519</v>
      </c>
      <c r="AV308">
        <v>300</v>
      </c>
      <c r="AW308">
        <v>400</v>
      </c>
      <c r="AX308">
        <f>LEN(Units[[#This Row],[special_rules]])</f>
        <v>44</v>
      </c>
    </row>
    <row r="309" spans="1:50" hidden="1" x14ac:dyDescent="0.25">
      <c r="A309">
        <v>308</v>
      </c>
      <c r="B309" t="s">
        <v>1971</v>
      </c>
      <c r="D309" t="str">
        <f>_xlfn.CONCAT(Units[[#This Row],[unit_name]],IF(Units[[#This Row],[attribut]]="","",_xlfn.CONCAT(" - ",Units[[#This Row],[attribut]])))</f>
        <v>BLOODCRUSHERS - Doomheralds</v>
      </c>
      <c r="E309">
        <v>2</v>
      </c>
      <c r="F309">
        <v>10</v>
      </c>
      <c r="G309" t="s">
        <v>1758</v>
      </c>
      <c r="H309">
        <v>3</v>
      </c>
      <c r="I309" t="s">
        <v>1628</v>
      </c>
      <c r="M309" t="s">
        <v>1600</v>
      </c>
      <c r="N309">
        <v>5</v>
      </c>
      <c r="O309">
        <v>7</v>
      </c>
      <c r="S309">
        <v>4</v>
      </c>
      <c r="T309">
        <v>2</v>
      </c>
      <c r="U309">
        <v>3</v>
      </c>
      <c r="V309" t="s">
        <v>1607</v>
      </c>
      <c r="W309">
        <v>2</v>
      </c>
      <c r="X309" t="s">
        <v>1606</v>
      </c>
      <c r="Y309" t="s">
        <v>1636</v>
      </c>
      <c r="Z309" t="s">
        <v>362</v>
      </c>
      <c r="AA309" t="s">
        <v>54</v>
      </c>
      <c r="AL309" t="s">
        <v>1191</v>
      </c>
      <c r="AM309" t="s">
        <v>1187</v>
      </c>
      <c r="AN309" t="s">
        <v>1189</v>
      </c>
      <c r="AO309" t="s">
        <v>1008</v>
      </c>
      <c r="AU309" t="s">
        <v>3519</v>
      </c>
      <c r="AV309">
        <v>205</v>
      </c>
      <c r="AW309">
        <v>270</v>
      </c>
      <c r="AX309">
        <f>LEN(Units[[#This Row],[special_rules]])</f>
        <v>44</v>
      </c>
    </row>
    <row r="310" spans="1:50" hidden="1" x14ac:dyDescent="0.25">
      <c r="A310">
        <v>309</v>
      </c>
      <c r="B310" t="s">
        <v>1972</v>
      </c>
      <c r="D310" t="str">
        <f>_xlfn.CONCAT(Units[[#This Row],[unit_name]],IF(Units[[#This Row],[attribut]]="","",_xlfn.CONCAT(" - ",Units[[#This Row],[attribut]])))</f>
        <v>FLESH HOUNDS - Gorehound Pack</v>
      </c>
      <c r="E310">
        <v>2</v>
      </c>
      <c r="F310">
        <v>10</v>
      </c>
      <c r="G310" t="s">
        <v>1760</v>
      </c>
      <c r="H310">
        <v>5</v>
      </c>
      <c r="I310" t="s">
        <v>116</v>
      </c>
      <c r="M310" t="s">
        <v>1600</v>
      </c>
      <c r="N310">
        <v>5</v>
      </c>
      <c r="O310">
        <v>4</v>
      </c>
      <c r="S310">
        <v>2</v>
      </c>
      <c r="T310">
        <v>3</v>
      </c>
      <c r="U310">
        <v>4</v>
      </c>
      <c r="V310" t="s">
        <v>1607</v>
      </c>
      <c r="W310">
        <v>1</v>
      </c>
      <c r="X310" t="s">
        <v>1601</v>
      </c>
      <c r="Y310" t="s">
        <v>1636</v>
      </c>
      <c r="Z310" t="s">
        <v>237</v>
      </c>
      <c r="AA310" t="s">
        <v>55</v>
      </c>
      <c r="AL310" t="s">
        <v>1193</v>
      </c>
      <c r="AM310" t="s">
        <v>1181</v>
      </c>
      <c r="AN310" t="s">
        <v>1008</v>
      </c>
      <c r="AU310" t="s">
        <v>3525</v>
      </c>
      <c r="AV310">
        <v>105</v>
      </c>
      <c r="AW310">
        <v>100</v>
      </c>
      <c r="AX310">
        <f>LEN(Units[[#This Row],[special_rules]])</f>
        <v>52</v>
      </c>
    </row>
    <row r="311" spans="1:50" hidden="1" x14ac:dyDescent="0.25">
      <c r="A311">
        <v>310</v>
      </c>
      <c r="B311" t="s">
        <v>1973</v>
      </c>
      <c r="D311" t="str">
        <f>_xlfn.CONCAT(Units[[#This Row],[unit_name]],IF(Units[[#This Row],[attribut]]="","",_xlfn.CONCAT(" - ",Units[[#This Row],[attribut]])))</f>
        <v>FURIES - Bloodfury Tormentors</v>
      </c>
      <c r="E311">
        <v>2</v>
      </c>
      <c r="F311">
        <v>10</v>
      </c>
      <c r="G311" t="s">
        <v>1974</v>
      </c>
      <c r="H311">
        <v>6</v>
      </c>
      <c r="I311" t="s">
        <v>163</v>
      </c>
      <c r="M311" t="s">
        <v>1606</v>
      </c>
      <c r="N311">
        <v>4</v>
      </c>
      <c r="O311">
        <v>3</v>
      </c>
      <c r="S311">
        <v>1</v>
      </c>
      <c r="T311">
        <v>2</v>
      </c>
      <c r="U311">
        <v>4</v>
      </c>
      <c r="V311" t="s">
        <v>1612</v>
      </c>
      <c r="W311">
        <v>1</v>
      </c>
      <c r="X311" t="s">
        <v>1601</v>
      </c>
      <c r="Y311" t="s">
        <v>1636</v>
      </c>
      <c r="Z311" t="s">
        <v>57</v>
      </c>
      <c r="AL311" t="s">
        <v>1195</v>
      </c>
      <c r="AM311" t="s">
        <v>1008</v>
      </c>
      <c r="AU311" t="s">
        <v>3519</v>
      </c>
      <c r="AV311">
        <v>70</v>
      </c>
      <c r="AW311">
        <v>60</v>
      </c>
      <c r="AX311">
        <f>LEN(Units[[#This Row],[special_rules]])</f>
        <v>44</v>
      </c>
    </row>
    <row r="312" spans="1:50" hidden="1" x14ac:dyDescent="0.25">
      <c r="A312">
        <v>311</v>
      </c>
      <c r="B312" t="s">
        <v>1680</v>
      </c>
      <c r="C312" t="s">
        <v>1597</v>
      </c>
      <c r="D312" t="str">
        <f>_xlfn.CONCAT(Units[[#This Row],[unit_name]],IF(Units[[#This Row],[attribut]]="","",_xlfn.CONCAT(" - ",Units[[#This Row],[attribut]])))</f>
        <v>SKULL CANNON - Infernal Skullthrower - Full HP</v>
      </c>
      <c r="E312">
        <v>2</v>
      </c>
      <c r="F312">
        <v>10</v>
      </c>
      <c r="G312" t="s">
        <v>1598</v>
      </c>
      <c r="H312">
        <v>1</v>
      </c>
      <c r="I312" t="s">
        <v>241</v>
      </c>
      <c r="J312" t="s">
        <v>116</v>
      </c>
      <c r="L312" t="s">
        <v>1600</v>
      </c>
      <c r="M312" t="s">
        <v>1600</v>
      </c>
      <c r="N312">
        <v>5</v>
      </c>
      <c r="P312">
        <v>12</v>
      </c>
      <c r="Q312">
        <v>12</v>
      </c>
      <c r="R312">
        <v>10</v>
      </c>
      <c r="S312">
        <v>9</v>
      </c>
      <c r="T312">
        <v>2</v>
      </c>
      <c r="U312">
        <v>4</v>
      </c>
      <c r="V312" t="s">
        <v>1607</v>
      </c>
      <c r="W312">
        <v>3</v>
      </c>
      <c r="X312" t="s">
        <v>1606</v>
      </c>
      <c r="Y312" t="s">
        <v>1641</v>
      </c>
      <c r="Z312" t="s">
        <v>503</v>
      </c>
      <c r="AA312" t="s">
        <v>361</v>
      </c>
      <c r="AB312" t="s">
        <v>370</v>
      </c>
      <c r="AL312" t="s">
        <v>1197</v>
      </c>
      <c r="AM312" t="s">
        <v>1199</v>
      </c>
      <c r="AN312" t="s">
        <v>682</v>
      </c>
      <c r="AO312" t="s">
        <v>1008</v>
      </c>
      <c r="AU312" t="s">
        <v>3531</v>
      </c>
      <c r="AV312">
        <v>65</v>
      </c>
      <c r="AW312">
        <v>60</v>
      </c>
      <c r="AX312">
        <f>LEN(Units[[#This Row],[special_rules]])</f>
        <v>54</v>
      </c>
    </row>
    <row r="313" spans="1:50" hidden="1" x14ac:dyDescent="0.25">
      <c r="A313">
        <v>312</v>
      </c>
      <c r="B313" t="s">
        <v>1680</v>
      </c>
      <c r="C313" t="s">
        <v>1604</v>
      </c>
      <c r="D313" t="str">
        <f>_xlfn.CONCAT(Units[[#This Row],[unit_name]],IF(Units[[#This Row],[attribut]]="","",_xlfn.CONCAT(" - ",Units[[#This Row],[attribut]])))</f>
        <v>SKULL CANNON - Infernal Skullthrower - Mid HP</v>
      </c>
      <c r="E313">
        <v>2</v>
      </c>
      <c r="F313">
        <v>10</v>
      </c>
      <c r="G313" t="s">
        <v>1598</v>
      </c>
      <c r="H313">
        <v>1</v>
      </c>
      <c r="I313" t="s">
        <v>1625</v>
      </c>
      <c r="J313" t="s">
        <v>1626</v>
      </c>
      <c r="L313" t="s">
        <v>1606</v>
      </c>
      <c r="M313" t="s">
        <v>1606</v>
      </c>
      <c r="N313">
        <v>5</v>
      </c>
      <c r="P313">
        <v>11</v>
      </c>
      <c r="Q313">
        <v>11</v>
      </c>
      <c r="R313">
        <v>9</v>
      </c>
      <c r="S313">
        <v>6</v>
      </c>
      <c r="T313">
        <v>1</v>
      </c>
      <c r="U313">
        <v>4</v>
      </c>
      <c r="V313" t="s">
        <v>1612</v>
      </c>
      <c r="W313">
        <v>2</v>
      </c>
      <c r="X313" t="s">
        <v>1606</v>
      </c>
      <c r="Y313" t="s">
        <v>1641</v>
      </c>
      <c r="Z313" t="s">
        <v>503</v>
      </c>
      <c r="AA313" t="s">
        <v>361</v>
      </c>
      <c r="AB313" t="s">
        <v>370</v>
      </c>
      <c r="AL313" t="s">
        <v>1197</v>
      </c>
      <c r="AM313" t="s">
        <v>1199</v>
      </c>
      <c r="AN313" t="s">
        <v>682</v>
      </c>
      <c r="AO313" t="s">
        <v>1008</v>
      </c>
      <c r="AU313" t="s">
        <v>3531</v>
      </c>
      <c r="AV313">
        <v>40</v>
      </c>
      <c r="AW313">
        <v>40</v>
      </c>
      <c r="AX313">
        <f>LEN(Units[[#This Row],[special_rules]])</f>
        <v>54</v>
      </c>
    </row>
    <row r="314" spans="1:50" hidden="1" x14ac:dyDescent="0.25">
      <c r="A314">
        <v>313</v>
      </c>
      <c r="B314" t="s">
        <v>1680</v>
      </c>
      <c r="C314" t="s">
        <v>1608</v>
      </c>
      <c r="D314" t="str">
        <f>_xlfn.CONCAT(Units[[#This Row],[unit_name]],IF(Units[[#This Row],[attribut]]="","",_xlfn.CONCAT(" - ",Units[[#This Row],[attribut]])))</f>
        <v>SKULL CANNON - Infernal Skullthrower - Low HP</v>
      </c>
      <c r="E314">
        <v>2</v>
      </c>
      <c r="F314">
        <v>10</v>
      </c>
      <c r="G314" t="s">
        <v>1598</v>
      </c>
      <c r="H314">
        <v>1</v>
      </c>
      <c r="I314" t="s">
        <v>1610</v>
      </c>
      <c r="J314" t="s">
        <v>1605</v>
      </c>
      <c r="L314" t="s">
        <v>1611</v>
      </c>
      <c r="M314" t="s">
        <v>1611</v>
      </c>
      <c r="N314">
        <v>5</v>
      </c>
      <c r="P314">
        <v>10</v>
      </c>
      <c r="Q314">
        <v>10</v>
      </c>
      <c r="R314">
        <v>8</v>
      </c>
      <c r="S314">
        <v>3</v>
      </c>
      <c r="T314">
        <v>0</v>
      </c>
      <c r="U314">
        <v>4</v>
      </c>
      <c r="V314" t="s">
        <v>1681</v>
      </c>
      <c r="W314">
        <v>1</v>
      </c>
      <c r="X314" t="s">
        <v>1606</v>
      </c>
      <c r="Y314" t="s">
        <v>1641</v>
      </c>
      <c r="Z314" t="s">
        <v>503</v>
      </c>
      <c r="AA314" t="s">
        <v>361</v>
      </c>
      <c r="AB314" t="s">
        <v>370</v>
      </c>
      <c r="AL314" t="s">
        <v>1197</v>
      </c>
      <c r="AM314" t="s">
        <v>1199</v>
      </c>
      <c r="AN314" t="s">
        <v>682</v>
      </c>
      <c r="AO314" t="s">
        <v>1008</v>
      </c>
      <c r="AU314" t="s">
        <v>3531</v>
      </c>
      <c r="AV314">
        <v>25</v>
      </c>
      <c r="AW314">
        <v>20</v>
      </c>
      <c r="AX314">
        <f>LEN(Units[[#This Row],[special_rules]])</f>
        <v>54</v>
      </c>
    </row>
    <row r="315" spans="1:50" hidden="1" x14ac:dyDescent="0.25">
      <c r="A315">
        <v>314</v>
      </c>
      <c r="B315" t="s">
        <v>1682</v>
      </c>
      <c r="C315" t="s">
        <v>1597</v>
      </c>
      <c r="D315" t="str">
        <f>_xlfn.CONCAT(Units[[#This Row],[unit_name]],IF(Units[[#This Row],[attribut]]="","",_xlfn.CONCAT(" - ",Units[[#This Row],[attribut]])))</f>
        <v>SOUL GRINDER - Bloodforged Annihilator - Full HP</v>
      </c>
      <c r="E315">
        <v>2</v>
      </c>
      <c r="F315">
        <v>10</v>
      </c>
      <c r="G315" t="s">
        <v>1598</v>
      </c>
      <c r="H315">
        <v>1</v>
      </c>
      <c r="I315" t="s">
        <v>241</v>
      </c>
      <c r="J315" t="s">
        <v>116</v>
      </c>
      <c r="L315" t="s">
        <v>1600</v>
      </c>
      <c r="M315" t="s">
        <v>1600</v>
      </c>
      <c r="N315">
        <v>9</v>
      </c>
      <c r="P315">
        <v>15</v>
      </c>
      <c r="Q315">
        <v>14</v>
      </c>
      <c r="R315">
        <v>13</v>
      </c>
      <c r="S315">
        <v>14</v>
      </c>
      <c r="T315">
        <v>7</v>
      </c>
      <c r="U315">
        <v>4</v>
      </c>
      <c r="V315" t="s">
        <v>1601</v>
      </c>
      <c r="W315">
        <v>5</v>
      </c>
      <c r="X315" t="s">
        <v>1600</v>
      </c>
      <c r="Y315" t="s">
        <v>1636</v>
      </c>
      <c r="Z315" t="s">
        <v>3415</v>
      </c>
      <c r="AA315" t="s">
        <v>334</v>
      </c>
      <c r="AB315" t="s">
        <v>430</v>
      </c>
      <c r="AC315" t="s">
        <v>424</v>
      </c>
      <c r="AL315" t="s">
        <v>1028</v>
      </c>
      <c r="AM315" t="s">
        <v>1022</v>
      </c>
      <c r="AN315" t="s">
        <v>1024</v>
      </c>
      <c r="AO315" t="s">
        <v>682</v>
      </c>
      <c r="AP315" t="s">
        <v>1008</v>
      </c>
      <c r="AU315" t="s">
        <v>3550</v>
      </c>
      <c r="AV315">
        <v>85</v>
      </c>
      <c r="AW315">
        <v>80</v>
      </c>
      <c r="AX315">
        <f>LEN(Units[[#This Row],[special_rules]])</f>
        <v>53</v>
      </c>
    </row>
    <row r="316" spans="1:50" hidden="1" x14ac:dyDescent="0.25">
      <c r="A316">
        <v>315</v>
      </c>
      <c r="B316" t="s">
        <v>1682</v>
      </c>
      <c r="C316" t="s">
        <v>1604</v>
      </c>
      <c r="D316" t="str">
        <f>_xlfn.CONCAT(Units[[#This Row],[unit_name]],IF(Units[[#This Row],[attribut]]="","",_xlfn.CONCAT(" - ",Units[[#This Row],[attribut]])))</f>
        <v>SOUL GRINDER - Bloodforged Annihilator - Mid HP</v>
      </c>
      <c r="E316">
        <v>2</v>
      </c>
      <c r="F316">
        <v>10</v>
      </c>
      <c r="G316" t="s">
        <v>1598</v>
      </c>
      <c r="H316">
        <v>1</v>
      </c>
      <c r="I316" t="s">
        <v>1625</v>
      </c>
      <c r="J316" t="s">
        <v>1626</v>
      </c>
      <c r="L316" t="s">
        <v>1606</v>
      </c>
      <c r="M316" t="s">
        <v>1606</v>
      </c>
      <c r="N316">
        <v>9</v>
      </c>
      <c r="P316">
        <v>14</v>
      </c>
      <c r="Q316">
        <v>13</v>
      </c>
      <c r="R316">
        <v>12</v>
      </c>
      <c r="S316">
        <v>9</v>
      </c>
      <c r="T316">
        <v>6</v>
      </c>
      <c r="U316">
        <v>4</v>
      </c>
      <c r="V316" t="s">
        <v>1607</v>
      </c>
      <c r="W316">
        <v>4</v>
      </c>
      <c r="X316" t="s">
        <v>1600</v>
      </c>
      <c r="Y316" t="s">
        <v>1636</v>
      </c>
      <c r="Z316" t="s">
        <v>3415</v>
      </c>
      <c r="AA316" t="s">
        <v>334</v>
      </c>
      <c r="AB316" t="s">
        <v>430</v>
      </c>
      <c r="AC316" t="s">
        <v>424</v>
      </c>
      <c r="AL316" t="s">
        <v>1028</v>
      </c>
      <c r="AM316" t="s">
        <v>1022</v>
      </c>
      <c r="AN316" t="s">
        <v>1024</v>
      </c>
      <c r="AO316" t="s">
        <v>682</v>
      </c>
      <c r="AP316" t="s">
        <v>1008</v>
      </c>
      <c r="AU316" t="s">
        <v>3550</v>
      </c>
      <c r="AV316">
        <v>55</v>
      </c>
      <c r="AW316">
        <v>60</v>
      </c>
      <c r="AX316">
        <f>LEN(Units[[#This Row],[special_rules]])</f>
        <v>53</v>
      </c>
    </row>
    <row r="317" spans="1:50" hidden="1" x14ac:dyDescent="0.25">
      <c r="A317">
        <v>316</v>
      </c>
      <c r="B317" t="s">
        <v>1682</v>
      </c>
      <c r="C317" t="s">
        <v>1608</v>
      </c>
      <c r="D317" t="str">
        <f>_xlfn.CONCAT(Units[[#This Row],[unit_name]],IF(Units[[#This Row],[attribut]]="","",_xlfn.CONCAT(" - ",Units[[#This Row],[attribut]])))</f>
        <v>SOUL GRINDER - Bloodforged Annihilator - Low HP</v>
      </c>
      <c r="E317">
        <v>2</v>
      </c>
      <c r="F317">
        <v>10</v>
      </c>
      <c r="G317" t="s">
        <v>1598</v>
      </c>
      <c r="H317">
        <v>1</v>
      </c>
      <c r="I317" t="s">
        <v>1610</v>
      </c>
      <c r="J317" t="s">
        <v>1605</v>
      </c>
      <c r="L317" t="s">
        <v>1611</v>
      </c>
      <c r="M317" t="s">
        <v>1611</v>
      </c>
      <c r="N317">
        <v>9</v>
      </c>
      <c r="P317">
        <v>13</v>
      </c>
      <c r="Q317">
        <v>12</v>
      </c>
      <c r="R317">
        <v>11</v>
      </c>
      <c r="S317">
        <v>5</v>
      </c>
      <c r="T317">
        <v>5</v>
      </c>
      <c r="U317">
        <v>4</v>
      </c>
      <c r="V317" t="s">
        <v>1612</v>
      </c>
      <c r="W317">
        <v>3</v>
      </c>
      <c r="X317" t="s">
        <v>1600</v>
      </c>
      <c r="Y317" t="s">
        <v>1636</v>
      </c>
      <c r="Z317" t="s">
        <v>3415</v>
      </c>
      <c r="AA317" t="s">
        <v>334</v>
      </c>
      <c r="AB317" t="s">
        <v>430</v>
      </c>
      <c r="AC317" t="s">
        <v>424</v>
      </c>
      <c r="AL317" t="s">
        <v>1028</v>
      </c>
      <c r="AM317" t="s">
        <v>1022</v>
      </c>
      <c r="AN317" t="s">
        <v>1024</v>
      </c>
      <c r="AO317" t="s">
        <v>682</v>
      </c>
      <c r="AP317" t="s">
        <v>1008</v>
      </c>
      <c r="AU317" t="s">
        <v>3550</v>
      </c>
      <c r="AV317">
        <v>30</v>
      </c>
      <c r="AW317">
        <v>30</v>
      </c>
      <c r="AX317">
        <f>LEN(Units[[#This Row],[special_rules]])</f>
        <v>53</v>
      </c>
    </row>
    <row r="318" spans="1:50" hidden="1" x14ac:dyDescent="0.25">
      <c r="A318">
        <v>317</v>
      </c>
      <c r="B318" t="s">
        <v>2170</v>
      </c>
      <c r="C318" t="s">
        <v>1597</v>
      </c>
      <c r="D318" t="str">
        <f>_xlfn.CONCAT(Units[[#This Row],[unit_name]],IF(Units[[#This Row],[attribut]]="","",_xlfn.CONCAT(" - ",Units[[#This Row],[attribut]])))</f>
        <v>Dæmon PRINCE OF CHAOS - Ignixis the Incandescent - Full HP</v>
      </c>
      <c r="E318">
        <v>2</v>
      </c>
      <c r="F318">
        <v>10</v>
      </c>
      <c r="G318" t="s">
        <v>1742</v>
      </c>
      <c r="H318">
        <v>1</v>
      </c>
      <c r="I318" t="s">
        <v>116</v>
      </c>
      <c r="L318" t="s">
        <v>1600</v>
      </c>
      <c r="M318" t="s">
        <v>1602</v>
      </c>
      <c r="N318">
        <v>6</v>
      </c>
      <c r="O318">
        <v>9</v>
      </c>
      <c r="S318">
        <v>10</v>
      </c>
      <c r="T318">
        <v>6</v>
      </c>
      <c r="U318">
        <v>8</v>
      </c>
      <c r="V318" t="s">
        <v>1601</v>
      </c>
      <c r="W318">
        <v>3</v>
      </c>
      <c r="X318" t="s">
        <v>1602</v>
      </c>
      <c r="Y318" t="s">
        <v>1641</v>
      </c>
      <c r="Z318" t="s">
        <v>3416</v>
      </c>
      <c r="AA318" t="s">
        <v>333</v>
      </c>
      <c r="AL318" t="s">
        <v>1149</v>
      </c>
      <c r="AM318" t="s">
        <v>1239</v>
      </c>
      <c r="AN318" t="s">
        <v>1155</v>
      </c>
      <c r="AO318" t="s">
        <v>1014</v>
      </c>
      <c r="AT318" t="s">
        <v>2171</v>
      </c>
      <c r="AU318" t="s">
        <v>3532</v>
      </c>
      <c r="AV318">
        <v>125</v>
      </c>
      <c r="AW318">
        <v>120</v>
      </c>
      <c r="AX318">
        <f>LEN(Units[[#This Row],[special_rules]])</f>
        <v>80</v>
      </c>
    </row>
    <row r="319" spans="1:50" hidden="1" x14ac:dyDescent="0.25">
      <c r="A319">
        <v>318</v>
      </c>
      <c r="B319" t="s">
        <v>2170</v>
      </c>
      <c r="C319" t="s">
        <v>1604</v>
      </c>
      <c r="D319" t="str">
        <f>_xlfn.CONCAT(Units[[#This Row],[unit_name]],IF(Units[[#This Row],[attribut]]="","",_xlfn.CONCAT(" - ",Units[[#This Row],[attribut]])))</f>
        <v>Dæmon PRINCE OF CHAOS - Ignixis the Incandescent - Mid HP</v>
      </c>
      <c r="E319">
        <v>2</v>
      </c>
      <c r="F319">
        <v>10</v>
      </c>
      <c r="G319" t="s">
        <v>1742</v>
      </c>
      <c r="H319">
        <v>1</v>
      </c>
      <c r="I319" t="s">
        <v>1753</v>
      </c>
      <c r="L319" t="s">
        <v>1606</v>
      </c>
      <c r="M319" t="s">
        <v>1600</v>
      </c>
      <c r="N319">
        <v>5</v>
      </c>
      <c r="O319">
        <v>8</v>
      </c>
      <c r="S319">
        <v>7</v>
      </c>
      <c r="T319">
        <v>5</v>
      </c>
      <c r="U319">
        <v>8</v>
      </c>
      <c r="V319" t="s">
        <v>1607</v>
      </c>
      <c r="W319">
        <v>2</v>
      </c>
      <c r="X319" t="s">
        <v>1602</v>
      </c>
      <c r="Y319" t="s">
        <v>1641</v>
      </c>
      <c r="Z319" t="s">
        <v>3416</v>
      </c>
      <c r="AA319" t="s">
        <v>333</v>
      </c>
      <c r="AL319" t="s">
        <v>1149</v>
      </c>
      <c r="AM319" t="s">
        <v>1239</v>
      </c>
      <c r="AN319" t="s">
        <v>1155</v>
      </c>
      <c r="AO319" t="s">
        <v>1014</v>
      </c>
      <c r="AT319" t="s">
        <v>2171</v>
      </c>
      <c r="AU319" t="s">
        <v>3532</v>
      </c>
      <c r="AV319">
        <v>80</v>
      </c>
      <c r="AW319">
        <v>80</v>
      </c>
      <c r="AX319">
        <f>LEN(Units[[#This Row],[special_rules]])</f>
        <v>80</v>
      </c>
    </row>
    <row r="320" spans="1:50" hidden="1" x14ac:dyDescent="0.25">
      <c r="A320">
        <v>319</v>
      </c>
      <c r="B320" t="s">
        <v>2170</v>
      </c>
      <c r="C320" t="s">
        <v>1608</v>
      </c>
      <c r="D320" t="str">
        <f>_xlfn.CONCAT(Units[[#This Row],[unit_name]],IF(Units[[#This Row],[attribut]]="","",_xlfn.CONCAT(" - ",Units[[#This Row],[attribut]])))</f>
        <v>Dæmon PRINCE OF CHAOS - Ignixis the Incandescent - Low HP</v>
      </c>
      <c r="E320">
        <v>2</v>
      </c>
      <c r="F320">
        <v>10</v>
      </c>
      <c r="G320" t="s">
        <v>1742</v>
      </c>
      <c r="H320">
        <v>1</v>
      </c>
      <c r="I320" t="s">
        <v>1628</v>
      </c>
      <c r="L320" t="s">
        <v>1611</v>
      </c>
      <c r="M320" t="s">
        <v>1606</v>
      </c>
      <c r="N320">
        <v>4</v>
      </c>
      <c r="O320">
        <v>7</v>
      </c>
      <c r="S320">
        <v>3</v>
      </c>
      <c r="T320">
        <v>4</v>
      </c>
      <c r="U320">
        <v>8</v>
      </c>
      <c r="V320" t="s">
        <v>1612</v>
      </c>
      <c r="W320">
        <v>1</v>
      </c>
      <c r="X320" t="s">
        <v>1602</v>
      </c>
      <c r="Y320" t="s">
        <v>1641</v>
      </c>
      <c r="Z320" t="s">
        <v>3416</v>
      </c>
      <c r="AA320" t="s">
        <v>333</v>
      </c>
      <c r="AL320" t="s">
        <v>1149</v>
      </c>
      <c r="AM320" t="s">
        <v>1239</v>
      </c>
      <c r="AN320" t="s">
        <v>1155</v>
      </c>
      <c r="AO320" t="s">
        <v>1014</v>
      </c>
      <c r="AT320" t="s">
        <v>2171</v>
      </c>
      <c r="AU320" t="s">
        <v>3532</v>
      </c>
      <c r="AV320">
        <v>40</v>
      </c>
      <c r="AW320">
        <v>40</v>
      </c>
      <c r="AX320">
        <f>LEN(Units[[#This Row],[special_rules]])</f>
        <v>80</v>
      </c>
    </row>
    <row r="321" spans="1:50" hidden="1" x14ac:dyDescent="0.25">
      <c r="A321">
        <v>320</v>
      </c>
      <c r="B321" t="s">
        <v>2172</v>
      </c>
      <c r="C321" t="s">
        <v>1597</v>
      </c>
      <c r="D321" t="str">
        <f>_xlfn.CONCAT(Units[[#This Row],[unit_name]],IF(Units[[#This Row],[attribut]]="","",_xlfn.CONCAT(" - ",Units[[#This Row],[attribut]])))</f>
        <v>KAIROS FATEWEAVER - Kairos Fateweaver, The Oracle of Tzeentch, The Two-Headed Dæmon - Full HP</v>
      </c>
      <c r="E321">
        <v>2</v>
      </c>
      <c r="F321">
        <v>10</v>
      </c>
      <c r="G321" t="s">
        <v>1942</v>
      </c>
      <c r="H321">
        <v>1</v>
      </c>
      <c r="I321" t="s">
        <v>1599</v>
      </c>
      <c r="L321" t="s">
        <v>1602</v>
      </c>
      <c r="M321" t="s">
        <v>1600</v>
      </c>
      <c r="N321">
        <v>8</v>
      </c>
      <c r="O321">
        <v>10</v>
      </c>
      <c r="S321">
        <v>20</v>
      </c>
      <c r="T321">
        <v>5</v>
      </c>
      <c r="U321">
        <v>7</v>
      </c>
      <c r="V321" t="s">
        <v>1601</v>
      </c>
      <c r="W321">
        <v>5</v>
      </c>
      <c r="X321" t="s">
        <v>1601</v>
      </c>
      <c r="Y321" t="s">
        <v>1636</v>
      </c>
      <c r="Z321" t="s">
        <v>3169</v>
      </c>
      <c r="AA321" t="s">
        <v>1207</v>
      </c>
      <c r="AL321" t="s">
        <v>1201</v>
      </c>
      <c r="AM321" t="s">
        <v>1247</v>
      </c>
      <c r="AN321" t="s">
        <v>1203</v>
      </c>
      <c r="AO321" t="s">
        <v>1205</v>
      </c>
      <c r="AP321" t="s">
        <v>1207</v>
      </c>
      <c r="AQ321" t="s">
        <v>1014</v>
      </c>
      <c r="AT321" t="s">
        <v>2173</v>
      </c>
      <c r="AU321" t="s">
        <v>3551</v>
      </c>
      <c r="AV321">
        <v>155</v>
      </c>
      <c r="AW321">
        <v>150</v>
      </c>
      <c r="AX321">
        <f>LEN(Units[[#This Row],[special_rules]])</f>
        <v>99</v>
      </c>
    </row>
    <row r="322" spans="1:50" hidden="1" x14ac:dyDescent="0.25">
      <c r="A322">
        <v>321</v>
      </c>
      <c r="B322" t="s">
        <v>2172</v>
      </c>
      <c r="C322" t="s">
        <v>1604</v>
      </c>
      <c r="D322" t="str">
        <f>_xlfn.CONCAT(Units[[#This Row],[unit_name]],IF(Units[[#This Row],[attribut]]="","",_xlfn.CONCAT(" - ",Units[[#This Row],[attribut]])))</f>
        <v>KAIROS FATEWEAVER - Kairos Fateweaver, The Oracle of Tzeentch, The Two-Headed Dæmon - Mid HP</v>
      </c>
      <c r="E322">
        <v>2</v>
      </c>
      <c r="F322">
        <v>10</v>
      </c>
      <c r="G322" t="s">
        <v>1942</v>
      </c>
      <c r="H322">
        <v>1</v>
      </c>
      <c r="I322" t="s">
        <v>241</v>
      </c>
      <c r="L322" t="s">
        <v>1600</v>
      </c>
      <c r="M322" t="s">
        <v>1606</v>
      </c>
      <c r="N322">
        <v>7</v>
      </c>
      <c r="O322">
        <v>9</v>
      </c>
      <c r="S322">
        <v>14</v>
      </c>
      <c r="T322">
        <v>4</v>
      </c>
      <c r="U322">
        <v>7</v>
      </c>
      <c r="V322" t="s">
        <v>1607</v>
      </c>
      <c r="W322">
        <v>4</v>
      </c>
      <c r="X322" t="s">
        <v>1601</v>
      </c>
      <c r="Y322" t="s">
        <v>1636</v>
      </c>
      <c r="Z322" t="s">
        <v>3169</v>
      </c>
      <c r="AA322" t="s">
        <v>1207</v>
      </c>
      <c r="AL322" t="s">
        <v>1201</v>
      </c>
      <c r="AM322" t="s">
        <v>1247</v>
      </c>
      <c r="AN322" t="s">
        <v>1203</v>
      </c>
      <c r="AO322" t="s">
        <v>1205</v>
      </c>
      <c r="AP322" t="s">
        <v>1207</v>
      </c>
      <c r="AQ322" t="s">
        <v>1014</v>
      </c>
      <c r="AT322" t="s">
        <v>2173</v>
      </c>
      <c r="AU322" t="s">
        <v>3551</v>
      </c>
      <c r="AV322">
        <v>100</v>
      </c>
      <c r="AW322">
        <v>100</v>
      </c>
      <c r="AX322">
        <f>LEN(Units[[#This Row],[special_rules]])</f>
        <v>99</v>
      </c>
    </row>
    <row r="323" spans="1:50" hidden="1" x14ac:dyDescent="0.25">
      <c r="A323">
        <v>322</v>
      </c>
      <c r="B323" t="s">
        <v>2172</v>
      </c>
      <c r="C323" t="s">
        <v>1608</v>
      </c>
      <c r="D323" t="str">
        <f>_xlfn.CONCAT(Units[[#This Row],[unit_name]],IF(Units[[#This Row],[attribut]]="","",_xlfn.CONCAT(" - ",Units[[#This Row],[attribut]])))</f>
        <v>KAIROS FATEWEAVER - Kairos Fateweaver, The Oracle of Tzeentch, The Two-Headed Dæmon - Low HP</v>
      </c>
      <c r="E323">
        <v>2</v>
      </c>
      <c r="F323">
        <v>10</v>
      </c>
      <c r="G323" t="s">
        <v>1942</v>
      </c>
      <c r="H323">
        <v>1</v>
      </c>
      <c r="I323" t="s">
        <v>1626</v>
      </c>
      <c r="L323" t="s">
        <v>1606</v>
      </c>
      <c r="M323" t="s">
        <v>1611</v>
      </c>
      <c r="N323">
        <v>6</v>
      </c>
      <c r="O323">
        <v>8</v>
      </c>
      <c r="S323">
        <v>7</v>
      </c>
      <c r="T323">
        <v>3</v>
      </c>
      <c r="U323">
        <v>7</v>
      </c>
      <c r="V323" t="s">
        <v>1612</v>
      </c>
      <c r="W323">
        <v>3</v>
      </c>
      <c r="X323" t="s">
        <v>1601</v>
      </c>
      <c r="Y323" t="s">
        <v>1636</v>
      </c>
      <c r="Z323" t="s">
        <v>3169</v>
      </c>
      <c r="AA323" t="s">
        <v>1207</v>
      </c>
      <c r="AL323" t="s">
        <v>1201</v>
      </c>
      <c r="AM323" t="s">
        <v>1247</v>
      </c>
      <c r="AN323" t="s">
        <v>1203</v>
      </c>
      <c r="AO323" t="s">
        <v>1205</v>
      </c>
      <c r="AP323" t="s">
        <v>1207</v>
      </c>
      <c r="AQ323" t="s">
        <v>1014</v>
      </c>
      <c r="AT323" t="s">
        <v>2173</v>
      </c>
      <c r="AU323" t="s">
        <v>3551</v>
      </c>
      <c r="AV323">
        <v>50</v>
      </c>
      <c r="AW323">
        <v>50</v>
      </c>
      <c r="AX323">
        <f>LEN(Units[[#This Row],[special_rules]])</f>
        <v>99</v>
      </c>
    </row>
    <row r="324" spans="1:50" hidden="1" x14ac:dyDescent="0.25">
      <c r="A324">
        <v>323</v>
      </c>
      <c r="B324" t="s">
        <v>2174</v>
      </c>
      <c r="D324" t="str">
        <f>_xlfn.CONCAT(Units[[#This Row],[unit_name]],IF(Units[[#This Row],[attribut]]="","",_xlfn.CONCAT(" - ",Units[[#This Row],[attribut]])))</f>
        <v>THE CHANGELING - The Trickster of Tzeentch</v>
      </c>
      <c r="E324">
        <v>2</v>
      </c>
      <c r="F324">
        <v>10</v>
      </c>
      <c r="G324" t="s">
        <v>1744</v>
      </c>
      <c r="H324">
        <v>1</v>
      </c>
      <c r="I324" t="s">
        <v>163</v>
      </c>
      <c r="L324" t="s">
        <v>1606</v>
      </c>
      <c r="M324" t="s">
        <v>1606</v>
      </c>
      <c r="N324">
        <v>3</v>
      </c>
      <c r="O324">
        <v>3</v>
      </c>
      <c r="S324">
        <v>5</v>
      </c>
      <c r="T324">
        <v>4</v>
      </c>
      <c r="U324">
        <v>4</v>
      </c>
      <c r="V324" t="s">
        <v>1607</v>
      </c>
      <c r="W324">
        <v>1</v>
      </c>
      <c r="X324" t="s">
        <v>1601</v>
      </c>
      <c r="Y324" t="s">
        <v>1636</v>
      </c>
      <c r="Z324" t="s">
        <v>2985</v>
      </c>
      <c r="AA324" t="s">
        <v>461</v>
      </c>
      <c r="AL324" t="s">
        <v>1209</v>
      </c>
      <c r="AM324" t="s">
        <v>1211</v>
      </c>
      <c r="AN324" t="s">
        <v>1213</v>
      </c>
      <c r="AO324" t="s">
        <v>1215</v>
      </c>
      <c r="AP324" t="s">
        <v>1014</v>
      </c>
      <c r="AT324" t="s">
        <v>2171</v>
      </c>
      <c r="AU324" t="s">
        <v>3552</v>
      </c>
      <c r="AV324">
        <v>80</v>
      </c>
      <c r="AW324">
        <v>80</v>
      </c>
      <c r="AX324">
        <f>LEN(Units[[#This Row],[special_rules]])</f>
        <v>64</v>
      </c>
    </row>
    <row r="325" spans="1:50" hidden="1" x14ac:dyDescent="0.25">
      <c r="A325">
        <v>324</v>
      </c>
      <c r="B325" t="s">
        <v>1761</v>
      </c>
      <c r="D325" t="str">
        <f>_xlfn.CONCAT(Units[[#This Row],[unit_name]],IF(Units[[#This Row],[attribut]]="","",_xlfn.CONCAT(" - ",Units[[#This Row],[attribut]])))</f>
        <v>THE BLUE SCRIBES - P’tarix’ &amp; Xirat’p’</v>
      </c>
      <c r="E325">
        <v>2</v>
      </c>
      <c r="F325">
        <v>10</v>
      </c>
      <c r="G325" t="s">
        <v>1762</v>
      </c>
      <c r="H325">
        <v>1</v>
      </c>
      <c r="I325" t="s">
        <v>116</v>
      </c>
      <c r="M325" t="s">
        <v>1611</v>
      </c>
      <c r="N325">
        <v>2</v>
      </c>
      <c r="O325">
        <v>4</v>
      </c>
      <c r="S325">
        <v>6</v>
      </c>
      <c r="T325">
        <v>4</v>
      </c>
      <c r="U325">
        <v>4</v>
      </c>
      <c r="V325" t="s">
        <v>1612</v>
      </c>
      <c r="W325">
        <v>2</v>
      </c>
      <c r="X325" t="s">
        <v>1601</v>
      </c>
      <c r="Y325" t="s">
        <v>1636</v>
      </c>
      <c r="Z325" t="s">
        <v>96</v>
      </c>
      <c r="AL325" t="s">
        <v>1217</v>
      </c>
      <c r="AM325" t="s">
        <v>1219</v>
      </c>
      <c r="AN325" t="s">
        <v>1221</v>
      </c>
      <c r="AO325" t="s">
        <v>1223</v>
      </c>
      <c r="AP325" t="s">
        <v>1014</v>
      </c>
      <c r="AU325" t="s">
        <v>3534</v>
      </c>
      <c r="AV325">
        <v>85</v>
      </c>
      <c r="AW325">
        <v>80</v>
      </c>
      <c r="AX325">
        <f>LEN(Units[[#This Row],[special_rules]])</f>
        <v>68</v>
      </c>
    </row>
    <row r="326" spans="1:50" hidden="1" x14ac:dyDescent="0.25">
      <c r="A326">
        <v>325</v>
      </c>
      <c r="B326" t="s">
        <v>2175</v>
      </c>
      <c r="D326" t="str">
        <f>_xlfn.CONCAT(Units[[#This Row],[unit_name]],IF(Units[[#This Row],[attribut]]="","",_xlfn.CONCAT(" - ",Units[[#This Row],[attribut]])))</f>
        <v>FLUXMASTER - Chromelord Xanathos</v>
      </c>
      <c r="E326">
        <v>2</v>
      </c>
      <c r="F326">
        <v>10</v>
      </c>
      <c r="G326" t="s">
        <v>1762</v>
      </c>
      <c r="H326">
        <v>1</v>
      </c>
      <c r="I326" t="s">
        <v>116</v>
      </c>
      <c r="L326" t="s">
        <v>1600</v>
      </c>
      <c r="M326" t="s">
        <v>1606</v>
      </c>
      <c r="N326">
        <v>3</v>
      </c>
      <c r="O326">
        <v>4</v>
      </c>
      <c r="S326">
        <v>4</v>
      </c>
      <c r="T326">
        <v>4</v>
      </c>
      <c r="U326">
        <v>4</v>
      </c>
      <c r="V326" t="s">
        <v>1607</v>
      </c>
      <c r="W326">
        <v>1</v>
      </c>
      <c r="X326" t="s">
        <v>1601</v>
      </c>
      <c r="Y326" t="s">
        <v>1636</v>
      </c>
      <c r="Z326" t="s">
        <v>3417</v>
      </c>
      <c r="AA326" t="s">
        <v>9</v>
      </c>
      <c r="AL326" t="s">
        <v>1231</v>
      </c>
      <c r="AM326" t="s">
        <v>1233</v>
      </c>
      <c r="AN326" t="s">
        <v>1014</v>
      </c>
      <c r="AT326" t="s">
        <v>2171</v>
      </c>
      <c r="AU326" t="s">
        <v>3527</v>
      </c>
      <c r="AV326">
        <v>100</v>
      </c>
      <c r="AW326">
        <v>100</v>
      </c>
      <c r="AX326">
        <f>LEN(Units[[#This Row],[special_rules]])</f>
        <v>81</v>
      </c>
    </row>
    <row r="327" spans="1:50" hidden="1" x14ac:dyDescent="0.25">
      <c r="A327">
        <v>326</v>
      </c>
      <c r="B327" t="s">
        <v>2176</v>
      </c>
      <c r="C327" t="s">
        <v>1597</v>
      </c>
      <c r="D327" t="str">
        <f>_xlfn.CONCAT(Units[[#This Row],[unit_name]],IF(Units[[#This Row],[attribut]]="","",_xlfn.CONCAT(" - ",Units[[#This Row],[attribut]])))</f>
        <v>FATESKIMMER - Maelstrom Sage Varinax - Full HP</v>
      </c>
      <c r="E327">
        <v>2</v>
      </c>
      <c r="F327">
        <v>10</v>
      </c>
      <c r="G327" t="s">
        <v>1598</v>
      </c>
      <c r="H327">
        <v>1</v>
      </c>
      <c r="I327" t="s">
        <v>116</v>
      </c>
      <c r="J327" t="s">
        <v>133</v>
      </c>
      <c r="L327" t="s">
        <v>1600</v>
      </c>
      <c r="M327" t="s">
        <v>1606</v>
      </c>
      <c r="N327">
        <v>4</v>
      </c>
      <c r="P327">
        <v>11</v>
      </c>
      <c r="Q327">
        <v>11</v>
      </c>
      <c r="R327">
        <v>9</v>
      </c>
      <c r="S327">
        <v>9</v>
      </c>
      <c r="T327">
        <v>3</v>
      </c>
      <c r="U327">
        <v>4</v>
      </c>
      <c r="V327" t="s">
        <v>1607</v>
      </c>
      <c r="W327">
        <v>3</v>
      </c>
      <c r="X327" t="s">
        <v>1601</v>
      </c>
      <c r="Y327" t="s">
        <v>1641</v>
      </c>
      <c r="Z327" t="s">
        <v>3417</v>
      </c>
      <c r="AA327" t="s">
        <v>9</v>
      </c>
      <c r="AB327" t="s">
        <v>368</v>
      </c>
      <c r="AL327" t="s">
        <v>1235</v>
      </c>
      <c r="AM327" t="s">
        <v>1237</v>
      </c>
      <c r="AN327" t="s">
        <v>680</v>
      </c>
      <c r="AO327" t="s">
        <v>1014</v>
      </c>
      <c r="AT327" t="s">
        <v>2171</v>
      </c>
      <c r="AU327" t="s">
        <v>3533</v>
      </c>
      <c r="AV327">
        <v>80</v>
      </c>
      <c r="AW327">
        <v>80</v>
      </c>
      <c r="AX327">
        <f>LEN(Units[[#This Row],[special_rules]])</f>
        <v>91</v>
      </c>
    </row>
    <row r="328" spans="1:50" hidden="1" x14ac:dyDescent="0.25">
      <c r="A328">
        <v>327</v>
      </c>
      <c r="B328" t="s">
        <v>2176</v>
      </c>
      <c r="C328" t="s">
        <v>1604</v>
      </c>
      <c r="D328" t="str">
        <f>_xlfn.CONCAT(Units[[#This Row],[unit_name]],IF(Units[[#This Row],[attribut]]="","",_xlfn.CONCAT(" - ",Units[[#This Row],[attribut]])))</f>
        <v>FATESKIMMER - Maelstrom Sage Varinax - Mid HP</v>
      </c>
      <c r="E328">
        <v>2</v>
      </c>
      <c r="F328">
        <v>10</v>
      </c>
      <c r="G328" t="s">
        <v>1598</v>
      </c>
      <c r="H328">
        <v>1</v>
      </c>
      <c r="I328" t="s">
        <v>241</v>
      </c>
      <c r="J328" t="s">
        <v>116</v>
      </c>
      <c r="L328" t="s">
        <v>1606</v>
      </c>
      <c r="M328" t="s">
        <v>1611</v>
      </c>
      <c r="N328">
        <v>4</v>
      </c>
      <c r="P328">
        <v>10</v>
      </c>
      <c r="Q328">
        <v>10</v>
      </c>
      <c r="R328">
        <v>8</v>
      </c>
      <c r="S328">
        <v>6</v>
      </c>
      <c r="T328">
        <v>2</v>
      </c>
      <c r="U328">
        <v>4</v>
      </c>
      <c r="V328" t="s">
        <v>1612</v>
      </c>
      <c r="W328">
        <v>2</v>
      </c>
      <c r="X328" t="s">
        <v>1601</v>
      </c>
      <c r="Y328" t="s">
        <v>1641</v>
      </c>
      <c r="Z328" t="s">
        <v>3417</v>
      </c>
      <c r="AA328" t="s">
        <v>9</v>
      </c>
      <c r="AB328" t="s">
        <v>368</v>
      </c>
      <c r="AL328" t="s">
        <v>1235</v>
      </c>
      <c r="AM328" t="s">
        <v>1237</v>
      </c>
      <c r="AN328" t="s">
        <v>680</v>
      </c>
      <c r="AO328" t="s">
        <v>1014</v>
      </c>
      <c r="AT328" t="s">
        <v>2171</v>
      </c>
      <c r="AU328" t="s">
        <v>3533</v>
      </c>
      <c r="AV328">
        <v>45</v>
      </c>
      <c r="AW328">
        <v>40</v>
      </c>
      <c r="AX328">
        <f>LEN(Units[[#This Row],[special_rules]])</f>
        <v>91</v>
      </c>
    </row>
    <row r="329" spans="1:50" hidden="1" x14ac:dyDescent="0.25">
      <c r="A329">
        <v>328</v>
      </c>
      <c r="B329" t="s">
        <v>2176</v>
      </c>
      <c r="C329" t="s">
        <v>1608</v>
      </c>
      <c r="D329" t="str">
        <f>_xlfn.CONCAT(Units[[#This Row],[unit_name]],IF(Units[[#This Row],[attribut]]="","",_xlfn.CONCAT(" - ",Units[[#This Row],[attribut]])))</f>
        <v>FATESKIMMER - Maelstrom Sage Varinax - Low HP</v>
      </c>
      <c r="E329">
        <v>2</v>
      </c>
      <c r="F329">
        <v>10</v>
      </c>
      <c r="G329" t="s">
        <v>1598</v>
      </c>
      <c r="H329">
        <v>1</v>
      </c>
      <c r="I329" t="s">
        <v>1605</v>
      </c>
      <c r="J329" t="s">
        <v>163</v>
      </c>
      <c r="L329" t="s">
        <v>1611</v>
      </c>
      <c r="M329" t="s">
        <v>1601</v>
      </c>
      <c r="N329">
        <v>4</v>
      </c>
      <c r="P329">
        <v>9</v>
      </c>
      <c r="Q329">
        <v>9</v>
      </c>
      <c r="R329">
        <v>7</v>
      </c>
      <c r="S329">
        <v>3</v>
      </c>
      <c r="T329">
        <v>1</v>
      </c>
      <c r="U329">
        <v>4</v>
      </c>
      <c r="V329" t="s">
        <v>1681</v>
      </c>
      <c r="W329">
        <v>1</v>
      </c>
      <c r="X329" t="s">
        <v>1601</v>
      </c>
      <c r="Y329" t="s">
        <v>1641</v>
      </c>
      <c r="Z329" t="s">
        <v>3417</v>
      </c>
      <c r="AA329" t="s">
        <v>9</v>
      </c>
      <c r="AB329" t="s">
        <v>368</v>
      </c>
      <c r="AL329" t="s">
        <v>1235</v>
      </c>
      <c r="AM329" t="s">
        <v>1237</v>
      </c>
      <c r="AN329" t="s">
        <v>680</v>
      </c>
      <c r="AO329" t="s">
        <v>1014</v>
      </c>
      <c r="AT329" t="s">
        <v>2171</v>
      </c>
      <c r="AU329" t="s">
        <v>3533</v>
      </c>
      <c r="AV329">
        <v>25</v>
      </c>
      <c r="AW329">
        <v>20</v>
      </c>
      <c r="AX329">
        <f>LEN(Units[[#This Row],[special_rules]])</f>
        <v>91</v>
      </c>
    </row>
    <row r="330" spans="1:50" hidden="1" x14ac:dyDescent="0.25">
      <c r="A330">
        <v>329</v>
      </c>
      <c r="B330" t="s">
        <v>1763</v>
      </c>
      <c r="D330" t="str">
        <f>_xlfn.CONCAT(Units[[#This Row],[unit_name]],IF(Units[[#This Row],[attribut]]="","",_xlfn.CONCAT(" - ",Units[[#This Row],[attribut]])))</f>
        <v>EXALTED FLAMER - Pyroclasmic Herald</v>
      </c>
      <c r="E330">
        <v>2</v>
      </c>
      <c r="F330">
        <v>10</v>
      </c>
      <c r="G330" t="s">
        <v>1760</v>
      </c>
      <c r="H330">
        <v>1</v>
      </c>
      <c r="I330" t="s">
        <v>1599</v>
      </c>
      <c r="L330" t="s">
        <v>1600</v>
      </c>
      <c r="M330" t="s">
        <v>1606</v>
      </c>
      <c r="N330">
        <v>5</v>
      </c>
      <c r="O330">
        <v>4</v>
      </c>
      <c r="S330">
        <v>6</v>
      </c>
      <c r="T330">
        <v>4</v>
      </c>
      <c r="U330">
        <v>6</v>
      </c>
      <c r="V330" t="s">
        <v>1607</v>
      </c>
      <c r="W330">
        <v>1</v>
      </c>
      <c r="X330" t="s">
        <v>1601</v>
      </c>
      <c r="Y330" t="s">
        <v>1636</v>
      </c>
      <c r="Z330" t="s">
        <v>3418</v>
      </c>
      <c r="AA330" t="s">
        <v>53</v>
      </c>
      <c r="AB330" t="s">
        <v>368</v>
      </c>
      <c r="AL330" t="s">
        <v>1227</v>
      </c>
      <c r="AM330" t="s">
        <v>1251</v>
      </c>
      <c r="AN330" t="s">
        <v>1229</v>
      </c>
      <c r="AO330" t="s">
        <v>1014</v>
      </c>
      <c r="AU330" t="s">
        <v>3534</v>
      </c>
      <c r="AV330">
        <v>85</v>
      </c>
      <c r="AW330">
        <v>80</v>
      </c>
      <c r="AX330">
        <f>LEN(Units[[#This Row],[special_rules]])</f>
        <v>68</v>
      </c>
    </row>
    <row r="331" spans="1:50" hidden="1" x14ac:dyDescent="0.25">
      <c r="A331">
        <v>330</v>
      </c>
      <c r="B331" t="s">
        <v>2177</v>
      </c>
      <c r="D331" t="str">
        <f>_xlfn.CONCAT(Units[[#This Row],[unit_name]],IF(Units[[#This Row],[attribut]]="","",_xlfn.CONCAT(" - ",Units[[#This Row],[attribut]])))</f>
        <v>HORRORS - Warpflame Phantasms - Pink Horrors</v>
      </c>
      <c r="E331">
        <v>2</v>
      </c>
      <c r="F331">
        <v>10</v>
      </c>
      <c r="G331" t="s">
        <v>1744</v>
      </c>
      <c r="H331">
        <v>20</v>
      </c>
      <c r="I331" t="s">
        <v>163</v>
      </c>
      <c r="L331" t="s">
        <v>1600</v>
      </c>
      <c r="M331" t="s">
        <v>1606</v>
      </c>
      <c r="N331">
        <v>2</v>
      </c>
      <c r="O331">
        <v>3</v>
      </c>
      <c r="S331">
        <v>1</v>
      </c>
      <c r="T331">
        <v>3</v>
      </c>
      <c r="U331">
        <v>4</v>
      </c>
      <c r="V331" t="s">
        <v>1607</v>
      </c>
      <c r="W331">
        <v>2</v>
      </c>
      <c r="X331" t="s">
        <v>1601</v>
      </c>
      <c r="Y331" t="s">
        <v>1636</v>
      </c>
      <c r="Z331" t="s">
        <v>239</v>
      </c>
      <c r="AA331" t="s">
        <v>38</v>
      </c>
      <c r="AL331" t="s">
        <v>1185</v>
      </c>
      <c r="AM331" t="s">
        <v>1187</v>
      </c>
      <c r="AN331" t="s">
        <v>1189</v>
      </c>
      <c r="AO331" t="s">
        <v>1014</v>
      </c>
      <c r="AT331" t="s">
        <v>2171</v>
      </c>
      <c r="AU331" t="s">
        <v>3535</v>
      </c>
      <c r="AV331">
        <v>140</v>
      </c>
      <c r="AW331">
        <v>200</v>
      </c>
      <c r="AX331">
        <f>LEN(Units[[#This Row],[special_rules]])</f>
        <v>67</v>
      </c>
    </row>
    <row r="332" spans="1:50" hidden="1" x14ac:dyDescent="0.25">
      <c r="A332">
        <v>331</v>
      </c>
      <c r="B332" t="s">
        <v>2062</v>
      </c>
      <c r="D332" t="str">
        <f>_xlfn.CONCAT(Units[[#This Row],[unit_name]],IF(Units[[#This Row],[attribut]]="","",_xlfn.CONCAT(" - ",Units[[#This Row],[attribut]])))</f>
        <v>HORRORS - Warpflame Phantasms - Blue Horrors</v>
      </c>
      <c r="E332">
        <v>2</v>
      </c>
      <c r="F332">
        <v>10</v>
      </c>
      <c r="G332" t="s">
        <v>1744</v>
      </c>
      <c r="H332">
        <v>20</v>
      </c>
      <c r="I332" t="s">
        <v>1625</v>
      </c>
      <c r="L332" t="s">
        <v>1606</v>
      </c>
      <c r="M332" t="s">
        <v>1611</v>
      </c>
      <c r="N332">
        <v>2</v>
      </c>
      <c r="O332">
        <v>2</v>
      </c>
      <c r="S332">
        <v>1</v>
      </c>
      <c r="T332">
        <v>2</v>
      </c>
      <c r="U332">
        <v>4</v>
      </c>
      <c r="V332" t="s">
        <v>1612</v>
      </c>
      <c r="W332">
        <v>1</v>
      </c>
      <c r="X332" t="s">
        <v>1607</v>
      </c>
      <c r="Y332" t="s">
        <v>2063</v>
      </c>
      <c r="Z332" t="s">
        <v>156</v>
      </c>
      <c r="AA332" t="s">
        <v>39</v>
      </c>
      <c r="AL332" t="s">
        <v>1185</v>
      </c>
      <c r="AM332" t="s">
        <v>1014</v>
      </c>
      <c r="AU332" t="s">
        <v>3526</v>
      </c>
      <c r="AV332">
        <v>95</v>
      </c>
      <c r="AW332">
        <v>0</v>
      </c>
      <c r="AX332">
        <f>LEN(Units[[#This Row],[special_rules]])</f>
        <v>27</v>
      </c>
    </row>
    <row r="333" spans="1:50" hidden="1" x14ac:dyDescent="0.25">
      <c r="A333">
        <v>332</v>
      </c>
      <c r="B333" t="s">
        <v>2064</v>
      </c>
      <c r="D333" t="str">
        <f>_xlfn.CONCAT(Units[[#This Row],[unit_name]],IF(Units[[#This Row],[attribut]]="","",_xlfn.CONCAT(" - ",Units[[#This Row],[attribut]])))</f>
        <v>HORRORS - Warpflame Phantasms - Brimstone Horrors</v>
      </c>
      <c r="E333">
        <v>2</v>
      </c>
      <c r="F333">
        <v>10</v>
      </c>
      <c r="G333" t="s">
        <v>1744</v>
      </c>
      <c r="H333">
        <v>20</v>
      </c>
      <c r="I333" t="s">
        <v>1605</v>
      </c>
      <c r="L333" t="s">
        <v>1611</v>
      </c>
      <c r="M333" t="s">
        <v>1601</v>
      </c>
      <c r="N333">
        <v>2</v>
      </c>
      <c r="O333">
        <v>1</v>
      </c>
      <c r="S333">
        <v>1</v>
      </c>
      <c r="T333">
        <v>1</v>
      </c>
      <c r="U333">
        <v>4</v>
      </c>
      <c r="V333" t="s">
        <v>1681</v>
      </c>
      <c r="W333">
        <v>0</v>
      </c>
      <c r="X333" t="s">
        <v>1612</v>
      </c>
      <c r="Y333" t="s">
        <v>2065</v>
      </c>
      <c r="Z333" t="s">
        <v>157</v>
      </c>
      <c r="AA333" t="s">
        <v>40</v>
      </c>
      <c r="AL333" t="s">
        <v>1185</v>
      </c>
      <c r="AM333" t="s">
        <v>1014</v>
      </c>
      <c r="AU333" t="s">
        <v>3526</v>
      </c>
      <c r="AV333">
        <v>45</v>
      </c>
      <c r="AW333">
        <v>0</v>
      </c>
      <c r="AX333">
        <f>LEN(Units[[#This Row],[special_rules]])</f>
        <v>27</v>
      </c>
    </row>
    <row r="334" spans="1:50" hidden="1" x14ac:dyDescent="0.25">
      <c r="A334">
        <v>333</v>
      </c>
      <c r="B334" t="s">
        <v>2178</v>
      </c>
      <c r="D334" t="str">
        <f>_xlfn.CONCAT(Units[[#This Row],[unit_name]],IF(Units[[#This Row],[attribut]]="","",_xlfn.CONCAT(" - ",Units[[#This Row],[attribut]])))</f>
        <v>HORRORS - Essence Conjurers - Pink Horrors</v>
      </c>
      <c r="E334">
        <v>2</v>
      </c>
      <c r="F334">
        <v>10</v>
      </c>
      <c r="G334" t="s">
        <v>1744</v>
      </c>
      <c r="H334">
        <v>20</v>
      </c>
      <c r="I334" t="s">
        <v>163</v>
      </c>
      <c r="L334" t="s">
        <v>1600</v>
      </c>
      <c r="M334" t="s">
        <v>1606</v>
      </c>
      <c r="N334">
        <v>2</v>
      </c>
      <c r="O334">
        <v>3</v>
      </c>
      <c r="S334">
        <v>1</v>
      </c>
      <c r="T334">
        <v>3</v>
      </c>
      <c r="U334">
        <v>4</v>
      </c>
      <c r="V334" t="s">
        <v>1607</v>
      </c>
      <c r="W334">
        <v>2</v>
      </c>
      <c r="X334" t="s">
        <v>1601</v>
      </c>
      <c r="Y334" t="s">
        <v>1636</v>
      </c>
      <c r="Z334" t="s">
        <v>239</v>
      </c>
      <c r="AA334" t="s">
        <v>38</v>
      </c>
      <c r="AL334" t="s">
        <v>1185</v>
      </c>
      <c r="AM334" t="s">
        <v>1187</v>
      </c>
      <c r="AN334" t="s">
        <v>1189</v>
      </c>
      <c r="AO334" t="s">
        <v>1014</v>
      </c>
      <c r="AT334" t="s">
        <v>2171</v>
      </c>
      <c r="AU334" t="s">
        <v>3535</v>
      </c>
      <c r="AV334">
        <v>140</v>
      </c>
      <c r="AW334">
        <v>200</v>
      </c>
      <c r="AX334">
        <f>LEN(Units[[#This Row],[special_rules]])</f>
        <v>67</v>
      </c>
    </row>
    <row r="335" spans="1:50" hidden="1" x14ac:dyDescent="0.25">
      <c r="A335">
        <v>334</v>
      </c>
      <c r="B335" t="s">
        <v>2066</v>
      </c>
      <c r="D335" t="str">
        <f>_xlfn.CONCAT(Units[[#This Row],[unit_name]],IF(Units[[#This Row],[attribut]]="","",_xlfn.CONCAT(" - ",Units[[#This Row],[attribut]])))</f>
        <v>HORRORS - Essence Conjurers - Blue Horrors</v>
      </c>
      <c r="E335">
        <v>2</v>
      </c>
      <c r="F335">
        <v>10</v>
      </c>
      <c r="G335" t="s">
        <v>1744</v>
      </c>
      <c r="H335">
        <v>20</v>
      </c>
      <c r="I335" t="s">
        <v>1625</v>
      </c>
      <c r="L335" t="s">
        <v>1606</v>
      </c>
      <c r="M335" t="s">
        <v>1611</v>
      </c>
      <c r="N335">
        <v>2</v>
      </c>
      <c r="O335">
        <v>2</v>
      </c>
      <c r="S335">
        <v>1</v>
      </c>
      <c r="T335">
        <v>2</v>
      </c>
      <c r="U335">
        <v>4</v>
      </c>
      <c r="V335" t="s">
        <v>1612</v>
      </c>
      <c r="W335">
        <v>1</v>
      </c>
      <c r="X335" t="s">
        <v>1607</v>
      </c>
      <c r="Y335" t="s">
        <v>2063</v>
      </c>
      <c r="Z335" t="s">
        <v>156</v>
      </c>
      <c r="AA335" t="s">
        <v>39</v>
      </c>
      <c r="AL335" t="s">
        <v>1185</v>
      </c>
      <c r="AM335" t="s">
        <v>1014</v>
      </c>
      <c r="AU335" t="s">
        <v>3526</v>
      </c>
      <c r="AV335">
        <v>95</v>
      </c>
      <c r="AW335">
        <v>0</v>
      </c>
      <c r="AX335">
        <f>LEN(Units[[#This Row],[special_rules]])</f>
        <v>27</v>
      </c>
    </row>
    <row r="336" spans="1:50" hidden="1" x14ac:dyDescent="0.25">
      <c r="A336">
        <v>335</v>
      </c>
      <c r="B336" t="s">
        <v>2067</v>
      </c>
      <c r="D336" t="str">
        <f>_xlfn.CONCAT(Units[[#This Row],[unit_name]],IF(Units[[#This Row],[attribut]]="","",_xlfn.CONCAT(" - ",Units[[#This Row],[attribut]])))</f>
        <v>HORRORS - Essence Conjurers - Brimstone Horrors</v>
      </c>
      <c r="E336">
        <v>2</v>
      </c>
      <c r="F336">
        <v>10</v>
      </c>
      <c r="G336" t="s">
        <v>1744</v>
      </c>
      <c r="H336">
        <v>20</v>
      </c>
      <c r="I336" t="s">
        <v>1605</v>
      </c>
      <c r="L336" t="s">
        <v>1611</v>
      </c>
      <c r="M336" t="s">
        <v>1601</v>
      </c>
      <c r="N336">
        <v>2</v>
      </c>
      <c r="O336">
        <v>1</v>
      </c>
      <c r="S336">
        <v>1</v>
      </c>
      <c r="T336">
        <v>1</v>
      </c>
      <c r="U336">
        <v>4</v>
      </c>
      <c r="V336" t="s">
        <v>1681</v>
      </c>
      <c r="W336">
        <v>0</v>
      </c>
      <c r="X336" t="s">
        <v>1612</v>
      </c>
      <c r="Y336" t="s">
        <v>2065</v>
      </c>
      <c r="Z336" t="s">
        <v>157</v>
      </c>
      <c r="AA336" t="s">
        <v>40</v>
      </c>
      <c r="AL336" t="s">
        <v>1185</v>
      </c>
      <c r="AM336" t="s">
        <v>1014</v>
      </c>
      <c r="AU336" t="s">
        <v>3526</v>
      </c>
      <c r="AV336">
        <v>45</v>
      </c>
      <c r="AW336">
        <v>0</v>
      </c>
      <c r="AX336">
        <f>LEN(Units[[#This Row],[special_rules]])</f>
        <v>27</v>
      </c>
    </row>
    <row r="337" spans="1:50" hidden="1" x14ac:dyDescent="0.25">
      <c r="A337">
        <v>336</v>
      </c>
      <c r="B337" t="s">
        <v>2179</v>
      </c>
      <c r="D337" t="str">
        <f>_xlfn.CONCAT(Units[[#This Row],[unit_name]],IF(Units[[#This Row],[attribut]]="","",_xlfn.CONCAT(" - ",Units[[#This Row],[attribut]])))</f>
        <v>HORRORS - Screamweavers - Pink Horrors</v>
      </c>
      <c r="E337">
        <v>2</v>
      </c>
      <c r="F337">
        <v>10</v>
      </c>
      <c r="G337" t="s">
        <v>1744</v>
      </c>
      <c r="H337">
        <v>20</v>
      </c>
      <c r="I337" t="s">
        <v>163</v>
      </c>
      <c r="L337" t="s">
        <v>1600</v>
      </c>
      <c r="M337" t="s">
        <v>1606</v>
      </c>
      <c r="N337">
        <v>2</v>
      </c>
      <c r="O337">
        <v>3</v>
      </c>
      <c r="S337">
        <v>1</v>
      </c>
      <c r="T337">
        <v>3</v>
      </c>
      <c r="U337">
        <v>4</v>
      </c>
      <c r="V337" t="s">
        <v>1607</v>
      </c>
      <c r="W337">
        <v>2</v>
      </c>
      <c r="X337" t="s">
        <v>1601</v>
      </c>
      <c r="Y337" t="s">
        <v>1636</v>
      </c>
      <c r="Z337" t="s">
        <v>239</v>
      </c>
      <c r="AA337" t="s">
        <v>38</v>
      </c>
      <c r="AL337" t="s">
        <v>1185</v>
      </c>
      <c r="AM337" t="s">
        <v>1187</v>
      </c>
      <c r="AN337" t="s">
        <v>1189</v>
      </c>
      <c r="AO337" t="s">
        <v>1014</v>
      </c>
      <c r="AT337" t="s">
        <v>2171</v>
      </c>
      <c r="AU337" t="s">
        <v>3535</v>
      </c>
      <c r="AV337">
        <v>140</v>
      </c>
      <c r="AW337">
        <v>200</v>
      </c>
      <c r="AX337">
        <f>LEN(Units[[#This Row],[special_rules]])</f>
        <v>67</v>
      </c>
    </row>
    <row r="338" spans="1:50" hidden="1" x14ac:dyDescent="0.25">
      <c r="A338">
        <v>337</v>
      </c>
      <c r="B338" t="s">
        <v>2068</v>
      </c>
      <c r="D338" t="str">
        <f>_xlfn.CONCAT(Units[[#This Row],[unit_name]],IF(Units[[#This Row],[attribut]]="","",_xlfn.CONCAT(" - ",Units[[#This Row],[attribut]])))</f>
        <v>HORRORS - Screamweavers - Blue Horrors</v>
      </c>
      <c r="E338">
        <v>2</v>
      </c>
      <c r="F338">
        <v>10</v>
      </c>
      <c r="G338" t="s">
        <v>1744</v>
      </c>
      <c r="H338">
        <v>20</v>
      </c>
      <c r="I338" t="s">
        <v>1625</v>
      </c>
      <c r="L338" t="s">
        <v>1606</v>
      </c>
      <c r="M338" t="s">
        <v>1611</v>
      </c>
      <c r="N338">
        <v>2</v>
      </c>
      <c r="O338">
        <v>2</v>
      </c>
      <c r="S338">
        <v>1</v>
      </c>
      <c r="T338">
        <v>2</v>
      </c>
      <c r="U338">
        <v>4</v>
      </c>
      <c r="V338" t="s">
        <v>1612</v>
      </c>
      <c r="W338">
        <v>1</v>
      </c>
      <c r="X338" t="s">
        <v>1607</v>
      </c>
      <c r="Y338" t="s">
        <v>2063</v>
      </c>
      <c r="Z338" t="s">
        <v>156</v>
      </c>
      <c r="AA338" t="s">
        <v>39</v>
      </c>
      <c r="AL338" t="s">
        <v>1185</v>
      </c>
      <c r="AM338" t="s">
        <v>1014</v>
      </c>
      <c r="AU338" t="s">
        <v>3526</v>
      </c>
      <c r="AV338">
        <v>95</v>
      </c>
      <c r="AW338">
        <v>0</v>
      </c>
      <c r="AX338">
        <f>LEN(Units[[#This Row],[special_rules]])</f>
        <v>27</v>
      </c>
    </row>
    <row r="339" spans="1:50" hidden="1" x14ac:dyDescent="0.25">
      <c r="A339">
        <v>338</v>
      </c>
      <c r="B339" t="s">
        <v>2069</v>
      </c>
      <c r="D339" t="str">
        <f>_xlfn.CONCAT(Units[[#This Row],[unit_name]],IF(Units[[#This Row],[attribut]]="","",_xlfn.CONCAT(" - ",Units[[#This Row],[attribut]])))</f>
        <v>HORRORS - Screamweavers - Brimstone Horrors</v>
      </c>
      <c r="E339">
        <v>2</v>
      </c>
      <c r="F339">
        <v>10</v>
      </c>
      <c r="G339" t="s">
        <v>1744</v>
      </c>
      <c r="H339">
        <v>20</v>
      </c>
      <c r="I339" t="s">
        <v>1605</v>
      </c>
      <c r="L339" t="s">
        <v>1611</v>
      </c>
      <c r="M339" t="s">
        <v>1601</v>
      </c>
      <c r="N339">
        <v>2</v>
      </c>
      <c r="O339">
        <v>1</v>
      </c>
      <c r="S339">
        <v>1</v>
      </c>
      <c r="T339">
        <v>1</v>
      </c>
      <c r="U339">
        <v>4</v>
      </c>
      <c r="V339" t="s">
        <v>1681</v>
      </c>
      <c r="W339">
        <v>0</v>
      </c>
      <c r="X339" t="s">
        <v>1612</v>
      </c>
      <c r="Y339" t="s">
        <v>2065</v>
      </c>
      <c r="Z339" t="s">
        <v>157</v>
      </c>
      <c r="AA339" t="s">
        <v>40</v>
      </c>
      <c r="AL339" t="s">
        <v>1185</v>
      </c>
      <c r="AM339" t="s">
        <v>1014</v>
      </c>
      <c r="AU339" t="s">
        <v>3526</v>
      </c>
      <c r="AV339">
        <v>45</v>
      </c>
      <c r="AW339">
        <v>0</v>
      </c>
      <c r="AX339">
        <f>LEN(Units[[#This Row],[special_rules]])</f>
        <v>27</v>
      </c>
    </row>
    <row r="340" spans="1:50" hidden="1" x14ac:dyDescent="0.25">
      <c r="A340">
        <v>339</v>
      </c>
      <c r="B340" t="s">
        <v>1975</v>
      </c>
      <c r="D340" t="str">
        <f>_xlfn.CONCAT(Units[[#This Row],[unit_name]],IF(Units[[#This Row],[attribut]]="","",_xlfn.CONCAT(" - ",Units[[#This Row],[attribut]])))</f>
        <v>FLAMERS - Charred Conveyance of Chaos</v>
      </c>
      <c r="E340">
        <v>2</v>
      </c>
      <c r="F340">
        <v>10</v>
      </c>
      <c r="G340" t="s">
        <v>1974</v>
      </c>
      <c r="H340">
        <v>9</v>
      </c>
      <c r="I340" t="s">
        <v>1599</v>
      </c>
      <c r="L340" t="s">
        <v>1606</v>
      </c>
      <c r="M340" t="s">
        <v>1611</v>
      </c>
      <c r="N340">
        <v>4</v>
      </c>
      <c r="O340">
        <v>4</v>
      </c>
      <c r="S340">
        <v>3</v>
      </c>
      <c r="T340">
        <v>3</v>
      </c>
      <c r="U340">
        <v>4</v>
      </c>
      <c r="V340" t="s">
        <v>1607</v>
      </c>
      <c r="W340">
        <v>1</v>
      </c>
      <c r="X340" t="s">
        <v>1601</v>
      </c>
      <c r="Y340" t="s">
        <v>1636</v>
      </c>
      <c r="Z340" t="s">
        <v>300</v>
      </c>
      <c r="AA340" t="s">
        <v>53</v>
      </c>
      <c r="AL340" t="s">
        <v>1247</v>
      </c>
      <c r="AM340" t="s">
        <v>1227</v>
      </c>
      <c r="AN340" t="s">
        <v>1014</v>
      </c>
      <c r="AU340" t="s">
        <v>3526</v>
      </c>
      <c r="AV340">
        <v>255</v>
      </c>
      <c r="AW340">
        <v>270</v>
      </c>
      <c r="AX340">
        <f>LEN(Units[[#This Row],[special_rules]])</f>
        <v>27</v>
      </c>
    </row>
    <row r="341" spans="1:50" hidden="1" x14ac:dyDescent="0.25">
      <c r="A341">
        <v>340</v>
      </c>
      <c r="B341" t="s">
        <v>1976</v>
      </c>
      <c r="D341" t="str">
        <f>_xlfn.CONCAT(Units[[#This Row],[unit_name]],IF(Units[[#This Row],[attribut]]="","",_xlfn.CONCAT(" - ",Units[[#This Row],[attribut]])))</f>
        <v>SCREAMERS - Howling Phantoms</v>
      </c>
      <c r="E341">
        <v>2</v>
      </c>
      <c r="F341">
        <v>10</v>
      </c>
      <c r="G341" t="s">
        <v>1977</v>
      </c>
      <c r="H341">
        <v>6</v>
      </c>
      <c r="I341" t="s">
        <v>1692</v>
      </c>
      <c r="M341" t="s">
        <v>1606</v>
      </c>
      <c r="N341">
        <v>6</v>
      </c>
      <c r="O341">
        <v>4</v>
      </c>
      <c r="S341">
        <v>3</v>
      </c>
      <c r="T341">
        <v>3</v>
      </c>
      <c r="U341">
        <v>4</v>
      </c>
      <c r="V341" t="s">
        <v>1607</v>
      </c>
      <c r="W341">
        <v>1</v>
      </c>
      <c r="X341" t="s">
        <v>1601</v>
      </c>
      <c r="Y341" t="s">
        <v>1636</v>
      </c>
      <c r="Z341" t="s">
        <v>368</v>
      </c>
      <c r="AL341" t="s">
        <v>1249</v>
      </c>
      <c r="AM341" t="s">
        <v>1014</v>
      </c>
      <c r="AU341" t="s">
        <v>3526</v>
      </c>
      <c r="AV341">
        <v>180</v>
      </c>
      <c r="AW341">
        <v>180</v>
      </c>
      <c r="AX341">
        <f>LEN(Units[[#This Row],[special_rules]])</f>
        <v>27</v>
      </c>
    </row>
    <row r="342" spans="1:50" hidden="1" x14ac:dyDescent="0.25">
      <c r="A342">
        <v>341</v>
      </c>
      <c r="B342" t="s">
        <v>1978</v>
      </c>
      <c r="D342" t="str">
        <f>_xlfn.CONCAT(Units[[#This Row],[unit_name]],IF(Units[[#This Row],[attribut]]="","",_xlfn.CONCAT(" - ",Units[[#This Row],[attribut]])))</f>
        <v>FURIES - Fluxwing Fiends</v>
      </c>
      <c r="E342">
        <v>2</v>
      </c>
      <c r="F342">
        <v>10</v>
      </c>
      <c r="G342" t="s">
        <v>1974</v>
      </c>
      <c r="H342">
        <v>6</v>
      </c>
      <c r="I342" t="s">
        <v>163</v>
      </c>
      <c r="M342" t="s">
        <v>1606</v>
      </c>
      <c r="N342">
        <v>4</v>
      </c>
      <c r="O342">
        <v>3</v>
      </c>
      <c r="S342">
        <v>1</v>
      </c>
      <c r="T342">
        <v>2</v>
      </c>
      <c r="U342">
        <v>4</v>
      </c>
      <c r="V342" t="s">
        <v>1612</v>
      </c>
      <c r="W342">
        <v>1</v>
      </c>
      <c r="X342" t="s">
        <v>1601</v>
      </c>
      <c r="Y342" t="s">
        <v>1636</v>
      </c>
      <c r="Z342" t="s">
        <v>57</v>
      </c>
      <c r="AL342" t="s">
        <v>1195</v>
      </c>
      <c r="AM342" t="s">
        <v>1014</v>
      </c>
      <c r="AU342" t="s">
        <v>3526</v>
      </c>
      <c r="AV342">
        <v>70</v>
      </c>
      <c r="AW342">
        <v>60</v>
      </c>
      <c r="AX342">
        <f>LEN(Units[[#This Row],[special_rules]])</f>
        <v>27</v>
      </c>
    </row>
    <row r="343" spans="1:50" hidden="1" x14ac:dyDescent="0.25">
      <c r="A343">
        <v>342</v>
      </c>
      <c r="B343" t="s">
        <v>1683</v>
      </c>
      <c r="C343" t="s">
        <v>1597</v>
      </c>
      <c r="D343" t="str">
        <f>_xlfn.CONCAT(Units[[#This Row],[unit_name]],IF(Units[[#This Row],[attribut]]="","",_xlfn.CONCAT(" - ",Units[[#This Row],[attribut]])))</f>
        <v>BURNING CHARIOT - Flameweaver Warwagon - Full HP</v>
      </c>
      <c r="E343">
        <v>2</v>
      </c>
      <c r="F343">
        <v>10</v>
      </c>
      <c r="G343" t="s">
        <v>1598</v>
      </c>
      <c r="H343">
        <v>1</v>
      </c>
      <c r="I343" t="s">
        <v>116</v>
      </c>
      <c r="J343" t="s">
        <v>133</v>
      </c>
      <c r="L343" t="s">
        <v>1606</v>
      </c>
      <c r="M343" t="s">
        <v>1600</v>
      </c>
      <c r="N343">
        <v>5</v>
      </c>
      <c r="P343">
        <v>11</v>
      </c>
      <c r="Q343">
        <v>11</v>
      </c>
      <c r="R343">
        <v>9</v>
      </c>
      <c r="S343">
        <v>9</v>
      </c>
      <c r="T343">
        <v>6</v>
      </c>
      <c r="U343">
        <v>4</v>
      </c>
      <c r="V343" t="s">
        <v>1607</v>
      </c>
      <c r="W343">
        <v>3</v>
      </c>
      <c r="X343" t="s">
        <v>1601</v>
      </c>
      <c r="Y343" t="s">
        <v>1641</v>
      </c>
      <c r="Z343" t="s">
        <v>3418</v>
      </c>
      <c r="AA343" t="s">
        <v>53</v>
      </c>
      <c r="AB343" t="s">
        <v>368</v>
      </c>
      <c r="AL343" t="s">
        <v>1227</v>
      </c>
      <c r="AM343" t="s">
        <v>1251</v>
      </c>
      <c r="AN343" t="s">
        <v>682</v>
      </c>
      <c r="AO343" t="s">
        <v>1014</v>
      </c>
      <c r="AU343" t="s">
        <v>3536</v>
      </c>
      <c r="AV343">
        <v>55</v>
      </c>
      <c r="AW343">
        <v>50</v>
      </c>
      <c r="AX343">
        <f>LEN(Units[[#This Row],[special_rules]])</f>
        <v>37</v>
      </c>
    </row>
    <row r="344" spans="1:50" hidden="1" x14ac:dyDescent="0.25">
      <c r="A344">
        <v>343</v>
      </c>
      <c r="B344" t="s">
        <v>1683</v>
      </c>
      <c r="C344" t="s">
        <v>1604</v>
      </c>
      <c r="D344" t="str">
        <f>_xlfn.CONCAT(Units[[#This Row],[unit_name]],IF(Units[[#This Row],[attribut]]="","",_xlfn.CONCAT(" - ",Units[[#This Row],[attribut]])))</f>
        <v>BURNING CHARIOT - Flameweaver Warwagon - Mid HP</v>
      </c>
      <c r="E344">
        <v>2</v>
      </c>
      <c r="F344">
        <v>10</v>
      </c>
      <c r="G344" t="s">
        <v>1598</v>
      </c>
      <c r="H344">
        <v>1</v>
      </c>
      <c r="I344" t="s">
        <v>241</v>
      </c>
      <c r="J344" t="s">
        <v>116</v>
      </c>
      <c r="L344" t="s">
        <v>1611</v>
      </c>
      <c r="M344" t="s">
        <v>1606</v>
      </c>
      <c r="N344">
        <v>5</v>
      </c>
      <c r="P344">
        <v>10</v>
      </c>
      <c r="Q344">
        <v>10</v>
      </c>
      <c r="R344">
        <v>8</v>
      </c>
      <c r="S344">
        <v>6</v>
      </c>
      <c r="T344">
        <v>5</v>
      </c>
      <c r="U344">
        <v>4</v>
      </c>
      <c r="V344" t="s">
        <v>1612</v>
      </c>
      <c r="W344">
        <v>2</v>
      </c>
      <c r="X344" t="s">
        <v>1601</v>
      </c>
      <c r="Y344" t="s">
        <v>1641</v>
      </c>
      <c r="Z344" t="s">
        <v>3418</v>
      </c>
      <c r="AA344" t="s">
        <v>53</v>
      </c>
      <c r="AB344" t="s">
        <v>368</v>
      </c>
      <c r="AL344" t="s">
        <v>1227</v>
      </c>
      <c r="AM344" t="s">
        <v>1251</v>
      </c>
      <c r="AN344" t="s">
        <v>682</v>
      </c>
      <c r="AO344" t="s">
        <v>1014</v>
      </c>
      <c r="AU344" t="s">
        <v>3536</v>
      </c>
      <c r="AV344">
        <v>35</v>
      </c>
      <c r="AW344">
        <v>40</v>
      </c>
      <c r="AX344">
        <f>LEN(Units[[#This Row],[special_rules]])</f>
        <v>37</v>
      </c>
    </row>
    <row r="345" spans="1:50" hidden="1" x14ac:dyDescent="0.25">
      <c r="A345">
        <v>344</v>
      </c>
      <c r="B345" t="s">
        <v>1683</v>
      </c>
      <c r="C345" t="s">
        <v>1608</v>
      </c>
      <c r="D345" t="str">
        <f>_xlfn.CONCAT(Units[[#This Row],[unit_name]],IF(Units[[#This Row],[attribut]]="","",_xlfn.CONCAT(" - ",Units[[#This Row],[attribut]])))</f>
        <v>BURNING CHARIOT - Flameweaver Warwagon - Low HP</v>
      </c>
      <c r="E345">
        <v>2</v>
      </c>
      <c r="F345">
        <v>10</v>
      </c>
      <c r="G345" t="s">
        <v>1598</v>
      </c>
      <c r="H345">
        <v>1</v>
      </c>
      <c r="I345" t="s">
        <v>1605</v>
      </c>
      <c r="J345" t="s">
        <v>163</v>
      </c>
      <c r="L345" t="s">
        <v>1601</v>
      </c>
      <c r="M345" t="s">
        <v>1611</v>
      </c>
      <c r="N345">
        <v>5</v>
      </c>
      <c r="P345">
        <v>9</v>
      </c>
      <c r="Q345">
        <v>9</v>
      </c>
      <c r="R345">
        <v>7</v>
      </c>
      <c r="S345">
        <v>3</v>
      </c>
      <c r="T345">
        <v>4</v>
      </c>
      <c r="U345">
        <v>4</v>
      </c>
      <c r="V345" t="s">
        <v>1681</v>
      </c>
      <c r="W345">
        <v>1</v>
      </c>
      <c r="X345" t="s">
        <v>1601</v>
      </c>
      <c r="Y345" t="s">
        <v>1641</v>
      </c>
      <c r="Z345" t="s">
        <v>3418</v>
      </c>
      <c r="AA345" t="s">
        <v>53</v>
      </c>
      <c r="AB345" t="s">
        <v>368</v>
      </c>
      <c r="AL345" t="s">
        <v>1227</v>
      </c>
      <c r="AM345" t="s">
        <v>1251</v>
      </c>
      <c r="AN345" t="s">
        <v>682</v>
      </c>
      <c r="AO345" t="s">
        <v>1014</v>
      </c>
      <c r="AU345" t="s">
        <v>3536</v>
      </c>
      <c r="AV345">
        <v>15</v>
      </c>
      <c r="AW345">
        <v>20</v>
      </c>
      <c r="AX345">
        <f>LEN(Units[[#This Row],[special_rules]])</f>
        <v>37</v>
      </c>
    </row>
    <row r="346" spans="1:50" hidden="1" x14ac:dyDescent="0.25">
      <c r="A346">
        <v>345</v>
      </c>
      <c r="B346" t="s">
        <v>1640</v>
      </c>
      <c r="C346" t="s">
        <v>1597</v>
      </c>
      <c r="D346" t="str">
        <f>_xlfn.CONCAT(Units[[#This Row],[unit_name]],IF(Units[[#This Row],[attribut]]="","",_xlfn.CONCAT(" - ",Units[[#This Row],[attribut]])))</f>
        <v>SOUL GRINDER - Arcane Soulcrusher - Full HP</v>
      </c>
      <c r="E346">
        <v>2</v>
      </c>
      <c r="F346">
        <v>10</v>
      </c>
      <c r="G346" t="s">
        <v>1598</v>
      </c>
      <c r="H346">
        <v>1</v>
      </c>
      <c r="I346" t="s">
        <v>241</v>
      </c>
      <c r="J346" t="s">
        <v>116</v>
      </c>
      <c r="L346" t="s">
        <v>1600</v>
      </c>
      <c r="M346" t="s">
        <v>1600</v>
      </c>
      <c r="N346">
        <v>8</v>
      </c>
      <c r="P346">
        <v>15</v>
      </c>
      <c r="Q346">
        <v>14</v>
      </c>
      <c r="R346">
        <v>13</v>
      </c>
      <c r="S346">
        <v>14</v>
      </c>
      <c r="T346">
        <v>6</v>
      </c>
      <c r="U346">
        <v>4</v>
      </c>
      <c r="V346" t="s">
        <v>1601</v>
      </c>
      <c r="W346">
        <v>5</v>
      </c>
      <c r="X346" t="s">
        <v>1600</v>
      </c>
      <c r="Y346" t="s">
        <v>1641</v>
      </c>
      <c r="Z346" t="s">
        <v>3415</v>
      </c>
      <c r="AA346" t="s">
        <v>593</v>
      </c>
      <c r="AB346" t="s">
        <v>430</v>
      </c>
      <c r="AC346" t="s">
        <v>372</v>
      </c>
      <c r="AL346" t="s">
        <v>1028</v>
      </c>
      <c r="AM346" t="s">
        <v>1022</v>
      </c>
      <c r="AN346" t="s">
        <v>1024</v>
      </c>
      <c r="AO346" t="s">
        <v>682</v>
      </c>
      <c r="AP346" t="s">
        <v>1014</v>
      </c>
      <c r="AU346" t="s">
        <v>3553</v>
      </c>
      <c r="AV346">
        <v>85</v>
      </c>
      <c r="AW346">
        <v>80</v>
      </c>
      <c r="AX346">
        <f>LEN(Units[[#This Row],[special_rules]])</f>
        <v>36</v>
      </c>
    </row>
    <row r="347" spans="1:50" hidden="1" x14ac:dyDescent="0.25">
      <c r="A347">
        <v>346</v>
      </c>
      <c r="B347" t="s">
        <v>1640</v>
      </c>
      <c r="C347" t="s">
        <v>1604</v>
      </c>
      <c r="D347" t="str">
        <f>_xlfn.CONCAT(Units[[#This Row],[unit_name]],IF(Units[[#This Row],[attribut]]="","",_xlfn.CONCAT(" - ",Units[[#This Row],[attribut]])))</f>
        <v>SOUL GRINDER - Arcane Soulcrusher - Mid HP</v>
      </c>
      <c r="E347">
        <v>2</v>
      </c>
      <c r="F347">
        <v>10</v>
      </c>
      <c r="G347" t="s">
        <v>1598</v>
      </c>
      <c r="H347">
        <v>1</v>
      </c>
      <c r="I347" t="s">
        <v>1625</v>
      </c>
      <c r="J347" t="s">
        <v>1626</v>
      </c>
      <c r="L347" t="s">
        <v>1606</v>
      </c>
      <c r="M347" t="s">
        <v>1606</v>
      </c>
      <c r="N347">
        <v>8</v>
      </c>
      <c r="P347">
        <v>14</v>
      </c>
      <c r="Q347">
        <v>13</v>
      </c>
      <c r="R347">
        <v>12</v>
      </c>
      <c r="S347">
        <v>9</v>
      </c>
      <c r="T347">
        <v>5</v>
      </c>
      <c r="U347">
        <v>4</v>
      </c>
      <c r="V347" t="s">
        <v>1607</v>
      </c>
      <c r="W347">
        <v>4</v>
      </c>
      <c r="X347" t="s">
        <v>1600</v>
      </c>
      <c r="Y347" t="s">
        <v>1641</v>
      </c>
      <c r="Z347" t="s">
        <v>3415</v>
      </c>
      <c r="AA347" t="s">
        <v>593</v>
      </c>
      <c r="AB347" t="s">
        <v>430</v>
      </c>
      <c r="AC347" t="s">
        <v>372</v>
      </c>
      <c r="AL347" t="s">
        <v>1028</v>
      </c>
      <c r="AM347" t="s">
        <v>1022</v>
      </c>
      <c r="AN347" t="s">
        <v>1024</v>
      </c>
      <c r="AO347" t="s">
        <v>682</v>
      </c>
      <c r="AP347" t="s">
        <v>1014</v>
      </c>
      <c r="AU347" t="s">
        <v>3553</v>
      </c>
      <c r="AV347">
        <v>55</v>
      </c>
      <c r="AW347">
        <v>60</v>
      </c>
      <c r="AX347">
        <f>LEN(Units[[#This Row],[special_rules]])</f>
        <v>36</v>
      </c>
    </row>
    <row r="348" spans="1:50" hidden="1" x14ac:dyDescent="0.25">
      <c r="A348">
        <v>347</v>
      </c>
      <c r="B348" t="s">
        <v>1640</v>
      </c>
      <c r="C348" t="s">
        <v>1608</v>
      </c>
      <c r="D348" t="str">
        <f>_xlfn.CONCAT(Units[[#This Row],[unit_name]],IF(Units[[#This Row],[attribut]]="","",_xlfn.CONCAT(" - ",Units[[#This Row],[attribut]])))</f>
        <v>SOUL GRINDER - Arcane Soulcrusher - Low HP</v>
      </c>
      <c r="E348">
        <v>2</v>
      </c>
      <c r="F348">
        <v>10</v>
      </c>
      <c r="G348" t="s">
        <v>1598</v>
      </c>
      <c r="H348">
        <v>1</v>
      </c>
      <c r="I348" t="s">
        <v>1610</v>
      </c>
      <c r="J348" t="s">
        <v>1605</v>
      </c>
      <c r="L348" t="s">
        <v>1611</v>
      </c>
      <c r="M348" t="s">
        <v>1611</v>
      </c>
      <c r="N348">
        <v>8</v>
      </c>
      <c r="P348">
        <v>13</v>
      </c>
      <c r="Q348">
        <v>12</v>
      </c>
      <c r="R348">
        <v>11</v>
      </c>
      <c r="S348">
        <v>5</v>
      </c>
      <c r="T348">
        <v>4</v>
      </c>
      <c r="U348">
        <v>4</v>
      </c>
      <c r="V348" t="s">
        <v>1612</v>
      </c>
      <c r="W348">
        <v>3</v>
      </c>
      <c r="X348" t="s">
        <v>1600</v>
      </c>
      <c r="Y348" t="s">
        <v>1641</v>
      </c>
      <c r="Z348" t="s">
        <v>3415</v>
      </c>
      <c r="AA348" t="s">
        <v>593</v>
      </c>
      <c r="AB348" t="s">
        <v>430</v>
      </c>
      <c r="AC348" t="s">
        <v>372</v>
      </c>
      <c r="AL348" t="s">
        <v>1028</v>
      </c>
      <c r="AM348" t="s">
        <v>1022</v>
      </c>
      <c r="AN348" t="s">
        <v>1024</v>
      </c>
      <c r="AO348" t="s">
        <v>682</v>
      </c>
      <c r="AP348" t="s">
        <v>1014</v>
      </c>
      <c r="AU348" t="s">
        <v>3553</v>
      </c>
      <c r="AV348">
        <v>30</v>
      </c>
      <c r="AW348">
        <v>30</v>
      </c>
      <c r="AX348">
        <f>LEN(Units[[#This Row],[special_rules]])</f>
        <v>36</v>
      </c>
    </row>
    <row r="349" spans="1:50" hidden="1" x14ac:dyDescent="0.25">
      <c r="A349">
        <v>348</v>
      </c>
      <c r="B349" t="s">
        <v>1764</v>
      </c>
      <c r="D349" t="str">
        <f>_xlfn.CONCAT(Units[[#This Row],[unit_name]],IF(Units[[#This Row],[attribut]]="","",_xlfn.CONCAT(" - ",Units[[#This Row],[attribut]])))</f>
        <v>WARBOSS - Squigbait Skragjaw</v>
      </c>
      <c r="E349">
        <v>5</v>
      </c>
      <c r="F349">
        <v>18</v>
      </c>
      <c r="G349" t="s">
        <v>1744</v>
      </c>
      <c r="H349">
        <v>1</v>
      </c>
      <c r="I349" t="s">
        <v>163</v>
      </c>
      <c r="L349" t="s">
        <v>1600</v>
      </c>
      <c r="M349" t="s">
        <v>1602</v>
      </c>
      <c r="N349">
        <v>6</v>
      </c>
      <c r="O349">
        <v>4</v>
      </c>
      <c r="S349">
        <v>6</v>
      </c>
      <c r="T349">
        <v>6</v>
      </c>
      <c r="U349">
        <v>4</v>
      </c>
      <c r="V349" t="s">
        <v>1607</v>
      </c>
      <c r="W349">
        <v>1</v>
      </c>
      <c r="X349" t="s">
        <v>1606</v>
      </c>
      <c r="Y349" t="s">
        <v>1616</v>
      </c>
      <c r="Z349" t="s">
        <v>3452</v>
      </c>
      <c r="AA349" t="s">
        <v>390</v>
      </c>
      <c r="AB349" t="s">
        <v>87</v>
      </c>
      <c r="AL349" t="s">
        <v>1253</v>
      </c>
      <c r="AM349" t="s">
        <v>1255</v>
      </c>
      <c r="AU349" t="s">
        <v>1765</v>
      </c>
      <c r="AV349">
        <v>110</v>
      </c>
      <c r="AW349">
        <v>110</v>
      </c>
      <c r="AX349">
        <f>LEN(Units[[#This Row],[special_rules]])</f>
        <v>38</v>
      </c>
    </row>
    <row r="350" spans="1:50" hidden="1" x14ac:dyDescent="0.25">
      <c r="A350">
        <v>349</v>
      </c>
      <c r="B350" t="s">
        <v>1766</v>
      </c>
      <c r="C350" t="s">
        <v>1939</v>
      </c>
      <c r="D350" t="str">
        <f>_xlfn.CONCAT(Units[[#This Row],[unit_name]],IF(Units[[#This Row],[attribut]]="","",_xlfn.CONCAT(" - ",Units[[#This Row],[attribut]])))</f>
        <v>BOYZ’S - Gork’s Smashas - Boyz’s</v>
      </c>
      <c r="E350">
        <v>5</v>
      </c>
      <c r="F350">
        <v>18</v>
      </c>
      <c r="G350" t="s">
        <v>1744</v>
      </c>
      <c r="H350">
        <v>19</v>
      </c>
      <c r="I350" t="s">
        <v>163</v>
      </c>
      <c r="L350" t="s">
        <v>1611</v>
      </c>
      <c r="M350" t="s">
        <v>1600</v>
      </c>
      <c r="N350">
        <v>5</v>
      </c>
      <c r="O350">
        <v>4</v>
      </c>
      <c r="S350">
        <v>1</v>
      </c>
      <c r="T350">
        <v>3</v>
      </c>
      <c r="U350">
        <v>4</v>
      </c>
      <c r="V350" t="s">
        <v>1612</v>
      </c>
      <c r="W350">
        <v>1</v>
      </c>
      <c r="X350" t="s">
        <v>1611</v>
      </c>
      <c r="Z350" t="s">
        <v>255</v>
      </c>
      <c r="AA350" t="s">
        <v>88</v>
      </c>
      <c r="AL350" t="s">
        <v>1257</v>
      </c>
      <c r="AM350" t="s">
        <v>1259</v>
      </c>
      <c r="AU350" t="s">
        <v>1768</v>
      </c>
      <c r="AV350">
        <v>115</v>
      </c>
      <c r="AW350">
        <v>190</v>
      </c>
      <c r="AX350">
        <f>LEN(Units[[#This Row],[special_rules]])</f>
        <v>33</v>
      </c>
    </row>
    <row r="351" spans="1:50" hidden="1" x14ac:dyDescent="0.25">
      <c r="A351">
        <v>350</v>
      </c>
      <c r="B351" t="s">
        <v>1766</v>
      </c>
      <c r="C351" t="s">
        <v>1767</v>
      </c>
      <c r="D351" t="str">
        <f>_xlfn.CONCAT(Units[[#This Row],[unit_name]],IF(Units[[#This Row],[attribut]]="","",_xlfn.CONCAT(" - ",Units[[#This Row],[attribut]])))</f>
        <v>BOYZ’S - Gork’s Smashas - Nob</v>
      </c>
      <c r="E351">
        <v>5</v>
      </c>
      <c r="F351">
        <v>18</v>
      </c>
      <c r="G351" t="s">
        <v>1744</v>
      </c>
      <c r="H351">
        <v>1</v>
      </c>
      <c r="I351" t="s">
        <v>163</v>
      </c>
      <c r="L351" t="s">
        <v>1611</v>
      </c>
      <c r="M351" t="s">
        <v>1600</v>
      </c>
      <c r="N351">
        <v>5</v>
      </c>
      <c r="O351">
        <v>4</v>
      </c>
      <c r="S351">
        <v>2</v>
      </c>
      <c r="T351">
        <v>4</v>
      </c>
      <c r="U351">
        <v>4</v>
      </c>
      <c r="V351" t="s">
        <v>1607</v>
      </c>
      <c r="W351">
        <v>2</v>
      </c>
      <c r="X351" t="s">
        <v>1611</v>
      </c>
      <c r="Z351" t="s">
        <v>391</v>
      </c>
      <c r="AA351" t="s">
        <v>256</v>
      </c>
      <c r="AL351" t="s">
        <v>1257</v>
      </c>
      <c r="AM351" t="s">
        <v>1259</v>
      </c>
      <c r="AU351" t="s">
        <v>1768</v>
      </c>
      <c r="AV351">
        <v>15</v>
      </c>
      <c r="AW351">
        <v>20</v>
      </c>
      <c r="AX351">
        <f>LEN(Units[[#This Row],[special_rules]])</f>
        <v>33</v>
      </c>
    </row>
    <row r="352" spans="1:50" hidden="1" x14ac:dyDescent="0.25">
      <c r="A352">
        <v>351</v>
      </c>
      <c r="B352" t="s">
        <v>1769</v>
      </c>
      <c r="C352" t="s">
        <v>1939</v>
      </c>
      <c r="D352" t="str">
        <f>_xlfn.CONCAT(Units[[#This Row],[unit_name]],IF(Units[[#This Row],[attribut]]="","",_xlfn.CONCAT(" - ",Units[[#This Row],[attribut]])))</f>
        <v>SHOOTA’ BOYZ’S - Krumpin’ Shootas - Boyz’s</v>
      </c>
      <c r="E352">
        <v>5</v>
      </c>
      <c r="F352">
        <v>18</v>
      </c>
      <c r="G352" t="s">
        <v>1744</v>
      </c>
      <c r="H352">
        <v>19</v>
      </c>
      <c r="I352" t="s">
        <v>163</v>
      </c>
      <c r="L352" t="s">
        <v>1611</v>
      </c>
      <c r="M352" t="s">
        <v>1600</v>
      </c>
      <c r="N352">
        <v>5</v>
      </c>
      <c r="O352">
        <v>4</v>
      </c>
      <c r="S352">
        <v>1</v>
      </c>
      <c r="T352">
        <v>3</v>
      </c>
      <c r="U352">
        <v>4</v>
      </c>
      <c r="V352" t="s">
        <v>1612</v>
      </c>
      <c r="W352">
        <v>1</v>
      </c>
      <c r="X352" t="s">
        <v>1611</v>
      </c>
      <c r="Z352" t="s">
        <v>257</v>
      </c>
      <c r="AA352" t="s">
        <v>184</v>
      </c>
      <c r="AB352" t="s">
        <v>183</v>
      </c>
      <c r="AC352" t="s">
        <v>9</v>
      </c>
      <c r="AL352" t="s">
        <v>1257</v>
      </c>
      <c r="AM352" t="s">
        <v>1261</v>
      </c>
      <c r="AU352" t="s">
        <v>1768</v>
      </c>
      <c r="AV352">
        <v>130</v>
      </c>
      <c r="AW352">
        <v>190</v>
      </c>
      <c r="AX352">
        <f>LEN(Units[[#This Row],[special_rules]])</f>
        <v>33</v>
      </c>
    </row>
    <row r="353" spans="1:50" hidden="1" x14ac:dyDescent="0.25">
      <c r="A353">
        <v>352</v>
      </c>
      <c r="B353" t="s">
        <v>1769</v>
      </c>
      <c r="C353" t="s">
        <v>1767</v>
      </c>
      <c r="D353" t="str">
        <f>_xlfn.CONCAT(Units[[#This Row],[unit_name]],IF(Units[[#This Row],[attribut]]="","",_xlfn.CONCAT(" - ",Units[[#This Row],[attribut]])))</f>
        <v>SHOOTA’ BOYZ’S - Krumpin’ Shootas - Nob</v>
      </c>
      <c r="E353">
        <v>5</v>
      </c>
      <c r="F353">
        <v>18</v>
      </c>
      <c r="G353" t="s">
        <v>1744</v>
      </c>
      <c r="H353">
        <v>1</v>
      </c>
      <c r="I353" t="s">
        <v>163</v>
      </c>
      <c r="L353" t="s">
        <v>1611</v>
      </c>
      <c r="M353" t="s">
        <v>1600</v>
      </c>
      <c r="N353">
        <v>5</v>
      </c>
      <c r="O353">
        <v>4</v>
      </c>
      <c r="S353">
        <v>2</v>
      </c>
      <c r="T353">
        <v>4</v>
      </c>
      <c r="U353">
        <v>4</v>
      </c>
      <c r="V353" t="s">
        <v>1607</v>
      </c>
      <c r="W353">
        <v>2</v>
      </c>
      <c r="X353" t="s">
        <v>1611</v>
      </c>
      <c r="Z353" t="s">
        <v>3452</v>
      </c>
      <c r="AA353" t="s">
        <v>391</v>
      </c>
      <c r="AL353" t="s">
        <v>1257</v>
      </c>
      <c r="AM353" t="s">
        <v>1261</v>
      </c>
      <c r="AU353" t="s">
        <v>1768</v>
      </c>
      <c r="AV353">
        <v>15</v>
      </c>
      <c r="AW353">
        <v>20</v>
      </c>
      <c r="AX353">
        <f>LEN(Units[[#This Row],[special_rules]])</f>
        <v>33</v>
      </c>
    </row>
    <row r="354" spans="1:50" hidden="1" x14ac:dyDescent="0.25">
      <c r="A354">
        <v>353</v>
      </c>
      <c r="B354" t="s">
        <v>1770</v>
      </c>
      <c r="C354" t="s">
        <v>1939</v>
      </c>
      <c r="D354" t="str">
        <f>_xlfn.CONCAT(Units[[#This Row],[unit_name]],IF(Units[[#This Row],[attribut]]="","",_xlfn.CONCAT(" - ",Units[[#This Row],[attribut]])))</f>
        <v>BLIND’ BOYZ’S - Da Iron Bashaz - Boyz’s</v>
      </c>
      <c r="E354">
        <v>5</v>
      </c>
      <c r="F354">
        <v>18</v>
      </c>
      <c r="G354" t="s">
        <v>1744</v>
      </c>
      <c r="H354">
        <v>19</v>
      </c>
      <c r="I354" t="s">
        <v>163</v>
      </c>
      <c r="L354" t="s">
        <v>1611</v>
      </c>
      <c r="M354" t="s">
        <v>1600</v>
      </c>
      <c r="N354">
        <v>5</v>
      </c>
      <c r="O354">
        <v>4</v>
      </c>
      <c r="S354">
        <v>1</v>
      </c>
      <c r="T354">
        <v>3</v>
      </c>
      <c r="U354">
        <v>4</v>
      </c>
      <c r="V354" t="s">
        <v>1612</v>
      </c>
      <c r="W354">
        <v>1</v>
      </c>
      <c r="X354" t="s">
        <v>1611</v>
      </c>
      <c r="Z354" t="s">
        <v>255</v>
      </c>
      <c r="AA354" t="s">
        <v>88</v>
      </c>
      <c r="AB354" t="s">
        <v>184</v>
      </c>
      <c r="AC354" t="s">
        <v>183</v>
      </c>
      <c r="AL354" t="s">
        <v>1257</v>
      </c>
      <c r="AM354" t="s">
        <v>1263</v>
      </c>
      <c r="AU354" t="s">
        <v>1768</v>
      </c>
      <c r="AV354">
        <v>145</v>
      </c>
      <c r="AW354">
        <v>190</v>
      </c>
      <c r="AX354">
        <f>LEN(Units[[#This Row],[special_rules]])</f>
        <v>33</v>
      </c>
    </row>
    <row r="355" spans="1:50" hidden="1" x14ac:dyDescent="0.25">
      <c r="A355">
        <v>354</v>
      </c>
      <c r="B355" t="s">
        <v>1770</v>
      </c>
      <c r="C355" t="s">
        <v>1767</v>
      </c>
      <c r="D355" t="str">
        <f>_xlfn.CONCAT(Units[[#This Row],[unit_name]],IF(Units[[#This Row],[attribut]]="","",_xlfn.CONCAT(" - ",Units[[#This Row],[attribut]])))</f>
        <v>BLIND’ BOYZ’S - Da Iron Bashaz - Nob</v>
      </c>
      <c r="E355">
        <v>5</v>
      </c>
      <c r="F355">
        <v>18</v>
      </c>
      <c r="G355" t="s">
        <v>1744</v>
      </c>
      <c r="H355">
        <v>1</v>
      </c>
      <c r="I355" t="s">
        <v>163</v>
      </c>
      <c r="L355" t="s">
        <v>1611</v>
      </c>
      <c r="M355" t="s">
        <v>1600</v>
      </c>
      <c r="N355">
        <v>5</v>
      </c>
      <c r="O355">
        <v>4</v>
      </c>
      <c r="S355">
        <v>2</v>
      </c>
      <c r="T355">
        <v>4</v>
      </c>
      <c r="U355">
        <v>4</v>
      </c>
      <c r="V355" t="s">
        <v>1607</v>
      </c>
      <c r="W355">
        <v>2</v>
      </c>
      <c r="X355" t="s">
        <v>1611</v>
      </c>
      <c r="Z355" t="s">
        <v>255</v>
      </c>
      <c r="AA355" t="s">
        <v>390</v>
      </c>
      <c r="AL355" t="s">
        <v>1257</v>
      </c>
      <c r="AM355" t="s">
        <v>1263</v>
      </c>
      <c r="AU355" t="s">
        <v>1768</v>
      </c>
      <c r="AV355">
        <v>15</v>
      </c>
      <c r="AW355">
        <v>20</v>
      </c>
      <c r="AX355">
        <f>LEN(Units[[#This Row],[special_rules]])</f>
        <v>33</v>
      </c>
    </row>
    <row r="356" spans="1:50" hidden="1" x14ac:dyDescent="0.25">
      <c r="A356">
        <v>355</v>
      </c>
      <c r="B356" t="s">
        <v>1771</v>
      </c>
      <c r="C356" t="s">
        <v>1939</v>
      </c>
      <c r="D356" t="str">
        <f>_xlfn.CONCAT(Units[[#This Row],[unit_name]],IF(Units[[#This Row],[attribut]]="","",_xlfn.CONCAT(" - ",Units[[#This Row],[attribut]])))</f>
        <v>BOMBA’ BOYZ’S - Da Green Rain - Boyz’s</v>
      </c>
      <c r="E356">
        <v>5</v>
      </c>
      <c r="F356">
        <v>18</v>
      </c>
      <c r="G356" t="s">
        <v>1744</v>
      </c>
      <c r="H356">
        <v>11</v>
      </c>
      <c r="I356" t="s">
        <v>163</v>
      </c>
      <c r="L356" t="s">
        <v>1611</v>
      </c>
      <c r="M356" t="s">
        <v>1600</v>
      </c>
      <c r="N356">
        <v>5</v>
      </c>
      <c r="O356">
        <v>4</v>
      </c>
      <c r="S356">
        <v>1</v>
      </c>
      <c r="T356">
        <v>3</v>
      </c>
      <c r="U356">
        <v>4</v>
      </c>
      <c r="V356" t="s">
        <v>1612</v>
      </c>
      <c r="W356">
        <v>1</v>
      </c>
      <c r="X356" t="s">
        <v>1611</v>
      </c>
      <c r="Z356" t="s">
        <v>255</v>
      </c>
      <c r="AA356" t="s">
        <v>88</v>
      </c>
      <c r="AL356" t="s">
        <v>1257</v>
      </c>
      <c r="AM356" t="s">
        <v>1265</v>
      </c>
      <c r="AU356" t="s">
        <v>1768</v>
      </c>
      <c r="AV356">
        <v>60</v>
      </c>
      <c r="AW356">
        <v>110</v>
      </c>
      <c r="AX356">
        <f>LEN(Units[[#This Row],[special_rules]])</f>
        <v>33</v>
      </c>
    </row>
    <row r="357" spans="1:50" hidden="1" x14ac:dyDescent="0.25">
      <c r="A357">
        <v>356</v>
      </c>
      <c r="B357" t="s">
        <v>1771</v>
      </c>
      <c r="C357" t="s">
        <v>1767</v>
      </c>
      <c r="D357" t="str">
        <f>_xlfn.CONCAT(Units[[#This Row],[unit_name]],IF(Units[[#This Row],[attribut]]="","",_xlfn.CONCAT(" - ",Units[[#This Row],[attribut]])))</f>
        <v>BOMBA’ BOYZ’S - Da Green Rain - Nob</v>
      </c>
      <c r="E357">
        <v>5</v>
      </c>
      <c r="F357">
        <v>18</v>
      </c>
      <c r="G357" t="s">
        <v>1744</v>
      </c>
      <c r="H357">
        <v>1</v>
      </c>
      <c r="I357" t="s">
        <v>163</v>
      </c>
      <c r="L357" t="s">
        <v>1611</v>
      </c>
      <c r="M357" t="s">
        <v>1600</v>
      </c>
      <c r="N357">
        <v>5</v>
      </c>
      <c r="O357">
        <v>4</v>
      </c>
      <c r="S357">
        <v>2</v>
      </c>
      <c r="T357">
        <v>4</v>
      </c>
      <c r="U357">
        <v>4</v>
      </c>
      <c r="V357" t="s">
        <v>1607</v>
      </c>
      <c r="W357">
        <v>2</v>
      </c>
      <c r="X357" t="s">
        <v>1611</v>
      </c>
      <c r="Z357" t="s">
        <v>255</v>
      </c>
      <c r="AA357" t="s">
        <v>391</v>
      </c>
      <c r="AL357" t="s">
        <v>1257</v>
      </c>
      <c r="AM357" t="s">
        <v>1265</v>
      </c>
      <c r="AU357" t="s">
        <v>1768</v>
      </c>
      <c r="AV357">
        <v>15</v>
      </c>
      <c r="AW357">
        <v>20</v>
      </c>
      <c r="AX357">
        <f>LEN(Units[[#This Row],[special_rules]])</f>
        <v>33</v>
      </c>
    </row>
    <row r="358" spans="1:50" hidden="1" x14ac:dyDescent="0.25">
      <c r="A358">
        <v>357</v>
      </c>
      <c r="B358" t="s">
        <v>1772</v>
      </c>
      <c r="C358" t="s">
        <v>1939</v>
      </c>
      <c r="D358" t="str">
        <f>_xlfn.CONCAT(Units[[#This Row],[unit_name]],IF(Units[[#This Row],[attribut]]="","",_xlfn.CONCAT(" - ",Units[[#This Row],[attribut]])))</f>
        <v>BURNA’ BOYZ’S - Fightin’ Frenzy - Boyz’s</v>
      </c>
      <c r="E358">
        <v>5</v>
      </c>
      <c r="F358">
        <v>18</v>
      </c>
      <c r="G358" t="s">
        <v>1744</v>
      </c>
      <c r="H358">
        <v>4</v>
      </c>
      <c r="I358" t="s">
        <v>163</v>
      </c>
      <c r="L358" t="s">
        <v>1611</v>
      </c>
      <c r="M358" t="s">
        <v>1600</v>
      </c>
      <c r="N358">
        <v>5</v>
      </c>
      <c r="O358">
        <v>4</v>
      </c>
      <c r="S358">
        <v>1</v>
      </c>
      <c r="T358">
        <v>3</v>
      </c>
      <c r="U358">
        <v>4</v>
      </c>
      <c r="V358" t="s">
        <v>1612</v>
      </c>
      <c r="W358">
        <v>1</v>
      </c>
      <c r="X358" t="s">
        <v>1611</v>
      </c>
      <c r="Z358" t="s">
        <v>258</v>
      </c>
      <c r="AA358" t="s">
        <v>89</v>
      </c>
      <c r="AL358" t="s">
        <v>1267</v>
      </c>
      <c r="AU358" t="s">
        <v>1768</v>
      </c>
      <c r="AV358">
        <v>60</v>
      </c>
      <c r="AW358">
        <v>80</v>
      </c>
      <c r="AX358">
        <f>LEN(Units[[#This Row],[special_rules]])</f>
        <v>33</v>
      </c>
    </row>
    <row r="359" spans="1:50" hidden="1" x14ac:dyDescent="0.25">
      <c r="A359">
        <v>358</v>
      </c>
      <c r="B359" t="s">
        <v>1772</v>
      </c>
      <c r="C359" t="s">
        <v>1773</v>
      </c>
      <c r="D359" t="str">
        <f>_xlfn.CONCAT(Units[[#This Row],[unit_name]],IF(Units[[#This Row],[attribut]]="","",_xlfn.CONCAT(" - ",Units[[#This Row],[attribut]])))</f>
        <v>BURNA’ BOYZ’S - Fightin’ Frenzy - Spanner</v>
      </c>
      <c r="E359">
        <v>5</v>
      </c>
      <c r="F359">
        <v>18</v>
      </c>
      <c r="G359" t="s">
        <v>1744</v>
      </c>
      <c r="H359">
        <v>1</v>
      </c>
      <c r="I359" t="s">
        <v>163</v>
      </c>
      <c r="L359" t="s">
        <v>1611</v>
      </c>
      <c r="M359" t="s">
        <v>1600</v>
      </c>
      <c r="N359">
        <v>5</v>
      </c>
      <c r="O359">
        <v>4</v>
      </c>
      <c r="S359">
        <v>2</v>
      </c>
      <c r="T359">
        <v>4</v>
      </c>
      <c r="U359">
        <v>4</v>
      </c>
      <c r="V359" t="s">
        <v>1607</v>
      </c>
      <c r="W359">
        <v>2</v>
      </c>
      <c r="X359" t="s">
        <v>1611</v>
      </c>
      <c r="Z359" t="s">
        <v>3453</v>
      </c>
      <c r="AA359" t="s">
        <v>9</v>
      </c>
      <c r="AL359" t="s">
        <v>1267</v>
      </c>
      <c r="AU359" t="s">
        <v>1768</v>
      </c>
      <c r="AV359">
        <v>15</v>
      </c>
      <c r="AW359">
        <v>20</v>
      </c>
      <c r="AX359">
        <f>LEN(Units[[#This Row],[special_rules]])</f>
        <v>33</v>
      </c>
    </row>
    <row r="360" spans="1:50" hidden="1" x14ac:dyDescent="0.25">
      <c r="A360">
        <v>359</v>
      </c>
      <c r="B360" t="s">
        <v>1774</v>
      </c>
      <c r="C360" t="s">
        <v>1939</v>
      </c>
      <c r="D360" t="str">
        <f>_xlfn.CONCAT(Units[[#This Row],[unit_name]],IF(Units[[#This Row],[attribut]]="","",_xlfn.CONCAT(" - ",Units[[#This Row],[attribut]])))</f>
        <v>LOOTAS - Lootin’ Luggers - Boyz’s</v>
      </c>
      <c r="E360">
        <v>5</v>
      </c>
      <c r="F360">
        <v>18</v>
      </c>
      <c r="G360" t="s">
        <v>1744</v>
      </c>
      <c r="H360">
        <v>4</v>
      </c>
      <c r="I360" t="s">
        <v>163</v>
      </c>
      <c r="L360" t="s">
        <v>1611</v>
      </c>
      <c r="M360" t="s">
        <v>1600</v>
      </c>
      <c r="N360">
        <v>5</v>
      </c>
      <c r="O360">
        <v>4</v>
      </c>
      <c r="S360">
        <v>1</v>
      </c>
      <c r="T360">
        <v>3</v>
      </c>
      <c r="U360">
        <v>4</v>
      </c>
      <c r="V360" t="s">
        <v>1612</v>
      </c>
      <c r="W360">
        <v>1</v>
      </c>
      <c r="X360" t="s">
        <v>1611</v>
      </c>
      <c r="Z360" t="s">
        <v>325</v>
      </c>
      <c r="AA360" t="s">
        <v>9</v>
      </c>
      <c r="AL360" t="s">
        <v>1269</v>
      </c>
      <c r="AU360" t="s">
        <v>1768</v>
      </c>
      <c r="AV360">
        <v>55</v>
      </c>
      <c r="AW360">
        <v>40</v>
      </c>
      <c r="AX360">
        <f>LEN(Units[[#This Row],[special_rules]])</f>
        <v>33</v>
      </c>
    </row>
    <row r="361" spans="1:50" hidden="1" x14ac:dyDescent="0.25">
      <c r="A361">
        <v>360</v>
      </c>
      <c r="B361" t="s">
        <v>1774</v>
      </c>
      <c r="C361" t="s">
        <v>1773</v>
      </c>
      <c r="D361" t="str">
        <f>_xlfn.CONCAT(Units[[#This Row],[unit_name]],IF(Units[[#This Row],[attribut]]="","",_xlfn.CONCAT(" - ",Units[[#This Row],[attribut]])))</f>
        <v>LOOTAS - Lootin’ Luggers - Spanner</v>
      </c>
      <c r="E361">
        <v>5</v>
      </c>
      <c r="F361">
        <v>18</v>
      </c>
      <c r="G361" t="s">
        <v>1744</v>
      </c>
      <c r="H361">
        <v>1</v>
      </c>
      <c r="I361" t="s">
        <v>163</v>
      </c>
      <c r="L361" t="s">
        <v>1611</v>
      </c>
      <c r="M361" t="s">
        <v>1600</v>
      </c>
      <c r="N361">
        <v>5</v>
      </c>
      <c r="O361">
        <v>4</v>
      </c>
      <c r="S361">
        <v>2</v>
      </c>
      <c r="T361">
        <v>4</v>
      </c>
      <c r="U361">
        <v>4</v>
      </c>
      <c r="V361" t="s">
        <v>1607</v>
      </c>
      <c r="W361">
        <v>2</v>
      </c>
      <c r="X361" t="s">
        <v>1611</v>
      </c>
      <c r="Z361" t="s">
        <v>183</v>
      </c>
      <c r="AA361" t="s">
        <v>9</v>
      </c>
      <c r="AL361" t="s">
        <v>1269</v>
      </c>
      <c r="AU361" t="s">
        <v>1768</v>
      </c>
      <c r="AV361">
        <v>15</v>
      </c>
      <c r="AW361">
        <v>20</v>
      </c>
      <c r="AX361">
        <f>LEN(Units[[#This Row],[special_rules]])</f>
        <v>33</v>
      </c>
    </row>
    <row r="362" spans="1:50" hidden="1" x14ac:dyDescent="0.25">
      <c r="A362">
        <v>361</v>
      </c>
      <c r="B362" t="s">
        <v>1775</v>
      </c>
      <c r="C362" t="s">
        <v>1939</v>
      </c>
      <c r="D362" t="str">
        <f>_xlfn.CONCAT(Units[[#This Row],[unit_name]],IF(Units[[#This Row],[attribut]]="","",_xlfn.CONCAT(" - ",Units[[#This Row],[attribut]])))</f>
        <v>WARBIKERS - Waaagh! Krumpas - Boyz’s</v>
      </c>
      <c r="E362">
        <v>5</v>
      </c>
      <c r="F362">
        <v>18</v>
      </c>
      <c r="G362" t="s">
        <v>1744</v>
      </c>
      <c r="H362">
        <v>8</v>
      </c>
      <c r="I362" t="s">
        <v>116</v>
      </c>
      <c r="L362" t="s">
        <v>1611</v>
      </c>
      <c r="M362" t="s">
        <v>1600</v>
      </c>
      <c r="N362">
        <v>5</v>
      </c>
      <c r="O362">
        <v>4</v>
      </c>
      <c r="S362">
        <v>3</v>
      </c>
      <c r="T362">
        <v>3</v>
      </c>
      <c r="U362">
        <v>4</v>
      </c>
      <c r="V362" t="s">
        <v>1612</v>
      </c>
      <c r="W362">
        <v>1</v>
      </c>
      <c r="X362" t="s">
        <v>1606</v>
      </c>
      <c r="Y362" t="s">
        <v>1685</v>
      </c>
      <c r="Z362" t="s">
        <v>182</v>
      </c>
      <c r="AA362" t="s">
        <v>88</v>
      </c>
      <c r="AL362" t="s">
        <v>1271</v>
      </c>
      <c r="AU362" t="s">
        <v>1768</v>
      </c>
      <c r="AV362">
        <v>160</v>
      </c>
      <c r="AW362">
        <v>160</v>
      </c>
      <c r="AX362">
        <f>LEN(Units[[#This Row],[special_rules]])</f>
        <v>33</v>
      </c>
    </row>
    <row r="363" spans="1:50" hidden="1" x14ac:dyDescent="0.25">
      <c r="A363">
        <v>362</v>
      </c>
      <c r="B363" t="s">
        <v>1775</v>
      </c>
      <c r="C363" t="s">
        <v>1767</v>
      </c>
      <c r="D363" t="str">
        <f>_xlfn.CONCAT(Units[[#This Row],[unit_name]],IF(Units[[#This Row],[attribut]]="","",_xlfn.CONCAT(" - ",Units[[#This Row],[attribut]])))</f>
        <v>WARBIKERS - Waaagh! Krumpas - Nob</v>
      </c>
      <c r="E363">
        <v>5</v>
      </c>
      <c r="F363">
        <v>18</v>
      </c>
      <c r="G363" t="s">
        <v>1744</v>
      </c>
      <c r="H363">
        <v>1</v>
      </c>
      <c r="I363" t="s">
        <v>116</v>
      </c>
      <c r="L363" t="s">
        <v>1611</v>
      </c>
      <c r="M363" t="s">
        <v>1600</v>
      </c>
      <c r="N363">
        <v>5</v>
      </c>
      <c r="O363">
        <v>4</v>
      </c>
      <c r="S363">
        <v>4</v>
      </c>
      <c r="T363">
        <v>4</v>
      </c>
      <c r="U363">
        <v>4</v>
      </c>
      <c r="V363" t="s">
        <v>1607</v>
      </c>
      <c r="W363">
        <v>2</v>
      </c>
      <c r="X363" t="s">
        <v>1606</v>
      </c>
      <c r="Y363" t="s">
        <v>1685</v>
      </c>
      <c r="Z363" t="s">
        <v>182</v>
      </c>
      <c r="AA363" t="s">
        <v>390</v>
      </c>
      <c r="AL363" t="s">
        <v>1271</v>
      </c>
      <c r="AU363" t="s">
        <v>1768</v>
      </c>
      <c r="AV363">
        <v>25</v>
      </c>
      <c r="AW363">
        <v>20</v>
      </c>
      <c r="AX363">
        <f>LEN(Units[[#This Row],[special_rules]])</f>
        <v>33</v>
      </c>
    </row>
    <row r="364" spans="1:50" hidden="1" x14ac:dyDescent="0.25">
      <c r="A364">
        <v>363</v>
      </c>
      <c r="B364" t="s">
        <v>1684</v>
      </c>
      <c r="C364" t="s">
        <v>1597</v>
      </c>
      <c r="D364" t="str">
        <f>_xlfn.CONCAT(Units[[#This Row],[unit_name]],IF(Units[[#This Row],[attribut]]="","",_xlfn.CONCAT(" - ",Units[[#This Row],[attribut]])))</f>
        <v>TRUKK - Scrapjaw Speeder - Full HP</v>
      </c>
      <c r="E364">
        <v>5</v>
      </c>
      <c r="F364">
        <v>18</v>
      </c>
      <c r="G364" t="s">
        <v>1598</v>
      </c>
      <c r="H364">
        <v>1</v>
      </c>
      <c r="I364" t="s">
        <v>116</v>
      </c>
      <c r="J364" t="s">
        <v>133</v>
      </c>
      <c r="L364" t="s">
        <v>1611</v>
      </c>
      <c r="M364" t="s">
        <v>1600</v>
      </c>
      <c r="N364">
        <v>6</v>
      </c>
      <c r="P364">
        <v>10</v>
      </c>
      <c r="Q364">
        <v>10</v>
      </c>
      <c r="R364">
        <v>10</v>
      </c>
      <c r="S364">
        <v>10</v>
      </c>
      <c r="T364">
        <v>3</v>
      </c>
      <c r="U364">
        <v>4</v>
      </c>
      <c r="V364" t="s">
        <v>1607</v>
      </c>
      <c r="W364">
        <v>2</v>
      </c>
      <c r="X364" t="s">
        <v>1606</v>
      </c>
      <c r="Y364" t="s">
        <v>1685</v>
      </c>
      <c r="Z364" t="s">
        <v>14</v>
      </c>
      <c r="AA364" t="s">
        <v>183</v>
      </c>
      <c r="AB364" t="s">
        <v>441</v>
      </c>
      <c r="AL364" t="s">
        <v>1273</v>
      </c>
      <c r="AM364" t="s">
        <v>1275</v>
      </c>
      <c r="AN364" t="s">
        <v>1277</v>
      </c>
      <c r="AO364" t="s">
        <v>1279</v>
      </c>
      <c r="AP364" t="s">
        <v>682</v>
      </c>
      <c r="AQ364" t="s">
        <v>3460</v>
      </c>
      <c r="AR364" t="s">
        <v>3483</v>
      </c>
      <c r="AU364" t="s">
        <v>1686</v>
      </c>
      <c r="AV364">
        <v>30</v>
      </c>
      <c r="AW364">
        <v>30</v>
      </c>
      <c r="AX364">
        <f>LEN(Units[[#This Row],[special_rules]])</f>
        <v>41</v>
      </c>
    </row>
    <row r="365" spans="1:50" hidden="1" x14ac:dyDescent="0.25">
      <c r="A365">
        <v>364</v>
      </c>
      <c r="B365" t="s">
        <v>1684</v>
      </c>
      <c r="C365" t="s">
        <v>1604</v>
      </c>
      <c r="D365" t="str">
        <f>_xlfn.CONCAT(Units[[#This Row],[unit_name]],IF(Units[[#This Row],[attribut]]="","",_xlfn.CONCAT(" - ",Units[[#This Row],[attribut]])))</f>
        <v>TRUKK - Scrapjaw Speeder - Mid HP</v>
      </c>
      <c r="E365">
        <v>5</v>
      </c>
      <c r="F365">
        <v>18</v>
      </c>
      <c r="G365" t="s">
        <v>1598</v>
      </c>
      <c r="H365">
        <v>1</v>
      </c>
      <c r="I365" t="s">
        <v>241</v>
      </c>
      <c r="J365" t="s">
        <v>116</v>
      </c>
      <c r="L365" t="s">
        <v>1601</v>
      </c>
      <c r="M365" t="s">
        <v>1606</v>
      </c>
      <c r="N365">
        <v>6</v>
      </c>
      <c r="P365">
        <v>9</v>
      </c>
      <c r="Q365">
        <v>9</v>
      </c>
      <c r="R365">
        <v>9</v>
      </c>
      <c r="S365">
        <v>7</v>
      </c>
      <c r="T365">
        <v>2</v>
      </c>
      <c r="U365">
        <v>4</v>
      </c>
      <c r="V365" t="s">
        <v>1612</v>
      </c>
      <c r="W365">
        <v>1</v>
      </c>
      <c r="X365" t="s">
        <v>1606</v>
      </c>
      <c r="Y365" t="s">
        <v>1685</v>
      </c>
      <c r="Z365" t="s">
        <v>14</v>
      </c>
      <c r="AA365" t="s">
        <v>183</v>
      </c>
      <c r="AB365" t="s">
        <v>441</v>
      </c>
      <c r="AL365" t="s">
        <v>1273</v>
      </c>
      <c r="AM365" t="s">
        <v>1275</v>
      </c>
      <c r="AN365" t="s">
        <v>1277</v>
      </c>
      <c r="AO365" t="s">
        <v>1279</v>
      </c>
      <c r="AP365" t="s">
        <v>682</v>
      </c>
      <c r="AQ365" t="s">
        <v>3460</v>
      </c>
      <c r="AR365" t="s">
        <v>3483</v>
      </c>
      <c r="AU365" t="s">
        <v>1686</v>
      </c>
      <c r="AV365">
        <v>20</v>
      </c>
      <c r="AW365">
        <v>20</v>
      </c>
      <c r="AX365">
        <f>LEN(Units[[#This Row],[special_rules]])</f>
        <v>41</v>
      </c>
    </row>
    <row r="366" spans="1:50" hidden="1" x14ac:dyDescent="0.25">
      <c r="A366">
        <v>365</v>
      </c>
      <c r="B366" t="s">
        <v>1684</v>
      </c>
      <c r="C366" t="s">
        <v>1608</v>
      </c>
      <c r="D366" t="str">
        <f>_xlfn.CONCAT(Units[[#This Row],[unit_name]],IF(Units[[#This Row],[attribut]]="","",_xlfn.CONCAT(" - ",Units[[#This Row],[attribut]])))</f>
        <v>TRUKK - Scrapjaw Speeder - Low HP</v>
      </c>
      <c r="E366">
        <v>5</v>
      </c>
      <c r="F366">
        <v>18</v>
      </c>
      <c r="G366" t="s">
        <v>1598</v>
      </c>
      <c r="H366">
        <v>1</v>
      </c>
      <c r="I366" t="s">
        <v>1605</v>
      </c>
      <c r="J366" t="s">
        <v>163</v>
      </c>
      <c r="L366" t="s">
        <v>1607</v>
      </c>
      <c r="M366" t="s">
        <v>1611</v>
      </c>
      <c r="N366">
        <v>6</v>
      </c>
      <c r="P366">
        <v>8</v>
      </c>
      <c r="Q366">
        <v>8</v>
      </c>
      <c r="R366">
        <v>8</v>
      </c>
      <c r="S366">
        <v>3</v>
      </c>
      <c r="T366">
        <v>1</v>
      </c>
      <c r="U366">
        <v>4</v>
      </c>
      <c r="V366" t="s">
        <v>1681</v>
      </c>
      <c r="W366">
        <v>0</v>
      </c>
      <c r="X366" t="s">
        <v>1606</v>
      </c>
      <c r="Y366" t="s">
        <v>1685</v>
      </c>
      <c r="Z366" t="s">
        <v>14</v>
      </c>
      <c r="AA366" t="s">
        <v>183</v>
      </c>
      <c r="AB366" t="s">
        <v>441</v>
      </c>
      <c r="AL366" t="s">
        <v>1273</v>
      </c>
      <c r="AM366" t="s">
        <v>1275</v>
      </c>
      <c r="AN366" t="s">
        <v>1277</v>
      </c>
      <c r="AO366" t="s">
        <v>1279</v>
      </c>
      <c r="AP366" t="s">
        <v>682</v>
      </c>
      <c r="AQ366" t="s">
        <v>3460</v>
      </c>
      <c r="AR366" t="s">
        <v>3483</v>
      </c>
      <c r="AU366" t="s">
        <v>1686</v>
      </c>
      <c r="AV366">
        <v>10</v>
      </c>
      <c r="AW366">
        <v>10</v>
      </c>
      <c r="AX366">
        <f>LEN(Units[[#This Row],[special_rules]])</f>
        <v>41</v>
      </c>
    </row>
    <row r="367" spans="1:50" hidden="1" x14ac:dyDescent="0.25">
      <c r="A367">
        <v>366</v>
      </c>
      <c r="B367" t="s">
        <v>1687</v>
      </c>
      <c r="C367" t="s">
        <v>1597</v>
      </c>
      <c r="D367" t="str">
        <f>_xlfn.CONCAT(Units[[#This Row],[unit_name]],IF(Units[[#This Row],[attribut]]="","",_xlfn.CONCAT(" - ",Units[[#This Row],[attribut]])))</f>
        <v>TRUKK - Rustbucket Racer - Full HP</v>
      </c>
      <c r="E367">
        <v>5</v>
      </c>
      <c r="F367">
        <v>18</v>
      </c>
      <c r="G367" t="s">
        <v>1598</v>
      </c>
      <c r="H367">
        <v>1</v>
      </c>
      <c r="I367" t="s">
        <v>116</v>
      </c>
      <c r="J367" t="s">
        <v>133</v>
      </c>
      <c r="L367" t="s">
        <v>1611</v>
      </c>
      <c r="M367" t="s">
        <v>1600</v>
      </c>
      <c r="N367">
        <v>6</v>
      </c>
      <c r="P367">
        <v>10</v>
      </c>
      <c r="Q367">
        <v>10</v>
      </c>
      <c r="R367">
        <v>10</v>
      </c>
      <c r="S367">
        <v>10</v>
      </c>
      <c r="T367">
        <v>3</v>
      </c>
      <c r="U367">
        <v>4</v>
      </c>
      <c r="V367" t="s">
        <v>1607</v>
      </c>
      <c r="W367">
        <v>2</v>
      </c>
      <c r="X367" t="s">
        <v>1606</v>
      </c>
      <c r="Y367" t="s">
        <v>1685</v>
      </c>
      <c r="Z367" t="s">
        <v>14</v>
      </c>
      <c r="AA367" t="s">
        <v>183</v>
      </c>
      <c r="AB367" t="s">
        <v>441</v>
      </c>
      <c r="AL367" t="s">
        <v>1273</v>
      </c>
      <c r="AM367" t="s">
        <v>1275</v>
      </c>
      <c r="AN367" t="s">
        <v>1277</v>
      </c>
      <c r="AO367" t="s">
        <v>1279</v>
      </c>
      <c r="AP367" t="s">
        <v>682</v>
      </c>
      <c r="AQ367" t="s">
        <v>3460</v>
      </c>
      <c r="AR367" t="s">
        <v>3483</v>
      </c>
      <c r="AU367" t="s">
        <v>1686</v>
      </c>
      <c r="AV367">
        <v>30</v>
      </c>
      <c r="AW367">
        <v>30</v>
      </c>
      <c r="AX367">
        <f>LEN(Units[[#This Row],[special_rules]])</f>
        <v>41</v>
      </c>
    </row>
    <row r="368" spans="1:50" hidden="1" x14ac:dyDescent="0.25">
      <c r="A368">
        <v>367</v>
      </c>
      <c r="B368" t="s">
        <v>1687</v>
      </c>
      <c r="C368" t="s">
        <v>1604</v>
      </c>
      <c r="D368" t="str">
        <f>_xlfn.CONCAT(Units[[#This Row],[unit_name]],IF(Units[[#This Row],[attribut]]="","",_xlfn.CONCAT(" - ",Units[[#This Row],[attribut]])))</f>
        <v>TRUKK - Rustbucket Racer - Mid HP</v>
      </c>
      <c r="E368">
        <v>5</v>
      </c>
      <c r="F368">
        <v>18</v>
      </c>
      <c r="G368" t="s">
        <v>1598</v>
      </c>
      <c r="H368">
        <v>1</v>
      </c>
      <c r="I368" t="s">
        <v>241</v>
      </c>
      <c r="J368" t="s">
        <v>116</v>
      </c>
      <c r="L368" t="s">
        <v>1601</v>
      </c>
      <c r="M368" t="s">
        <v>1606</v>
      </c>
      <c r="N368">
        <v>6</v>
      </c>
      <c r="P368">
        <v>9</v>
      </c>
      <c r="Q368">
        <v>9</v>
      </c>
      <c r="R368">
        <v>9</v>
      </c>
      <c r="S368">
        <v>7</v>
      </c>
      <c r="T368">
        <v>2</v>
      </c>
      <c r="U368">
        <v>4</v>
      </c>
      <c r="V368" t="s">
        <v>1612</v>
      </c>
      <c r="W368">
        <v>1</v>
      </c>
      <c r="X368" t="s">
        <v>1606</v>
      </c>
      <c r="Y368" t="s">
        <v>1685</v>
      </c>
      <c r="Z368" t="s">
        <v>14</v>
      </c>
      <c r="AA368" t="s">
        <v>183</v>
      </c>
      <c r="AB368" t="s">
        <v>441</v>
      </c>
      <c r="AL368" t="s">
        <v>1273</v>
      </c>
      <c r="AM368" t="s">
        <v>1275</v>
      </c>
      <c r="AN368" t="s">
        <v>1277</v>
      </c>
      <c r="AO368" t="s">
        <v>1279</v>
      </c>
      <c r="AP368" t="s">
        <v>682</v>
      </c>
      <c r="AQ368" t="s">
        <v>3460</v>
      </c>
      <c r="AR368" t="s">
        <v>3483</v>
      </c>
      <c r="AU368" t="s">
        <v>1686</v>
      </c>
      <c r="AV368">
        <v>20</v>
      </c>
      <c r="AW368">
        <v>20</v>
      </c>
      <c r="AX368">
        <f>LEN(Units[[#This Row],[special_rules]])</f>
        <v>41</v>
      </c>
    </row>
    <row r="369" spans="1:50" hidden="1" x14ac:dyDescent="0.25">
      <c r="A369">
        <v>368</v>
      </c>
      <c r="B369" t="s">
        <v>1687</v>
      </c>
      <c r="C369" t="s">
        <v>1608</v>
      </c>
      <c r="D369" t="str">
        <f>_xlfn.CONCAT(Units[[#This Row],[unit_name]],IF(Units[[#This Row],[attribut]]="","",_xlfn.CONCAT(" - ",Units[[#This Row],[attribut]])))</f>
        <v>TRUKK - Rustbucket Racer - Low HP</v>
      </c>
      <c r="E369">
        <v>5</v>
      </c>
      <c r="F369">
        <v>18</v>
      </c>
      <c r="G369" t="s">
        <v>1598</v>
      </c>
      <c r="H369">
        <v>1</v>
      </c>
      <c r="I369" t="s">
        <v>1605</v>
      </c>
      <c r="J369" t="s">
        <v>163</v>
      </c>
      <c r="L369" t="s">
        <v>1607</v>
      </c>
      <c r="M369" t="s">
        <v>1611</v>
      </c>
      <c r="N369">
        <v>6</v>
      </c>
      <c r="P369">
        <v>8</v>
      </c>
      <c r="Q369">
        <v>8</v>
      </c>
      <c r="R369">
        <v>8</v>
      </c>
      <c r="S369">
        <v>3</v>
      </c>
      <c r="T369">
        <v>1</v>
      </c>
      <c r="U369">
        <v>4</v>
      </c>
      <c r="V369" t="s">
        <v>1681</v>
      </c>
      <c r="W369">
        <v>0</v>
      </c>
      <c r="X369" t="s">
        <v>1606</v>
      </c>
      <c r="Y369" t="s">
        <v>1685</v>
      </c>
      <c r="Z369" t="s">
        <v>14</v>
      </c>
      <c r="AA369" t="s">
        <v>183</v>
      </c>
      <c r="AB369" t="s">
        <v>441</v>
      </c>
      <c r="AL369" t="s">
        <v>1273</v>
      </c>
      <c r="AM369" t="s">
        <v>1275</v>
      </c>
      <c r="AN369" t="s">
        <v>1277</v>
      </c>
      <c r="AO369" t="s">
        <v>1279</v>
      </c>
      <c r="AP369" t="s">
        <v>682</v>
      </c>
      <c r="AQ369" t="s">
        <v>3460</v>
      </c>
      <c r="AR369" t="s">
        <v>3483</v>
      </c>
      <c r="AU369" t="s">
        <v>1686</v>
      </c>
      <c r="AV369">
        <v>10</v>
      </c>
      <c r="AW369">
        <v>10</v>
      </c>
      <c r="AX369">
        <f>LEN(Units[[#This Row],[special_rules]])</f>
        <v>41</v>
      </c>
    </row>
    <row r="370" spans="1:50" hidden="1" x14ac:dyDescent="0.25">
      <c r="A370">
        <v>369</v>
      </c>
      <c r="B370" t="s">
        <v>1776</v>
      </c>
      <c r="D370" t="str">
        <f>_xlfn.CONCAT(Units[[#This Row],[unit_name]],IF(Units[[#This Row],[attribut]]="","",_xlfn.CONCAT(" - ",Units[[#This Row],[attribut]])))</f>
        <v>OVERLORD - Azdatokh the Shaper</v>
      </c>
      <c r="E370">
        <v>4</v>
      </c>
      <c r="F370">
        <v>17</v>
      </c>
      <c r="G370" t="s">
        <v>1744</v>
      </c>
      <c r="H370">
        <v>1</v>
      </c>
      <c r="I370" t="s">
        <v>1625</v>
      </c>
      <c r="L370" t="s">
        <v>1602</v>
      </c>
      <c r="M370" t="s">
        <v>1602</v>
      </c>
      <c r="N370">
        <v>5</v>
      </c>
      <c r="O370">
        <v>5</v>
      </c>
      <c r="S370">
        <v>6</v>
      </c>
      <c r="T370">
        <v>5</v>
      </c>
      <c r="U370">
        <v>2</v>
      </c>
      <c r="V370" t="s">
        <v>1611</v>
      </c>
      <c r="W370">
        <v>1</v>
      </c>
      <c r="X370" t="s">
        <v>1602</v>
      </c>
      <c r="Y370" t="s">
        <v>1619</v>
      </c>
      <c r="Z370" t="s">
        <v>389</v>
      </c>
      <c r="AA370" t="s">
        <v>582</v>
      </c>
      <c r="AL370" t="s">
        <v>1281</v>
      </c>
      <c r="AM370" t="s">
        <v>1283</v>
      </c>
      <c r="AN370" t="s">
        <v>1285</v>
      </c>
      <c r="AU370" t="s">
        <v>1777</v>
      </c>
      <c r="AV370">
        <v>105</v>
      </c>
      <c r="AW370">
        <v>100</v>
      </c>
      <c r="AX370">
        <f>LEN(Units[[#This Row],[special_rules]])</f>
        <v>54</v>
      </c>
    </row>
    <row r="371" spans="1:50" hidden="1" x14ac:dyDescent="0.25">
      <c r="A371">
        <v>370</v>
      </c>
      <c r="B371" t="s">
        <v>1778</v>
      </c>
      <c r="D371" t="str">
        <f>_xlfn.CONCAT(Units[[#This Row],[unit_name]],IF(Units[[#This Row],[attribut]]="","",_xlfn.CONCAT(" - ",Units[[#This Row],[attribut]])))</f>
        <v>LORD - Kamanusakh the Executioner</v>
      </c>
      <c r="E371">
        <v>4</v>
      </c>
      <c r="F371">
        <v>17</v>
      </c>
      <c r="G371" t="s">
        <v>1744</v>
      </c>
      <c r="H371">
        <v>1</v>
      </c>
      <c r="I371" t="s">
        <v>1625</v>
      </c>
      <c r="L371" t="s">
        <v>1602</v>
      </c>
      <c r="M371" t="s">
        <v>1602</v>
      </c>
      <c r="N371">
        <v>5</v>
      </c>
      <c r="O371">
        <v>5</v>
      </c>
      <c r="S371">
        <v>4</v>
      </c>
      <c r="T371">
        <v>3</v>
      </c>
      <c r="U371">
        <v>2</v>
      </c>
      <c r="V371" t="s">
        <v>1611</v>
      </c>
      <c r="W371">
        <v>1</v>
      </c>
      <c r="X371" t="s">
        <v>1600</v>
      </c>
      <c r="Z371" t="s">
        <v>84</v>
      </c>
      <c r="AL371" t="s">
        <v>1287</v>
      </c>
      <c r="AM371" t="s">
        <v>1289</v>
      </c>
      <c r="AN371" t="s">
        <v>1291</v>
      </c>
      <c r="AO371" t="s">
        <v>1293</v>
      </c>
      <c r="AU371" t="s">
        <v>1779</v>
      </c>
      <c r="AV371">
        <v>75</v>
      </c>
      <c r="AW371">
        <v>70</v>
      </c>
      <c r="AX371">
        <f>LEN(Units[[#This Row],[special_rules]])</f>
        <v>43</v>
      </c>
    </row>
    <row r="372" spans="1:50" hidden="1" x14ac:dyDescent="0.25">
      <c r="A372">
        <v>371</v>
      </c>
      <c r="B372" t="s">
        <v>1780</v>
      </c>
      <c r="D372" t="str">
        <f>_xlfn.CONCAT(Units[[#This Row],[unit_name]],IF(Units[[#This Row],[attribut]]="","",_xlfn.CONCAT(" - ",Units[[#This Row],[attribut]])))</f>
        <v>LORD - Sylphek the Phasing Knave</v>
      </c>
      <c r="E372">
        <v>4</v>
      </c>
      <c r="F372">
        <v>17</v>
      </c>
      <c r="G372" t="s">
        <v>1744</v>
      </c>
      <c r="H372">
        <v>1</v>
      </c>
      <c r="I372" t="s">
        <v>1625</v>
      </c>
      <c r="L372" t="s">
        <v>1602</v>
      </c>
      <c r="M372" t="s">
        <v>1602</v>
      </c>
      <c r="N372">
        <v>5</v>
      </c>
      <c r="O372">
        <v>5</v>
      </c>
      <c r="S372">
        <v>4</v>
      </c>
      <c r="T372">
        <v>3</v>
      </c>
      <c r="U372">
        <v>2</v>
      </c>
      <c r="V372" t="s">
        <v>1611</v>
      </c>
      <c r="W372">
        <v>1</v>
      </c>
      <c r="X372" t="s">
        <v>1600</v>
      </c>
      <c r="Z372" t="s">
        <v>84</v>
      </c>
      <c r="AA372" t="s">
        <v>582</v>
      </c>
      <c r="AL372" t="s">
        <v>1287</v>
      </c>
      <c r="AM372" t="s">
        <v>1289</v>
      </c>
      <c r="AN372" t="s">
        <v>1291</v>
      </c>
      <c r="AO372" t="s">
        <v>1295</v>
      </c>
      <c r="AU372" t="s">
        <v>1781</v>
      </c>
      <c r="AV372">
        <v>100</v>
      </c>
      <c r="AW372">
        <v>100</v>
      </c>
      <c r="AX372">
        <f>LEN(Units[[#This Row],[special_rules]])</f>
        <v>29</v>
      </c>
    </row>
    <row r="373" spans="1:50" hidden="1" x14ac:dyDescent="0.25">
      <c r="A373">
        <v>372</v>
      </c>
      <c r="B373" t="s">
        <v>1782</v>
      </c>
      <c r="D373" t="str">
        <f>_xlfn.CONCAT(Units[[#This Row],[unit_name]],IF(Units[[#This Row],[attribut]]="","",_xlfn.CONCAT(" - ",Units[[#This Row],[attribut]])))</f>
        <v>SKORPEKH LORD - Rakszos the Moon Husk</v>
      </c>
      <c r="E373">
        <v>4</v>
      </c>
      <c r="F373">
        <v>17</v>
      </c>
      <c r="G373" t="s">
        <v>1744</v>
      </c>
      <c r="H373">
        <v>1</v>
      </c>
      <c r="I373" t="s">
        <v>1599</v>
      </c>
      <c r="L373" t="s">
        <v>1602</v>
      </c>
      <c r="M373" t="s">
        <v>1602</v>
      </c>
      <c r="N373">
        <v>6</v>
      </c>
      <c r="O373">
        <v>8</v>
      </c>
      <c r="S373">
        <v>9</v>
      </c>
      <c r="T373">
        <v>4</v>
      </c>
      <c r="U373">
        <v>2</v>
      </c>
      <c r="V373" t="s">
        <v>1611</v>
      </c>
      <c r="W373">
        <v>3</v>
      </c>
      <c r="X373" t="s">
        <v>1600</v>
      </c>
      <c r="Y373" t="s">
        <v>1619</v>
      </c>
      <c r="Z373" t="s">
        <v>172</v>
      </c>
      <c r="AA373" t="s">
        <v>78</v>
      </c>
      <c r="AB373" t="s">
        <v>438</v>
      </c>
      <c r="AL373" t="s">
        <v>1297</v>
      </c>
      <c r="AM373" t="s">
        <v>1299</v>
      </c>
      <c r="AU373" t="s">
        <v>1781</v>
      </c>
      <c r="AV373">
        <v>100</v>
      </c>
      <c r="AW373">
        <v>100</v>
      </c>
      <c r="AX373">
        <f>LEN(Units[[#This Row],[special_rules]])</f>
        <v>29</v>
      </c>
    </row>
    <row r="374" spans="1:50" hidden="1" x14ac:dyDescent="0.25">
      <c r="A374">
        <v>373</v>
      </c>
      <c r="B374" t="s">
        <v>1866</v>
      </c>
      <c r="D374" t="str">
        <f>_xlfn.CONCAT(Units[[#This Row],[unit_name]],IF(Units[[#This Row],[attribut]]="","",_xlfn.CONCAT(" - ",Units[[#This Row],[attribut]])))</f>
        <v>ROYAL WARDEN - Amakeas the Mason</v>
      </c>
      <c r="E374">
        <v>4</v>
      </c>
      <c r="F374">
        <v>17</v>
      </c>
      <c r="G374" t="s">
        <v>1744</v>
      </c>
      <c r="H374">
        <v>1</v>
      </c>
      <c r="I374" t="s">
        <v>1625</v>
      </c>
      <c r="L374" t="s">
        <v>1600</v>
      </c>
      <c r="M374" t="s">
        <v>1600</v>
      </c>
      <c r="N374">
        <v>5</v>
      </c>
      <c r="O374">
        <v>5</v>
      </c>
      <c r="S374">
        <v>4</v>
      </c>
      <c r="T374">
        <v>4</v>
      </c>
      <c r="U374">
        <v>2</v>
      </c>
      <c r="V374" t="s">
        <v>1601</v>
      </c>
      <c r="W374">
        <v>1</v>
      </c>
      <c r="X374" t="s">
        <v>1600</v>
      </c>
      <c r="Z374" t="s">
        <v>320</v>
      </c>
      <c r="AA374" t="s">
        <v>9</v>
      </c>
      <c r="AL374" t="s">
        <v>1301</v>
      </c>
      <c r="AM374" t="s">
        <v>1303</v>
      </c>
      <c r="AU374" t="s">
        <v>1781</v>
      </c>
      <c r="AV374">
        <v>40</v>
      </c>
      <c r="AW374">
        <v>40</v>
      </c>
      <c r="AX374">
        <f>LEN(Units[[#This Row],[special_rules]])</f>
        <v>29</v>
      </c>
    </row>
    <row r="375" spans="1:50" hidden="1" x14ac:dyDescent="0.25">
      <c r="A375">
        <v>374</v>
      </c>
      <c r="B375" t="s">
        <v>1867</v>
      </c>
      <c r="D375" t="str">
        <f>_xlfn.CONCAT(Units[[#This Row],[unit_name]],IF(Units[[#This Row],[attribut]]="","",_xlfn.CONCAT(" - ",Units[[#This Row],[attribut]])))</f>
        <v>TECHNOMANCER - Canopticant Koranosahk</v>
      </c>
      <c r="E375">
        <v>4</v>
      </c>
      <c r="F375">
        <v>17</v>
      </c>
      <c r="G375" t="s">
        <v>1744</v>
      </c>
      <c r="H375">
        <v>1</v>
      </c>
      <c r="I375" t="s">
        <v>1625</v>
      </c>
      <c r="L375" t="s">
        <v>1600</v>
      </c>
      <c r="M375" t="s">
        <v>1600</v>
      </c>
      <c r="N375">
        <v>5</v>
      </c>
      <c r="O375">
        <v>4</v>
      </c>
      <c r="S375">
        <v>4</v>
      </c>
      <c r="T375">
        <v>3</v>
      </c>
      <c r="U375">
        <v>2</v>
      </c>
      <c r="V375" t="s">
        <v>1601</v>
      </c>
      <c r="W375">
        <v>1</v>
      </c>
      <c r="X375" t="s">
        <v>1606</v>
      </c>
      <c r="Z375" t="s">
        <v>84</v>
      </c>
      <c r="AL375" t="s">
        <v>1305</v>
      </c>
      <c r="AM375" t="s">
        <v>1306</v>
      </c>
      <c r="AN375" t="s">
        <v>1308</v>
      </c>
      <c r="AU375" t="s">
        <v>1781</v>
      </c>
      <c r="AV375">
        <v>75</v>
      </c>
      <c r="AW375">
        <v>70</v>
      </c>
      <c r="AX375">
        <f>LEN(Units[[#This Row],[special_rules]])</f>
        <v>29</v>
      </c>
    </row>
    <row r="376" spans="1:50" hidden="1" x14ac:dyDescent="0.25">
      <c r="A376">
        <v>375</v>
      </c>
      <c r="B376" t="s">
        <v>1868</v>
      </c>
      <c r="D376" t="str">
        <f>_xlfn.CONCAT(Units[[#This Row],[unit_name]],IF(Units[[#This Row],[attribut]]="","",_xlfn.CONCAT(" - ",Units[[#This Row],[attribut]])))</f>
        <v>TECHNOMANCER - Orumuset the Voyager</v>
      </c>
      <c r="E376">
        <v>4</v>
      </c>
      <c r="F376">
        <v>17</v>
      </c>
      <c r="G376" t="s">
        <v>1869</v>
      </c>
      <c r="H376">
        <v>1</v>
      </c>
      <c r="I376" t="s">
        <v>1625</v>
      </c>
      <c r="L376" t="s">
        <v>1600</v>
      </c>
      <c r="M376" t="s">
        <v>1600</v>
      </c>
      <c r="N376">
        <v>5</v>
      </c>
      <c r="O376">
        <v>4</v>
      </c>
      <c r="S376">
        <v>4</v>
      </c>
      <c r="T376">
        <v>3</v>
      </c>
      <c r="U376">
        <v>2</v>
      </c>
      <c r="V376" t="s">
        <v>1601</v>
      </c>
      <c r="W376">
        <v>1</v>
      </c>
      <c r="X376" t="s">
        <v>1606</v>
      </c>
      <c r="Z376" t="s">
        <v>84</v>
      </c>
      <c r="AL376" t="s">
        <v>1305</v>
      </c>
      <c r="AM376" t="s">
        <v>1306</v>
      </c>
      <c r="AN376" t="s">
        <v>1308</v>
      </c>
      <c r="AU376" t="s">
        <v>1870</v>
      </c>
      <c r="AV376">
        <v>90</v>
      </c>
      <c r="AW376">
        <v>90</v>
      </c>
      <c r="AX376">
        <f>LEN(Units[[#This Row],[special_rules]])</f>
        <v>46</v>
      </c>
    </row>
    <row r="377" spans="1:50" hidden="1" x14ac:dyDescent="0.25">
      <c r="A377">
        <v>376</v>
      </c>
      <c r="B377" t="s">
        <v>1871</v>
      </c>
      <c r="D377" t="str">
        <f>_xlfn.CONCAT(Units[[#This Row],[unit_name]],IF(Units[[#This Row],[attribut]]="","",_xlfn.CONCAT(" - ",Units[[#This Row],[attribut]])))</f>
        <v>PLASMANCER - Orontakh the Outcast Torment</v>
      </c>
      <c r="E377">
        <v>4</v>
      </c>
      <c r="F377">
        <v>17</v>
      </c>
      <c r="G377" t="s">
        <v>1744</v>
      </c>
      <c r="H377">
        <v>1</v>
      </c>
      <c r="I377" t="s">
        <v>1625</v>
      </c>
      <c r="L377" t="s">
        <v>1600</v>
      </c>
      <c r="M377" t="s">
        <v>1606</v>
      </c>
      <c r="N377">
        <v>5</v>
      </c>
      <c r="O377">
        <v>4</v>
      </c>
      <c r="S377">
        <v>4</v>
      </c>
      <c r="T377">
        <v>2</v>
      </c>
      <c r="U377">
        <v>2</v>
      </c>
      <c r="V377" t="s">
        <v>1601</v>
      </c>
      <c r="W377">
        <v>1</v>
      </c>
      <c r="X377" t="s">
        <v>1606</v>
      </c>
      <c r="Z377" t="s">
        <v>319</v>
      </c>
      <c r="AL377" t="s">
        <v>1310</v>
      </c>
      <c r="AM377" t="s">
        <v>1312</v>
      </c>
      <c r="AU377" t="s">
        <v>1781</v>
      </c>
      <c r="AV377">
        <v>55</v>
      </c>
      <c r="AW377">
        <v>50</v>
      </c>
      <c r="AX377">
        <f>LEN(Units[[#This Row],[special_rules]])</f>
        <v>29</v>
      </c>
    </row>
    <row r="378" spans="1:50" hidden="1" x14ac:dyDescent="0.25">
      <c r="A378">
        <v>377</v>
      </c>
      <c r="B378" t="s">
        <v>2070</v>
      </c>
      <c r="D378" t="str">
        <f>_xlfn.CONCAT(Units[[#This Row],[unit_name]],IF(Units[[#This Row],[attribut]]="","",_xlfn.CONCAT(" - ",Units[[#This Row],[attribut]])))</f>
        <v>NECRON WARRIORS - Phalanx of the Silent Sands</v>
      </c>
      <c r="E378">
        <v>4</v>
      </c>
      <c r="F378">
        <v>17</v>
      </c>
      <c r="G378" t="s">
        <v>1744</v>
      </c>
      <c r="H378">
        <v>10</v>
      </c>
      <c r="I378" t="s">
        <v>1625</v>
      </c>
      <c r="L378" t="s">
        <v>1600</v>
      </c>
      <c r="M378" t="s">
        <v>1606</v>
      </c>
      <c r="N378">
        <v>4</v>
      </c>
      <c r="O378">
        <v>4</v>
      </c>
      <c r="S378">
        <v>1</v>
      </c>
      <c r="T378">
        <v>1</v>
      </c>
      <c r="U378">
        <v>2</v>
      </c>
      <c r="V378" t="s">
        <v>1607</v>
      </c>
      <c r="W378">
        <v>2</v>
      </c>
      <c r="X378" t="s">
        <v>1606</v>
      </c>
      <c r="Z378" t="s">
        <v>251</v>
      </c>
      <c r="AA378" t="s">
        <v>9</v>
      </c>
      <c r="AL378" t="s">
        <v>1314</v>
      </c>
      <c r="AU378" t="s">
        <v>1785</v>
      </c>
      <c r="AV378">
        <v>130</v>
      </c>
      <c r="AW378">
        <v>100</v>
      </c>
      <c r="AX378">
        <f>LEN(Units[[#This Row],[special_rules]])</f>
        <v>5</v>
      </c>
    </row>
    <row r="379" spans="1:50" hidden="1" x14ac:dyDescent="0.25">
      <c r="A379">
        <v>378</v>
      </c>
      <c r="B379" t="s">
        <v>2071</v>
      </c>
      <c r="D379" t="str">
        <f>_xlfn.CONCAT(Units[[#This Row],[unit_name]],IF(Units[[#This Row],[attribut]]="","",_xlfn.CONCAT(" - ",Units[[#This Row],[attribut]])))</f>
        <v>NECRON WARRIORS - Reclaimers of Eternity</v>
      </c>
      <c r="E379">
        <v>4</v>
      </c>
      <c r="F379">
        <v>17</v>
      </c>
      <c r="G379" t="s">
        <v>1744</v>
      </c>
      <c r="H379">
        <v>10</v>
      </c>
      <c r="I379" t="s">
        <v>1625</v>
      </c>
      <c r="L379" t="s">
        <v>1600</v>
      </c>
      <c r="M379" t="s">
        <v>1606</v>
      </c>
      <c r="N379">
        <v>4</v>
      </c>
      <c r="O379">
        <v>4</v>
      </c>
      <c r="S379">
        <v>1</v>
      </c>
      <c r="T379">
        <v>1</v>
      </c>
      <c r="U379">
        <v>2</v>
      </c>
      <c r="V379" t="s">
        <v>1607</v>
      </c>
      <c r="W379">
        <v>2</v>
      </c>
      <c r="X379" t="s">
        <v>1606</v>
      </c>
      <c r="Z379" t="s">
        <v>251</v>
      </c>
      <c r="AA379" t="s">
        <v>9</v>
      </c>
      <c r="AL379" t="s">
        <v>1314</v>
      </c>
      <c r="AU379" t="s">
        <v>1785</v>
      </c>
      <c r="AV379">
        <v>130</v>
      </c>
      <c r="AW379">
        <v>100</v>
      </c>
      <c r="AX379">
        <f>LEN(Units[[#This Row],[special_rules]])</f>
        <v>5</v>
      </c>
    </row>
    <row r="380" spans="1:50" hidden="1" x14ac:dyDescent="0.25">
      <c r="A380">
        <v>379</v>
      </c>
      <c r="B380" t="s">
        <v>2072</v>
      </c>
      <c r="D380" t="str">
        <f>_xlfn.CONCAT(Units[[#This Row],[unit_name]],IF(Units[[#This Row],[attribut]]="","",_xlfn.CONCAT(" - ",Units[[#This Row],[attribut]])))</f>
        <v>NECRON WARRIORS - Legion of Unyielding Iron</v>
      </c>
      <c r="E380">
        <v>4</v>
      </c>
      <c r="F380">
        <v>17</v>
      </c>
      <c r="G380" t="s">
        <v>1744</v>
      </c>
      <c r="H380">
        <v>20</v>
      </c>
      <c r="I380" t="s">
        <v>1625</v>
      </c>
      <c r="L380" t="s">
        <v>1600</v>
      </c>
      <c r="M380" t="s">
        <v>1606</v>
      </c>
      <c r="N380">
        <v>4</v>
      </c>
      <c r="O380">
        <v>4</v>
      </c>
      <c r="S380">
        <v>1</v>
      </c>
      <c r="T380">
        <v>1</v>
      </c>
      <c r="U380">
        <v>2</v>
      </c>
      <c r="V380" t="s">
        <v>1607</v>
      </c>
      <c r="W380">
        <v>2</v>
      </c>
      <c r="X380" t="s">
        <v>1606</v>
      </c>
      <c r="Z380" t="s">
        <v>251</v>
      </c>
      <c r="AA380" t="s">
        <v>9</v>
      </c>
      <c r="AL380" t="s">
        <v>1314</v>
      </c>
      <c r="AU380" t="s">
        <v>1785</v>
      </c>
      <c r="AV380">
        <v>260</v>
      </c>
      <c r="AW380">
        <v>200</v>
      </c>
      <c r="AX380">
        <f>LEN(Units[[#This Row],[special_rules]])</f>
        <v>5</v>
      </c>
    </row>
    <row r="381" spans="1:50" hidden="1" x14ac:dyDescent="0.25">
      <c r="A381">
        <v>380</v>
      </c>
      <c r="B381" t="s">
        <v>2073</v>
      </c>
      <c r="D381" t="str">
        <f>_xlfn.CONCAT(Units[[#This Row],[unit_name]],IF(Units[[#This Row],[attribut]]="","",_xlfn.CONCAT(" - ",Units[[#This Row],[attribut]])))</f>
        <v>NECRON WARRIORS - Legion of Endless Vigil</v>
      </c>
      <c r="E381">
        <v>4</v>
      </c>
      <c r="F381">
        <v>17</v>
      </c>
      <c r="G381" t="s">
        <v>1744</v>
      </c>
      <c r="H381">
        <v>20</v>
      </c>
      <c r="I381" t="s">
        <v>1625</v>
      </c>
      <c r="L381" t="s">
        <v>1600</v>
      </c>
      <c r="M381" t="s">
        <v>1606</v>
      </c>
      <c r="N381">
        <v>4</v>
      </c>
      <c r="O381">
        <v>4</v>
      </c>
      <c r="S381">
        <v>1</v>
      </c>
      <c r="T381">
        <v>1</v>
      </c>
      <c r="U381">
        <v>2</v>
      </c>
      <c r="V381" t="s">
        <v>1607</v>
      </c>
      <c r="W381">
        <v>2</v>
      </c>
      <c r="X381" t="s">
        <v>1606</v>
      </c>
      <c r="Z381" t="s">
        <v>251</v>
      </c>
      <c r="AA381" t="s">
        <v>9</v>
      </c>
      <c r="AL381" t="s">
        <v>1314</v>
      </c>
      <c r="AU381" t="s">
        <v>1785</v>
      </c>
      <c r="AV381">
        <v>260</v>
      </c>
      <c r="AW381">
        <v>200</v>
      </c>
      <c r="AX381">
        <f>LEN(Units[[#This Row],[special_rules]])</f>
        <v>5</v>
      </c>
    </row>
    <row r="382" spans="1:50" hidden="1" x14ac:dyDescent="0.25">
      <c r="A382">
        <v>381</v>
      </c>
      <c r="B382" t="s">
        <v>2074</v>
      </c>
      <c r="D382" t="str">
        <f>_xlfn.CONCAT(Units[[#This Row],[unit_name]],IF(Units[[#This Row],[attribut]]="","",_xlfn.CONCAT(" - ",Units[[#This Row],[attribut]])))</f>
        <v>NECRON WARRIORS - Legion of the Infinite Conquest</v>
      </c>
      <c r="E382">
        <v>4</v>
      </c>
      <c r="F382">
        <v>17</v>
      </c>
      <c r="G382" t="s">
        <v>1744</v>
      </c>
      <c r="H382">
        <v>20</v>
      </c>
      <c r="I382" t="s">
        <v>1625</v>
      </c>
      <c r="L382" t="s">
        <v>1600</v>
      </c>
      <c r="M382" t="s">
        <v>1606</v>
      </c>
      <c r="N382">
        <v>4</v>
      </c>
      <c r="O382">
        <v>4</v>
      </c>
      <c r="S382">
        <v>1</v>
      </c>
      <c r="T382">
        <v>1</v>
      </c>
      <c r="U382">
        <v>2</v>
      </c>
      <c r="V382" t="s">
        <v>1607</v>
      </c>
      <c r="W382">
        <v>2</v>
      </c>
      <c r="X382" t="s">
        <v>1606</v>
      </c>
      <c r="Z382" t="s">
        <v>251</v>
      </c>
      <c r="AA382" t="s">
        <v>9</v>
      </c>
      <c r="AL382" t="s">
        <v>1314</v>
      </c>
      <c r="AU382" t="s">
        <v>1785</v>
      </c>
      <c r="AV382">
        <v>260</v>
      </c>
      <c r="AW382">
        <v>200</v>
      </c>
      <c r="AX382">
        <f>LEN(Units[[#This Row],[special_rules]])</f>
        <v>5</v>
      </c>
    </row>
    <row r="383" spans="1:50" hidden="1" x14ac:dyDescent="0.25">
      <c r="A383">
        <v>382</v>
      </c>
      <c r="B383" t="s">
        <v>2075</v>
      </c>
      <c r="D383" t="str">
        <f>_xlfn.CONCAT(Units[[#This Row],[unit_name]],IF(Units[[#This Row],[attribut]]="","",_xlfn.CONCAT(" - ",Units[[#This Row],[attribut]])))</f>
        <v>NECRON WARRIORS - Legion of the Unyielding Wraiths</v>
      </c>
      <c r="E383">
        <v>4</v>
      </c>
      <c r="F383">
        <v>17</v>
      </c>
      <c r="G383" t="s">
        <v>1744</v>
      </c>
      <c r="H383">
        <v>20</v>
      </c>
      <c r="I383" t="s">
        <v>1625</v>
      </c>
      <c r="L383" t="s">
        <v>1600</v>
      </c>
      <c r="M383" t="s">
        <v>1606</v>
      </c>
      <c r="N383">
        <v>4</v>
      </c>
      <c r="O383">
        <v>4</v>
      </c>
      <c r="S383">
        <v>1</v>
      </c>
      <c r="T383">
        <v>1</v>
      </c>
      <c r="U383">
        <v>2</v>
      </c>
      <c r="V383" t="s">
        <v>1607</v>
      </c>
      <c r="W383">
        <v>2</v>
      </c>
      <c r="X383" t="s">
        <v>1606</v>
      </c>
      <c r="Z383" t="s">
        <v>251</v>
      </c>
      <c r="AA383" t="s">
        <v>9</v>
      </c>
      <c r="AL383" t="s">
        <v>1314</v>
      </c>
      <c r="AU383" t="s">
        <v>1785</v>
      </c>
      <c r="AV383">
        <v>260</v>
      </c>
      <c r="AW383">
        <v>200</v>
      </c>
      <c r="AX383">
        <f>LEN(Units[[#This Row],[special_rules]])</f>
        <v>5</v>
      </c>
    </row>
    <row r="384" spans="1:50" hidden="1" x14ac:dyDescent="0.25">
      <c r="A384">
        <v>383</v>
      </c>
      <c r="B384" t="s">
        <v>2076</v>
      </c>
      <c r="D384" t="str">
        <f>_xlfn.CONCAT(Units[[#This Row],[unit_name]],IF(Units[[#This Row],[attribut]]="","",_xlfn.CONCAT(" - ",Units[[#This Row],[attribut]])))</f>
        <v>NECRON WARRIORS - Guardians of the Endless Night</v>
      </c>
      <c r="E384">
        <v>4</v>
      </c>
      <c r="F384">
        <v>17</v>
      </c>
      <c r="G384" t="s">
        <v>1744</v>
      </c>
      <c r="H384">
        <v>20</v>
      </c>
      <c r="I384" t="s">
        <v>1625</v>
      </c>
      <c r="L384" t="s">
        <v>1600</v>
      </c>
      <c r="M384" t="s">
        <v>1606</v>
      </c>
      <c r="N384">
        <v>4</v>
      </c>
      <c r="O384">
        <v>4</v>
      </c>
      <c r="S384">
        <v>1</v>
      </c>
      <c r="T384">
        <v>1</v>
      </c>
      <c r="U384">
        <v>2</v>
      </c>
      <c r="V384" t="s">
        <v>1607</v>
      </c>
      <c r="W384">
        <v>2</v>
      </c>
      <c r="X384" t="s">
        <v>1606</v>
      </c>
      <c r="Z384" t="s">
        <v>176</v>
      </c>
      <c r="AA384" t="s">
        <v>9</v>
      </c>
      <c r="AL384" t="s">
        <v>1314</v>
      </c>
      <c r="AU384" t="s">
        <v>1785</v>
      </c>
      <c r="AV384">
        <v>260</v>
      </c>
      <c r="AW384">
        <v>200</v>
      </c>
      <c r="AX384">
        <f>LEN(Units[[#This Row],[special_rules]])</f>
        <v>5</v>
      </c>
    </row>
    <row r="385" spans="1:50" hidden="1" x14ac:dyDescent="0.25">
      <c r="A385">
        <v>384</v>
      </c>
      <c r="B385" t="s">
        <v>2077</v>
      </c>
      <c r="D385" t="str">
        <f>_xlfn.CONCAT(Units[[#This Row],[unit_name]],IF(Units[[#This Row],[attribut]]="","",_xlfn.CONCAT(" - ",Units[[#This Row],[attribut]])))</f>
        <v>IMMORTALS - Veiled Revenants</v>
      </c>
      <c r="E385">
        <v>4</v>
      </c>
      <c r="F385">
        <v>17</v>
      </c>
      <c r="G385" t="s">
        <v>1744</v>
      </c>
      <c r="H385">
        <v>10</v>
      </c>
      <c r="I385" t="s">
        <v>1625</v>
      </c>
      <c r="L385" t="s">
        <v>1600</v>
      </c>
      <c r="M385" t="s">
        <v>1606</v>
      </c>
      <c r="N385">
        <v>4</v>
      </c>
      <c r="O385">
        <v>5</v>
      </c>
      <c r="S385">
        <v>1</v>
      </c>
      <c r="T385">
        <v>1</v>
      </c>
      <c r="U385">
        <v>2</v>
      </c>
      <c r="V385" t="s">
        <v>1607</v>
      </c>
      <c r="W385">
        <v>2</v>
      </c>
      <c r="X385" t="s">
        <v>1600</v>
      </c>
      <c r="Z385" t="s">
        <v>174</v>
      </c>
      <c r="AA385" t="s">
        <v>9</v>
      </c>
      <c r="AL385" t="s">
        <v>1316</v>
      </c>
      <c r="AU385" t="s">
        <v>1785</v>
      </c>
      <c r="AV385">
        <v>150</v>
      </c>
      <c r="AW385">
        <v>200</v>
      </c>
      <c r="AX385">
        <f>LEN(Units[[#This Row],[special_rules]])</f>
        <v>5</v>
      </c>
    </row>
    <row r="386" spans="1:50" hidden="1" x14ac:dyDescent="0.25">
      <c r="A386">
        <v>385</v>
      </c>
      <c r="B386" t="s">
        <v>2078</v>
      </c>
      <c r="D386" t="str">
        <f>_xlfn.CONCAT(Units[[#This Row],[unit_name]],IF(Units[[#This Row],[attribut]]="","",_xlfn.CONCAT(" - ",Units[[#This Row],[attribut]])))</f>
        <v>IMMORTALS - Dominion of the Eternal Star</v>
      </c>
      <c r="E386">
        <v>4</v>
      </c>
      <c r="F386">
        <v>17</v>
      </c>
      <c r="G386" t="s">
        <v>1744</v>
      </c>
      <c r="H386">
        <v>10</v>
      </c>
      <c r="I386" t="s">
        <v>1625</v>
      </c>
      <c r="L386" t="s">
        <v>1600</v>
      </c>
      <c r="M386" t="s">
        <v>1606</v>
      </c>
      <c r="N386">
        <v>4</v>
      </c>
      <c r="O386">
        <v>5</v>
      </c>
      <c r="S386">
        <v>1</v>
      </c>
      <c r="T386">
        <v>1</v>
      </c>
      <c r="U386">
        <v>2</v>
      </c>
      <c r="V386" t="s">
        <v>1607</v>
      </c>
      <c r="W386">
        <v>2</v>
      </c>
      <c r="X386" t="s">
        <v>1600</v>
      </c>
      <c r="Z386" t="s">
        <v>180</v>
      </c>
      <c r="AA386" t="s">
        <v>9</v>
      </c>
      <c r="AL386" t="s">
        <v>1316</v>
      </c>
      <c r="AU386" t="s">
        <v>1785</v>
      </c>
      <c r="AV386">
        <v>150</v>
      </c>
      <c r="AW386">
        <v>200</v>
      </c>
      <c r="AX386">
        <f>LEN(Units[[#This Row],[special_rules]])</f>
        <v>5</v>
      </c>
    </row>
    <row r="387" spans="1:50" hidden="1" x14ac:dyDescent="0.25">
      <c r="A387">
        <v>386</v>
      </c>
      <c r="B387" t="s">
        <v>1921</v>
      </c>
      <c r="D387" t="str">
        <f>_xlfn.CONCAT(Units[[#This Row],[unit_name]],IF(Units[[#This Row],[attribut]]="","",_xlfn.CONCAT(" - ",Units[[#This Row],[attribut]])))</f>
        <v>LYCHGUARDS - Sentinels of the Immortal Court</v>
      </c>
      <c r="E387">
        <v>4</v>
      </c>
      <c r="F387">
        <v>17</v>
      </c>
      <c r="G387" t="s">
        <v>1744</v>
      </c>
      <c r="H387">
        <v>5</v>
      </c>
      <c r="I387" t="s">
        <v>1625</v>
      </c>
      <c r="L387" t="s">
        <v>1600</v>
      </c>
      <c r="M387" t="s">
        <v>1600</v>
      </c>
      <c r="N387">
        <v>5</v>
      </c>
      <c r="R387">
        <v>5</v>
      </c>
      <c r="S387">
        <v>2</v>
      </c>
      <c r="T387">
        <v>3</v>
      </c>
      <c r="U387">
        <v>2</v>
      </c>
      <c r="V387" t="s">
        <v>1601</v>
      </c>
      <c r="W387">
        <v>1</v>
      </c>
      <c r="X387" t="s">
        <v>1600</v>
      </c>
      <c r="Y387" t="s">
        <v>1619</v>
      </c>
      <c r="Z387" t="s">
        <v>80</v>
      </c>
      <c r="AL387" t="s">
        <v>1318</v>
      </c>
      <c r="AU387" t="s">
        <v>1785</v>
      </c>
      <c r="AV387">
        <v>150</v>
      </c>
      <c r="AW387">
        <v>150</v>
      </c>
      <c r="AX387">
        <f>LEN(Units[[#This Row],[special_rules]])</f>
        <v>5</v>
      </c>
    </row>
    <row r="388" spans="1:50" hidden="1" x14ac:dyDescent="0.25">
      <c r="A388">
        <v>387</v>
      </c>
      <c r="B388" t="s">
        <v>2079</v>
      </c>
      <c r="D388" t="str">
        <f>_xlfn.CONCAT(Units[[#This Row],[unit_name]],IF(Units[[#This Row],[attribut]]="","",_xlfn.CONCAT(" - ",Units[[#This Row],[attribut]])))</f>
        <v>DEATHMARKS - Echoes of the Tomb World</v>
      </c>
      <c r="E388">
        <v>4</v>
      </c>
      <c r="F388">
        <v>17</v>
      </c>
      <c r="G388" t="s">
        <v>1744</v>
      </c>
      <c r="H388">
        <v>10</v>
      </c>
      <c r="I388" t="s">
        <v>1625</v>
      </c>
      <c r="L388" t="s">
        <v>1600</v>
      </c>
      <c r="M388" t="s">
        <v>1606</v>
      </c>
      <c r="N388">
        <v>4</v>
      </c>
      <c r="O388">
        <v>5</v>
      </c>
      <c r="S388">
        <v>1</v>
      </c>
      <c r="T388">
        <v>1</v>
      </c>
      <c r="U388">
        <v>2</v>
      </c>
      <c r="V388" t="s">
        <v>1607</v>
      </c>
      <c r="W388">
        <v>1</v>
      </c>
      <c r="X388" t="s">
        <v>1600</v>
      </c>
      <c r="Z388" t="s">
        <v>322</v>
      </c>
      <c r="AA388" t="s">
        <v>9</v>
      </c>
      <c r="AL388" t="s">
        <v>1320</v>
      </c>
      <c r="AU388" t="s">
        <v>2080</v>
      </c>
      <c r="AV388">
        <v>150</v>
      </c>
      <c r="AW388">
        <v>200</v>
      </c>
      <c r="AX388">
        <f>LEN(Units[[#This Row],[special_rules]])</f>
        <v>19</v>
      </c>
    </row>
    <row r="389" spans="1:50" hidden="1" x14ac:dyDescent="0.25">
      <c r="A389">
        <v>388</v>
      </c>
      <c r="B389" t="s">
        <v>2081</v>
      </c>
      <c r="D389" t="str">
        <f>_xlfn.CONCAT(Units[[#This Row],[unit_name]],IF(Units[[#This Row],[attribut]]="","",_xlfn.CONCAT(" - ",Units[[#This Row],[attribut]])))</f>
        <v>TRIARCH PRAETORIANS - Raid Decimator</v>
      </c>
      <c r="E389">
        <v>4</v>
      </c>
      <c r="F389">
        <v>17</v>
      </c>
      <c r="G389" t="s">
        <v>1744</v>
      </c>
      <c r="H389">
        <v>5</v>
      </c>
      <c r="I389" t="s">
        <v>1599</v>
      </c>
      <c r="L389" t="s">
        <v>1600</v>
      </c>
      <c r="M389" t="s">
        <v>1600</v>
      </c>
      <c r="N389">
        <v>5</v>
      </c>
      <c r="O389">
        <v>5</v>
      </c>
      <c r="S389">
        <v>2</v>
      </c>
      <c r="T389">
        <v>3</v>
      </c>
      <c r="U389">
        <v>2</v>
      </c>
      <c r="V389" t="s">
        <v>1607</v>
      </c>
      <c r="W389">
        <v>1</v>
      </c>
      <c r="X389" t="s">
        <v>1600</v>
      </c>
      <c r="Y389" t="s">
        <v>1616</v>
      </c>
      <c r="Z389" t="s">
        <v>321</v>
      </c>
      <c r="AL389" t="s">
        <v>1322</v>
      </c>
      <c r="AU389" t="s">
        <v>2080</v>
      </c>
      <c r="AV389">
        <v>140</v>
      </c>
      <c r="AW389">
        <v>150</v>
      </c>
      <c r="AX389">
        <f>LEN(Units[[#This Row],[special_rules]])</f>
        <v>19</v>
      </c>
    </row>
    <row r="390" spans="1:50" hidden="1" x14ac:dyDescent="0.25">
      <c r="A390">
        <v>389</v>
      </c>
      <c r="B390" t="s">
        <v>1783</v>
      </c>
      <c r="C390" t="s">
        <v>1940</v>
      </c>
      <c r="D390" t="str">
        <f>_xlfn.CONCAT(Units[[#This Row],[unit_name]],IF(Units[[#This Row],[attribut]]="","",_xlfn.CONCAT(" - ",Units[[#This Row],[attribut]])))</f>
        <v>SKORPEKH DESTROYERS - Voidborne Reapers - Destroyers</v>
      </c>
      <c r="E390">
        <v>4</v>
      </c>
      <c r="F390">
        <v>17</v>
      </c>
      <c r="G390" t="s">
        <v>1744</v>
      </c>
      <c r="H390">
        <v>3</v>
      </c>
      <c r="I390" t="s">
        <v>1626</v>
      </c>
      <c r="L390" t="s">
        <v>1600</v>
      </c>
      <c r="M390" t="s">
        <v>1600</v>
      </c>
      <c r="N390">
        <v>6</v>
      </c>
      <c r="O390">
        <v>6</v>
      </c>
      <c r="S390">
        <v>2</v>
      </c>
      <c r="T390">
        <v>4</v>
      </c>
      <c r="U390">
        <v>2</v>
      </c>
      <c r="V390" t="s">
        <v>1607</v>
      </c>
      <c r="W390">
        <v>1</v>
      </c>
      <c r="X390" t="s">
        <v>1600</v>
      </c>
      <c r="Z390" t="s">
        <v>437</v>
      </c>
      <c r="AA390" t="s">
        <v>79</v>
      </c>
      <c r="AB390" t="s">
        <v>81</v>
      </c>
      <c r="AL390" t="s">
        <v>1324</v>
      </c>
      <c r="AU390" t="s">
        <v>1785</v>
      </c>
      <c r="AV390">
        <v>95</v>
      </c>
      <c r="AW390">
        <v>90</v>
      </c>
      <c r="AX390">
        <f>LEN(Units[[#This Row],[special_rules]])</f>
        <v>5</v>
      </c>
    </row>
    <row r="391" spans="1:50" hidden="1" x14ac:dyDescent="0.25">
      <c r="A391">
        <v>390</v>
      </c>
      <c r="B391" t="s">
        <v>1783</v>
      </c>
      <c r="C391" t="s">
        <v>1784</v>
      </c>
      <c r="D391" t="str">
        <f>_xlfn.CONCAT(Units[[#This Row],[unit_name]],IF(Units[[#This Row],[attribut]]="","",_xlfn.CONCAT(" - ",Units[[#This Row],[attribut]])))</f>
        <v>SKORPEKH DESTROYERS - Voidborne Reapers - Canoptek Plasmacyte</v>
      </c>
      <c r="E391">
        <v>4</v>
      </c>
      <c r="F391">
        <v>17</v>
      </c>
      <c r="G391" t="s">
        <v>1744</v>
      </c>
      <c r="H391">
        <v>1</v>
      </c>
      <c r="I391" t="s">
        <v>1626</v>
      </c>
      <c r="L391" t="s">
        <v>1606</v>
      </c>
      <c r="M391" t="s">
        <v>1606</v>
      </c>
      <c r="N391">
        <v>4</v>
      </c>
      <c r="O391">
        <v>5</v>
      </c>
      <c r="S391">
        <v>1</v>
      </c>
      <c r="T391">
        <v>1</v>
      </c>
      <c r="U391">
        <v>2</v>
      </c>
      <c r="V391" t="s">
        <v>1607</v>
      </c>
      <c r="W391">
        <v>1</v>
      </c>
      <c r="X391" t="s">
        <v>1606</v>
      </c>
      <c r="Z391" t="s">
        <v>82</v>
      </c>
      <c r="AL391" t="s">
        <v>1326</v>
      </c>
      <c r="AU391" t="s">
        <v>1785</v>
      </c>
      <c r="AV391">
        <v>15</v>
      </c>
      <c r="AW391">
        <v>20</v>
      </c>
      <c r="AX391">
        <f>LEN(Units[[#This Row],[special_rules]])</f>
        <v>5</v>
      </c>
    </row>
    <row r="392" spans="1:50" hidden="1" x14ac:dyDescent="0.25">
      <c r="A392">
        <v>391</v>
      </c>
      <c r="B392" t="s">
        <v>2082</v>
      </c>
      <c r="D392" t="str">
        <f>_xlfn.CONCAT(Units[[#This Row],[unit_name]],IF(Units[[#This Row],[attribut]]="","",_xlfn.CONCAT(" - ",Units[[#This Row],[attribut]])))</f>
        <v>CRYPTOTHRALLS - Cryptwardens</v>
      </c>
      <c r="E392">
        <v>4</v>
      </c>
      <c r="F392">
        <v>17</v>
      </c>
      <c r="G392" t="s">
        <v>1744</v>
      </c>
      <c r="H392">
        <v>2</v>
      </c>
      <c r="I392" t="s">
        <v>1625</v>
      </c>
      <c r="L392" t="s">
        <v>1606</v>
      </c>
      <c r="M392" t="s">
        <v>1606</v>
      </c>
      <c r="N392">
        <v>5</v>
      </c>
      <c r="O392">
        <v>4</v>
      </c>
      <c r="S392">
        <v>2</v>
      </c>
      <c r="T392">
        <v>4</v>
      </c>
      <c r="U392">
        <v>2</v>
      </c>
      <c r="V392" t="s">
        <v>1612</v>
      </c>
      <c r="W392">
        <v>1</v>
      </c>
      <c r="X392" t="s">
        <v>1600</v>
      </c>
      <c r="Y392" t="s">
        <v>1619</v>
      </c>
      <c r="Z392" t="s">
        <v>178</v>
      </c>
      <c r="AA392" t="s">
        <v>9</v>
      </c>
      <c r="AL392" t="s">
        <v>1328</v>
      </c>
      <c r="AM392" t="s">
        <v>1330</v>
      </c>
      <c r="AU392" t="s">
        <v>2083</v>
      </c>
      <c r="AV392">
        <v>60</v>
      </c>
      <c r="AW392">
        <v>60</v>
      </c>
      <c r="AX392">
        <f>LEN(Units[[#This Row],[special_rules]])</f>
        <v>20</v>
      </c>
    </row>
    <row r="393" spans="1:50" hidden="1" x14ac:dyDescent="0.25">
      <c r="A393">
        <v>392</v>
      </c>
      <c r="B393" t="s">
        <v>2084</v>
      </c>
      <c r="D393" t="str">
        <f>_xlfn.CONCAT(Units[[#This Row],[unit_name]],IF(Units[[#This Row],[attribut]]="","",_xlfn.CONCAT(" - ",Units[[#This Row],[attribut]])))</f>
        <v>CANOPTEK SCARAB SWARMS - Eternity Mech Swarm</v>
      </c>
      <c r="E393">
        <v>4</v>
      </c>
      <c r="F393">
        <v>17</v>
      </c>
      <c r="G393" t="s">
        <v>1744</v>
      </c>
      <c r="H393">
        <v>9</v>
      </c>
      <c r="I393" t="s">
        <v>1626</v>
      </c>
      <c r="M393" t="s">
        <v>1611</v>
      </c>
      <c r="N393">
        <v>2</v>
      </c>
      <c r="O393">
        <v>6</v>
      </c>
      <c r="S393">
        <v>3</v>
      </c>
      <c r="T393">
        <v>6</v>
      </c>
      <c r="U393">
        <v>2</v>
      </c>
      <c r="V393" t="s">
        <v>1607</v>
      </c>
      <c r="W393">
        <v>2</v>
      </c>
      <c r="X393" t="s">
        <v>1600</v>
      </c>
      <c r="Z393" t="s">
        <v>77</v>
      </c>
      <c r="AL393" t="s">
        <v>1332</v>
      </c>
      <c r="AM393" t="s">
        <v>1334</v>
      </c>
      <c r="AN393" t="s">
        <v>674</v>
      </c>
      <c r="AU393" t="s">
        <v>2085</v>
      </c>
      <c r="AV393">
        <v>180</v>
      </c>
      <c r="AW393">
        <v>180</v>
      </c>
      <c r="AX393">
        <f>LEN(Units[[#This Row],[special_rules]])</f>
        <v>13</v>
      </c>
    </row>
    <row r="394" spans="1:50" hidden="1" x14ac:dyDescent="0.25">
      <c r="A394">
        <v>393</v>
      </c>
      <c r="B394" t="s">
        <v>2086</v>
      </c>
      <c r="D394" t="str">
        <f>_xlfn.CONCAT(Units[[#This Row],[unit_name]],IF(Units[[#This Row],[attribut]]="","",_xlfn.CONCAT(" - ",Units[[#This Row],[attribut]])))</f>
        <v>CANOPTEK SCARAB SWARMS - Carnage Mech Swarm</v>
      </c>
      <c r="E394">
        <v>4</v>
      </c>
      <c r="F394">
        <v>17</v>
      </c>
      <c r="G394" t="s">
        <v>1744</v>
      </c>
      <c r="H394">
        <v>9</v>
      </c>
      <c r="I394" t="s">
        <v>1626</v>
      </c>
      <c r="M394" t="s">
        <v>1611</v>
      </c>
      <c r="N394">
        <v>2</v>
      </c>
      <c r="O394">
        <v>6</v>
      </c>
      <c r="S394">
        <v>3</v>
      </c>
      <c r="T394">
        <v>6</v>
      </c>
      <c r="U394">
        <v>2</v>
      </c>
      <c r="V394" t="s">
        <v>1607</v>
      </c>
      <c r="W394">
        <v>2</v>
      </c>
      <c r="X394" t="s">
        <v>1600</v>
      </c>
      <c r="Z394" t="s">
        <v>77</v>
      </c>
      <c r="AL394" t="s">
        <v>1332</v>
      </c>
      <c r="AM394" t="s">
        <v>1334</v>
      </c>
      <c r="AN394" t="s">
        <v>674</v>
      </c>
      <c r="AU394" t="s">
        <v>2085</v>
      </c>
      <c r="AV394">
        <v>180</v>
      </c>
      <c r="AW394">
        <v>180</v>
      </c>
      <c r="AX394">
        <f>LEN(Units[[#This Row],[special_rules]])</f>
        <v>13</v>
      </c>
    </row>
    <row r="395" spans="1:50" hidden="1" x14ac:dyDescent="0.25">
      <c r="A395">
        <v>394</v>
      </c>
      <c r="B395" t="s">
        <v>2087</v>
      </c>
      <c r="D395" t="str">
        <f>_xlfn.CONCAT(Units[[#This Row],[unit_name]],IF(Units[[#This Row],[attribut]]="","",_xlfn.CONCAT(" - ",Units[[#This Row],[attribut]])))</f>
        <v>CANOPTEK SCARAB SWARMS - Centipede Mech Swarm</v>
      </c>
      <c r="E395">
        <v>4</v>
      </c>
      <c r="F395">
        <v>17</v>
      </c>
      <c r="G395" t="s">
        <v>1744</v>
      </c>
      <c r="H395">
        <v>9</v>
      </c>
      <c r="I395" t="s">
        <v>1626</v>
      </c>
      <c r="M395" t="s">
        <v>1611</v>
      </c>
      <c r="N395">
        <v>2</v>
      </c>
      <c r="O395">
        <v>6</v>
      </c>
      <c r="S395">
        <v>3</v>
      </c>
      <c r="T395">
        <v>6</v>
      </c>
      <c r="U395">
        <v>2</v>
      </c>
      <c r="V395" t="s">
        <v>1607</v>
      </c>
      <c r="W395">
        <v>2</v>
      </c>
      <c r="X395" t="s">
        <v>1600</v>
      </c>
      <c r="Z395" t="s">
        <v>77</v>
      </c>
      <c r="AL395" t="s">
        <v>1332</v>
      </c>
      <c r="AM395" t="s">
        <v>1334</v>
      </c>
      <c r="AN395" t="s">
        <v>674</v>
      </c>
      <c r="AU395" t="s">
        <v>2085</v>
      </c>
      <c r="AV395">
        <v>180</v>
      </c>
      <c r="AW395">
        <v>180</v>
      </c>
      <c r="AX395">
        <f>LEN(Units[[#This Row],[special_rules]])</f>
        <v>13</v>
      </c>
    </row>
    <row r="396" spans="1:50" hidden="1" x14ac:dyDescent="0.25">
      <c r="A396">
        <v>395</v>
      </c>
      <c r="B396" t="s">
        <v>2088</v>
      </c>
      <c r="D396" t="str">
        <f>_xlfn.CONCAT(Units[[#This Row],[unit_name]],IF(Units[[#This Row],[attribut]]="","",_xlfn.CONCAT(" - ",Units[[#This Row],[attribut]])))</f>
        <v>CANOPTEK SCARAB SWARMS - Torment Mech Swarm</v>
      </c>
      <c r="E396">
        <v>4</v>
      </c>
      <c r="F396">
        <v>17</v>
      </c>
      <c r="G396" t="s">
        <v>1744</v>
      </c>
      <c r="H396">
        <v>4</v>
      </c>
      <c r="I396" t="s">
        <v>1626</v>
      </c>
      <c r="M396" t="s">
        <v>1611</v>
      </c>
      <c r="N396">
        <v>2</v>
      </c>
      <c r="O396">
        <v>6</v>
      </c>
      <c r="S396">
        <v>3</v>
      </c>
      <c r="T396">
        <v>6</v>
      </c>
      <c r="U396">
        <v>2</v>
      </c>
      <c r="V396" t="s">
        <v>1607</v>
      </c>
      <c r="W396">
        <v>2</v>
      </c>
      <c r="X396" t="s">
        <v>1600</v>
      </c>
      <c r="Z396" t="s">
        <v>77</v>
      </c>
      <c r="AL396" t="s">
        <v>1332</v>
      </c>
      <c r="AM396" t="s">
        <v>1334</v>
      </c>
      <c r="AN396" t="s">
        <v>674</v>
      </c>
      <c r="AU396" t="s">
        <v>2085</v>
      </c>
      <c r="AV396">
        <v>80</v>
      </c>
      <c r="AW396">
        <v>80</v>
      </c>
      <c r="AX396">
        <f>LEN(Units[[#This Row],[special_rules]])</f>
        <v>13</v>
      </c>
    </row>
    <row r="397" spans="1:50" hidden="1" x14ac:dyDescent="0.25">
      <c r="A397">
        <v>396</v>
      </c>
      <c r="B397" t="s">
        <v>1941</v>
      </c>
      <c r="C397" t="s">
        <v>1597</v>
      </c>
      <c r="D397" t="str">
        <f>_xlfn.CONCAT(Units[[#This Row],[unit_name]],IF(Units[[#This Row],[attribut]]="","",_xlfn.CONCAT(" - ",Units[[#This Row],[attribut]])))</f>
        <v>CANOPTEK SPYDERS - Ahskaf &amp; Gilufret - Full HP</v>
      </c>
      <c r="E397">
        <v>4</v>
      </c>
      <c r="F397">
        <v>17</v>
      </c>
      <c r="G397" t="s">
        <v>1942</v>
      </c>
      <c r="H397">
        <v>2</v>
      </c>
      <c r="I397" t="s">
        <v>241</v>
      </c>
      <c r="L397" t="s">
        <v>1600</v>
      </c>
      <c r="M397" t="s">
        <v>1606</v>
      </c>
      <c r="N397">
        <v>6</v>
      </c>
      <c r="O397">
        <v>10</v>
      </c>
      <c r="S397">
        <v>6</v>
      </c>
      <c r="T397">
        <v>5</v>
      </c>
      <c r="U397">
        <v>2</v>
      </c>
      <c r="V397" t="s">
        <v>1612</v>
      </c>
      <c r="W397">
        <v>2</v>
      </c>
      <c r="X397" t="s">
        <v>1600</v>
      </c>
      <c r="Z397" t="s">
        <v>516</v>
      </c>
      <c r="AA397" t="s">
        <v>387</v>
      </c>
      <c r="AL397" t="s">
        <v>1336</v>
      </c>
      <c r="AM397" t="s">
        <v>1338</v>
      </c>
      <c r="AN397" t="s">
        <v>1340</v>
      </c>
      <c r="AO397" t="s">
        <v>674</v>
      </c>
      <c r="AU397" t="s">
        <v>1696</v>
      </c>
      <c r="AV397">
        <v>70</v>
      </c>
      <c r="AW397">
        <v>80</v>
      </c>
      <c r="AX397">
        <f>LEN(Units[[#This Row],[special_rules]])</f>
        <v>16</v>
      </c>
    </row>
    <row r="398" spans="1:50" hidden="1" x14ac:dyDescent="0.25">
      <c r="A398">
        <v>397</v>
      </c>
      <c r="B398" t="s">
        <v>1941</v>
      </c>
      <c r="C398" t="s">
        <v>1604</v>
      </c>
      <c r="D398" t="str">
        <f>_xlfn.CONCAT(Units[[#This Row],[unit_name]],IF(Units[[#This Row],[attribut]]="","",_xlfn.CONCAT(" - ",Units[[#This Row],[attribut]])))</f>
        <v>CANOPTEK SPYDERS - Ahskaf &amp; Gilufret - Mid HP</v>
      </c>
      <c r="E398">
        <v>4</v>
      </c>
      <c r="F398">
        <v>17</v>
      </c>
      <c r="G398" t="s">
        <v>1942</v>
      </c>
      <c r="H398">
        <v>2</v>
      </c>
      <c r="I398" t="s">
        <v>1626</v>
      </c>
      <c r="L398" t="s">
        <v>1606</v>
      </c>
      <c r="M398" t="s">
        <v>1611</v>
      </c>
      <c r="N398">
        <v>5</v>
      </c>
      <c r="O398">
        <v>9</v>
      </c>
      <c r="S398">
        <v>4</v>
      </c>
      <c r="T398">
        <v>4</v>
      </c>
      <c r="U398">
        <v>2</v>
      </c>
      <c r="V398" t="s">
        <v>1681</v>
      </c>
      <c r="W398">
        <v>1</v>
      </c>
      <c r="X398" t="s">
        <v>1600</v>
      </c>
      <c r="Z398" t="s">
        <v>516</v>
      </c>
      <c r="AA398" t="s">
        <v>387</v>
      </c>
      <c r="AL398" t="s">
        <v>1336</v>
      </c>
      <c r="AM398" t="s">
        <v>1338</v>
      </c>
      <c r="AN398" t="s">
        <v>1340</v>
      </c>
      <c r="AO398" t="s">
        <v>674</v>
      </c>
      <c r="AU398" t="s">
        <v>1696</v>
      </c>
      <c r="AV398">
        <v>45</v>
      </c>
      <c r="AW398">
        <v>40</v>
      </c>
      <c r="AX398">
        <f>LEN(Units[[#This Row],[special_rules]])</f>
        <v>16</v>
      </c>
    </row>
    <row r="399" spans="1:50" hidden="1" x14ac:dyDescent="0.25">
      <c r="A399">
        <v>398</v>
      </c>
      <c r="B399" t="s">
        <v>1941</v>
      </c>
      <c r="C399" t="s">
        <v>1608</v>
      </c>
      <c r="D399" t="str">
        <f>_xlfn.CONCAT(Units[[#This Row],[unit_name]],IF(Units[[#This Row],[attribut]]="","",_xlfn.CONCAT(" - ",Units[[#This Row],[attribut]])))</f>
        <v>CANOPTEK SPYDERS - Ahskaf &amp; Gilufret - Low HP</v>
      </c>
      <c r="E399">
        <v>4</v>
      </c>
      <c r="F399">
        <v>17</v>
      </c>
      <c r="G399" t="s">
        <v>1942</v>
      </c>
      <c r="H399">
        <v>2</v>
      </c>
      <c r="I399" t="s">
        <v>163</v>
      </c>
      <c r="L399" t="s">
        <v>1611</v>
      </c>
      <c r="M399" t="s">
        <v>1601</v>
      </c>
      <c r="N399">
        <v>4</v>
      </c>
      <c r="O399">
        <v>8</v>
      </c>
      <c r="S399">
        <v>2</v>
      </c>
      <c r="T399">
        <v>3</v>
      </c>
      <c r="U399">
        <v>2</v>
      </c>
      <c r="V399" t="s">
        <v>1943</v>
      </c>
      <c r="W399">
        <v>0</v>
      </c>
      <c r="X399" t="s">
        <v>1600</v>
      </c>
      <c r="Z399" t="s">
        <v>516</v>
      </c>
      <c r="AA399" t="s">
        <v>387</v>
      </c>
      <c r="AL399" t="s">
        <v>1336</v>
      </c>
      <c r="AM399" t="s">
        <v>1338</v>
      </c>
      <c r="AN399" t="s">
        <v>1340</v>
      </c>
      <c r="AO399" t="s">
        <v>674</v>
      </c>
      <c r="AU399" t="s">
        <v>1696</v>
      </c>
      <c r="AV399">
        <v>20</v>
      </c>
      <c r="AW399">
        <v>20</v>
      </c>
      <c r="AX399">
        <f>LEN(Units[[#This Row],[special_rules]])</f>
        <v>16</v>
      </c>
    </row>
    <row r="400" spans="1:50" hidden="1" x14ac:dyDescent="0.25">
      <c r="A400">
        <v>399</v>
      </c>
      <c r="B400" t="s">
        <v>1944</v>
      </c>
      <c r="C400" t="s">
        <v>1597</v>
      </c>
      <c r="D400" t="str">
        <f>_xlfn.CONCAT(Units[[#This Row],[unit_name]],IF(Units[[#This Row],[attribut]]="","",_xlfn.CONCAT(" - ",Units[[#This Row],[attribut]])))</f>
        <v>CANOPTEK WRAITHS - Doomstalkers - Full HP</v>
      </c>
      <c r="E400">
        <v>4</v>
      </c>
      <c r="F400">
        <v>17</v>
      </c>
      <c r="G400" t="s">
        <v>1787</v>
      </c>
      <c r="H400">
        <v>3</v>
      </c>
      <c r="I400" t="s">
        <v>1599</v>
      </c>
      <c r="L400" t="s">
        <v>1606</v>
      </c>
      <c r="M400" t="s">
        <v>1606</v>
      </c>
      <c r="N400">
        <v>4</v>
      </c>
      <c r="O400">
        <v>9</v>
      </c>
      <c r="S400">
        <v>3</v>
      </c>
      <c r="T400">
        <v>8</v>
      </c>
      <c r="U400">
        <v>2</v>
      </c>
      <c r="V400" t="s">
        <v>1612</v>
      </c>
      <c r="W400">
        <v>2</v>
      </c>
      <c r="X400" t="s">
        <v>1600</v>
      </c>
      <c r="Y400" t="s">
        <v>1740</v>
      </c>
      <c r="Z400" t="s">
        <v>177</v>
      </c>
      <c r="AA400" t="s">
        <v>86</v>
      </c>
      <c r="AL400" t="s">
        <v>1342</v>
      </c>
      <c r="AM400" t="s">
        <v>1344</v>
      </c>
      <c r="AN400" t="s">
        <v>674</v>
      </c>
      <c r="AU400" t="s">
        <v>1945</v>
      </c>
      <c r="AV400">
        <v>80</v>
      </c>
      <c r="AW400">
        <v>90</v>
      </c>
      <c r="AX400">
        <f>LEN(Units[[#This Row],[special_rules]])</f>
        <v>26</v>
      </c>
    </row>
    <row r="401" spans="1:50" hidden="1" x14ac:dyDescent="0.25">
      <c r="A401">
        <v>400</v>
      </c>
      <c r="B401" t="s">
        <v>1944</v>
      </c>
      <c r="C401" t="s">
        <v>1604</v>
      </c>
      <c r="D401" t="str">
        <f>_xlfn.CONCAT(Units[[#This Row],[unit_name]],IF(Units[[#This Row],[attribut]]="","",_xlfn.CONCAT(" - ",Units[[#This Row],[attribut]])))</f>
        <v>CANOPTEK WRAITHS - Doomstalkers - Mid HP</v>
      </c>
      <c r="E401">
        <v>4</v>
      </c>
      <c r="F401">
        <v>17</v>
      </c>
      <c r="G401" t="s">
        <v>1787</v>
      </c>
      <c r="H401">
        <v>3</v>
      </c>
      <c r="I401" t="s">
        <v>241</v>
      </c>
      <c r="L401" t="s">
        <v>1611</v>
      </c>
      <c r="M401" t="s">
        <v>1611</v>
      </c>
      <c r="N401">
        <v>3</v>
      </c>
      <c r="O401">
        <v>8</v>
      </c>
      <c r="S401">
        <v>2</v>
      </c>
      <c r="T401">
        <v>7</v>
      </c>
      <c r="U401">
        <v>2</v>
      </c>
      <c r="V401" t="s">
        <v>1681</v>
      </c>
      <c r="W401">
        <v>1</v>
      </c>
      <c r="X401" t="s">
        <v>1600</v>
      </c>
      <c r="Y401" t="s">
        <v>1740</v>
      </c>
      <c r="Z401" t="s">
        <v>177</v>
      </c>
      <c r="AA401" t="s">
        <v>86</v>
      </c>
      <c r="AL401" t="s">
        <v>1342</v>
      </c>
      <c r="AM401" t="s">
        <v>1344</v>
      </c>
      <c r="AN401" t="s">
        <v>674</v>
      </c>
      <c r="AU401" t="s">
        <v>1945</v>
      </c>
      <c r="AV401">
        <v>40</v>
      </c>
      <c r="AW401">
        <v>30</v>
      </c>
      <c r="AX401">
        <f>LEN(Units[[#This Row],[special_rules]])</f>
        <v>26</v>
      </c>
    </row>
    <row r="402" spans="1:50" hidden="1" x14ac:dyDescent="0.25">
      <c r="A402">
        <v>401</v>
      </c>
      <c r="B402" t="s">
        <v>1944</v>
      </c>
      <c r="C402" t="s">
        <v>1608</v>
      </c>
      <c r="D402" t="str">
        <f>_xlfn.CONCAT(Units[[#This Row],[unit_name]],IF(Units[[#This Row],[attribut]]="","",_xlfn.CONCAT(" - ",Units[[#This Row],[attribut]])))</f>
        <v>CANOPTEK WRAITHS - Doomstalkers - Low HP</v>
      </c>
      <c r="E402">
        <v>4</v>
      </c>
      <c r="F402">
        <v>17</v>
      </c>
      <c r="G402" t="s">
        <v>1787</v>
      </c>
      <c r="H402">
        <v>3</v>
      </c>
      <c r="I402" t="s">
        <v>1626</v>
      </c>
      <c r="L402" t="s">
        <v>1601</v>
      </c>
      <c r="M402" t="s">
        <v>1601</v>
      </c>
      <c r="N402">
        <v>2</v>
      </c>
      <c r="O402">
        <v>7</v>
      </c>
      <c r="S402">
        <v>1</v>
      </c>
      <c r="T402">
        <v>6</v>
      </c>
      <c r="U402">
        <v>2</v>
      </c>
      <c r="V402" t="s">
        <v>1943</v>
      </c>
      <c r="W402">
        <v>0</v>
      </c>
      <c r="X402" t="s">
        <v>1600</v>
      </c>
      <c r="Y402" t="s">
        <v>1740</v>
      </c>
      <c r="Z402" t="s">
        <v>177</v>
      </c>
      <c r="AA402" t="s">
        <v>86</v>
      </c>
      <c r="AL402" t="s">
        <v>1342</v>
      </c>
      <c r="AM402" t="s">
        <v>1344</v>
      </c>
      <c r="AN402" t="s">
        <v>674</v>
      </c>
      <c r="AU402" t="s">
        <v>1945</v>
      </c>
      <c r="AV402">
        <v>25</v>
      </c>
      <c r="AW402">
        <v>30</v>
      </c>
      <c r="AX402">
        <f>LEN(Units[[#This Row],[special_rules]])</f>
        <v>26</v>
      </c>
    </row>
    <row r="403" spans="1:50" hidden="1" x14ac:dyDescent="0.25">
      <c r="A403">
        <v>402</v>
      </c>
      <c r="B403" t="s">
        <v>1946</v>
      </c>
      <c r="C403" t="s">
        <v>1597</v>
      </c>
      <c r="D403" t="str">
        <f>_xlfn.CONCAT(Units[[#This Row],[unit_name]],IF(Units[[#This Row],[attribut]]="","",_xlfn.CONCAT(" - ",Units[[#This Row],[attribut]])))</f>
        <v>CANOPTEK WRAITHS - Wraithstalkers - Full HP</v>
      </c>
      <c r="E403">
        <v>4</v>
      </c>
      <c r="F403">
        <v>17</v>
      </c>
      <c r="G403" t="s">
        <v>1787</v>
      </c>
      <c r="H403">
        <v>3</v>
      </c>
      <c r="I403" t="s">
        <v>1599</v>
      </c>
      <c r="L403" t="s">
        <v>1602</v>
      </c>
      <c r="M403" t="s">
        <v>1606</v>
      </c>
      <c r="N403">
        <v>4</v>
      </c>
      <c r="O403">
        <v>9</v>
      </c>
      <c r="S403">
        <v>3</v>
      </c>
      <c r="T403">
        <v>8</v>
      </c>
      <c r="U403">
        <v>2</v>
      </c>
      <c r="V403" t="s">
        <v>1612</v>
      </c>
      <c r="W403">
        <v>2</v>
      </c>
      <c r="X403" t="s">
        <v>1600</v>
      </c>
      <c r="Y403" t="s">
        <v>1740</v>
      </c>
      <c r="Z403" t="s">
        <v>177</v>
      </c>
      <c r="AA403" t="s">
        <v>86</v>
      </c>
      <c r="AL403" t="s">
        <v>1342</v>
      </c>
      <c r="AM403" t="s">
        <v>1344</v>
      </c>
      <c r="AN403" t="s">
        <v>674</v>
      </c>
      <c r="AU403" t="s">
        <v>1945</v>
      </c>
      <c r="AV403">
        <v>80</v>
      </c>
      <c r="AW403">
        <v>90</v>
      </c>
      <c r="AX403">
        <f>LEN(Units[[#This Row],[special_rules]])</f>
        <v>26</v>
      </c>
    </row>
    <row r="404" spans="1:50" hidden="1" x14ac:dyDescent="0.25">
      <c r="A404">
        <v>403</v>
      </c>
      <c r="B404" t="s">
        <v>1946</v>
      </c>
      <c r="C404" t="s">
        <v>1604</v>
      </c>
      <c r="D404" t="str">
        <f>_xlfn.CONCAT(Units[[#This Row],[unit_name]],IF(Units[[#This Row],[attribut]]="","",_xlfn.CONCAT(" - ",Units[[#This Row],[attribut]])))</f>
        <v>CANOPTEK WRAITHS - Wraithstalkers - Mid HP</v>
      </c>
      <c r="E404">
        <v>4</v>
      </c>
      <c r="F404">
        <v>17</v>
      </c>
      <c r="G404" t="s">
        <v>1787</v>
      </c>
      <c r="H404">
        <v>3</v>
      </c>
      <c r="I404" t="s">
        <v>241</v>
      </c>
      <c r="L404" t="s">
        <v>1611</v>
      </c>
      <c r="M404" t="s">
        <v>1611</v>
      </c>
      <c r="N404">
        <v>3</v>
      </c>
      <c r="O404">
        <v>8</v>
      </c>
      <c r="S404">
        <v>2</v>
      </c>
      <c r="T404">
        <v>7</v>
      </c>
      <c r="U404">
        <v>2</v>
      </c>
      <c r="V404" t="s">
        <v>1681</v>
      </c>
      <c r="W404">
        <v>1</v>
      </c>
      <c r="X404" t="s">
        <v>1600</v>
      </c>
      <c r="Y404" t="s">
        <v>1740</v>
      </c>
      <c r="Z404" t="s">
        <v>177</v>
      </c>
      <c r="AA404" t="s">
        <v>86</v>
      </c>
      <c r="AL404" t="s">
        <v>1342</v>
      </c>
      <c r="AM404" t="s">
        <v>1344</v>
      </c>
      <c r="AN404" t="s">
        <v>674</v>
      </c>
      <c r="AU404" t="s">
        <v>1945</v>
      </c>
      <c r="AV404">
        <v>40</v>
      </c>
      <c r="AW404">
        <v>30</v>
      </c>
      <c r="AX404">
        <f>LEN(Units[[#This Row],[special_rules]])</f>
        <v>26</v>
      </c>
    </row>
    <row r="405" spans="1:50" hidden="1" x14ac:dyDescent="0.25">
      <c r="A405">
        <v>404</v>
      </c>
      <c r="B405" t="s">
        <v>1946</v>
      </c>
      <c r="C405" t="s">
        <v>1608</v>
      </c>
      <c r="D405" t="str">
        <f>_xlfn.CONCAT(Units[[#This Row],[unit_name]],IF(Units[[#This Row],[attribut]]="","",_xlfn.CONCAT(" - ",Units[[#This Row],[attribut]])))</f>
        <v>CANOPTEK WRAITHS - Wraithstalkers - Low HP</v>
      </c>
      <c r="E405">
        <v>4</v>
      </c>
      <c r="F405">
        <v>17</v>
      </c>
      <c r="G405" t="s">
        <v>1787</v>
      </c>
      <c r="H405">
        <v>3</v>
      </c>
      <c r="I405" t="s">
        <v>1626</v>
      </c>
      <c r="L405" t="s">
        <v>1601</v>
      </c>
      <c r="M405" t="s">
        <v>1601</v>
      </c>
      <c r="N405">
        <v>2</v>
      </c>
      <c r="O405">
        <v>7</v>
      </c>
      <c r="S405">
        <v>1</v>
      </c>
      <c r="T405">
        <v>6</v>
      </c>
      <c r="U405">
        <v>2</v>
      </c>
      <c r="V405" t="s">
        <v>1943</v>
      </c>
      <c r="W405">
        <v>0</v>
      </c>
      <c r="X405" t="s">
        <v>1600</v>
      </c>
      <c r="Y405" t="s">
        <v>1740</v>
      </c>
      <c r="Z405" t="s">
        <v>177</v>
      </c>
      <c r="AA405" t="s">
        <v>86</v>
      </c>
      <c r="AL405" t="s">
        <v>1342</v>
      </c>
      <c r="AM405" t="s">
        <v>1344</v>
      </c>
      <c r="AN405" t="s">
        <v>674</v>
      </c>
      <c r="AU405" t="s">
        <v>1945</v>
      </c>
      <c r="AV405">
        <v>25</v>
      </c>
      <c r="AW405">
        <v>30</v>
      </c>
      <c r="AX405">
        <f>LEN(Units[[#This Row],[special_rules]])</f>
        <v>26</v>
      </c>
    </row>
    <row r="406" spans="1:50" hidden="1" x14ac:dyDescent="0.25">
      <c r="A406">
        <v>405</v>
      </c>
      <c r="B406" t="s">
        <v>1947</v>
      </c>
      <c r="C406" t="s">
        <v>1597</v>
      </c>
      <c r="D406" t="str">
        <f>_xlfn.CONCAT(Units[[#This Row],[unit_name]],IF(Units[[#This Row],[attribut]]="","",_xlfn.CONCAT(" - ",Units[[#This Row],[attribut]])))</f>
        <v>CANOPTEK WRAITHS - Soul Harbingers - Full HP</v>
      </c>
      <c r="E406">
        <v>4</v>
      </c>
      <c r="F406">
        <v>17</v>
      </c>
      <c r="G406" t="s">
        <v>1787</v>
      </c>
      <c r="H406">
        <v>3</v>
      </c>
      <c r="I406" t="s">
        <v>1599</v>
      </c>
      <c r="L406" t="s">
        <v>1602</v>
      </c>
      <c r="M406" t="s">
        <v>1606</v>
      </c>
      <c r="N406">
        <v>4</v>
      </c>
      <c r="O406">
        <v>9</v>
      </c>
      <c r="S406">
        <v>3</v>
      </c>
      <c r="T406">
        <v>8</v>
      </c>
      <c r="U406">
        <v>2</v>
      </c>
      <c r="V406" t="s">
        <v>1612</v>
      </c>
      <c r="W406">
        <v>2</v>
      </c>
      <c r="X406" t="s">
        <v>1600</v>
      </c>
      <c r="Y406" t="s">
        <v>1740</v>
      </c>
      <c r="Z406" t="s">
        <v>583</v>
      </c>
      <c r="AA406" t="s">
        <v>388</v>
      </c>
      <c r="AL406" t="s">
        <v>1342</v>
      </c>
      <c r="AM406" t="s">
        <v>1344</v>
      </c>
      <c r="AN406" t="s">
        <v>674</v>
      </c>
      <c r="AU406" t="s">
        <v>1945</v>
      </c>
      <c r="AV406">
        <v>80</v>
      </c>
      <c r="AW406">
        <v>90</v>
      </c>
      <c r="AX406">
        <f>LEN(Units[[#This Row],[special_rules]])</f>
        <v>26</v>
      </c>
    </row>
    <row r="407" spans="1:50" hidden="1" x14ac:dyDescent="0.25">
      <c r="A407">
        <v>406</v>
      </c>
      <c r="B407" t="s">
        <v>1947</v>
      </c>
      <c r="C407" t="s">
        <v>1604</v>
      </c>
      <c r="D407" t="str">
        <f>_xlfn.CONCAT(Units[[#This Row],[unit_name]],IF(Units[[#This Row],[attribut]]="","",_xlfn.CONCAT(" - ",Units[[#This Row],[attribut]])))</f>
        <v>CANOPTEK WRAITHS - Soul Harbingers - Mid HP</v>
      </c>
      <c r="E407">
        <v>4</v>
      </c>
      <c r="F407">
        <v>17</v>
      </c>
      <c r="G407" t="s">
        <v>1787</v>
      </c>
      <c r="H407">
        <v>3</v>
      </c>
      <c r="I407" t="s">
        <v>241</v>
      </c>
      <c r="L407" t="s">
        <v>1611</v>
      </c>
      <c r="M407" t="s">
        <v>1611</v>
      </c>
      <c r="N407">
        <v>3</v>
      </c>
      <c r="O407">
        <v>8</v>
      </c>
      <c r="S407">
        <v>2</v>
      </c>
      <c r="T407">
        <v>7</v>
      </c>
      <c r="U407">
        <v>2</v>
      </c>
      <c r="V407" t="s">
        <v>1681</v>
      </c>
      <c r="W407">
        <v>1</v>
      </c>
      <c r="X407" t="s">
        <v>1600</v>
      </c>
      <c r="Y407" t="s">
        <v>1740</v>
      </c>
      <c r="Z407" t="s">
        <v>583</v>
      </c>
      <c r="AA407" t="s">
        <v>388</v>
      </c>
      <c r="AL407" t="s">
        <v>1342</v>
      </c>
      <c r="AM407" t="s">
        <v>1344</v>
      </c>
      <c r="AN407" t="s">
        <v>674</v>
      </c>
      <c r="AU407" t="s">
        <v>1945</v>
      </c>
      <c r="AV407">
        <v>40</v>
      </c>
      <c r="AW407">
        <v>30</v>
      </c>
      <c r="AX407">
        <f>LEN(Units[[#This Row],[special_rules]])</f>
        <v>26</v>
      </c>
    </row>
    <row r="408" spans="1:50" hidden="1" x14ac:dyDescent="0.25">
      <c r="A408">
        <v>407</v>
      </c>
      <c r="B408" t="s">
        <v>1947</v>
      </c>
      <c r="C408" t="s">
        <v>1608</v>
      </c>
      <c r="D408" t="str">
        <f>_xlfn.CONCAT(Units[[#This Row],[unit_name]],IF(Units[[#This Row],[attribut]]="","",_xlfn.CONCAT(" - ",Units[[#This Row],[attribut]])))</f>
        <v>CANOPTEK WRAITHS - Soul Harbingers - Low HP</v>
      </c>
      <c r="E408">
        <v>4</v>
      </c>
      <c r="F408">
        <v>17</v>
      </c>
      <c r="G408" t="s">
        <v>1787</v>
      </c>
      <c r="H408">
        <v>3</v>
      </c>
      <c r="I408" t="s">
        <v>1626</v>
      </c>
      <c r="L408" t="s">
        <v>1601</v>
      </c>
      <c r="M408" t="s">
        <v>1601</v>
      </c>
      <c r="N408">
        <v>2</v>
      </c>
      <c r="O408">
        <v>7</v>
      </c>
      <c r="S408">
        <v>1</v>
      </c>
      <c r="T408">
        <v>6</v>
      </c>
      <c r="U408">
        <v>2</v>
      </c>
      <c r="V408" t="s">
        <v>1943</v>
      </c>
      <c r="W408">
        <v>0</v>
      </c>
      <c r="X408" t="s">
        <v>1600</v>
      </c>
      <c r="Y408" t="s">
        <v>1740</v>
      </c>
      <c r="Z408" t="s">
        <v>583</v>
      </c>
      <c r="AA408" t="s">
        <v>388</v>
      </c>
      <c r="AL408" t="s">
        <v>1342</v>
      </c>
      <c r="AM408" t="s">
        <v>1344</v>
      </c>
      <c r="AN408" t="s">
        <v>674</v>
      </c>
      <c r="AU408" t="s">
        <v>1945</v>
      </c>
      <c r="AV408">
        <v>25</v>
      </c>
      <c r="AW408">
        <v>30</v>
      </c>
      <c r="AX408">
        <f>LEN(Units[[#This Row],[special_rules]])</f>
        <v>26</v>
      </c>
    </row>
    <row r="409" spans="1:50" hidden="1" x14ac:dyDescent="0.25">
      <c r="A409">
        <v>408</v>
      </c>
      <c r="B409" t="s">
        <v>1695</v>
      </c>
      <c r="C409" t="s">
        <v>1597</v>
      </c>
      <c r="D409" t="str">
        <f>_xlfn.CONCAT(Units[[#This Row],[unit_name]],IF(Units[[#This Row],[attribut]]="","",_xlfn.CONCAT(" - ",Units[[#This Row],[attribut]])))</f>
        <v>CANOPTEK REANIMATOR - Autonomous Medical Automaton - Full HP</v>
      </c>
      <c r="E409">
        <v>4</v>
      </c>
      <c r="F409">
        <v>17</v>
      </c>
      <c r="G409" t="s">
        <v>1598</v>
      </c>
      <c r="H409">
        <v>1</v>
      </c>
      <c r="I409" t="s">
        <v>1626</v>
      </c>
      <c r="J409" t="s">
        <v>1628</v>
      </c>
      <c r="L409" t="s">
        <v>1606</v>
      </c>
      <c r="M409" t="s">
        <v>1606</v>
      </c>
      <c r="N409">
        <v>5</v>
      </c>
      <c r="P409">
        <v>9</v>
      </c>
      <c r="Q409">
        <v>9</v>
      </c>
      <c r="R409">
        <v>9</v>
      </c>
      <c r="S409">
        <v>6</v>
      </c>
      <c r="T409">
        <v>4</v>
      </c>
      <c r="U409">
        <v>2</v>
      </c>
      <c r="V409" t="s">
        <v>1607</v>
      </c>
      <c r="W409">
        <v>3</v>
      </c>
      <c r="X409" t="s">
        <v>1600</v>
      </c>
      <c r="Y409" t="s">
        <v>1619</v>
      </c>
      <c r="Z409" t="s">
        <v>171</v>
      </c>
      <c r="AA409" t="s">
        <v>83</v>
      </c>
      <c r="AL409" t="s">
        <v>1346</v>
      </c>
      <c r="AM409" t="s">
        <v>676</v>
      </c>
      <c r="AU409" t="s">
        <v>1696</v>
      </c>
      <c r="AV409">
        <v>55</v>
      </c>
      <c r="AW409">
        <v>60</v>
      </c>
      <c r="AX409">
        <f>LEN(Units[[#This Row],[special_rules]])</f>
        <v>16</v>
      </c>
    </row>
    <row r="410" spans="1:50" hidden="1" x14ac:dyDescent="0.25">
      <c r="A410">
        <v>409</v>
      </c>
      <c r="B410" t="s">
        <v>1695</v>
      </c>
      <c r="C410" t="s">
        <v>1604</v>
      </c>
      <c r="D410" t="str">
        <f>_xlfn.CONCAT(Units[[#This Row],[unit_name]],IF(Units[[#This Row],[attribut]]="","",_xlfn.CONCAT(" - ",Units[[#This Row],[attribut]])))</f>
        <v>CANOPTEK REANIMATOR - Autonomous Medical Automaton - Mid HP</v>
      </c>
      <c r="E410">
        <v>4</v>
      </c>
      <c r="F410">
        <v>17</v>
      </c>
      <c r="G410" t="s">
        <v>1598</v>
      </c>
      <c r="H410">
        <v>1</v>
      </c>
      <c r="I410" t="s">
        <v>1625</v>
      </c>
      <c r="J410" t="s">
        <v>1626</v>
      </c>
      <c r="L410" t="s">
        <v>1611</v>
      </c>
      <c r="M410" t="s">
        <v>1611</v>
      </c>
      <c r="N410">
        <v>5</v>
      </c>
      <c r="P410">
        <v>8</v>
      </c>
      <c r="Q410">
        <v>8</v>
      </c>
      <c r="R410">
        <v>8</v>
      </c>
      <c r="S410">
        <v>4</v>
      </c>
      <c r="T410">
        <v>3</v>
      </c>
      <c r="U410">
        <v>2</v>
      </c>
      <c r="V410" t="s">
        <v>1612</v>
      </c>
      <c r="W410">
        <v>2</v>
      </c>
      <c r="X410" t="s">
        <v>1600</v>
      </c>
      <c r="Y410" t="s">
        <v>1619</v>
      </c>
      <c r="Z410" t="s">
        <v>171</v>
      </c>
      <c r="AA410" t="s">
        <v>83</v>
      </c>
      <c r="AL410" t="s">
        <v>1346</v>
      </c>
      <c r="AM410" t="s">
        <v>676</v>
      </c>
      <c r="AU410" t="s">
        <v>1696</v>
      </c>
      <c r="AV410">
        <v>30</v>
      </c>
      <c r="AW410">
        <v>30</v>
      </c>
      <c r="AX410">
        <f>LEN(Units[[#This Row],[special_rules]])</f>
        <v>16</v>
      </c>
    </row>
    <row r="411" spans="1:50" hidden="1" x14ac:dyDescent="0.25">
      <c r="A411">
        <v>410</v>
      </c>
      <c r="B411" t="s">
        <v>1695</v>
      </c>
      <c r="C411" t="s">
        <v>1608</v>
      </c>
      <c r="D411" t="str">
        <f>_xlfn.CONCAT(Units[[#This Row],[unit_name]],IF(Units[[#This Row],[attribut]]="","",_xlfn.CONCAT(" - ",Units[[#This Row],[attribut]])))</f>
        <v>CANOPTEK REANIMATOR - Autonomous Medical Automaton - Low HP</v>
      </c>
      <c r="E411">
        <v>4</v>
      </c>
      <c r="F411">
        <v>17</v>
      </c>
      <c r="G411" t="s">
        <v>1598</v>
      </c>
      <c r="H411">
        <v>1</v>
      </c>
      <c r="I411" t="s">
        <v>1609</v>
      </c>
      <c r="J411" t="s">
        <v>1610</v>
      </c>
      <c r="L411" t="s">
        <v>1601</v>
      </c>
      <c r="M411" t="s">
        <v>1601</v>
      </c>
      <c r="N411">
        <v>5</v>
      </c>
      <c r="P411">
        <v>7</v>
      </c>
      <c r="Q411">
        <v>7</v>
      </c>
      <c r="R411">
        <v>7</v>
      </c>
      <c r="S411">
        <v>2</v>
      </c>
      <c r="T411">
        <v>2</v>
      </c>
      <c r="U411">
        <v>2</v>
      </c>
      <c r="V411" t="s">
        <v>1681</v>
      </c>
      <c r="W411">
        <v>1</v>
      </c>
      <c r="X411" t="s">
        <v>1600</v>
      </c>
      <c r="Y411" t="s">
        <v>1619</v>
      </c>
      <c r="Z411" t="s">
        <v>171</v>
      </c>
      <c r="AA411" t="s">
        <v>83</v>
      </c>
      <c r="AL411" t="s">
        <v>1346</v>
      </c>
      <c r="AM411" t="s">
        <v>676</v>
      </c>
      <c r="AU411" t="s">
        <v>1696</v>
      </c>
      <c r="AV411">
        <v>20</v>
      </c>
      <c r="AW411">
        <v>20</v>
      </c>
      <c r="AX411">
        <f>LEN(Units[[#This Row],[special_rules]])</f>
        <v>16</v>
      </c>
    </row>
    <row r="412" spans="1:50" hidden="1" x14ac:dyDescent="0.25">
      <c r="A412">
        <v>411</v>
      </c>
      <c r="B412" t="s">
        <v>1979</v>
      </c>
      <c r="D412" t="str">
        <f>_xlfn.CONCAT(Units[[#This Row],[unit_name]],IF(Units[[#This Row],[attribut]]="","",_xlfn.CONCAT(" - ",Units[[#This Row],[attribut]])))</f>
        <v>TOMB BLADES - Regal Valkyrie</v>
      </c>
      <c r="E412">
        <v>4</v>
      </c>
      <c r="F412">
        <v>17</v>
      </c>
      <c r="G412" t="s">
        <v>1762</v>
      </c>
      <c r="H412">
        <v>3</v>
      </c>
      <c r="I412" t="s">
        <v>116</v>
      </c>
      <c r="L412" t="s">
        <v>1602</v>
      </c>
      <c r="M412" t="s">
        <v>1606</v>
      </c>
      <c r="N412">
        <v>4</v>
      </c>
      <c r="O412">
        <v>5</v>
      </c>
      <c r="S412">
        <v>2</v>
      </c>
      <c r="T412">
        <v>1</v>
      </c>
      <c r="U412">
        <v>2</v>
      </c>
      <c r="V412" t="s">
        <v>1607</v>
      </c>
      <c r="W412">
        <v>2</v>
      </c>
      <c r="X412" t="s">
        <v>1606</v>
      </c>
      <c r="Y412" t="s">
        <v>1616</v>
      </c>
      <c r="Z412" t="s">
        <v>515</v>
      </c>
      <c r="AA412" t="s">
        <v>9</v>
      </c>
      <c r="AL412" t="s">
        <v>1348</v>
      </c>
      <c r="AM412" t="s">
        <v>1350</v>
      </c>
      <c r="AN412" t="s">
        <v>674</v>
      </c>
      <c r="AU412" t="s">
        <v>1980</v>
      </c>
      <c r="AV412">
        <v>65</v>
      </c>
      <c r="AW412">
        <v>60</v>
      </c>
      <c r="AX412">
        <f>LEN(Units[[#This Row],[special_rules]])</f>
        <v>13</v>
      </c>
    </row>
    <row r="413" spans="1:50" hidden="1" x14ac:dyDescent="0.25">
      <c r="A413">
        <v>412</v>
      </c>
      <c r="B413" t="s">
        <v>1981</v>
      </c>
      <c r="D413" t="str">
        <f>_xlfn.CONCAT(Units[[#This Row],[unit_name]],IF(Units[[#This Row],[attribut]]="","",_xlfn.CONCAT(" - ",Units[[#This Row],[attribut]])))</f>
        <v>TOMB BLADES - Jumbo Jaeger</v>
      </c>
      <c r="E413">
        <v>4</v>
      </c>
      <c r="F413">
        <v>17</v>
      </c>
      <c r="G413" t="s">
        <v>1762</v>
      </c>
      <c r="H413">
        <v>3</v>
      </c>
      <c r="I413" t="s">
        <v>116</v>
      </c>
      <c r="L413" t="s">
        <v>1602</v>
      </c>
      <c r="M413" t="s">
        <v>1606</v>
      </c>
      <c r="N413">
        <v>4</v>
      </c>
      <c r="O413">
        <v>5</v>
      </c>
      <c r="S413">
        <v>2</v>
      </c>
      <c r="T413">
        <v>1</v>
      </c>
      <c r="U413">
        <v>2</v>
      </c>
      <c r="V413" t="s">
        <v>1607</v>
      </c>
      <c r="W413">
        <v>2</v>
      </c>
      <c r="X413" t="s">
        <v>1606</v>
      </c>
      <c r="Y413" t="s">
        <v>1616</v>
      </c>
      <c r="Z413" t="s">
        <v>181</v>
      </c>
      <c r="AA413" t="s">
        <v>9</v>
      </c>
      <c r="AL413" t="s">
        <v>1348</v>
      </c>
      <c r="AM413" t="s">
        <v>1352</v>
      </c>
      <c r="AN413" t="s">
        <v>1354</v>
      </c>
      <c r="AO413" t="s">
        <v>674</v>
      </c>
      <c r="AU413" t="s">
        <v>1980</v>
      </c>
      <c r="AV413">
        <v>65</v>
      </c>
      <c r="AW413">
        <v>60</v>
      </c>
      <c r="AX413">
        <f>LEN(Units[[#This Row],[special_rules]])</f>
        <v>13</v>
      </c>
    </row>
    <row r="414" spans="1:50" hidden="1" x14ac:dyDescent="0.25">
      <c r="A414">
        <v>413</v>
      </c>
      <c r="B414" t="s">
        <v>1697</v>
      </c>
      <c r="C414" t="s">
        <v>1597</v>
      </c>
      <c r="D414" t="str">
        <f>_xlfn.CONCAT(Units[[#This Row],[unit_name]],IF(Units[[#This Row],[attribut]]="","",_xlfn.CONCAT(" - ",Units[[#This Row],[attribut]])))</f>
        <v>TRIARCH STALKER - Ramokht Walker - Full HP</v>
      </c>
      <c r="E414">
        <v>4</v>
      </c>
      <c r="F414">
        <v>17</v>
      </c>
      <c r="G414" t="s">
        <v>1598</v>
      </c>
      <c r="H414">
        <v>1</v>
      </c>
      <c r="I414" t="s">
        <v>1599</v>
      </c>
      <c r="J414" t="s">
        <v>1694</v>
      </c>
      <c r="L414" t="s">
        <v>1602</v>
      </c>
      <c r="M414" t="s">
        <v>1600</v>
      </c>
      <c r="N414">
        <v>7</v>
      </c>
      <c r="P414">
        <v>11</v>
      </c>
      <c r="Q414">
        <v>11</v>
      </c>
      <c r="R414">
        <v>11</v>
      </c>
      <c r="S414">
        <v>12</v>
      </c>
      <c r="T414">
        <v>4</v>
      </c>
      <c r="U414">
        <v>2</v>
      </c>
      <c r="V414" t="s">
        <v>1607</v>
      </c>
      <c r="W414">
        <v>4</v>
      </c>
      <c r="X414" t="s">
        <v>1600</v>
      </c>
      <c r="Y414" t="s">
        <v>1619</v>
      </c>
      <c r="Z414" t="s">
        <v>318</v>
      </c>
      <c r="AA414" t="s">
        <v>3454</v>
      </c>
      <c r="AL414" t="s">
        <v>1356</v>
      </c>
      <c r="AM414" t="s">
        <v>676</v>
      </c>
      <c r="AU414" t="s">
        <v>1698</v>
      </c>
      <c r="AV414">
        <v>65</v>
      </c>
      <c r="AW414">
        <v>60</v>
      </c>
      <c r="AX414">
        <f>LEN(Units[[#This Row],[special_rules]])</f>
        <v>35</v>
      </c>
    </row>
    <row r="415" spans="1:50" hidden="1" x14ac:dyDescent="0.25">
      <c r="A415">
        <v>414</v>
      </c>
      <c r="B415" t="s">
        <v>1697</v>
      </c>
      <c r="C415" t="s">
        <v>1604</v>
      </c>
      <c r="D415" t="str">
        <f>_xlfn.CONCAT(Units[[#This Row],[unit_name]],IF(Units[[#This Row],[attribut]]="","",_xlfn.CONCAT(" - ",Units[[#This Row],[attribut]])))</f>
        <v>TRIARCH STALKER - Ramokht Walker - Mid HP</v>
      </c>
      <c r="E415">
        <v>4</v>
      </c>
      <c r="F415">
        <v>17</v>
      </c>
      <c r="G415" t="s">
        <v>1598</v>
      </c>
      <c r="H415">
        <v>1</v>
      </c>
      <c r="I415" t="s">
        <v>163</v>
      </c>
      <c r="J415" t="s">
        <v>1599</v>
      </c>
      <c r="L415" t="s">
        <v>1600</v>
      </c>
      <c r="M415" t="s">
        <v>1606</v>
      </c>
      <c r="N415">
        <v>7</v>
      </c>
      <c r="P415">
        <v>10</v>
      </c>
      <c r="Q415">
        <v>10</v>
      </c>
      <c r="R415">
        <v>10</v>
      </c>
      <c r="S415">
        <v>8</v>
      </c>
      <c r="T415">
        <v>3</v>
      </c>
      <c r="U415">
        <v>2</v>
      </c>
      <c r="V415" t="s">
        <v>1612</v>
      </c>
      <c r="W415">
        <v>3</v>
      </c>
      <c r="X415" t="s">
        <v>1600</v>
      </c>
      <c r="Y415" t="s">
        <v>1619</v>
      </c>
      <c r="Z415" t="s">
        <v>318</v>
      </c>
      <c r="AA415" t="s">
        <v>3454</v>
      </c>
      <c r="AL415" t="s">
        <v>1356</v>
      </c>
      <c r="AM415" t="s">
        <v>676</v>
      </c>
      <c r="AU415" t="s">
        <v>1698</v>
      </c>
      <c r="AV415">
        <v>40</v>
      </c>
      <c r="AW415">
        <v>40</v>
      </c>
      <c r="AX415">
        <f>LEN(Units[[#This Row],[special_rules]])</f>
        <v>35</v>
      </c>
    </row>
    <row r="416" spans="1:50" hidden="1" x14ac:dyDescent="0.25">
      <c r="A416">
        <v>415</v>
      </c>
      <c r="B416" t="s">
        <v>1697</v>
      </c>
      <c r="C416" t="s">
        <v>1608</v>
      </c>
      <c r="D416" t="str">
        <f>_xlfn.CONCAT(Units[[#This Row],[unit_name]],IF(Units[[#This Row],[attribut]]="","",_xlfn.CONCAT(" - ",Units[[#This Row],[attribut]])))</f>
        <v>TRIARCH STALKER - Ramokht Walker - Low HP</v>
      </c>
      <c r="E416">
        <v>4</v>
      </c>
      <c r="F416">
        <v>17</v>
      </c>
      <c r="G416" t="s">
        <v>1598</v>
      </c>
      <c r="H416">
        <v>1</v>
      </c>
      <c r="I416" t="s">
        <v>1610</v>
      </c>
      <c r="J416" t="s">
        <v>1605</v>
      </c>
      <c r="L416" t="s">
        <v>1606</v>
      </c>
      <c r="M416" t="s">
        <v>1611</v>
      </c>
      <c r="N416">
        <v>7</v>
      </c>
      <c r="P416">
        <v>9</v>
      </c>
      <c r="Q416">
        <v>9</v>
      </c>
      <c r="R416">
        <v>9</v>
      </c>
      <c r="S416">
        <v>4</v>
      </c>
      <c r="T416">
        <v>2</v>
      </c>
      <c r="U416">
        <v>2</v>
      </c>
      <c r="V416" t="s">
        <v>1681</v>
      </c>
      <c r="W416">
        <v>2</v>
      </c>
      <c r="X416" t="s">
        <v>1600</v>
      </c>
      <c r="Y416" t="s">
        <v>1619</v>
      </c>
      <c r="Z416" t="s">
        <v>318</v>
      </c>
      <c r="AA416" t="s">
        <v>3454</v>
      </c>
      <c r="AL416" t="s">
        <v>1356</v>
      </c>
      <c r="AM416" t="s">
        <v>676</v>
      </c>
      <c r="AU416" t="s">
        <v>1698</v>
      </c>
      <c r="AV416">
        <v>25</v>
      </c>
      <c r="AW416">
        <v>20</v>
      </c>
      <c r="AX416">
        <f>LEN(Units[[#This Row],[special_rules]])</f>
        <v>35</v>
      </c>
    </row>
    <row r="417" spans="1:50" hidden="1" x14ac:dyDescent="0.25">
      <c r="A417">
        <v>416</v>
      </c>
      <c r="B417" t="s">
        <v>1712</v>
      </c>
      <c r="C417" t="s">
        <v>1597</v>
      </c>
      <c r="D417" t="str">
        <f>_xlfn.CONCAT(Units[[#This Row],[unit_name]],IF(Units[[#This Row],[attribut]]="","",_xlfn.CONCAT(" - ",Units[[#This Row],[attribut]])))</f>
        <v>GHOST ARK - Vitality Warmech - Full HP</v>
      </c>
      <c r="E417">
        <v>4</v>
      </c>
      <c r="F417">
        <v>17</v>
      </c>
      <c r="G417" t="s">
        <v>1598</v>
      </c>
      <c r="H417">
        <v>1</v>
      </c>
      <c r="I417" t="s">
        <v>1628</v>
      </c>
      <c r="J417" t="s">
        <v>189</v>
      </c>
      <c r="L417" t="s">
        <v>1600</v>
      </c>
      <c r="M417" t="s">
        <v>1606</v>
      </c>
      <c r="N417">
        <v>6</v>
      </c>
      <c r="P417">
        <v>12</v>
      </c>
      <c r="Q417">
        <v>12</v>
      </c>
      <c r="R417">
        <v>12</v>
      </c>
      <c r="S417">
        <v>12</v>
      </c>
      <c r="T417">
        <v>3</v>
      </c>
      <c r="U417">
        <v>2</v>
      </c>
      <c r="V417" t="s">
        <v>1607</v>
      </c>
      <c r="W417">
        <v>4</v>
      </c>
      <c r="X417" t="s">
        <v>1600</v>
      </c>
      <c r="Y417" t="s">
        <v>1619</v>
      </c>
      <c r="Z417" t="s">
        <v>252</v>
      </c>
      <c r="AA417" t="s">
        <v>14</v>
      </c>
      <c r="AL417" t="s">
        <v>1358</v>
      </c>
      <c r="AM417" t="s">
        <v>682</v>
      </c>
      <c r="AN417" t="s">
        <v>3455</v>
      </c>
      <c r="AO417" t="s">
        <v>3456</v>
      </c>
      <c r="AU417" t="s">
        <v>1713</v>
      </c>
      <c r="AV417">
        <v>55</v>
      </c>
      <c r="AW417">
        <v>60</v>
      </c>
      <c r="AX417">
        <f>LEN(Units[[#This Row],[special_rules]])</f>
        <v>42</v>
      </c>
    </row>
    <row r="418" spans="1:50" hidden="1" x14ac:dyDescent="0.25">
      <c r="A418">
        <v>417</v>
      </c>
      <c r="B418" t="s">
        <v>1712</v>
      </c>
      <c r="C418" t="s">
        <v>1604</v>
      </c>
      <c r="D418" t="str">
        <f>_xlfn.CONCAT(Units[[#This Row],[unit_name]],IF(Units[[#This Row],[attribut]]="","",_xlfn.CONCAT(" - ",Units[[#This Row],[attribut]])))</f>
        <v>GHOST ARK - Vitality Warmech - Mid HP</v>
      </c>
      <c r="E418">
        <v>4</v>
      </c>
      <c r="F418">
        <v>17</v>
      </c>
      <c r="G418" t="s">
        <v>1598</v>
      </c>
      <c r="H418">
        <v>1</v>
      </c>
      <c r="I418" t="s">
        <v>1626</v>
      </c>
      <c r="J418" t="s">
        <v>1628</v>
      </c>
      <c r="L418" t="s">
        <v>1606</v>
      </c>
      <c r="M418" t="s">
        <v>1611</v>
      </c>
      <c r="N418">
        <v>6</v>
      </c>
      <c r="P418">
        <v>11</v>
      </c>
      <c r="Q418">
        <v>11</v>
      </c>
      <c r="R418">
        <v>11</v>
      </c>
      <c r="S418">
        <v>8</v>
      </c>
      <c r="T418">
        <v>2</v>
      </c>
      <c r="U418">
        <v>2</v>
      </c>
      <c r="V418" t="s">
        <v>1612</v>
      </c>
      <c r="W418">
        <v>3</v>
      </c>
      <c r="X418" t="s">
        <v>1600</v>
      </c>
      <c r="Y418" t="s">
        <v>1619</v>
      </c>
      <c r="Z418" t="s">
        <v>252</v>
      </c>
      <c r="AA418" t="s">
        <v>14</v>
      </c>
      <c r="AL418" t="s">
        <v>1358</v>
      </c>
      <c r="AM418" t="s">
        <v>682</v>
      </c>
      <c r="AN418" t="s">
        <v>3455</v>
      </c>
      <c r="AO418" t="s">
        <v>3456</v>
      </c>
      <c r="AU418" t="s">
        <v>1713</v>
      </c>
      <c r="AV418">
        <v>30</v>
      </c>
      <c r="AW418">
        <v>30</v>
      </c>
      <c r="AX418">
        <f>LEN(Units[[#This Row],[special_rules]])</f>
        <v>42</v>
      </c>
    </row>
    <row r="419" spans="1:50" hidden="1" x14ac:dyDescent="0.25">
      <c r="A419">
        <v>418</v>
      </c>
      <c r="B419" t="s">
        <v>1712</v>
      </c>
      <c r="C419" t="s">
        <v>1608</v>
      </c>
      <c r="D419" t="str">
        <f>_xlfn.CONCAT(Units[[#This Row],[unit_name]],IF(Units[[#This Row],[attribut]]="","",_xlfn.CONCAT(" - ",Units[[#This Row],[attribut]])))</f>
        <v>GHOST ARK - Vitality Warmech - Low HP</v>
      </c>
      <c r="E419">
        <v>4</v>
      </c>
      <c r="F419">
        <v>17</v>
      </c>
      <c r="G419" t="s">
        <v>1598</v>
      </c>
      <c r="H419">
        <v>1</v>
      </c>
      <c r="I419" t="s">
        <v>1610</v>
      </c>
      <c r="J419" t="s">
        <v>1605</v>
      </c>
      <c r="L419" t="s">
        <v>1611</v>
      </c>
      <c r="M419" t="s">
        <v>1601</v>
      </c>
      <c r="N419">
        <v>6</v>
      </c>
      <c r="P419">
        <v>10</v>
      </c>
      <c r="Q419">
        <v>10</v>
      </c>
      <c r="R419">
        <v>10</v>
      </c>
      <c r="S419">
        <v>4</v>
      </c>
      <c r="T419">
        <v>1</v>
      </c>
      <c r="U419">
        <v>2</v>
      </c>
      <c r="V419" t="s">
        <v>1681</v>
      </c>
      <c r="W419">
        <v>2</v>
      </c>
      <c r="X419" t="s">
        <v>1600</v>
      </c>
      <c r="Y419" t="s">
        <v>1619</v>
      </c>
      <c r="Z419" t="s">
        <v>252</v>
      </c>
      <c r="AA419" t="s">
        <v>14</v>
      </c>
      <c r="AL419" t="s">
        <v>1358</v>
      </c>
      <c r="AM419" t="s">
        <v>682</v>
      </c>
      <c r="AN419" t="s">
        <v>3455</v>
      </c>
      <c r="AO419" t="s">
        <v>3456</v>
      </c>
      <c r="AU419" t="s">
        <v>1713</v>
      </c>
      <c r="AV419">
        <v>20</v>
      </c>
      <c r="AW419">
        <v>20</v>
      </c>
      <c r="AX419">
        <f>LEN(Units[[#This Row],[special_rules]])</f>
        <v>42</v>
      </c>
    </row>
    <row r="420" spans="1:50" hidden="1" x14ac:dyDescent="0.25">
      <c r="A420">
        <v>419</v>
      </c>
      <c r="B420" t="s">
        <v>1714</v>
      </c>
      <c r="C420" t="s">
        <v>1597</v>
      </c>
      <c r="D420" t="str">
        <f>_xlfn.CONCAT(Units[[#This Row],[unit_name]],IF(Units[[#This Row],[attribut]]="","",_xlfn.CONCAT(" - ",Units[[#This Row],[attribut]])))</f>
        <v>GHOST ARK - Transforming Trooper - Full HP</v>
      </c>
      <c r="E420">
        <v>4</v>
      </c>
      <c r="F420">
        <v>17</v>
      </c>
      <c r="G420" t="s">
        <v>1598</v>
      </c>
      <c r="H420">
        <v>1</v>
      </c>
      <c r="I420" t="s">
        <v>1628</v>
      </c>
      <c r="J420" t="s">
        <v>189</v>
      </c>
      <c r="L420" t="s">
        <v>1600</v>
      </c>
      <c r="M420" t="s">
        <v>1606</v>
      </c>
      <c r="N420">
        <v>6</v>
      </c>
      <c r="P420">
        <v>12</v>
      </c>
      <c r="Q420">
        <v>12</v>
      </c>
      <c r="R420">
        <v>12</v>
      </c>
      <c r="S420">
        <v>12</v>
      </c>
      <c r="T420">
        <v>3</v>
      </c>
      <c r="U420">
        <v>2</v>
      </c>
      <c r="V420" t="s">
        <v>1607</v>
      </c>
      <c r="W420">
        <v>4</v>
      </c>
      <c r="X420" t="s">
        <v>1600</v>
      </c>
      <c r="Y420" t="s">
        <v>1619</v>
      </c>
      <c r="Z420" t="s">
        <v>252</v>
      </c>
      <c r="AA420" t="s">
        <v>14</v>
      </c>
      <c r="AL420" t="s">
        <v>1358</v>
      </c>
      <c r="AM420" t="s">
        <v>682</v>
      </c>
      <c r="AN420" t="s">
        <v>3455</v>
      </c>
      <c r="AO420" t="s">
        <v>3456</v>
      </c>
      <c r="AU420" t="s">
        <v>1713</v>
      </c>
      <c r="AV420">
        <v>55</v>
      </c>
      <c r="AW420">
        <v>60</v>
      </c>
      <c r="AX420">
        <f>LEN(Units[[#This Row],[special_rules]])</f>
        <v>42</v>
      </c>
    </row>
    <row r="421" spans="1:50" hidden="1" x14ac:dyDescent="0.25">
      <c r="A421">
        <v>420</v>
      </c>
      <c r="B421" t="s">
        <v>1714</v>
      </c>
      <c r="C421" t="s">
        <v>1604</v>
      </c>
      <c r="D421" t="str">
        <f>_xlfn.CONCAT(Units[[#This Row],[unit_name]],IF(Units[[#This Row],[attribut]]="","",_xlfn.CONCAT(" - ",Units[[#This Row],[attribut]])))</f>
        <v>GHOST ARK - Transforming Trooper - Mid HP</v>
      </c>
      <c r="E421">
        <v>4</v>
      </c>
      <c r="F421">
        <v>17</v>
      </c>
      <c r="G421" t="s">
        <v>1598</v>
      </c>
      <c r="H421">
        <v>1</v>
      </c>
      <c r="I421" t="s">
        <v>1626</v>
      </c>
      <c r="J421" t="s">
        <v>1628</v>
      </c>
      <c r="L421" t="s">
        <v>1606</v>
      </c>
      <c r="M421" t="s">
        <v>1611</v>
      </c>
      <c r="N421">
        <v>6</v>
      </c>
      <c r="P421">
        <v>11</v>
      </c>
      <c r="Q421">
        <v>11</v>
      </c>
      <c r="R421">
        <v>11</v>
      </c>
      <c r="S421">
        <v>8</v>
      </c>
      <c r="T421">
        <v>2</v>
      </c>
      <c r="U421">
        <v>2</v>
      </c>
      <c r="V421" t="s">
        <v>1612</v>
      </c>
      <c r="W421">
        <v>3</v>
      </c>
      <c r="X421" t="s">
        <v>1600</v>
      </c>
      <c r="Y421" t="s">
        <v>1619</v>
      </c>
      <c r="Z421" t="s">
        <v>252</v>
      </c>
      <c r="AA421" t="s">
        <v>14</v>
      </c>
      <c r="AL421" t="s">
        <v>1358</v>
      </c>
      <c r="AM421" t="s">
        <v>682</v>
      </c>
      <c r="AN421" t="s">
        <v>3455</v>
      </c>
      <c r="AO421" t="s">
        <v>3456</v>
      </c>
      <c r="AU421" t="s">
        <v>1713</v>
      </c>
      <c r="AV421">
        <v>30</v>
      </c>
      <c r="AW421">
        <v>30</v>
      </c>
      <c r="AX421">
        <f>LEN(Units[[#This Row],[special_rules]])</f>
        <v>42</v>
      </c>
    </row>
    <row r="422" spans="1:50" hidden="1" x14ac:dyDescent="0.25">
      <c r="A422">
        <v>421</v>
      </c>
      <c r="B422" t="s">
        <v>1714</v>
      </c>
      <c r="C422" t="s">
        <v>1608</v>
      </c>
      <c r="D422" t="str">
        <f>_xlfn.CONCAT(Units[[#This Row],[unit_name]],IF(Units[[#This Row],[attribut]]="","",_xlfn.CONCAT(" - ",Units[[#This Row],[attribut]])))</f>
        <v>GHOST ARK - Transforming Trooper - Low HP</v>
      </c>
      <c r="E422">
        <v>4</v>
      </c>
      <c r="F422">
        <v>17</v>
      </c>
      <c r="G422" t="s">
        <v>1598</v>
      </c>
      <c r="H422">
        <v>1</v>
      </c>
      <c r="I422" t="s">
        <v>1610</v>
      </c>
      <c r="J422" t="s">
        <v>1605</v>
      </c>
      <c r="L422" t="s">
        <v>1611</v>
      </c>
      <c r="M422" t="s">
        <v>1601</v>
      </c>
      <c r="N422">
        <v>6</v>
      </c>
      <c r="P422">
        <v>10</v>
      </c>
      <c r="Q422">
        <v>10</v>
      </c>
      <c r="R422">
        <v>10</v>
      </c>
      <c r="S422">
        <v>4</v>
      </c>
      <c r="T422">
        <v>1</v>
      </c>
      <c r="U422">
        <v>2</v>
      </c>
      <c r="V422" t="s">
        <v>1681</v>
      </c>
      <c r="W422">
        <v>2</v>
      </c>
      <c r="X422" t="s">
        <v>1600</v>
      </c>
      <c r="Y422" t="s">
        <v>1619</v>
      </c>
      <c r="Z422" t="s">
        <v>252</v>
      </c>
      <c r="AA422" t="s">
        <v>14</v>
      </c>
      <c r="AL422" t="s">
        <v>1358</v>
      </c>
      <c r="AM422" t="s">
        <v>682</v>
      </c>
      <c r="AN422" t="s">
        <v>3455</v>
      </c>
      <c r="AO422" t="s">
        <v>3456</v>
      </c>
      <c r="AU422" t="s">
        <v>1713</v>
      </c>
      <c r="AV422">
        <v>20</v>
      </c>
      <c r="AW422">
        <v>20</v>
      </c>
      <c r="AX422">
        <f>LEN(Units[[#This Row],[special_rules]])</f>
        <v>42</v>
      </c>
    </row>
    <row r="423" spans="1:50" hidden="1" x14ac:dyDescent="0.25">
      <c r="A423">
        <v>422</v>
      </c>
      <c r="B423" t="s">
        <v>1715</v>
      </c>
      <c r="C423" t="s">
        <v>1597</v>
      </c>
      <c r="D423" t="str">
        <f>_xlfn.CONCAT(Units[[#This Row],[unit_name]],IF(Units[[#This Row],[attribut]]="","",_xlfn.CONCAT(" - ",Units[[#This Row],[attribut]])))</f>
        <v>DOOMSDAY ARK - Ravage Gun System - Full HP</v>
      </c>
      <c r="E423">
        <v>4</v>
      </c>
      <c r="F423">
        <v>17</v>
      </c>
      <c r="G423" t="s">
        <v>1598</v>
      </c>
      <c r="H423">
        <v>1</v>
      </c>
      <c r="I423" t="s">
        <v>1599</v>
      </c>
      <c r="J423" t="s">
        <v>1694</v>
      </c>
      <c r="L423" t="s">
        <v>1600</v>
      </c>
      <c r="M423" t="s">
        <v>1606</v>
      </c>
      <c r="N423">
        <v>6</v>
      </c>
      <c r="P423">
        <v>12</v>
      </c>
      <c r="Q423">
        <v>12</v>
      </c>
      <c r="R423">
        <v>12</v>
      </c>
      <c r="S423">
        <v>14</v>
      </c>
      <c r="T423">
        <v>3</v>
      </c>
      <c r="U423">
        <v>2</v>
      </c>
      <c r="V423" t="s">
        <v>1601</v>
      </c>
      <c r="W423">
        <v>5</v>
      </c>
      <c r="X423" t="s">
        <v>1600</v>
      </c>
      <c r="Y423" t="s">
        <v>1619</v>
      </c>
      <c r="Z423" t="s">
        <v>3419</v>
      </c>
      <c r="AA423" t="s">
        <v>252</v>
      </c>
      <c r="AB423" t="s">
        <v>14</v>
      </c>
      <c r="AL423" t="s">
        <v>1360</v>
      </c>
      <c r="AM423" t="s">
        <v>684</v>
      </c>
      <c r="AU423" t="s">
        <v>1716</v>
      </c>
      <c r="AV423">
        <v>90</v>
      </c>
      <c r="AW423">
        <v>90</v>
      </c>
      <c r="AX423">
        <f>LEN(Units[[#This Row],[special_rules]])</f>
        <v>30</v>
      </c>
    </row>
    <row r="424" spans="1:50" hidden="1" x14ac:dyDescent="0.25">
      <c r="A424">
        <v>423</v>
      </c>
      <c r="B424" t="s">
        <v>1715</v>
      </c>
      <c r="C424" t="s">
        <v>1604</v>
      </c>
      <c r="D424" t="str">
        <f>_xlfn.CONCAT(Units[[#This Row],[unit_name]],IF(Units[[#This Row],[attribut]]="","",_xlfn.CONCAT(" - ",Units[[#This Row],[attribut]])))</f>
        <v>DOOMSDAY ARK - Ravage Gun System - Mid HP</v>
      </c>
      <c r="E424">
        <v>4</v>
      </c>
      <c r="F424">
        <v>17</v>
      </c>
      <c r="G424" t="s">
        <v>1598</v>
      </c>
      <c r="H424">
        <v>1</v>
      </c>
      <c r="I424" t="s">
        <v>163</v>
      </c>
      <c r="J424" t="s">
        <v>1599</v>
      </c>
      <c r="L424" t="s">
        <v>1606</v>
      </c>
      <c r="M424" t="s">
        <v>1611</v>
      </c>
      <c r="N424">
        <v>6</v>
      </c>
      <c r="P424">
        <v>11</v>
      </c>
      <c r="Q424">
        <v>11</v>
      </c>
      <c r="R424">
        <v>11</v>
      </c>
      <c r="S424">
        <v>9</v>
      </c>
      <c r="T424">
        <v>2</v>
      </c>
      <c r="U424">
        <v>2</v>
      </c>
      <c r="V424" t="s">
        <v>1607</v>
      </c>
      <c r="W424">
        <v>4</v>
      </c>
      <c r="X424" t="s">
        <v>1600</v>
      </c>
      <c r="Y424" t="s">
        <v>1619</v>
      </c>
      <c r="Z424" t="s">
        <v>3419</v>
      </c>
      <c r="AA424" t="s">
        <v>252</v>
      </c>
      <c r="AB424" t="s">
        <v>14</v>
      </c>
      <c r="AL424" t="s">
        <v>1360</v>
      </c>
      <c r="AM424" t="s">
        <v>684</v>
      </c>
      <c r="AU424" t="s">
        <v>1716</v>
      </c>
      <c r="AV424">
        <v>55</v>
      </c>
      <c r="AW424">
        <v>60</v>
      </c>
      <c r="AX424">
        <f>LEN(Units[[#This Row],[special_rules]])</f>
        <v>30</v>
      </c>
    </row>
    <row r="425" spans="1:50" hidden="1" x14ac:dyDescent="0.25">
      <c r="A425">
        <v>424</v>
      </c>
      <c r="B425" t="s">
        <v>1715</v>
      </c>
      <c r="C425" t="s">
        <v>1608</v>
      </c>
      <c r="D425" t="str">
        <f>_xlfn.CONCAT(Units[[#This Row],[unit_name]],IF(Units[[#This Row],[attribut]]="","",_xlfn.CONCAT(" - ",Units[[#This Row],[attribut]])))</f>
        <v>DOOMSDAY ARK - Ravage Gun System - Low HP</v>
      </c>
      <c r="E425">
        <v>4</v>
      </c>
      <c r="F425">
        <v>17</v>
      </c>
      <c r="G425" t="s">
        <v>1598</v>
      </c>
      <c r="H425">
        <v>1</v>
      </c>
      <c r="I425" t="s">
        <v>1610</v>
      </c>
      <c r="J425" t="s">
        <v>1605</v>
      </c>
      <c r="L425" t="s">
        <v>1611</v>
      </c>
      <c r="M425" t="s">
        <v>1601</v>
      </c>
      <c r="N425">
        <v>6</v>
      </c>
      <c r="P425">
        <v>10</v>
      </c>
      <c r="Q425">
        <v>10</v>
      </c>
      <c r="R425">
        <v>10</v>
      </c>
      <c r="S425">
        <v>5</v>
      </c>
      <c r="T425">
        <v>1</v>
      </c>
      <c r="U425">
        <v>2</v>
      </c>
      <c r="V425" t="s">
        <v>1612</v>
      </c>
      <c r="W425">
        <v>3</v>
      </c>
      <c r="X425" t="s">
        <v>1600</v>
      </c>
      <c r="Y425" t="s">
        <v>1619</v>
      </c>
      <c r="Z425" t="s">
        <v>3419</v>
      </c>
      <c r="AA425" t="s">
        <v>252</v>
      </c>
      <c r="AB425" t="s">
        <v>14</v>
      </c>
      <c r="AL425" t="s">
        <v>1360</v>
      </c>
      <c r="AM425" t="s">
        <v>684</v>
      </c>
      <c r="AU425" t="s">
        <v>1716</v>
      </c>
      <c r="AV425">
        <v>25</v>
      </c>
      <c r="AW425">
        <v>20</v>
      </c>
      <c r="AX425">
        <f>LEN(Units[[#This Row],[special_rules]])</f>
        <v>30</v>
      </c>
    </row>
    <row r="426" spans="1:50" hidden="1" x14ac:dyDescent="0.25">
      <c r="A426">
        <v>425</v>
      </c>
      <c r="B426" t="s">
        <v>1717</v>
      </c>
      <c r="C426" t="s">
        <v>1597</v>
      </c>
      <c r="D426" t="str">
        <f>_xlfn.CONCAT(Units[[#This Row],[unit_name]],IF(Units[[#This Row],[attribut]]="","",_xlfn.CONCAT(" - ",Units[[#This Row],[attribut]])))</f>
        <v>ANNIHILATION BARGE - Thunder Machine - Full HP</v>
      </c>
      <c r="E426">
        <v>4</v>
      </c>
      <c r="F426">
        <v>17</v>
      </c>
      <c r="G426" t="s">
        <v>1598</v>
      </c>
      <c r="H426">
        <v>1</v>
      </c>
      <c r="I426" t="s">
        <v>1599</v>
      </c>
      <c r="J426" t="s">
        <v>1694</v>
      </c>
      <c r="L426" t="s">
        <v>1600</v>
      </c>
      <c r="M426" t="s">
        <v>1606</v>
      </c>
      <c r="N426">
        <v>6</v>
      </c>
      <c r="P426">
        <v>11</v>
      </c>
      <c r="Q426">
        <v>11</v>
      </c>
      <c r="R426">
        <v>11</v>
      </c>
      <c r="S426">
        <v>9</v>
      </c>
      <c r="T426">
        <v>3</v>
      </c>
      <c r="U426">
        <v>2</v>
      </c>
      <c r="V426" t="s">
        <v>1607</v>
      </c>
      <c r="W426">
        <v>4</v>
      </c>
      <c r="X426" t="s">
        <v>1600</v>
      </c>
      <c r="Y426" t="s">
        <v>1619</v>
      </c>
      <c r="Z426" t="s">
        <v>317</v>
      </c>
      <c r="AA426" t="s">
        <v>324</v>
      </c>
      <c r="AB426" t="s">
        <v>14</v>
      </c>
      <c r="AL426" t="s">
        <v>1362</v>
      </c>
      <c r="AM426" t="s">
        <v>684</v>
      </c>
      <c r="AU426" t="s">
        <v>1716</v>
      </c>
      <c r="AV426">
        <v>60</v>
      </c>
      <c r="AW426">
        <v>60</v>
      </c>
      <c r="AX426">
        <f>LEN(Units[[#This Row],[special_rules]])</f>
        <v>30</v>
      </c>
    </row>
    <row r="427" spans="1:50" hidden="1" x14ac:dyDescent="0.25">
      <c r="A427">
        <v>426</v>
      </c>
      <c r="B427" t="s">
        <v>1717</v>
      </c>
      <c r="C427" t="s">
        <v>1604</v>
      </c>
      <c r="D427" t="str">
        <f>_xlfn.CONCAT(Units[[#This Row],[unit_name]],IF(Units[[#This Row],[attribut]]="","",_xlfn.CONCAT(" - ",Units[[#This Row],[attribut]])))</f>
        <v>ANNIHILATION BARGE - Thunder Machine - Mid HP</v>
      </c>
      <c r="E427">
        <v>4</v>
      </c>
      <c r="F427">
        <v>17</v>
      </c>
      <c r="G427" t="s">
        <v>1598</v>
      </c>
      <c r="H427">
        <v>1</v>
      </c>
      <c r="I427" t="s">
        <v>163</v>
      </c>
      <c r="J427" t="s">
        <v>1599</v>
      </c>
      <c r="L427" t="s">
        <v>1606</v>
      </c>
      <c r="M427" t="s">
        <v>1611</v>
      </c>
      <c r="N427">
        <v>6</v>
      </c>
      <c r="P427">
        <v>10</v>
      </c>
      <c r="Q427">
        <v>10</v>
      </c>
      <c r="R427">
        <v>10</v>
      </c>
      <c r="S427">
        <v>6</v>
      </c>
      <c r="T427">
        <v>2</v>
      </c>
      <c r="U427">
        <v>2</v>
      </c>
      <c r="V427" t="s">
        <v>1612</v>
      </c>
      <c r="W427">
        <v>3</v>
      </c>
      <c r="X427" t="s">
        <v>1600</v>
      </c>
      <c r="Y427" t="s">
        <v>1619</v>
      </c>
      <c r="Z427" t="s">
        <v>317</v>
      </c>
      <c r="AA427" t="s">
        <v>324</v>
      </c>
      <c r="AB427" t="s">
        <v>14</v>
      </c>
      <c r="AL427" t="s">
        <v>1362</v>
      </c>
      <c r="AM427" t="s">
        <v>684</v>
      </c>
      <c r="AU427" t="s">
        <v>1716</v>
      </c>
      <c r="AV427">
        <v>40</v>
      </c>
      <c r="AW427">
        <v>40</v>
      </c>
      <c r="AX427">
        <f>LEN(Units[[#This Row],[special_rules]])</f>
        <v>30</v>
      </c>
    </row>
    <row r="428" spans="1:50" hidden="1" x14ac:dyDescent="0.25">
      <c r="A428">
        <v>427</v>
      </c>
      <c r="B428" t="s">
        <v>1717</v>
      </c>
      <c r="C428" t="s">
        <v>1608</v>
      </c>
      <c r="D428" t="str">
        <f>_xlfn.CONCAT(Units[[#This Row],[unit_name]],IF(Units[[#This Row],[attribut]]="","",_xlfn.CONCAT(" - ",Units[[#This Row],[attribut]])))</f>
        <v>ANNIHILATION BARGE - Thunder Machine - Low HP</v>
      </c>
      <c r="E428">
        <v>4</v>
      </c>
      <c r="F428">
        <v>17</v>
      </c>
      <c r="G428" t="s">
        <v>1598</v>
      </c>
      <c r="H428">
        <v>1</v>
      </c>
      <c r="I428" t="s">
        <v>1610</v>
      </c>
      <c r="J428" t="s">
        <v>1605</v>
      </c>
      <c r="L428" t="s">
        <v>1611</v>
      </c>
      <c r="M428" t="s">
        <v>1601</v>
      </c>
      <c r="N428">
        <v>6</v>
      </c>
      <c r="P428">
        <v>9</v>
      </c>
      <c r="Q428">
        <v>9</v>
      </c>
      <c r="R428">
        <v>9</v>
      </c>
      <c r="S428">
        <v>3</v>
      </c>
      <c r="T428">
        <v>1</v>
      </c>
      <c r="U428">
        <v>2</v>
      </c>
      <c r="V428" t="s">
        <v>1681</v>
      </c>
      <c r="W428">
        <v>2</v>
      </c>
      <c r="X428" t="s">
        <v>1600</v>
      </c>
      <c r="Y428" t="s">
        <v>1619</v>
      </c>
      <c r="Z428" t="s">
        <v>317</v>
      </c>
      <c r="AA428" t="s">
        <v>324</v>
      </c>
      <c r="AB428" t="s">
        <v>14</v>
      </c>
      <c r="AL428" t="s">
        <v>1362</v>
      </c>
      <c r="AM428" t="s">
        <v>684</v>
      </c>
      <c r="AU428" t="s">
        <v>1716</v>
      </c>
      <c r="AV428">
        <v>20</v>
      </c>
      <c r="AW428">
        <v>20</v>
      </c>
      <c r="AX428">
        <f>LEN(Units[[#This Row],[special_rules]])</f>
        <v>30</v>
      </c>
    </row>
    <row r="429" spans="1:50" hidden="1" x14ac:dyDescent="0.25">
      <c r="A429">
        <v>428</v>
      </c>
      <c r="B429" t="s">
        <v>1718</v>
      </c>
      <c r="C429" t="s">
        <v>1597</v>
      </c>
      <c r="D429" t="str">
        <f>_xlfn.CONCAT(Units[[#This Row],[unit_name]],IF(Units[[#This Row],[attribut]]="","",_xlfn.CONCAT(" - ",Units[[#This Row],[attribut]])))</f>
        <v>ANNIHILATION BARGE - Core Decimator - Full HP</v>
      </c>
      <c r="E429">
        <v>4</v>
      </c>
      <c r="F429">
        <v>17</v>
      </c>
      <c r="G429" t="s">
        <v>1598</v>
      </c>
      <c r="H429">
        <v>1</v>
      </c>
      <c r="I429" t="s">
        <v>1599</v>
      </c>
      <c r="J429" t="s">
        <v>1694</v>
      </c>
      <c r="L429" t="s">
        <v>1600</v>
      </c>
      <c r="M429" t="s">
        <v>1606</v>
      </c>
      <c r="N429">
        <v>6</v>
      </c>
      <c r="P429">
        <v>11</v>
      </c>
      <c r="Q429">
        <v>11</v>
      </c>
      <c r="R429">
        <v>11</v>
      </c>
      <c r="S429">
        <v>9</v>
      </c>
      <c r="T429">
        <v>3</v>
      </c>
      <c r="U429">
        <v>2</v>
      </c>
      <c r="V429" t="s">
        <v>1607</v>
      </c>
      <c r="W429">
        <v>4</v>
      </c>
      <c r="X429" t="s">
        <v>1600</v>
      </c>
      <c r="Y429" t="s">
        <v>1619</v>
      </c>
      <c r="Z429" t="s">
        <v>179</v>
      </c>
      <c r="AA429" t="s">
        <v>324</v>
      </c>
      <c r="AB429" t="s">
        <v>14</v>
      </c>
      <c r="AL429" t="s">
        <v>1362</v>
      </c>
      <c r="AM429" t="s">
        <v>684</v>
      </c>
      <c r="AU429" t="s">
        <v>1716</v>
      </c>
      <c r="AV429">
        <v>60</v>
      </c>
      <c r="AW429">
        <v>60</v>
      </c>
      <c r="AX429">
        <f>LEN(Units[[#This Row],[special_rules]])</f>
        <v>30</v>
      </c>
    </row>
    <row r="430" spans="1:50" hidden="1" x14ac:dyDescent="0.25">
      <c r="A430">
        <v>429</v>
      </c>
      <c r="B430" t="s">
        <v>1718</v>
      </c>
      <c r="C430" t="s">
        <v>1604</v>
      </c>
      <c r="D430" t="str">
        <f>_xlfn.CONCAT(Units[[#This Row],[unit_name]],IF(Units[[#This Row],[attribut]]="","",_xlfn.CONCAT(" - ",Units[[#This Row],[attribut]])))</f>
        <v>ANNIHILATION BARGE - Core Decimator - Mid HP</v>
      </c>
      <c r="E430">
        <v>4</v>
      </c>
      <c r="F430">
        <v>17</v>
      </c>
      <c r="G430" t="s">
        <v>1598</v>
      </c>
      <c r="H430">
        <v>1</v>
      </c>
      <c r="I430" t="s">
        <v>163</v>
      </c>
      <c r="J430" t="s">
        <v>1599</v>
      </c>
      <c r="L430" t="s">
        <v>1606</v>
      </c>
      <c r="M430" t="s">
        <v>1611</v>
      </c>
      <c r="N430">
        <v>6</v>
      </c>
      <c r="P430">
        <v>10</v>
      </c>
      <c r="Q430">
        <v>10</v>
      </c>
      <c r="R430">
        <v>10</v>
      </c>
      <c r="S430">
        <v>6</v>
      </c>
      <c r="T430">
        <v>2</v>
      </c>
      <c r="U430">
        <v>2</v>
      </c>
      <c r="V430" t="s">
        <v>1612</v>
      </c>
      <c r="W430">
        <v>3</v>
      </c>
      <c r="X430" t="s">
        <v>1600</v>
      </c>
      <c r="Y430" t="s">
        <v>1619</v>
      </c>
      <c r="Z430" t="s">
        <v>179</v>
      </c>
      <c r="AA430" t="s">
        <v>324</v>
      </c>
      <c r="AB430" t="s">
        <v>14</v>
      </c>
      <c r="AL430" t="s">
        <v>1362</v>
      </c>
      <c r="AM430" t="s">
        <v>684</v>
      </c>
      <c r="AU430" t="s">
        <v>1716</v>
      </c>
      <c r="AV430">
        <v>40</v>
      </c>
      <c r="AW430">
        <v>40</v>
      </c>
      <c r="AX430">
        <f>LEN(Units[[#This Row],[special_rules]])</f>
        <v>30</v>
      </c>
    </row>
    <row r="431" spans="1:50" hidden="1" x14ac:dyDescent="0.25">
      <c r="A431">
        <v>430</v>
      </c>
      <c r="B431" t="s">
        <v>1718</v>
      </c>
      <c r="C431" t="s">
        <v>1608</v>
      </c>
      <c r="D431" t="str">
        <f>_xlfn.CONCAT(Units[[#This Row],[unit_name]],IF(Units[[#This Row],[attribut]]="","",_xlfn.CONCAT(" - ",Units[[#This Row],[attribut]])))</f>
        <v>ANNIHILATION BARGE - Core Decimator - Low HP</v>
      </c>
      <c r="E431">
        <v>4</v>
      </c>
      <c r="F431">
        <v>17</v>
      </c>
      <c r="G431" t="s">
        <v>1598</v>
      </c>
      <c r="H431">
        <v>1</v>
      </c>
      <c r="I431" t="s">
        <v>1610</v>
      </c>
      <c r="J431" t="s">
        <v>1605</v>
      </c>
      <c r="L431" t="s">
        <v>1611</v>
      </c>
      <c r="M431" t="s">
        <v>1601</v>
      </c>
      <c r="N431">
        <v>6</v>
      </c>
      <c r="P431">
        <v>9</v>
      </c>
      <c r="Q431">
        <v>9</v>
      </c>
      <c r="R431">
        <v>9</v>
      </c>
      <c r="S431">
        <v>3</v>
      </c>
      <c r="T431">
        <v>1</v>
      </c>
      <c r="U431">
        <v>2</v>
      </c>
      <c r="V431" t="s">
        <v>1681</v>
      </c>
      <c r="W431">
        <v>2</v>
      </c>
      <c r="X431" t="s">
        <v>1600</v>
      </c>
      <c r="Y431" t="s">
        <v>1619</v>
      </c>
      <c r="Z431" t="s">
        <v>179</v>
      </c>
      <c r="AA431" t="s">
        <v>324</v>
      </c>
      <c r="AB431" t="s">
        <v>14</v>
      </c>
      <c r="AL431" t="s">
        <v>1362</v>
      </c>
      <c r="AM431" t="s">
        <v>684</v>
      </c>
      <c r="AU431" t="s">
        <v>1716</v>
      </c>
      <c r="AV431">
        <v>20</v>
      </c>
      <c r="AW431">
        <v>20</v>
      </c>
      <c r="AX431">
        <f>LEN(Units[[#This Row],[special_rules]])</f>
        <v>30</v>
      </c>
    </row>
    <row r="432" spans="1:50" hidden="1" x14ac:dyDescent="0.25">
      <c r="A432">
        <v>431</v>
      </c>
      <c r="B432" t="s">
        <v>1699</v>
      </c>
      <c r="C432" t="s">
        <v>1597</v>
      </c>
      <c r="D432" t="str">
        <f>_xlfn.CONCAT(Units[[#This Row],[unit_name]],IF(Units[[#This Row],[attribut]]="","",_xlfn.CONCAT(" - ",Units[[#This Row],[attribut]])))</f>
        <v>MONOLITH - Dimensional Colossus - Full HP</v>
      </c>
      <c r="E432">
        <v>4</v>
      </c>
      <c r="F432">
        <v>17</v>
      </c>
      <c r="G432" t="s">
        <v>1598</v>
      </c>
      <c r="H432">
        <v>1</v>
      </c>
      <c r="I432" t="s">
        <v>1626</v>
      </c>
      <c r="J432" t="s">
        <v>1628</v>
      </c>
      <c r="L432" t="s">
        <v>1602</v>
      </c>
      <c r="M432" t="s">
        <v>1600</v>
      </c>
      <c r="N432">
        <v>8</v>
      </c>
      <c r="P432">
        <v>17</v>
      </c>
      <c r="Q432">
        <v>17</v>
      </c>
      <c r="R432">
        <v>17</v>
      </c>
      <c r="S432">
        <v>20</v>
      </c>
      <c r="T432">
        <v>3</v>
      </c>
      <c r="U432">
        <v>2</v>
      </c>
      <c r="V432" t="s">
        <v>1607</v>
      </c>
      <c r="W432">
        <v>8</v>
      </c>
      <c r="X432" t="s">
        <v>1602</v>
      </c>
      <c r="Y432" t="s">
        <v>1619</v>
      </c>
      <c r="Z432" t="s">
        <v>580</v>
      </c>
      <c r="AA432" t="s">
        <v>175</v>
      </c>
      <c r="AB432" t="s">
        <v>581</v>
      </c>
      <c r="AC432" t="s">
        <v>439</v>
      </c>
      <c r="AL432" t="s">
        <v>1364</v>
      </c>
      <c r="AM432" t="s">
        <v>684</v>
      </c>
      <c r="AN432" t="s">
        <v>3457</v>
      </c>
      <c r="AO432" t="s">
        <v>3456</v>
      </c>
      <c r="AU432" t="s">
        <v>1700</v>
      </c>
      <c r="AV432">
        <v>100</v>
      </c>
      <c r="AW432">
        <v>100</v>
      </c>
      <c r="AX432">
        <f>LEN(Units[[#This Row],[special_rules]])</f>
        <v>45</v>
      </c>
    </row>
    <row r="433" spans="1:50" hidden="1" x14ac:dyDescent="0.25">
      <c r="A433">
        <v>432</v>
      </c>
      <c r="B433" t="s">
        <v>1699</v>
      </c>
      <c r="C433" t="s">
        <v>1604</v>
      </c>
      <c r="D433" t="str">
        <f>_xlfn.CONCAT(Units[[#This Row],[unit_name]],IF(Units[[#This Row],[attribut]]="","",_xlfn.CONCAT(" - ",Units[[#This Row],[attribut]])))</f>
        <v>MONOLITH - Dimensional Colossus - Mid HP</v>
      </c>
      <c r="E433">
        <v>4</v>
      </c>
      <c r="F433">
        <v>17</v>
      </c>
      <c r="G433" t="s">
        <v>1598</v>
      </c>
      <c r="H433">
        <v>1</v>
      </c>
      <c r="I433" t="s">
        <v>1625</v>
      </c>
      <c r="J433" t="s">
        <v>1626</v>
      </c>
      <c r="L433" t="s">
        <v>1600</v>
      </c>
      <c r="M433" t="s">
        <v>1606</v>
      </c>
      <c r="N433">
        <v>8</v>
      </c>
      <c r="P433">
        <v>16</v>
      </c>
      <c r="Q433">
        <v>16</v>
      </c>
      <c r="R433">
        <v>16</v>
      </c>
      <c r="S433">
        <v>13</v>
      </c>
      <c r="T433">
        <v>2</v>
      </c>
      <c r="U433">
        <v>2</v>
      </c>
      <c r="V433" t="s">
        <v>1612</v>
      </c>
      <c r="W433">
        <v>7</v>
      </c>
      <c r="X433" t="s">
        <v>1602</v>
      </c>
      <c r="Y433" t="s">
        <v>1619</v>
      </c>
      <c r="Z433" t="s">
        <v>580</v>
      </c>
      <c r="AA433" t="s">
        <v>175</v>
      </c>
      <c r="AB433" t="s">
        <v>581</v>
      </c>
      <c r="AC433" t="s">
        <v>439</v>
      </c>
      <c r="AL433" t="s">
        <v>1364</v>
      </c>
      <c r="AM433" t="s">
        <v>684</v>
      </c>
      <c r="AN433" t="s">
        <v>3457</v>
      </c>
      <c r="AO433" t="s">
        <v>3456</v>
      </c>
      <c r="AU433" t="s">
        <v>1700</v>
      </c>
      <c r="AV433">
        <v>70</v>
      </c>
      <c r="AW433">
        <v>70</v>
      </c>
      <c r="AX433">
        <f>LEN(Units[[#This Row],[special_rules]])</f>
        <v>45</v>
      </c>
    </row>
    <row r="434" spans="1:50" hidden="1" x14ac:dyDescent="0.25">
      <c r="A434">
        <v>433</v>
      </c>
      <c r="B434" t="s">
        <v>1699</v>
      </c>
      <c r="C434" t="s">
        <v>1608</v>
      </c>
      <c r="D434" t="str">
        <f>_xlfn.CONCAT(Units[[#This Row],[unit_name]],IF(Units[[#This Row],[attribut]]="","",_xlfn.CONCAT(" - ",Units[[#This Row],[attribut]])))</f>
        <v>MONOLITH - Dimensional Colossus - Low HP</v>
      </c>
      <c r="E434">
        <v>4</v>
      </c>
      <c r="F434">
        <v>17</v>
      </c>
      <c r="G434" t="s">
        <v>1598</v>
      </c>
      <c r="H434">
        <v>1</v>
      </c>
      <c r="I434" t="s">
        <v>1609</v>
      </c>
      <c r="J434" t="s">
        <v>1610</v>
      </c>
      <c r="L434" t="s">
        <v>1606</v>
      </c>
      <c r="M434" t="s">
        <v>1611</v>
      </c>
      <c r="N434">
        <v>8</v>
      </c>
      <c r="P434">
        <v>15</v>
      </c>
      <c r="Q434">
        <v>15</v>
      </c>
      <c r="R434">
        <v>15</v>
      </c>
      <c r="S434">
        <v>7</v>
      </c>
      <c r="T434">
        <v>1</v>
      </c>
      <c r="U434">
        <v>2</v>
      </c>
      <c r="V434" t="s">
        <v>1681</v>
      </c>
      <c r="W434">
        <v>6</v>
      </c>
      <c r="X434" t="s">
        <v>1602</v>
      </c>
      <c r="Y434" t="s">
        <v>1619</v>
      </c>
      <c r="Z434" t="s">
        <v>580</v>
      </c>
      <c r="AA434" t="s">
        <v>175</v>
      </c>
      <c r="AB434" t="s">
        <v>581</v>
      </c>
      <c r="AC434" t="s">
        <v>439</v>
      </c>
      <c r="AL434" t="s">
        <v>1364</v>
      </c>
      <c r="AM434" t="s">
        <v>684</v>
      </c>
      <c r="AN434" t="s">
        <v>3457</v>
      </c>
      <c r="AO434" t="s">
        <v>3456</v>
      </c>
      <c r="AU434" t="s">
        <v>1700</v>
      </c>
      <c r="AV434">
        <v>30</v>
      </c>
      <c r="AW434">
        <v>30</v>
      </c>
      <c r="AX434">
        <f>LEN(Units[[#This Row],[special_rules]])</f>
        <v>45</v>
      </c>
    </row>
    <row r="435" spans="1:50" hidden="1" x14ac:dyDescent="0.25">
      <c r="A435">
        <v>434</v>
      </c>
      <c r="B435" t="s">
        <v>1872</v>
      </c>
      <c r="D435" t="str">
        <f>_xlfn.CONCAT(Units[[#This Row],[unit_name]],IF(Units[[#This Row],[attribut]]="","",_xlfn.CONCAT(" - ",Units[[#This Row],[attribut]])))</f>
        <v>ARCHON - Syrenyx Venomspire</v>
      </c>
      <c r="E435">
        <v>3</v>
      </c>
      <c r="F435">
        <v>16</v>
      </c>
      <c r="G435" t="s">
        <v>1744</v>
      </c>
      <c r="H435">
        <v>1</v>
      </c>
      <c r="I435" t="s">
        <v>241</v>
      </c>
      <c r="L435" t="s">
        <v>1602</v>
      </c>
      <c r="M435" t="s">
        <v>1602</v>
      </c>
      <c r="N435">
        <v>3</v>
      </c>
      <c r="O435">
        <v>3</v>
      </c>
      <c r="S435">
        <v>4</v>
      </c>
      <c r="T435">
        <v>7</v>
      </c>
      <c r="U435">
        <v>7</v>
      </c>
      <c r="V435" t="s">
        <v>1601</v>
      </c>
      <c r="W435">
        <v>1</v>
      </c>
      <c r="X435" t="s">
        <v>1606</v>
      </c>
      <c r="Y435" t="s">
        <v>1740</v>
      </c>
      <c r="Z435" t="s">
        <v>329</v>
      </c>
      <c r="AA435" t="s">
        <v>99</v>
      </c>
      <c r="AL435" t="s">
        <v>1518</v>
      </c>
      <c r="AM435" t="s">
        <v>1520</v>
      </c>
      <c r="AN435" t="s">
        <v>1521</v>
      </c>
      <c r="AU435" t="s">
        <v>1873</v>
      </c>
      <c r="AV435">
        <v>90</v>
      </c>
      <c r="AW435">
        <v>90</v>
      </c>
      <c r="AX435">
        <f>LEN(Units[[#This Row],[special_rules]])</f>
        <v>69</v>
      </c>
    </row>
    <row r="436" spans="1:50" hidden="1" x14ac:dyDescent="0.25">
      <c r="A436">
        <v>435</v>
      </c>
      <c r="B436" t="s">
        <v>1874</v>
      </c>
      <c r="D436" t="str">
        <f>_xlfn.CONCAT(Units[[#This Row],[unit_name]],IF(Units[[#This Row],[attribut]]="","",_xlfn.CONCAT(" - ",Units[[#This Row],[attribut]])))</f>
        <v>DRAZHAR - Drazhar, Master of Blades</v>
      </c>
      <c r="E436">
        <v>3</v>
      </c>
      <c r="F436">
        <v>16</v>
      </c>
      <c r="G436" t="s">
        <v>1744</v>
      </c>
      <c r="H436">
        <v>1</v>
      </c>
      <c r="I436" t="s">
        <v>1626</v>
      </c>
      <c r="M436" t="s">
        <v>1602</v>
      </c>
      <c r="N436">
        <v>5</v>
      </c>
      <c r="O436">
        <v>3</v>
      </c>
      <c r="S436">
        <v>5</v>
      </c>
      <c r="T436">
        <v>7</v>
      </c>
      <c r="U436">
        <v>7</v>
      </c>
      <c r="V436" t="s">
        <v>1601</v>
      </c>
      <c r="W436">
        <v>1</v>
      </c>
      <c r="X436" t="s">
        <v>1602</v>
      </c>
      <c r="Y436" t="s">
        <v>1619</v>
      </c>
      <c r="Z436" t="s">
        <v>1875</v>
      </c>
      <c r="AL436" t="s">
        <v>1523</v>
      </c>
      <c r="AM436" t="s">
        <v>1525</v>
      </c>
      <c r="AN436" t="s">
        <v>1527</v>
      </c>
      <c r="AU436" t="s">
        <v>1876</v>
      </c>
      <c r="AV436">
        <v>190</v>
      </c>
      <c r="AW436">
        <v>190</v>
      </c>
      <c r="AX436">
        <f>LEN(Units[[#This Row],[special_rules]])</f>
        <v>83</v>
      </c>
    </row>
    <row r="437" spans="1:50" hidden="1" x14ac:dyDescent="0.25">
      <c r="A437">
        <v>436</v>
      </c>
      <c r="B437" t="s">
        <v>1877</v>
      </c>
      <c r="D437" t="str">
        <f>_xlfn.CONCAT(Units[[#This Row],[unit_name]],IF(Units[[#This Row],[attribut]]="","",_xlfn.CONCAT(" - ",Units[[#This Row],[attribut]])))</f>
        <v>LELITH HESPERAX - Lelith Hesperax, The Queen of Knives</v>
      </c>
      <c r="E437">
        <v>3</v>
      </c>
      <c r="F437">
        <v>16</v>
      </c>
      <c r="G437" t="s">
        <v>1744</v>
      </c>
      <c r="H437">
        <v>1</v>
      </c>
      <c r="I437" t="s">
        <v>241</v>
      </c>
      <c r="M437" t="s">
        <v>1602</v>
      </c>
      <c r="N437">
        <v>3</v>
      </c>
      <c r="O437">
        <v>3</v>
      </c>
      <c r="S437">
        <v>3</v>
      </c>
      <c r="T437">
        <v>4</v>
      </c>
      <c r="U437">
        <v>9</v>
      </c>
      <c r="V437" t="s">
        <v>1601</v>
      </c>
      <c r="W437">
        <v>1</v>
      </c>
      <c r="X437" t="s">
        <v>1601</v>
      </c>
      <c r="Y437" t="s">
        <v>1878</v>
      </c>
      <c r="Z437" t="s">
        <v>100</v>
      </c>
      <c r="AL437" t="s">
        <v>1529</v>
      </c>
      <c r="AM437" t="s">
        <v>1531</v>
      </c>
      <c r="AN437" t="s">
        <v>1533</v>
      </c>
      <c r="AO437" t="s">
        <v>1535</v>
      </c>
      <c r="AP437" t="s">
        <v>1537</v>
      </c>
      <c r="AU437" t="s">
        <v>1879</v>
      </c>
      <c r="AV437">
        <v>150</v>
      </c>
      <c r="AW437">
        <v>150</v>
      </c>
      <c r="AX437">
        <f>LEN(Units[[#This Row],[special_rules]])</f>
        <v>54</v>
      </c>
    </row>
    <row r="438" spans="1:50" hidden="1" x14ac:dyDescent="0.25">
      <c r="A438">
        <v>437</v>
      </c>
      <c r="B438" t="s">
        <v>2089</v>
      </c>
      <c r="D438" t="str">
        <f>_xlfn.CONCAT(Units[[#This Row],[unit_name]],IF(Units[[#This Row],[attribut]]="","",_xlfn.CONCAT(" - ",Units[[#This Row],[attribut]])))</f>
        <v>KABALITE WARRIORS - Venomclad Corsairs</v>
      </c>
      <c r="E438">
        <v>3</v>
      </c>
      <c r="F438">
        <v>16</v>
      </c>
      <c r="G438" t="s">
        <v>1744</v>
      </c>
      <c r="H438">
        <v>10</v>
      </c>
      <c r="I438" t="s">
        <v>241</v>
      </c>
      <c r="L438" t="s">
        <v>1600</v>
      </c>
      <c r="M438" t="s">
        <v>1600</v>
      </c>
      <c r="N438">
        <v>3</v>
      </c>
      <c r="O438">
        <v>3</v>
      </c>
      <c r="S438">
        <v>1</v>
      </c>
      <c r="T438">
        <v>2</v>
      </c>
      <c r="U438">
        <v>5</v>
      </c>
      <c r="V438" t="s">
        <v>1601</v>
      </c>
      <c r="W438">
        <v>2</v>
      </c>
      <c r="X438" t="s">
        <v>1606</v>
      </c>
      <c r="Z438" t="s">
        <v>169</v>
      </c>
      <c r="AA438" t="s">
        <v>9</v>
      </c>
      <c r="AB438" t="s">
        <v>167</v>
      </c>
      <c r="AC438" t="s">
        <v>569</v>
      </c>
      <c r="AD438" t="s">
        <v>570</v>
      </c>
      <c r="AE438" t="s">
        <v>60</v>
      </c>
      <c r="AL438" t="s">
        <v>1539</v>
      </c>
      <c r="AU438" t="s">
        <v>2090</v>
      </c>
      <c r="AV438">
        <v>120</v>
      </c>
      <c r="AW438">
        <v>100</v>
      </c>
      <c r="AX438">
        <f>LEN(Units[[#This Row],[special_rules]])</f>
        <v>38</v>
      </c>
    </row>
    <row r="439" spans="1:50" hidden="1" x14ac:dyDescent="0.25">
      <c r="A439">
        <v>438</v>
      </c>
      <c r="B439" t="s">
        <v>2091</v>
      </c>
      <c r="D439" t="str">
        <f>_xlfn.CONCAT(Units[[#This Row],[unit_name]],IF(Units[[#This Row],[attribut]]="","",_xlfn.CONCAT(" - ",Units[[#This Row],[attribut]])))</f>
        <v>KABALITE WARRIORS - Nightshade Raiders</v>
      </c>
      <c r="E439">
        <v>3</v>
      </c>
      <c r="F439">
        <v>16</v>
      </c>
      <c r="G439" t="s">
        <v>1744</v>
      </c>
      <c r="H439">
        <v>10</v>
      </c>
      <c r="I439" t="s">
        <v>241</v>
      </c>
      <c r="L439" t="s">
        <v>1600</v>
      </c>
      <c r="M439" t="s">
        <v>1600</v>
      </c>
      <c r="N439">
        <v>3</v>
      </c>
      <c r="O439">
        <v>3</v>
      </c>
      <c r="S439">
        <v>1</v>
      </c>
      <c r="T439">
        <v>2</v>
      </c>
      <c r="U439">
        <v>5</v>
      </c>
      <c r="V439" t="s">
        <v>1601</v>
      </c>
      <c r="W439">
        <v>2</v>
      </c>
      <c r="X439" t="s">
        <v>1606</v>
      </c>
      <c r="Z439" t="s">
        <v>169</v>
      </c>
      <c r="AA439" t="s">
        <v>9</v>
      </c>
      <c r="AB439" t="s">
        <v>167</v>
      </c>
      <c r="AC439" t="s">
        <v>315</v>
      </c>
      <c r="AD439" t="s">
        <v>572</v>
      </c>
      <c r="AE439" t="s">
        <v>60</v>
      </c>
      <c r="AL439" t="s">
        <v>1539</v>
      </c>
      <c r="AU439" t="s">
        <v>2090</v>
      </c>
      <c r="AV439">
        <v>125</v>
      </c>
      <c r="AW439">
        <v>100</v>
      </c>
      <c r="AX439">
        <f>LEN(Units[[#This Row],[special_rules]])</f>
        <v>38</v>
      </c>
    </row>
    <row r="440" spans="1:50" hidden="1" x14ac:dyDescent="0.25">
      <c r="A440">
        <v>439</v>
      </c>
      <c r="B440" t="s">
        <v>2092</v>
      </c>
      <c r="D440" t="str">
        <f>_xlfn.CONCAT(Units[[#This Row],[unit_name]],IF(Units[[#This Row],[attribut]]="","",_xlfn.CONCAT(" - ",Units[[#This Row],[attribut]])))</f>
        <v>KABALITE TRUEBORNS - Ironclad Assassins</v>
      </c>
      <c r="E440">
        <v>3</v>
      </c>
      <c r="F440">
        <v>16</v>
      </c>
      <c r="G440" t="s">
        <v>1744</v>
      </c>
      <c r="H440">
        <v>5</v>
      </c>
      <c r="I440" t="s">
        <v>241</v>
      </c>
      <c r="L440" t="s">
        <v>1600</v>
      </c>
      <c r="M440" t="s">
        <v>1600</v>
      </c>
      <c r="N440">
        <v>3</v>
      </c>
      <c r="O440">
        <v>3</v>
      </c>
      <c r="S440">
        <v>2</v>
      </c>
      <c r="T440">
        <v>2</v>
      </c>
      <c r="U440">
        <v>5</v>
      </c>
      <c r="V440" t="s">
        <v>1611</v>
      </c>
      <c r="W440">
        <v>2</v>
      </c>
      <c r="X440" t="s">
        <v>1606</v>
      </c>
      <c r="Z440" t="s">
        <v>571</v>
      </c>
      <c r="AA440" t="s">
        <v>570</v>
      </c>
      <c r="AB440" t="s">
        <v>572</v>
      </c>
      <c r="AC440" t="s">
        <v>70</v>
      </c>
      <c r="AD440" t="s">
        <v>9</v>
      </c>
      <c r="AL440" t="s">
        <v>1539</v>
      </c>
      <c r="AU440" t="s">
        <v>2090</v>
      </c>
      <c r="AV440">
        <v>125</v>
      </c>
      <c r="AW440">
        <v>100</v>
      </c>
      <c r="AX440">
        <f>LEN(Units[[#This Row],[special_rules]])</f>
        <v>38</v>
      </c>
    </row>
    <row r="441" spans="1:50" hidden="1" x14ac:dyDescent="0.25">
      <c r="A441">
        <v>440</v>
      </c>
      <c r="B441" t="s">
        <v>2093</v>
      </c>
      <c r="D441" t="str">
        <f>_xlfn.CONCAT(Units[[#This Row],[unit_name]],IF(Units[[#This Row],[attribut]]="","",_xlfn.CONCAT(" - ",Units[[#This Row],[attribut]])))</f>
        <v>WYCHES - Shadowshard Huntresses</v>
      </c>
      <c r="E441">
        <v>3</v>
      </c>
      <c r="F441">
        <v>16</v>
      </c>
      <c r="G441" t="s">
        <v>1744</v>
      </c>
      <c r="H441">
        <v>10</v>
      </c>
      <c r="I441" t="s">
        <v>241</v>
      </c>
      <c r="L441" t="s">
        <v>1600</v>
      </c>
      <c r="M441" t="s">
        <v>1600</v>
      </c>
      <c r="N441">
        <v>3</v>
      </c>
      <c r="O441">
        <v>3</v>
      </c>
      <c r="S441">
        <v>1</v>
      </c>
      <c r="T441">
        <v>3</v>
      </c>
      <c r="U441">
        <v>6</v>
      </c>
      <c r="V441" t="s">
        <v>1601</v>
      </c>
      <c r="W441">
        <v>2</v>
      </c>
      <c r="X441" t="s">
        <v>1601</v>
      </c>
      <c r="Y441" t="s">
        <v>1903</v>
      </c>
      <c r="Z441" t="s">
        <v>3420</v>
      </c>
      <c r="AA441" t="s">
        <v>167</v>
      </c>
      <c r="AB441" t="s">
        <v>72</v>
      </c>
      <c r="AC441" t="s">
        <v>70</v>
      </c>
      <c r="AD441" t="s">
        <v>571</v>
      </c>
      <c r="AL441" t="s">
        <v>773</v>
      </c>
      <c r="AM441" t="s">
        <v>1542</v>
      </c>
      <c r="AN441" t="s">
        <v>1544</v>
      </c>
      <c r="AU441" t="s">
        <v>2090</v>
      </c>
      <c r="AV441">
        <v>145</v>
      </c>
      <c r="AW441">
        <v>100</v>
      </c>
      <c r="AX441">
        <f>LEN(Units[[#This Row],[special_rules]])</f>
        <v>38</v>
      </c>
    </row>
    <row r="442" spans="1:50" hidden="1" x14ac:dyDescent="0.25">
      <c r="A442">
        <v>441</v>
      </c>
      <c r="B442" t="s">
        <v>2094</v>
      </c>
      <c r="D442" t="str">
        <f>_xlfn.CONCAT(Units[[#This Row],[unit_name]],IF(Units[[#This Row],[attribut]]="","",_xlfn.CONCAT(" - ",Units[[#This Row],[attribut]])))</f>
        <v>WYCHES - Painblade Exemplars</v>
      </c>
      <c r="E442">
        <v>3</v>
      </c>
      <c r="F442">
        <v>16</v>
      </c>
      <c r="G442" t="s">
        <v>1744</v>
      </c>
      <c r="H442">
        <v>10</v>
      </c>
      <c r="I442" t="s">
        <v>241</v>
      </c>
      <c r="L442" t="s">
        <v>1600</v>
      </c>
      <c r="M442" t="s">
        <v>1600</v>
      </c>
      <c r="N442">
        <v>3</v>
      </c>
      <c r="O442">
        <v>3</v>
      </c>
      <c r="S442">
        <v>1</v>
      </c>
      <c r="T442">
        <v>3</v>
      </c>
      <c r="U442">
        <v>6</v>
      </c>
      <c r="V442" t="s">
        <v>1601</v>
      </c>
      <c r="W442">
        <v>2</v>
      </c>
      <c r="X442" t="s">
        <v>1601</v>
      </c>
      <c r="Y442" t="s">
        <v>1903</v>
      </c>
      <c r="Z442" t="s">
        <v>3420</v>
      </c>
      <c r="AA442" t="s">
        <v>167</v>
      </c>
      <c r="AB442" t="s">
        <v>73</v>
      </c>
      <c r="AC442" t="s">
        <v>60</v>
      </c>
      <c r="AD442" t="s">
        <v>571</v>
      </c>
      <c r="AL442" t="s">
        <v>773</v>
      </c>
      <c r="AM442" t="s">
        <v>1542</v>
      </c>
      <c r="AN442" t="s">
        <v>1544</v>
      </c>
      <c r="AU442" t="s">
        <v>2090</v>
      </c>
      <c r="AV442">
        <v>145</v>
      </c>
      <c r="AW442">
        <v>100</v>
      </c>
      <c r="AX442">
        <f>LEN(Units[[#This Row],[special_rules]])</f>
        <v>38</v>
      </c>
    </row>
    <row r="443" spans="1:50" hidden="1" x14ac:dyDescent="0.25">
      <c r="A443">
        <v>442</v>
      </c>
      <c r="B443" t="s">
        <v>2095</v>
      </c>
      <c r="D443" t="str">
        <f>_xlfn.CONCAT(Units[[#This Row],[unit_name]],IF(Units[[#This Row],[attribut]]="","",_xlfn.CONCAT(" - ",Units[[#This Row],[attribut]])))</f>
        <v>WYCHES - Darkfire Maidens</v>
      </c>
      <c r="E443">
        <v>3</v>
      </c>
      <c r="F443">
        <v>16</v>
      </c>
      <c r="G443" t="s">
        <v>1744</v>
      </c>
      <c r="H443">
        <v>10</v>
      </c>
      <c r="I443" t="s">
        <v>241</v>
      </c>
      <c r="L443" t="s">
        <v>1600</v>
      </c>
      <c r="M443" t="s">
        <v>1600</v>
      </c>
      <c r="N443">
        <v>3</v>
      </c>
      <c r="O443">
        <v>3</v>
      </c>
      <c r="S443">
        <v>1</v>
      </c>
      <c r="T443">
        <v>3</v>
      </c>
      <c r="U443">
        <v>6</v>
      </c>
      <c r="V443" t="s">
        <v>1601</v>
      </c>
      <c r="W443">
        <v>2</v>
      </c>
      <c r="X443" t="s">
        <v>1601</v>
      </c>
      <c r="Y443" t="s">
        <v>1903</v>
      </c>
      <c r="Z443" t="s">
        <v>3420</v>
      </c>
      <c r="AA443" t="s">
        <v>167</v>
      </c>
      <c r="AB443" t="s">
        <v>385</v>
      </c>
      <c r="AC443" t="s">
        <v>74</v>
      </c>
      <c r="AL443" t="s">
        <v>773</v>
      </c>
      <c r="AM443" t="s">
        <v>1542</v>
      </c>
      <c r="AN443" t="s">
        <v>1544</v>
      </c>
      <c r="AU443" t="s">
        <v>2090</v>
      </c>
      <c r="AV443">
        <v>115</v>
      </c>
      <c r="AW443">
        <v>100</v>
      </c>
      <c r="AX443">
        <f>LEN(Units[[#This Row],[special_rules]])</f>
        <v>38</v>
      </c>
    </row>
    <row r="444" spans="1:50" hidden="1" x14ac:dyDescent="0.25">
      <c r="A444">
        <v>443</v>
      </c>
      <c r="B444" t="s">
        <v>2096</v>
      </c>
      <c r="D444" t="str">
        <f>_xlfn.CONCAT(Units[[#This Row],[unit_name]],IF(Units[[#This Row],[attribut]]="","",_xlfn.CONCAT(" - ",Units[[#This Row],[attribut]])))</f>
        <v>WYCHES - Venomous Vixens</v>
      </c>
      <c r="E444">
        <v>3</v>
      </c>
      <c r="F444">
        <v>16</v>
      </c>
      <c r="G444" t="s">
        <v>1744</v>
      </c>
      <c r="H444">
        <v>10</v>
      </c>
      <c r="I444" t="s">
        <v>241</v>
      </c>
      <c r="L444" t="s">
        <v>1600</v>
      </c>
      <c r="M444" t="s">
        <v>1600</v>
      </c>
      <c r="N444">
        <v>3</v>
      </c>
      <c r="O444">
        <v>3</v>
      </c>
      <c r="S444">
        <v>1</v>
      </c>
      <c r="T444">
        <v>3</v>
      </c>
      <c r="U444">
        <v>6</v>
      </c>
      <c r="V444" t="s">
        <v>1601</v>
      </c>
      <c r="W444">
        <v>2</v>
      </c>
      <c r="X444" t="s">
        <v>1601</v>
      </c>
      <c r="Y444" t="s">
        <v>1903</v>
      </c>
      <c r="Z444" t="s">
        <v>3420</v>
      </c>
      <c r="AA444" t="s">
        <v>167</v>
      </c>
      <c r="AB444" t="s">
        <v>70</v>
      </c>
      <c r="AC444" t="s">
        <v>74</v>
      </c>
      <c r="AL444" t="s">
        <v>773</v>
      </c>
      <c r="AM444" t="s">
        <v>1542</v>
      </c>
      <c r="AN444" t="s">
        <v>1544</v>
      </c>
      <c r="AU444" t="s">
        <v>2090</v>
      </c>
      <c r="AV444">
        <v>115</v>
      </c>
      <c r="AW444">
        <v>100</v>
      </c>
      <c r="AX444">
        <f>LEN(Units[[#This Row],[special_rules]])</f>
        <v>38</v>
      </c>
    </row>
    <row r="445" spans="1:50" hidden="1" x14ac:dyDescent="0.25">
      <c r="A445">
        <v>444</v>
      </c>
      <c r="B445" t="s">
        <v>2097</v>
      </c>
      <c r="D445" t="str">
        <f>_xlfn.CONCAT(Units[[#This Row],[unit_name]],IF(Units[[#This Row],[attribut]]="","",_xlfn.CONCAT(" - ",Units[[#This Row],[attribut]])))</f>
        <v>INCUBIS - Shadowblade Executioners</v>
      </c>
      <c r="E445">
        <v>3</v>
      </c>
      <c r="F445">
        <v>16</v>
      </c>
      <c r="G445" t="s">
        <v>1744</v>
      </c>
      <c r="H445">
        <v>5</v>
      </c>
      <c r="I445" t="s">
        <v>1626</v>
      </c>
      <c r="M445" t="s">
        <v>1600</v>
      </c>
      <c r="N445">
        <v>4</v>
      </c>
      <c r="O445">
        <v>3</v>
      </c>
      <c r="S445">
        <v>2</v>
      </c>
      <c r="T445">
        <v>3</v>
      </c>
      <c r="U445">
        <v>6</v>
      </c>
      <c r="V445" t="s">
        <v>1601</v>
      </c>
      <c r="W445">
        <v>1</v>
      </c>
      <c r="X445" t="s">
        <v>1600</v>
      </c>
      <c r="Y445" t="s">
        <v>1616</v>
      </c>
      <c r="Z445" t="s">
        <v>3421</v>
      </c>
      <c r="AA445" t="s">
        <v>384</v>
      </c>
      <c r="AL445" t="s">
        <v>1546</v>
      </c>
      <c r="AU445" t="s">
        <v>2098</v>
      </c>
      <c r="AV445">
        <v>115</v>
      </c>
      <c r="AW445">
        <v>100</v>
      </c>
      <c r="AX445">
        <f>LEN(Units[[#This Row],[special_rules]])</f>
        <v>30</v>
      </c>
    </row>
    <row r="446" spans="1:50" hidden="1" x14ac:dyDescent="0.25">
      <c r="A446">
        <v>445</v>
      </c>
      <c r="B446" t="s">
        <v>2099</v>
      </c>
      <c r="D446" t="str">
        <f>_xlfn.CONCAT(Units[[#This Row],[unit_name]],IF(Units[[#This Row],[attribut]]="","",_xlfn.CONCAT(" - ",Units[[#This Row],[attribut]])))</f>
        <v>INCUBIS - Deathglaive Wardens</v>
      </c>
      <c r="E446">
        <v>3</v>
      </c>
      <c r="F446">
        <v>16</v>
      </c>
      <c r="G446" t="s">
        <v>1744</v>
      </c>
      <c r="H446">
        <v>5</v>
      </c>
      <c r="I446" t="s">
        <v>1626</v>
      </c>
      <c r="M446" t="s">
        <v>1600</v>
      </c>
      <c r="N446">
        <v>4</v>
      </c>
      <c r="O446">
        <v>3</v>
      </c>
      <c r="S446">
        <v>2</v>
      </c>
      <c r="T446">
        <v>3</v>
      </c>
      <c r="U446">
        <v>6</v>
      </c>
      <c r="V446" t="s">
        <v>1601</v>
      </c>
      <c r="W446">
        <v>1</v>
      </c>
      <c r="X446" t="s">
        <v>1600</v>
      </c>
      <c r="Y446" t="s">
        <v>1616</v>
      </c>
      <c r="Z446" t="s">
        <v>3421</v>
      </c>
      <c r="AA446" t="s">
        <v>384</v>
      </c>
      <c r="AL446" t="s">
        <v>1546</v>
      </c>
      <c r="AU446" t="s">
        <v>2098</v>
      </c>
      <c r="AV446">
        <v>115</v>
      </c>
      <c r="AW446">
        <v>100</v>
      </c>
      <c r="AX446">
        <f>LEN(Units[[#This Row],[special_rules]])</f>
        <v>30</v>
      </c>
    </row>
    <row r="447" spans="1:50" hidden="1" x14ac:dyDescent="0.25">
      <c r="A447">
        <v>446</v>
      </c>
      <c r="B447" t="s">
        <v>2100</v>
      </c>
      <c r="D447" t="str">
        <f>_xlfn.CONCAT(Units[[#This Row],[unit_name]],IF(Units[[#This Row],[attribut]]="","",_xlfn.CONCAT(" - ",Units[[#This Row],[attribut]])))</f>
        <v>INCUBIS - Nightfall Guardians</v>
      </c>
      <c r="E447">
        <v>3</v>
      </c>
      <c r="F447">
        <v>16</v>
      </c>
      <c r="G447" t="s">
        <v>1744</v>
      </c>
      <c r="H447">
        <v>5</v>
      </c>
      <c r="I447" t="s">
        <v>1626</v>
      </c>
      <c r="M447" t="s">
        <v>1600</v>
      </c>
      <c r="N447">
        <v>4</v>
      </c>
      <c r="O447">
        <v>3</v>
      </c>
      <c r="S447">
        <v>2</v>
      </c>
      <c r="T447">
        <v>3</v>
      </c>
      <c r="U447">
        <v>6</v>
      </c>
      <c r="V447" t="s">
        <v>1601</v>
      </c>
      <c r="W447">
        <v>1</v>
      </c>
      <c r="X447" t="s">
        <v>1600</v>
      </c>
      <c r="Y447" t="s">
        <v>1616</v>
      </c>
      <c r="Z447" t="s">
        <v>3421</v>
      </c>
      <c r="AA447" t="s">
        <v>384</v>
      </c>
      <c r="AL447" t="s">
        <v>1546</v>
      </c>
      <c r="AU447" t="s">
        <v>2098</v>
      </c>
      <c r="AV447">
        <v>115</v>
      </c>
      <c r="AW447">
        <v>100</v>
      </c>
      <c r="AX447">
        <f>LEN(Units[[#This Row],[special_rules]])</f>
        <v>30</v>
      </c>
    </row>
    <row r="448" spans="1:50" hidden="1" x14ac:dyDescent="0.25">
      <c r="A448">
        <v>447</v>
      </c>
      <c r="B448" t="s">
        <v>1982</v>
      </c>
      <c r="D448" t="str">
        <f>_xlfn.CONCAT(Units[[#This Row],[unit_name]],IF(Units[[#This Row],[attribut]]="","",_xlfn.CONCAT(" - ",Units[[#This Row],[attribut]])))</f>
        <v>HELLIONS - Viperfang Assassins</v>
      </c>
      <c r="E448">
        <v>3</v>
      </c>
      <c r="F448">
        <v>16</v>
      </c>
      <c r="G448" t="s">
        <v>1762</v>
      </c>
      <c r="H448">
        <v>5</v>
      </c>
      <c r="I448" t="s">
        <v>1692</v>
      </c>
      <c r="L448" t="s">
        <v>1600</v>
      </c>
      <c r="M448" t="s">
        <v>1600</v>
      </c>
      <c r="N448">
        <v>3</v>
      </c>
      <c r="O448">
        <v>4</v>
      </c>
      <c r="S448">
        <v>2</v>
      </c>
      <c r="T448">
        <v>4</v>
      </c>
      <c r="U448">
        <v>6</v>
      </c>
      <c r="V448" t="s">
        <v>1601</v>
      </c>
      <c r="W448">
        <v>1</v>
      </c>
      <c r="X448" t="s">
        <v>1611</v>
      </c>
      <c r="Y448" t="s">
        <v>1903</v>
      </c>
      <c r="Z448" t="s">
        <v>168</v>
      </c>
      <c r="AA448" t="s">
        <v>167</v>
      </c>
      <c r="AB448" t="s">
        <v>386</v>
      </c>
      <c r="AC448" t="s">
        <v>75</v>
      </c>
      <c r="AL448" t="s">
        <v>1547</v>
      </c>
      <c r="AM448" t="s">
        <v>1544</v>
      </c>
      <c r="AU448" t="s">
        <v>1983</v>
      </c>
      <c r="AV448">
        <v>75</v>
      </c>
      <c r="AW448">
        <v>100</v>
      </c>
      <c r="AX448">
        <f>LEN(Units[[#This Row],[special_rules]])</f>
        <v>72</v>
      </c>
    </row>
    <row r="449" spans="1:50" hidden="1" x14ac:dyDescent="0.25">
      <c r="A449">
        <v>448</v>
      </c>
      <c r="B449" t="s">
        <v>1984</v>
      </c>
      <c r="D449" t="str">
        <f>_xlfn.CONCAT(Units[[#This Row],[unit_name]],IF(Units[[#This Row],[attribut]]="","",_xlfn.CONCAT(" - ",Units[[#This Row],[attribut]])))</f>
        <v>HELLIONS - Bloodclaw Aerialists</v>
      </c>
      <c r="E449">
        <v>3</v>
      </c>
      <c r="F449">
        <v>16</v>
      </c>
      <c r="G449" t="s">
        <v>1762</v>
      </c>
      <c r="H449">
        <v>5</v>
      </c>
      <c r="I449" t="s">
        <v>1692</v>
      </c>
      <c r="L449" t="s">
        <v>1600</v>
      </c>
      <c r="M449" t="s">
        <v>1600</v>
      </c>
      <c r="N449">
        <v>3</v>
      </c>
      <c r="O449">
        <v>4</v>
      </c>
      <c r="S449">
        <v>2</v>
      </c>
      <c r="T449">
        <v>4</v>
      </c>
      <c r="U449">
        <v>6</v>
      </c>
      <c r="V449" t="s">
        <v>1601</v>
      </c>
      <c r="W449">
        <v>1</v>
      </c>
      <c r="X449" t="s">
        <v>1611</v>
      </c>
      <c r="Y449" t="s">
        <v>1903</v>
      </c>
      <c r="Z449" t="s">
        <v>168</v>
      </c>
      <c r="AA449" t="s">
        <v>167</v>
      </c>
      <c r="AB449" t="s">
        <v>386</v>
      </c>
      <c r="AC449" t="s">
        <v>75</v>
      </c>
      <c r="AL449" t="s">
        <v>1547</v>
      </c>
      <c r="AM449" t="s">
        <v>1544</v>
      </c>
      <c r="AU449" t="s">
        <v>1983</v>
      </c>
      <c r="AV449">
        <v>75</v>
      </c>
      <c r="AW449">
        <v>100</v>
      </c>
      <c r="AX449">
        <f>LEN(Units[[#This Row],[special_rules]])</f>
        <v>72</v>
      </c>
    </row>
    <row r="450" spans="1:50" hidden="1" x14ac:dyDescent="0.25">
      <c r="A450">
        <v>449</v>
      </c>
      <c r="B450" t="s">
        <v>1985</v>
      </c>
      <c r="D450" t="str">
        <f>_xlfn.CONCAT(Units[[#This Row],[unit_name]],IF(Units[[#This Row],[attribut]]="","",_xlfn.CONCAT(" - ",Units[[#This Row],[attribut]])))</f>
        <v>SCOURGES - Darkfire Hunters</v>
      </c>
      <c r="E450">
        <v>3</v>
      </c>
      <c r="F450">
        <v>16</v>
      </c>
      <c r="G450" t="s">
        <v>1791</v>
      </c>
      <c r="H450">
        <v>5</v>
      </c>
      <c r="I450" t="s">
        <v>1626</v>
      </c>
      <c r="L450" t="s">
        <v>1606</v>
      </c>
      <c r="M450" t="s">
        <v>1600</v>
      </c>
      <c r="N450">
        <v>3</v>
      </c>
      <c r="O450">
        <v>3</v>
      </c>
      <c r="S450">
        <v>1</v>
      </c>
      <c r="T450">
        <v>3</v>
      </c>
      <c r="U450">
        <v>5</v>
      </c>
      <c r="V450" t="s">
        <v>1601</v>
      </c>
      <c r="W450">
        <v>1</v>
      </c>
      <c r="X450" t="s">
        <v>1606</v>
      </c>
      <c r="Y450" t="s">
        <v>1616</v>
      </c>
      <c r="Z450" t="s">
        <v>170</v>
      </c>
      <c r="AA450" t="s">
        <v>573</v>
      </c>
      <c r="AB450" t="s">
        <v>514</v>
      </c>
      <c r="AC450" t="s">
        <v>9</v>
      </c>
      <c r="AD450" t="s">
        <v>70</v>
      </c>
      <c r="AE450" t="s">
        <v>571</v>
      </c>
      <c r="AL450" t="s">
        <v>1548</v>
      </c>
      <c r="AU450" t="s">
        <v>1986</v>
      </c>
      <c r="AV450">
        <v>130</v>
      </c>
      <c r="AW450">
        <v>150</v>
      </c>
      <c r="AX450">
        <f>LEN(Units[[#This Row],[special_rules]])</f>
        <v>60</v>
      </c>
    </row>
    <row r="451" spans="1:50" hidden="1" x14ac:dyDescent="0.25">
      <c r="A451">
        <v>450</v>
      </c>
      <c r="B451" t="s">
        <v>1987</v>
      </c>
      <c r="D451" t="str">
        <f>_xlfn.CONCAT(Units[[#This Row],[unit_name]],IF(Units[[#This Row],[attribut]]="","",_xlfn.CONCAT(" - ",Units[[#This Row],[attribut]])))</f>
        <v>SCOURGES - Razorwing Dragoons</v>
      </c>
      <c r="E451">
        <v>3</v>
      </c>
      <c r="F451">
        <v>16</v>
      </c>
      <c r="G451" t="s">
        <v>1791</v>
      </c>
      <c r="H451">
        <v>5</v>
      </c>
      <c r="I451" t="s">
        <v>1626</v>
      </c>
      <c r="L451" t="s">
        <v>1606</v>
      </c>
      <c r="M451" t="s">
        <v>1600</v>
      </c>
      <c r="N451">
        <v>3</v>
      </c>
      <c r="O451">
        <v>3</v>
      </c>
      <c r="S451">
        <v>1</v>
      </c>
      <c r="T451">
        <v>3</v>
      </c>
      <c r="U451">
        <v>5</v>
      </c>
      <c r="V451" t="s">
        <v>1601</v>
      </c>
      <c r="W451">
        <v>1</v>
      </c>
      <c r="X451" t="s">
        <v>1606</v>
      </c>
      <c r="Y451" t="s">
        <v>1616</v>
      </c>
      <c r="Z451" t="s">
        <v>170</v>
      </c>
      <c r="AA451" t="s">
        <v>573</v>
      </c>
      <c r="AB451" t="s">
        <v>514</v>
      </c>
      <c r="AC451" t="s">
        <v>9</v>
      </c>
      <c r="AD451" t="s">
        <v>70</v>
      </c>
      <c r="AE451" t="s">
        <v>571</v>
      </c>
      <c r="AL451" t="s">
        <v>1548</v>
      </c>
      <c r="AU451" t="s">
        <v>1986</v>
      </c>
      <c r="AV451">
        <v>130</v>
      </c>
      <c r="AW451">
        <v>150</v>
      </c>
      <c r="AX451">
        <f>LEN(Units[[#This Row],[special_rules]])</f>
        <v>60</v>
      </c>
    </row>
    <row r="452" spans="1:50" hidden="1" x14ac:dyDescent="0.25">
      <c r="A452">
        <v>451</v>
      </c>
      <c r="B452" t="s">
        <v>1988</v>
      </c>
      <c r="D452" t="str">
        <f>_xlfn.CONCAT(Units[[#This Row],[unit_name]],IF(Units[[#This Row],[attribut]]="","",_xlfn.CONCAT(" - ",Units[[#This Row],[attribut]])))</f>
        <v>REAVERS - Venomwing Outriders</v>
      </c>
      <c r="E452">
        <v>3</v>
      </c>
      <c r="F452">
        <v>16</v>
      </c>
      <c r="G452" t="s">
        <v>1762</v>
      </c>
      <c r="H452">
        <v>10</v>
      </c>
      <c r="I452" t="s">
        <v>1989</v>
      </c>
      <c r="L452" t="s">
        <v>1600</v>
      </c>
      <c r="M452" t="s">
        <v>1600</v>
      </c>
      <c r="N452">
        <v>3</v>
      </c>
      <c r="O452">
        <v>4</v>
      </c>
      <c r="S452">
        <v>2</v>
      </c>
      <c r="T452">
        <v>3</v>
      </c>
      <c r="U452">
        <v>6</v>
      </c>
      <c r="V452" t="s">
        <v>1601</v>
      </c>
      <c r="W452">
        <v>1</v>
      </c>
      <c r="X452" t="s">
        <v>1606</v>
      </c>
      <c r="Y452" t="s">
        <v>1685</v>
      </c>
      <c r="Z452" t="s">
        <v>169</v>
      </c>
      <c r="AA452" t="s">
        <v>76</v>
      </c>
      <c r="AB452" t="s">
        <v>70</v>
      </c>
      <c r="AC452" t="s">
        <v>167</v>
      </c>
      <c r="AD452" t="s">
        <v>573</v>
      </c>
      <c r="AE452" t="s">
        <v>572</v>
      </c>
      <c r="AL452" t="s">
        <v>1550</v>
      </c>
      <c r="AM452" t="s">
        <v>1552</v>
      </c>
      <c r="AN452" t="s">
        <v>1554</v>
      </c>
      <c r="AU452" t="s">
        <v>1990</v>
      </c>
      <c r="AV452">
        <v>270</v>
      </c>
      <c r="AW452">
        <v>300</v>
      </c>
      <c r="AX452">
        <f>LEN(Units[[#This Row],[special_rules]])</f>
        <v>61</v>
      </c>
    </row>
    <row r="453" spans="1:50" hidden="1" x14ac:dyDescent="0.25">
      <c r="A453">
        <v>452</v>
      </c>
      <c r="B453" t="s">
        <v>1719</v>
      </c>
      <c r="C453" t="s">
        <v>1597</v>
      </c>
      <c r="D453" t="str">
        <f>_xlfn.CONCAT(Units[[#This Row],[unit_name]],IF(Units[[#This Row],[attribut]]="","",_xlfn.CONCAT(" - ",Units[[#This Row],[attribut]])))</f>
        <v>VENOM - Nightshade - Full HP</v>
      </c>
      <c r="E453">
        <v>3</v>
      </c>
      <c r="F453">
        <v>16</v>
      </c>
      <c r="G453" t="s">
        <v>1598</v>
      </c>
      <c r="H453">
        <v>1</v>
      </c>
      <c r="I453" t="s">
        <v>1692</v>
      </c>
      <c r="J453" t="s">
        <v>1693</v>
      </c>
      <c r="L453" t="s">
        <v>1600</v>
      </c>
      <c r="M453" t="s">
        <v>1606</v>
      </c>
      <c r="N453">
        <v>6</v>
      </c>
      <c r="P453">
        <v>9</v>
      </c>
      <c r="Q453">
        <v>9</v>
      </c>
      <c r="R453">
        <v>9</v>
      </c>
      <c r="S453">
        <v>6</v>
      </c>
      <c r="T453">
        <v>5</v>
      </c>
      <c r="U453">
        <v>5</v>
      </c>
      <c r="V453" t="s">
        <v>1601</v>
      </c>
      <c r="W453">
        <v>2</v>
      </c>
      <c r="X453" t="s">
        <v>1606</v>
      </c>
      <c r="Y453" t="s">
        <v>1616</v>
      </c>
      <c r="Z453" t="s">
        <v>315</v>
      </c>
      <c r="AA453" t="s">
        <v>76</v>
      </c>
      <c r="AL453" t="s">
        <v>1556</v>
      </c>
      <c r="AM453" t="s">
        <v>1558</v>
      </c>
      <c r="AN453" t="s">
        <v>1560</v>
      </c>
      <c r="AO453" t="s">
        <v>682</v>
      </c>
      <c r="AP453" t="s">
        <v>3461</v>
      </c>
      <c r="AQ453" t="s">
        <v>3471</v>
      </c>
      <c r="AU453" t="s">
        <v>1720</v>
      </c>
      <c r="AV453">
        <v>40</v>
      </c>
      <c r="AW453">
        <v>40</v>
      </c>
      <c r="AX453">
        <f>LEN(Units[[#This Row],[special_rules]])</f>
        <v>80</v>
      </c>
    </row>
    <row r="454" spans="1:50" hidden="1" x14ac:dyDescent="0.25">
      <c r="A454">
        <v>453</v>
      </c>
      <c r="B454" t="s">
        <v>1719</v>
      </c>
      <c r="C454" t="s">
        <v>1604</v>
      </c>
      <c r="D454" t="str">
        <f>_xlfn.CONCAT(Units[[#This Row],[unit_name]],IF(Units[[#This Row],[attribut]]="","",_xlfn.CONCAT(" - ",Units[[#This Row],[attribut]])))</f>
        <v>VENOM - Nightshade - Mid HP</v>
      </c>
      <c r="E454">
        <v>3</v>
      </c>
      <c r="F454">
        <v>16</v>
      </c>
      <c r="G454" t="s">
        <v>1598</v>
      </c>
      <c r="H454">
        <v>1</v>
      </c>
      <c r="I454" t="s">
        <v>1599</v>
      </c>
      <c r="J454" t="s">
        <v>1694</v>
      </c>
      <c r="L454" t="s">
        <v>1606</v>
      </c>
      <c r="M454" t="s">
        <v>1611</v>
      </c>
      <c r="N454">
        <v>6</v>
      </c>
      <c r="P454">
        <v>8</v>
      </c>
      <c r="Q454">
        <v>8</v>
      </c>
      <c r="R454">
        <v>8</v>
      </c>
      <c r="S454">
        <v>6</v>
      </c>
      <c r="T454">
        <v>4</v>
      </c>
      <c r="U454">
        <v>5</v>
      </c>
      <c r="V454" t="s">
        <v>1607</v>
      </c>
      <c r="W454">
        <v>1</v>
      </c>
      <c r="X454" t="s">
        <v>1606</v>
      </c>
      <c r="Y454" t="s">
        <v>1616</v>
      </c>
      <c r="Z454" t="s">
        <v>315</v>
      </c>
      <c r="AA454" t="s">
        <v>76</v>
      </c>
      <c r="AL454" t="s">
        <v>1556</v>
      </c>
      <c r="AM454" t="s">
        <v>1558</v>
      </c>
      <c r="AN454" t="s">
        <v>1560</v>
      </c>
      <c r="AO454" t="s">
        <v>682</v>
      </c>
      <c r="AP454" t="s">
        <v>3461</v>
      </c>
      <c r="AQ454" t="s">
        <v>3471</v>
      </c>
      <c r="AU454" t="s">
        <v>1720</v>
      </c>
      <c r="AV454">
        <v>25</v>
      </c>
      <c r="AW454">
        <v>20</v>
      </c>
      <c r="AX454">
        <f>LEN(Units[[#This Row],[special_rules]])</f>
        <v>80</v>
      </c>
    </row>
    <row r="455" spans="1:50" hidden="1" x14ac:dyDescent="0.25">
      <c r="A455">
        <v>454</v>
      </c>
      <c r="B455" t="s">
        <v>1719</v>
      </c>
      <c r="C455" t="s">
        <v>1608</v>
      </c>
      <c r="D455" t="str">
        <f>_xlfn.CONCAT(Units[[#This Row],[unit_name]],IF(Units[[#This Row],[attribut]]="","",_xlfn.CONCAT(" - ",Units[[#This Row],[attribut]])))</f>
        <v>VENOM - Nightshade - Low HP</v>
      </c>
      <c r="E455">
        <v>3</v>
      </c>
      <c r="F455">
        <v>16</v>
      </c>
      <c r="G455" t="s">
        <v>1598</v>
      </c>
      <c r="H455">
        <v>1</v>
      </c>
      <c r="I455" t="s">
        <v>1625</v>
      </c>
      <c r="J455" t="s">
        <v>1626</v>
      </c>
      <c r="L455" t="s">
        <v>1611</v>
      </c>
      <c r="M455" t="s">
        <v>1601</v>
      </c>
      <c r="N455">
        <v>6</v>
      </c>
      <c r="P455">
        <v>7</v>
      </c>
      <c r="Q455">
        <v>7</v>
      </c>
      <c r="R455">
        <v>7</v>
      </c>
      <c r="S455">
        <v>2</v>
      </c>
      <c r="T455">
        <v>3</v>
      </c>
      <c r="U455">
        <v>5</v>
      </c>
      <c r="V455" t="s">
        <v>1612</v>
      </c>
      <c r="W455">
        <v>0</v>
      </c>
      <c r="X455" t="s">
        <v>1606</v>
      </c>
      <c r="Y455" t="s">
        <v>1616</v>
      </c>
      <c r="Z455" t="s">
        <v>315</v>
      </c>
      <c r="AA455" t="s">
        <v>76</v>
      </c>
      <c r="AL455" t="s">
        <v>1556</v>
      </c>
      <c r="AM455" t="s">
        <v>1558</v>
      </c>
      <c r="AN455" t="s">
        <v>1560</v>
      </c>
      <c r="AO455" t="s">
        <v>682</v>
      </c>
      <c r="AP455" t="s">
        <v>3461</v>
      </c>
      <c r="AQ455" t="s">
        <v>3471</v>
      </c>
      <c r="AU455" t="s">
        <v>1720</v>
      </c>
      <c r="AV455">
        <v>15</v>
      </c>
      <c r="AW455">
        <v>20</v>
      </c>
      <c r="AX455">
        <f>LEN(Units[[#This Row],[special_rules]])</f>
        <v>80</v>
      </c>
    </row>
    <row r="456" spans="1:50" hidden="1" x14ac:dyDescent="0.25">
      <c r="A456">
        <v>455</v>
      </c>
      <c r="B456" t="s">
        <v>1721</v>
      </c>
      <c r="C456" t="s">
        <v>1597</v>
      </c>
      <c r="D456" t="str">
        <f>_xlfn.CONCAT(Units[[#This Row],[unit_name]],IF(Units[[#This Row],[attribut]]="","",_xlfn.CONCAT(" - ",Units[[#This Row],[attribut]])))</f>
        <v>VENOM - Deathglider - Full HP</v>
      </c>
      <c r="E456">
        <v>3</v>
      </c>
      <c r="F456">
        <v>16</v>
      </c>
      <c r="G456" t="s">
        <v>1598</v>
      </c>
      <c r="H456">
        <v>1</v>
      </c>
      <c r="I456" t="s">
        <v>1692</v>
      </c>
      <c r="J456" t="s">
        <v>1693</v>
      </c>
      <c r="L456" t="s">
        <v>1600</v>
      </c>
      <c r="M456" t="s">
        <v>1606</v>
      </c>
      <c r="N456">
        <v>6</v>
      </c>
      <c r="P456">
        <v>9</v>
      </c>
      <c r="Q456">
        <v>9</v>
      </c>
      <c r="R456">
        <v>9</v>
      </c>
      <c r="S456">
        <v>6</v>
      </c>
      <c r="T456">
        <v>5</v>
      </c>
      <c r="U456">
        <v>5</v>
      </c>
      <c r="V456" t="s">
        <v>1601</v>
      </c>
      <c r="W456">
        <v>2</v>
      </c>
      <c r="X456" t="s">
        <v>1606</v>
      </c>
      <c r="Y456" t="s">
        <v>1616</v>
      </c>
      <c r="Z456" t="s">
        <v>315</v>
      </c>
      <c r="AA456" t="s">
        <v>76</v>
      </c>
      <c r="AL456" t="s">
        <v>1556</v>
      </c>
      <c r="AM456" t="s">
        <v>1558</v>
      </c>
      <c r="AN456" t="s">
        <v>1560</v>
      </c>
      <c r="AO456" t="s">
        <v>682</v>
      </c>
      <c r="AP456" t="s">
        <v>3461</v>
      </c>
      <c r="AQ456" t="s">
        <v>3471</v>
      </c>
      <c r="AU456" t="s">
        <v>1720</v>
      </c>
      <c r="AV456">
        <v>40</v>
      </c>
      <c r="AW456">
        <v>40</v>
      </c>
      <c r="AX456">
        <f>LEN(Units[[#This Row],[special_rules]])</f>
        <v>80</v>
      </c>
    </row>
    <row r="457" spans="1:50" hidden="1" x14ac:dyDescent="0.25">
      <c r="A457">
        <v>456</v>
      </c>
      <c r="B457" t="s">
        <v>1721</v>
      </c>
      <c r="C457" t="s">
        <v>1604</v>
      </c>
      <c r="D457" t="str">
        <f>_xlfn.CONCAT(Units[[#This Row],[unit_name]],IF(Units[[#This Row],[attribut]]="","",_xlfn.CONCAT(" - ",Units[[#This Row],[attribut]])))</f>
        <v>VENOM - Deathglider - Mid HP</v>
      </c>
      <c r="E457">
        <v>3</v>
      </c>
      <c r="F457">
        <v>16</v>
      </c>
      <c r="G457" t="s">
        <v>1598</v>
      </c>
      <c r="H457">
        <v>1</v>
      </c>
      <c r="I457" t="s">
        <v>1599</v>
      </c>
      <c r="J457" t="s">
        <v>1694</v>
      </c>
      <c r="L457" t="s">
        <v>1606</v>
      </c>
      <c r="M457" t="s">
        <v>1611</v>
      </c>
      <c r="N457">
        <v>6</v>
      </c>
      <c r="P457">
        <v>8</v>
      </c>
      <c r="Q457">
        <v>8</v>
      </c>
      <c r="R457">
        <v>8</v>
      </c>
      <c r="S457">
        <v>6</v>
      </c>
      <c r="T457">
        <v>4</v>
      </c>
      <c r="U457">
        <v>5</v>
      </c>
      <c r="V457" t="s">
        <v>1607</v>
      </c>
      <c r="W457">
        <v>1</v>
      </c>
      <c r="X457" t="s">
        <v>1606</v>
      </c>
      <c r="Y457" t="s">
        <v>1616</v>
      </c>
      <c r="Z457" t="s">
        <v>315</v>
      </c>
      <c r="AA457" t="s">
        <v>76</v>
      </c>
      <c r="AL457" t="s">
        <v>1556</v>
      </c>
      <c r="AM457" t="s">
        <v>1558</v>
      </c>
      <c r="AN457" t="s">
        <v>1560</v>
      </c>
      <c r="AO457" t="s">
        <v>682</v>
      </c>
      <c r="AP457" t="s">
        <v>3461</v>
      </c>
      <c r="AQ457" t="s">
        <v>3471</v>
      </c>
      <c r="AU457" t="s">
        <v>1720</v>
      </c>
      <c r="AV457">
        <v>25</v>
      </c>
      <c r="AW457">
        <v>20</v>
      </c>
      <c r="AX457">
        <f>LEN(Units[[#This Row],[special_rules]])</f>
        <v>80</v>
      </c>
    </row>
    <row r="458" spans="1:50" hidden="1" x14ac:dyDescent="0.25">
      <c r="A458">
        <v>457</v>
      </c>
      <c r="B458" t="s">
        <v>1721</v>
      </c>
      <c r="C458" t="s">
        <v>1608</v>
      </c>
      <c r="D458" t="str">
        <f>_xlfn.CONCAT(Units[[#This Row],[unit_name]],IF(Units[[#This Row],[attribut]]="","",_xlfn.CONCAT(" - ",Units[[#This Row],[attribut]])))</f>
        <v>VENOM - Deathglider - Low HP</v>
      </c>
      <c r="E458">
        <v>3</v>
      </c>
      <c r="F458">
        <v>16</v>
      </c>
      <c r="G458" t="s">
        <v>1598</v>
      </c>
      <c r="H458">
        <v>1</v>
      </c>
      <c r="I458" t="s">
        <v>1625</v>
      </c>
      <c r="J458" t="s">
        <v>1626</v>
      </c>
      <c r="L458" t="s">
        <v>1611</v>
      </c>
      <c r="M458" t="s">
        <v>1601</v>
      </c>
      <c r="N458">
        <v>6</v>
      </c>
      <c r="P458">
        <v>7</v>
      </c>
      <c r="Q458">
        <v>7</v>
      </c>
      <c r="R458">
        <v>7</v>
      </c>
      <c r="S458">
        <v>2</v>
      </c>
      <c r="T458">
        <v>3</v>
      </c>
      <c r="U458">
        <v>5</v>
      </c>
      <c r="V458" t="s">
        <v>1612</v>
      </c>
      <c r="W458">
        <v>0</v>
      </c>
      <c r="X458" t="s">
        <v>1606</v>
      </c>
      <c r="Y458" t="s">
        <v>1616</v>
      </c>
      <c r="Z458" t="s">
        <v>315</v>
      </c>
      <c r="AA458" t="s">
        <v>76</v>
      </c>
      <c r="AL458" t="s">
        <v>1556</v>
      </c>
      <c r="AM458" t="s">
        <v>1558</v>
      </c>
      <c r="AN458" t="s">
        <v>1560</v>
      </c>
      <c r="AO458" t="s">
        <v>682</v>
      </c>
      <c r="AP458" t="s">
        <v>3461</v>
      </c>
      <c r="AQ458" t="s">
        <v>3471</v>
      </c>
      <c r="AU458" t="s">
        <v>1720</v>
      </c>
      <c r="AV458">
        <v>15</v>
      </c>
      <c r="AW458">
        <v>20</v>
      </c>
      <c r="AX458">
        <f>LEN(Units[[#This Row],[special_rules]])</f>
        <v>80</v>
      </c>
    </row>
    <row r="459" spans="1:50" hidden="1" x14ac:dyDescent="0.25">
      <c r="A459">
        <v>458</v>
      </c>
      <c r="B459" t="s">
        <v>1722</v>
      </c>
      <c r="C459" t="s">
        <v>1597</v>
      </c>
      <c r="D459" t="str">
        <f>_xlfn.CONCAT(Units[[#This Row],[unit_name]],IF(Units[[#This Row],[attribut]]="","",_xlfn.CONCAT(" - ",Units[[#This Row],[attribut]])))</f>
        <v>RAIDER - Doomclaw - Full HP</v>
      </c>
      <c r="E459">
        <v>3</v>
      </c>
      <c r="F459">
        <v>16</v>
      </c>
      <c r="G459" t="s">
        <v>1598</v>
      </c>
      <c r="H459">
        <v>1</v>
      </c>
      <c r="I459" t="s">
        <v>1692</v>
      </c>
      <c r="J459" t="s">
        <v>1693</v>
      </c>
      <c r="L459" t="s">
        <v>1600</v>
      </c>
      <c r="M459" t="s">
        <v>1606</v>
      </c>
      <c r="N459">
        <v>6</v>
      </c>
      <c r="P459">
        <v>11</v>
      </c>
      <c r="Q459">
        <v>11</v>
      </c>
      <c r="R459">
        <v>11</v>
      </c>
      <c r="S459">
        <v>10</v>
      </c>
      <c r="T459">
        <v>3</v>
      </c>
      <c r="U459">
        <v>5</v>
      </c>
      <c r="V459" t="s">
        <v>1601</v>
      </c>
      <c r="W459">
        <v>2</v>
      </c>
      <c r="X459" t="s">
        <v>1606</v>
      </c>
      <c r="Y459" t="s">
        <v>1685</v>
      </c>
      <c r="Z459" t="s">
        <v>316</v>
      </c>
      <c r="AA459" t="s">
        <v>574</v>
      </c>
      <c r="AB459" t="s">
        <v>76</v>
      </c>
      <c r="AL459" t="s">
        <v>1556</v>
      </c>
      <c r="AM459" t="s">
        <v>1558</v>
      </c>
      <c r="AN459" t="s">
        <v>1560</v>
      </c>
      <c r="AO459" t="s">
        <v>1562</v>
      </c>
      <c r="AP459" t="s">
        <v>1564</v>
      </c>
      <c r="AQ459" t="s">
        <v>682</v>
      </c>
      <c r="AR459" t="s">
        <v>3484</v>
      </c>
      <c r="AS459" t="s">
        <v>3485</v>
      </c>
      <c r="AU459" t="s">
        <v>1723</v>
      </c>
      <c r="AV459">
        <v>50</v>
      </c>
      <c r="AW459">
        <v>50</v>
      </c>
      <c r="AX459">
        <f>LEN(Units[[#This Row],[special_rules]])</f>
        <v>70</v>
      </c>
    </row>
    <row r="460" spans="1:50" hidden="1" x14ac:dyDescent="0.25">
      <c r="A460">
        <v>459</v>
      </c>
      <c r="B460" t="s">
        <v>1722</v>
      </c>
      <c r="C460" t="s">
        <v>1604</v>
      </c>
      <c r="D460" t="str">
        <f>_xlfn.CONCAT(Units[[#This Row],[unit_name]],IF(Units[[#This Row],[attribut]]="","",_xlfn.CONCAT(" - ",Units[[#This Row],[attribut]])))</f>
        <v>RAIDER - Doomclaw - Mid HP</v>
      </c>
      <c r="E460">
        <v>3</v>
      </c>
      <c r="F460">
        <v>16</v>
      </c>
      <c r="G460" t="s">
        <v>1598</v>
      </c>
      <c r="H460">
        <v>1</v>
      </c>
      <c r="I460" t="s">
        <v>1599</v>
      </c>
      <c r="J460" t="s">
        <v>1694</v>
      </c>
      <c r="L460" t="s">
        <v>1606</v>
      </c>
      <c r="M460" t="s">
        <v>1611</v>
      </c>
      <c r="N460">
        <v>6</v>
      </c>
      <c r="P460">
        <v>10</v>
      </c>
      <c r="Q460">
        <v>10</v>
      </c>
      <c r="R460">
        <v>10</v>
      </c>
      <c r="S460">
        <v>7</v>
      </c>
      <c r="T460">
        <v>2</v>
      </c>
      <c r="U460">
        <v>5</v>
      </c>
      <c r="V460" t="s">
        <v>1607</v>
      </c>
      <c r="W460">
        <v>1</v>
      </c>
      <c r="X460" t="s">
        <v>1606</v>
      </c>
      <c r="Y460" t="s">
        <v>1685</v>
      </c>
      <c r="Z460" t="s">
        <v>316</v>
      </c>
      <c r="AA460" t="s">
        <v>574</v>
      </c>
      <c r="AB460" t="s">
        <v>76</v>
      </c>
      <c r="AL460" t="s">
        <v>1556</v>
      </c>
      <c r="AM460" t="s">
        <v>1558</v>
      </c>
      <c r="AN460" t="s">
        <v>1560</v>
      </c>
      <c r="AO460" t="s">
        <v>1562</v>
      </c>
      <c r="AP460" t="s">
        <v>1564</v>
      </c>
      <c r="AQ460" t="s">
        <v>682</v>
      </c>
      <c r="AR460" t="s">
        <v>3484</v>
      </c>
      <c r="AS460" t="s">
        <v>3485</v>
      </c>
      <c r="AU460" t="s">
        <v>1723</v>
      </c>
      <c r="AV460">
        <v>30</v>
      </c>
      <c r="AW460">
        <v>30</v>
      </c>
      <c r="AX460">
        <f>LEN(Units[[#This Row],[special_rules]])</f>
        <v>70</v>
      </c>
    </row>
    <row r="461" spans="1:50" hidden="1" x14ac:dyDescent="0.25">
      <c r="A461">
        <v>460</v>
      </c>
      <c r="B461" t="s">
        <v>1722</v>
      </c>
      <c r="C461" t="s">
        <v>1608</v>
      </c>
      <c r="D461" t="str">
        <f>_xlfn.CONCAT(Units[[#This Row],[unit_name]],IF(Units[[#This Row],[attribut]]="","",_xlfn.CONCAT(" - ",Units[[#This Row],[attribut]])))</f>
        <v>RAIDER - Doomclaw - Low HP</v>
      </c>
      <c r="E461">
        <v>3</v>
      </c>
      <c r="F461">
        <v>16</v>
      </c>
      <c r="G461" t="s">
        <v>1598</v>
      </c>
      <c r="H461">
        <v>1</v>
      </c>
      <c r="I461" t="s">
        <v>1625</v>
      </c>
      <c r="J461" t="s">
        <v>1626</v>
      </c>
      <c r="L461" t="s">
        <v>1611</v>
      </c>
      <c r="M461" t="s">
        <v>1601</v>
      </c>
      <c r="N461">
        <v>6</v>
      </c>
      <c r="P461">
        <v>9</v>
      </c>
      <c r="Q461">
        <v>9</v>
      </c>
      <c r="R461">
        <v>9</v>
      </c>
      <c r="S461">
        <v>3</v>
      </c>
      <c r="T461">
        <v>1</v>
      </c>
      <c r="U461">
        <v>5</v>
      </c>
      <c r="V461" t="s">
        <v>1612</v>
      </c>
      <c r="W461">
        <v>0</v>
      </c>
      <c r="X461" t="s">
        <v>1606</v>
      </c>
      <c r="Y461" t="s">
        <v>1685</v>
      </c>
      <c r="Z461" t="s">
        <v>316</v>
      </c>
      <c r="AA461" t="s">
        <v>574</v>
      </c>
      <c r="AB461" t="s">
        <v>76</v>
      </c>
      <c r="AL461" t="s">
        <v>1556</v>
      </c>
      <c r="AM461" t="s">
        <v>1558</v>
      </c>
      <c r="AN461" t="s">
        <v>1560</v>
      </c>
      <c r="AO461" t="s">
        <v>1562</v>
      </c>
      <c r="AP461" t="s">
        <v>1564</v>
      </c>
      <c r="AQ461" t="s">
        <v>682</v>
      </c>
      <c r="AR461" t="s">
        <v>3484</v>
      </c>
      <c r="AS461" t="s">
        <v>3485</v>
      </c>
      <c r="AU461" t="s">
        <v>1723</v>
      </c>
      <c r="AV461">
        <v>20</v>
      </c>
      <c r="AW461">
        <v>20</v>
      </c>
      <c r="AX461">
        <f>LEN(Units[[#This Row],[special_rules]])</f>
        <v>70</v>
      </c>
    </row>
    <row r="462" spans="1:50" hidden="1" x14ac:dyDescent="0.25">
      <c r="A462">
        <v>461</v>
      </c>
      <c r="B462" t="s">
        <v>1724</v>
      </c>
      <c r="C462" t="s">
        <v>1597</v>
      </c>
      <c r="D462" t="str">
        <f>_xlfn.CONCAT(Units[[#This Row],[unit_name]],IF(Units[[#This Row],[attribut]]="","",_xlfn.CONCAT(" - ",Units[[#This Row],[attribut]])))</f>
        <v>RAIDER - Bloodfire - Full HP</v>
      </c>
      <c r="E462">
        <v>3</v>
      </c>
      <c r="F462">
        <v>16</v>
      </c>
      <c r="G462" t="s">
        <v>1598</v>
      </c>
      <c r="H462">
        <v>1</v>
      </c>
      <c r="I462" t="s">
        <v>1692</v>
      </c>
      <c r="J462" t="s">
        <v>1693</v>
      </c>
      <c r="L462" t="s">
        <v>1600</v>
      </c>
      <c r="M462" t="s">
        <v>1606</v>
      </c>
      <c r="N462">
        <v>6</v>
      </c>
      <c r="P462">
        <v>11</v>
      </c>
      <c r="Q462">
        <v>11</v>
      </c>
      <c r="R462">
        <v>11</v>
      </c>
      <c r="S462">
        <v>10</v>
      </c>
      <c r="T462">
        <v>3</v>
      </c>
      <c r="U462">
        <v>5</v>
      </c>
      <c r="V462" t="s">
        <v>1601</v>
      </c>
      <c r="W462">
        <v>2</v>
      </c>
      <c r="X462" t="s">
        <v>1606</v>
      </c>
      <c r="Y462" t="s">
        <v>1685</v>
      </c>
      <c r="Z462" t="s">
        <v>316</v>
      </c>
      <c r="AA462" t="s">
        <v>574</v>
      </c>
      <c r="AB462" t="s">
        <v>76</v>
      </c>
      <c r="AL462" t="s">
        <v>1556</v>
      </c>
      <c r="AM462" t="s">
        <v>1558</v>
      </c>
      <c r="AN462" t="s">
        <v>1560</v>
      </c>
      <c r="AO462" t="s">
        <v>1562</v>
      </c>
      <c r="AP462" t="s">
        <v>1564</v>
      </c>
      <c r="AQ462" t="s">
        <v>682</v>
      </c>
      <c r="AR462" t="s">
        <v>3484</v>
      </c>
      <c r="AS462" t="s">
        <v>3485</v>
      </c>
      <c r="AU462" t="s">
        <v>1723</v>
      </c>
      <c r="AV462">
        <v>50</v>
      </c>
      <c r="AW462">
        <v>50</v>
      </c>
      <c r="AX462">
        <f>LEN(Units[[#This Row],[special_rules]])</f>
        <v>70</v>
      </c>
    </row>
    <row r="463" spans="1:50" hidden="1" x14ac:dyDescent="0.25">
      <c r="A463">
        <v>462</v>
      </c>
      <c r="B463" t="s">
        <v>1724</v>
      </c>
      <c r="C463" t="s">
        <v>1604</v>
      </c>
      <c r="D463" t="str">
        <f>_xlfn.CONCAT(Units[[#This Row],[unit_name]],IF(Units[[#This Row],[attribut]]="","",_xlfn.CONCAT(" - ",Units[[#This Row],[attribut]])))</f>
        <v>RAIDER - Bloodfire - Mid HP</v>
      </c>
      <c r="E463">
        <v>3</v>
      </c>
      <c r="F463">
        <v>16</v>
      </c>
      <c r="G463" t="s">
        <v>1598</v>
      </c>
      <c r="H463">
        <v>1</v>
      </c>
      <c r="I463" t="s">
        <v>1599</v>
      </c>
      <c r="J463" t="s">
        <v>1694</v>
      </c>
      <c r="L463" t="s">
        <v>1606</v>
      </c>
      <c r="M463" t="s">
        <v>1611</v>
      </c>
      <c r="N463">
        <v>6</v>
      </c>
      <c r="P463">
        <v>10</v>
      </c>
      <c r="Q463">
        <v>10</v>
      </c>
      <c r="R463">
        <v>10</v>
      </c>
      <c r="S463">
        <v>7</v>
      </c>
      <c r="T463">
        <v>2</v>
      </c>
      <c r="U463">
        <v>5</v>
      </c>
      <c r="V463" t="s">
        <v>1607</v>
      </c>
      <c r="W463">
        <v>1</v>
      </c>
      <c r="X463" t="s">
        <v>1606</v>
      </c>
      <c r="Y463" t="s">
        <v>1685</v>
      </c>
      <c r="Z463" t="s">
        <v>316</v>
      </c>
      <c r="AA463" t="s">
        <v>574</v>
      </c>
      <c r="AB463" t="s">
        <v>76</v>
      </c>
      <c r="AL463" t="s">
        <v>1556</v>
      </c>
      <c r="AM463" t="s">
        <v>1558</v>
      </c>
      <c r="AN463" t="s">
        <v>1560</v>
      </c>
      <c r="AO463" t="s">
        <v>1562</v>
      </c>
      <c r="AP463" t="s">
        <v>1564</v>
      </c>
      <c r="AQ463" t="s">
        <v>682</v>
      </c>
      <c r="AR463" t="s">
        <v>3484</v>
      </c>
      <c r="AS463" t="s">
        <v>3485</v>
      </c>
      <c r="AU463" t="s">
        <v>1723</v>
      </c>
      <c r="AV463">
        <v>30</v>
      </c>
      <c r="AW463">
        <v>30</v>
      </c>
      <c r="AX463">
        <f>LEN(Units[[#This Row],[special_rules]])</f>
        <v>70</v>
      </c>
    </row>
    <row r="464" spans="1:50" hidden="1" x14ac:dyDescent="0.25">
      <c r="A464">
        <v>463</v>
      </c>
      <c r="B464" t="s">
        <v>1724</v>
      </c>
      <c r="C464" t="s">
        <v>1608</v>
      </c>
      <c r="D464" t="str">
        <f>_xlfn.CONCAT(Units[[#This Row],[unit_name]],IF(Units[[#This Row],[attribut]]="","",_xlfn.CONCAT(" - ",Units[[#This Row],[attribut]])))</f>
        <v>RAIDER - Bloodfire - Low HP</v>
      </c>
      <c r="E464">
        <v>3</v>
      </c>
      <c r="F464">
        <v>16</v>
      </c>
      <c r="G464" t="s">
        <v>1598</v>
      </c>
      <c r="H464">
        <v>1</v>
      </c>
      <c r="I464" t="s">
        <v>1625</v>
      </c>
      <c r="J464" t="s">
        <v>1626</v>
      </c>
      <c r="L464" t="s">
        <v>1611</v>
      </c>
      <c r="M464" t="s">
        <v>1601</v>
      </c>
      <c r="N464">
        <v>6</v>
      </c>
      <c r="P464">
        <v>9</v>
      </c>
      <c r="Q464">
        <v>9</v>
      </c>
      <c r="R464">
        <v>9</v>
      </c>
      <c r="S464">
        <v>3</v>
      </c>
      <c r="T464">
        <v>1</v>
      </c>
      <c r="U464">
        <v>5</v>
      </c>
      <c r="V464" t="s">
        <v>1612</v>
      </c>
      <c r="W464">
        <v>0</v>
      </c>
      <c r="X464" t="s">
        <v>1606</v>
      </c>
      <c r="Y464" t="s">
        <v>1685</v>
      </c>
      <c r="Z464" t="s">
        <v>316</v>
      </c>
      <c r="AA464" t="s">
        <v>574</v>
      </c>
      <c r="AB464" t="s">
        <v>76</v>
      </c>
      <c r="AL464" t="s">
        <v>1556</v>
      </c>
      <c r="AM464" t="s">
        <v>1558</v>
      </c>
      <c r="AN464" t="s">
        <v>1560</v>
      </c>
      <c r="AO464" t="s">
        <v>1562</v>
      </c>
      <c r="AP464" t="s">
        <v>1564</v>
      </c>
      <c r="AQ464" t="s">
        <v>682</v>
      </c>
      <c r="AR464" t="s">
        <v>3484</v>
      </c>
      <c r="AS464" t="s">
        <v>3485</v>
      </c>
      <c r="AU464" t="s">
        <v>1723</v>
      </c>
      <c r="AV464">
        <v>20</v>
      </c>
      <c r="AW464">
        <v>20</v>
      </c>
      <c r="AX464">
        <f>LEN(Units[[#This Row],[special_rules]])</f>
        <v>70</v>
      </c>
    </row>
    <row r="465" spans="1:50" hidden="1" x14ac:dyDescent="0.25">
      <c r="A465">
        <v>464</v>
      </c>
      <c r="B465" t="s">
        <v>1725</v>
      </c>
      <c r="C465" t="s">
        <v>1597</v>
      </c>
      <c r="D465" t="str">
        <f>_xlfn.CONCAT(Units[[#This Row],[unit_name]],IF(Units[[#This Row],[attribut]]="","",_xlfn.CONCAT(" - ",Units[[#This Row],[attribut]])))</f>
        <v>RAIDER - Deathclaw - Full HP</v>
      </c>
      <c r="E465">
        <v>3</v>
      </c>
      <c r="F465">
        <v>16</v>
      </c>
      <c r="G465" t="s">
        <v>1598</v>
      </c>
      <c r="H465">
        <v>1</v>
      </c>
      <c r="I465" t="s">
        <v>1692</v>
      </c>
      <c r="J465" t="s">
        <v>1693</v>
      </c>
      <c r="L465" t="s">
        <v>1600</v>
      </c>
      <c r="M465" t="s">
        <v>1606</v>
      </c>
      <c r="N465">
        <v>6</v>
      </c>
      <c r="P465">
        <v>11</v>
      </c>
      <c r="Q465">
        <v>11</v>
      </c>
      <c r="R465">
        <v>11</v>
      </c>
      <c r="S465">
        <v>10</v>
      </c>
      <c r="T465">
        <v>3</v>
      </c>
      <c r="U465">
        <v>5</v>
      </c>
      <c r="V465" t="s">
        <v>1601</v>
      </c>
      <c r="W465">
        <v>2</v>
      </c>
      <c r="X465" t="s">
        <v>1606</v>
      </c>
      <c r="Y465" t="s">
        <v>1685</v>
      </c>
      <c r="Z465" t="s">
        <v>316</v>
      </c>
      <c r="AA465" t="s">
        <v>574</v>
      </c>
      <c r="AB465" t="s">
        <v>76</v>
      </c>
      <c r="AL465" t="s">
        <v>1556</v>
      </c>
      <c r="AM465" t="s">
        <v>1558</v>
      </c>
      <c r="AN465" t="s">
        <v>1560</v>
      </c>
      <c r="AO465" t="s">
        <v>1562</v>
      </c>
      <c r="AP465" t="s">
        <v>1564</v>
      </c>
      <c r="AQ465" t="s">
        <v>682</v>
      </c>
      <c r="AR465" t="s">
        <v>3484</v>
      </c>
      <c r="AS465" t="s">
        <v>3485</v>
      </c>
      <c r="AU465" t="s">
        <v>1723</v>
      </c>
      <c r="AV465">
        <v>50</v>
      </c>
      <c r="AW465">
        <v>50</v>
      </c>
      <c r="AX465">
        <f>LEN(Units[[#This Row],[special_rules]])</f>
        <v>70</v>
      </c>
    </row>
    <row r="466" spans="1:50" hidden="1" x14ac:dyDescent="0.25">
      <c r="A466">
        <v>465</v>
      </c>
      <c r="B466" t="s">
        <v>1725</v>
      </c>
      <c r="C466" t="s">
        <v>1604</v>
      </c>
      <c r="D466" t="str">
        <f>_xlfn.CONCAT(Units[[#This Row],[unit_name]],IF(Units[[#This Row],[attribut]]="","",_xlfn.CONCAT(" - ",Units[[#This Row],[attribut]])))</f>
        <v>RAIDER - Deathclaw - Mid HP</v>
      </c>
      <c r="E466">
        <v>3</v>
      </c>
      <c r="F466">
        <v>16</v>
      </c>
      <c r="G466" t="s">
        <v>1598</v>
      </c>
      <c r="H466">
        <v>1</v>
      </c>
      <c r="I466" t="s">
        <v>1599</v>
      </c>
      <c r="J466" t="s">
        <v>1694</v>
      </c>
      <c r="L466" t="s">
        <v>1606</v>
      </c>
      <c r="M466" t="s">
        <v>1611</v>
      </c>
      <c r="N466">
        <v>6</v>
      </c>
      <c r="P466">
        <v>10</v>
      </c>
      <c r="Q466">
        <v>10</v>
      </c>
      <c r="R466">
        <v>10</v>
      </c>
      <c r="S466">
        <v>7</v>
      </c>
      <c r="T466">
        <v>2</v>
      </c>
      <c r="U466">
        <v>5</v>
      </c>
      <c r="V466" t="s">
        <v>1607</v>
      </c>
      <c r="W466">
        <v>1</v>
      </c>
      <c r="X466" t="s">
        <v>1606</v>
      </c>
      <c r="Y466" t="s">
        <v>1685</v>
      </c>
      <c r="Z466" t="s">
        <v>316</v>
      </c>
      <c r="AA466" t="s">
        <v>574</v>
      </c>
      <c r="AB466" t="s">
        <v>76</v>
      </c>
      <c r="AL466" t="s">
        <v>1556</v>
      </c>
      <c r="AM466" t="s">
        <v>1558</v>
      </c>
      <c r="AN466" t="s">
        <v>1560</v>
      </c>
      <c r="AO466" t="s">
        <v>1562</v>
      </c>
      <c r="AP466" t="s">
        <v>1564</v>
      </c>
      <c r="AQ466" t="s">
        <v>682</v>
      </c>
      <c r="AR466" t="s">
        <v>3484</v>
      </c>
      <c r="AS466" t="s">
        <v>3485</v>
      </c>
      <c r="AU466" t="s">
        <v>1723</v>
      </c>
      <c r="AV466">
        <v>30</v>
      </c>
      <c r="AW466">
        <v>30</v>
      </c>
      <c r="AX466">
        <f>LEN(Units[[#This Row],[special_rules]])</f>
        <v>70</v>
      </c>
    </row>
    <row r="467" spans="1:50" hidden="1" x14ac:dyDescent="0.25">
      <c r="A467">
        <v>466</v>
      </c>
      <c r="B467" t="s">
        <v>1725</v>
      </c>
      <c r="C467" t="s">
        <v>1608</v>
      </c>
      <c r="D467" t="str">
        <f>_xlfn.CONCAT(Units[[#This Row],[unit_name]],IF(Units[[#This Row],[attribut]]="","",_xlfn.CONCAT(" - ",Units[[#This Row],[attribut]])))</f>
        <v>RAIDER - Deathclaw - Low HP</v>
      </c>
      <c r="E467">
        <v>3</v>
      </c>
      <c r="F467">
        <v>16</v>
      </c>
      <c r="G467" t="s">
        <v>1598</v>
      </c>
      <c r="H467">
        <v>1</v>
      </c>
      <c r="I467" t="s">
        <v>1625</v>
      </c>
      <c r="J467" t="s">
        <v>1626</v>
      </c>
      <c r="L467" t="s">
        <v>1611</v>
      </c>
      <c r="M467" t="s">
        <v>1601</v>
      </c>
      <c r="N467">
        <v>6</v>
      </c>
      <c r="P467">
        <v>9</v>
      </c>
      <c r="Q467">
        <v>9</v>
      </c>
      <c r="R467">
        <v>9</v>
      </c>
      <c r="S467">
        <v>3</v>
      </c>
      <c r="T467">
        <v>1</v>
      </c>
      <c r="U467">
        <v>5</v>
      </c>
      <c r="V467" t="s">
        <v>1612</v>
      </c>
      <c r="W467">
        <v>0</v>
      </c>
      <c r="X467" t="s">
        <v>1606</v>
      </c>
      <c r="Y467" t="s">
        <v>1685</v>
      </c>
      <c r="Z467" t="s">
        <v>316</v>
      </c>
      <c r="AA467" t="s">
        <v>574</v>
      </c>
      <c r="AB467" t="s">
        <v>76</v>
      </c>
      <c r="AL467" t="s">
        <v>1556</v>
      </c>
      <c r="AM467" t="s">
        <v>1558</v>
      </c>
      <c r="AN467" t="s">
        <v>1560</v>
      </c>
      <c r="AO467" t="s">
        <v>1562</v>
      </c>
      <c r="AP467" t="s">
        <v>1564</v>
      </c>
      <c r="AQ467" t="s">
        <v>682</v>
      </c>
      <c r="AR467" t="s">
        <v>3484</v>
      </c>
      <c r="AS467" t="s">
        <v>3485</v>
      </c>
      <c r="AU467" t="s">
        <v>1723</v>
      </c>
      <c r="AV467">
        <v>20</v>
      </c>
      <c r="AW467">
        <v>20</v>
      </c>
      <c r="AX467">
        <f>LEN(Units[[#This Row],[special_rules]])</f>
        <v>70</v>
      </c>
    </row>
    <row r="468" spans="1:50" hidden="1" x14ac:dyDescent="0.25">
      <c r="A468">
        <v>467</v>
      </c>
      <c r="B468" t="s">
        <v>1726</v>
      </c>
      <c r="C468" t="s">
        <v>1597</v>
      </c>
      <c r="D468" t="str">
        <f>_xlfn.CONCAT(Units[[#This Row],[unit_name]],IF(Units[[#This Row],[attribut]]="","",_xlfn.CONCAT(" - ",Units[[#This Row],[attribut]])))</f>
        <v>RAIDER - Voidblade - Full HP</v>
      </c>
      <c r="E468">
        <v>3</v>
      </c>
      <c r="F468">
        <v>16</v>
      </c>
      <c r="G468" t="s">
        <v>1598</v>
      </c>
      <c r="H468">
        <v>1</v>
      </c>
      <c r="I468" t="s">
        <v>1692</v>
      </c>
      <c r="J468" t="s">
        <v>1693</v>
      </c>
      <c r="L468" t="s">
        <v>1600</v>
      </c>
      <c r="M468" t="s">
        <v>1606</v>
      </c>
      <c r="N468">
        <v>6</v>
      </c>
      <c r="P468">
        <v>11</v>
      </c>
      <c r="Q468">
        <v>11</v>
      </c>
      <c r="R468">
        <v>11</v>
      </c>
      <c r="S468">
        <v>10</v>
      </c>
      <c r="T468">
        <v>3</v>
      </c>
      <c r="U468">
        <v>5</v>
      </c>
      <c r="V468" t="s">
        <v>1601</v>
      </c>
      <c r="W468">
        <v>2</v>
      </c>
      <c r="X468" t="s">
        <v>1606</v>
      </c>
      <c r="Y468" t="s">
        <v>1685</v>
      </c>
      <c r="Z468" t="s">
        <v>316</v>
      </c>
      <c r="AA468" t="s">
        <v>574</v>
      </c>
      <c r="AB468" t="s">
        <v>76</v>
      </c>
      <c r="AL468" t="s">
        <v>1556</v>
      </c>
      <c r="AM468" t="s">
        <v>1558</v>
      </c>
      <c r="AN468" t="s">
        <v>1560</v>
      </c>
      <c r="AO468" t="s">
        <v>1562</v>
      </c>
      <c r="AP468" t="s">
        <v>1564</v>
      </c>
      <c r="AQ468" t="s">
        <v>682</v>
      </c>
      <c r="AR468" t="s">
        <v>3484</v>
      </c>
      <c r="AS468" t="s">
        <v>3485</v>
      </c>
      <c r="AU468" t="s">
        <v>1723</v>
      </c>
      <c r="AV468">
        <v>50</v>
      </c>
      <c r="AW468">
        <v>50</v>
      </c>
      <c r="AX468">
        <f>LEN(Units[[#This Row],[special_rules]])</f>
        <v>70</v>
      </c>
    </row>
    <row r="469" spans="1:50" hidden="1" x14ac:dyDescent="0.25">
      <c r="A469">
        <v>468</v>
      </c>
      <c r="B469" t="s">
        <v>1726</v>
      </c>
      <c r="C469" t="s">
        <v>1604</v>
      </c>
      <c r="D469" t="str">
        <f>_xlfn.CONCAT(Units[[#This Row],[unit_name]],IF(Units[[#This Row],[attribut]]="","",_xlfn.CONCAT(" - ",Units[[#This Row],[attribut]])))</f>
        <v>RAIDER - Voidblade - Mid HP</v>
      </c>
      <c r="E469">
        <v>3</v>
      </c>
      <c r="F469">
        <v>16</v>
      </c>
      <c r="G469" t="s">
        <v>1598</v>
      </c>
      <c r="H469">
        <v>1</v>
      </c>
      <c r="I469" t="s">
        <v>1599</v>
      </c>
      <c r="J469" t="s">
        <v>1694</v>
      </c>
      <c r="L469" t="s">
        <v>1606</v>
      </c>
      <c r="M469" t="s">
        <v>1611</v>
      </c>
      <c r="N469">
        <v>6</v>
      </c>
      <c r="P469">
        <v>10</v>
      </c>
      <c r="Q469">
        <v>10</v>
      </c>
      <c r="R469">
        <v>10</v>
      </c>
      <c r="S469">
        <v>7</v>
      </c>
      <c r="T469">
        <v>2</v>
      </c>
      <c r="U469">
        <v>5</v>
      </c>
      <c r="V469" t="s">
        <v>1607</v>
      </c>
      <c r="W469">
        <v>1</v>
      </c>
      <c r="X469" t="s">
        <v>1606</v>
      </c>
      <c r="Y469" t="s">
        <v>1685</v>
      </c>
      <c r="Z469" t="s">
        <v>316</v>
      </c>
      <c r="AA469" t="s">
        <v>574</v>
      </c>
      <c r="AB469" t="s">
        <v>76</v>
      </c>
      <c r="AL469" t="s">
        <v>1556</v>
      </c>
      <c r="AM469" t="s">
        <v>1558</v>
      </c>
      <c r="AN469" t="s">
        <v>1560</v>
      </c>
      <c r="AO469" t="s">
        <v>1562</v>
      </c>
      <c r="AP469" t="s">
        <v>1564</v>
      </c>
      <c r="AQ469" t="s">
        <v>682</v>
      </c>
      <c r="AR469" t="s">
        <v>3484</v>
      </c>
      <c r="AS469" t="s">
        <v>3485</v>
      </c>
      <c r="AU469" t="s">
        <v>1723</v>
      </c>
      <c r="AV469">
        <v>30</v>
      </c>
      <c r="AW469">
        <v>30</v>
      </c>
      <c r="AX469">
        <f>LEN(Units[[#This Row],[special_rules]])</f>
        <v>70</v>
      </c>
    </row>
    <row r="470" spans="1:50" hidden="1" x14ac:dyDescent="0.25">
      <c r="A470">
        <v>469</v>
      </c>
      <c r="B470" t="s">
        <v>1726</v>
      </c>
      <c r="C470" t="s">
        <v>1608</v>
      </c>
      <c r="D470" t="str">
        <f>_xlfn.CONCAT(Units[[#This Row],[unit_name]],IF(Units[[#This Row],[attribut]]="","",_xlfn.CONCAT(" - ",Units[[#This Row],[attribut]])))</f>
        <v>RAIDER - Voidblade - Low HP</v>
      </c>
      <c r="E470">
        <v>3</v>
      </c>
      <c r="F470">
        <v>16</v>
      </c>
      <c r="G470" t="s">
        <v>1598</v>
      </c>
      <c r="H470">
        <v>1</v>
      </c>
      <c r="I470" t="s">
        <v>1625</v>
      </c>
      <c r="J470" t="s">
        <v>1626</v>
      </c>
      <c r="L470" t="s">
        <v>1611</v>
      </c>
      <c r="M470" t="s">
        <v>1601</v>
      </c>
      <c r="N470">
        <v>6</v>
      </c>
      <c r="P470">
        <v>9</v>
      </c>
      <c r="Q470">
        <v>9</v>
      </c>
      <c r="R470">
        <v>9</v>
      </c>
      <c r="S470">
        <v>3</v>
      </c>
      <c r="T470">
        <v>1</v>
      </c>
      <c r="U470">
        <v>5</v>
      </c>
      <c r="V470" t="s">
        <v>1612</v>
      </c>
      <c r="W470">
        <v>0</v>
      </c>
      <c r="X470" t="s">
        <v>1606</v>
      </c>
      <c r="Y470" t="s">
        <v>1685</v>
      </c>
      <c r="Z470" t="s">
        <v>316</v>
      </c>
      <c r="AA470" t="s">
        <v>574</v>
      </c>
      <c r="AB470" t="s">
        <v>76</v>
      </c>
      <c r="AL470" t="s">
        <v>1556</v>
      </c>
      <c r="AM470" t="s">
        <v>1558</v>
      </c>
      <c r="AN470" t="s">
        <v>1560</v>
      </c>
      <c r="AO470" t="s">
        <v>1562</v>
      </c>
      <c r="AP470" t="s">
        <v>1564</v>
      </c>
      <c r="AQ470" t="s">
        <v>682</v>
      </c>
      <c r="AR470" t="s">
        <v>3484</v>
      </c>
      <c r="AS470" t="s">
        <v>3485</v>
      </c>
      <c r="AU470" t="s">
        <v>1723</v>
      </c>
      <c r="AV470">
        <v>20</v>
      </c>
      <c r="AW470">
        <v>20</v>
      </c>
      <c r="AX470">
        <f>LEN(Units[[#This Row],[special_rules]])</f>
        <v>70</v>
      </c>
    </row>
    <row r="471" spans="1:50" hidden="1" x14ac:dyDescent="0.25">
      <c r="A471">
        <v>470</v>
      </c>
      <c r="B471" t="s">
        <v>1727</v>
      </c>
      <c r="C471" t="s">
        <v>1597</v>
      </c>
      <c r="D471" t="str">
        <f>_xlfn.CONCAT(Units[[#This Row],[unit_name]],IF(Units[[#This Row],[attribut]]="","",_xlfn.CONCAT(" - ",Units[[#This Row],[attribut]])))</f>
        <v>RAIDER - Nightshriek - Full HP</v>
      </c>
      <c r="E471">
        <v>3</v>
      </c>
      <c r="F471">
        <v>16</v>
      </c>
      <c r="G471" t="s">
        <v>1598</v>
      </c>
      <c r="H471">
        <v>1</v>
      </c>
      <c r="I471" t="s">
        <v>1692</v>
      </c>
      <c r="J471" t="s">
        <v>1693</v>
      </c>
      <c r="L471" t="s">
        <v>1600</v>
      </c>
      <c r="M471" t="s">
        <v>1606</v>
      </c>
      <c r="N471">
        <v>6</v>
      </c>
      <c r="P471">
        <v>11</v>
      </c>
      <c r="Q471">
        <v>11</v>
      </c>
      <c r="R471">
        <v>11</v>
      </c>
      <c r="S471">
        <v>10</v>
      </c>
      <c r="T471">
        <v>3</v>
      </c>
      <c r="U471">
        <v>5</v>
      </c>
      <c r="V471" t="s">
        <v>1601</v>
      </c>
      <c r="W471">
        <v>2</v>
      </c>
      <c r="X471" t="s">
        <v>1606</v>
      </c>
      <c r="Y471" t="s">
        <v>1685</v>
      </c>
      <c r="Z471" t="s">
        <v>316</v>
      </c>
      <c r="AA471" t="s">
        <v>574</v>
      </c>
      <c r="AB471" t="s">
        <v>76</v>
      </c>
      <c r="AL471" t="s">
        <v>1556</v>
      </c>
      <c r="AM471" t="s">
        <v>1558</v>
      </c>
      <c r="AN471" t="s">
        <v>1560</v>
      </c>
      <c r="AO471" t="s">
        <v>1562</v>
      </c>
      <c r="AP471" t="s">
        <v>1564</v>
      </c>
      <c r="AQ471" t="s">
        <v>682</v>
      </c>
      <c r="AR471" t="s">
        <v>3484</v>
      </c>
      <c r="AS471" t="s">
        <v>3485</v>
      </c>
      <c r="AU471" t="s">
        <v>1723</v>
      </c>
      <c r="AV471">
        <v>50</v>
      </c>
      <c r="AW471">
        <v>50</v>
      </c>
      <c r="AX471">
        <f>LEN(Units[[#This Row],[special_rules]])</f>
        <v>70</v>
      </c>
    </row>
    <row r="472" spans="1:50" hidden="1" x14ac:dyDescent="0.25">
      <c r="A472">
        <v>471</v>
      </c>
      <c r="B472" t="s">
        <v>1727</v>
      </c>
      <c r="C472" t="s">
        <v>1604</v>
      </c>
      <c r="D472" t="str">
        <f>_xlfn.CONCAT(Units[[#This Row],[unit_name]],IF(Units[[#This Row],[attribut]]="","",_xlfn.CONCAT(" - ",Units[[#This Row],[attribut]])))</f>
        <v>RAIDER - Nightshriek - Mid HP</v>
      </c>
      <c r="E472">
        <v>3</v>
      </c>
      <c r="F472">
        <v>16</v>
      </c>
      <c r="G472" t="s">
        <v>1598</v>
      </c>
      <c r="H472">
        <v>1</v>
      </c>
      <c r="I472" t="s">
        <v>1599</v>
      </c>
      <c r="J472" t="s">
        <v>1694</v>
      </c>
      <c r="L472" t="s">
        <v>1606</v>
      </c>
      <c r="M472" t="s">
        <v>1611</v>
      </c>
      <c r="N472">
        <v>6</v>
      </c>
      <c r="P472">
        <v>10</v>
      </c>
      <c r="Q472">
        <v>10</v>
      </c>
      <c r="R472">
        <v>10</v>
      </c>
      <c r="S472">
        <v>7</v>
      </c>
      <c r="T472">
        <v>2</v>
      </c>
      <c r="U472">
        <v>5</v>
      </c>
      <c r="V472" t="s">
        <v>1607</v>
      </c>
      <c r="W472">
        <v>1</v>
      </c>
      <c r="X472" t="s">
        <v>1606</v>
      </c>
      <c r="Y472" t="s">
        <v>1685</v>
      </c>
      <c r="Z472" t="s">
        <v>316</v>
      </c>
      <c r="AA472" t="s">
        <v>574</v>
      </c>
      <c r="AB472" t="s">
        <v>76</v>
      </c>
      <c r="AL472" t="s">
        <v>1556</v>
      </c>
      <c r="AM472" t="s">
        <v>1558</v>
      </c>
      <c r="AN472" t="s">
        <v>1560</v>
      </c>
      <c r="AO472" t="s">
        <v>1562</v>
      </c>
      <c r="AP472" t="s">
        <v>1564</v>
      </c>
      <c r="AQ472" t="s">
        <v>682</v>
      </c>
      <c r="AR472" t="s">
        <v>3484</v>
      </c>
      <c r="AS472" t="s">
        <v>3485</v>
      </c>
      <c r="AU472" t="s">
        <v>1723</v>
      </c>
      <c r="AV472">
        <v>30</v>
      </c>
      <c r="AW472">
        <v>30</v>
      </c>
      <c r="AX472">
        <f>LEN(Units[[#This Row],[special_rules]])</f>
        <v>70</v>
      </c>
    </row>
    <row r="473" spans="1:50" hidden="1" x14ac:dyDescent="0.25">
      <c r="A473">
        <v>472</v>
      </c>
      <c r="B473" t="s">
        <v>1727</v>
      </c>
      <c r="C473" t="s">
        <v>1608</v>
      </c>
      <c r="D473" t="str">
        <f>_xlfn.CONCAT(Units[[#This Row],[unit_name]],IF(Units[[#This Row],[attribut]]="","",_xlfn.CONCAT(" - ",Units[[#This Row],[attribut]])))</f>
        <v>RAIDER - Nightshriek - Low HP</v>
      </c>
      <c r="E473">
        <v>3</v>
      </c>
      <c r="F473">
        <v>16</v>
      </c>
      <c r="G473" t="s">
        <v>1598</v>
      </c>
      <c r="H473">
        <v>1</v>
      </c>
      <c r="I473" t="s">
        <v>1625</v>
      </c>
      <c r="J473" t="s">
        <v>1626</v>
      </c>
      <c r="L473" t="s">
        <v>1611</v>
      </c>
      <c r="M473" t="s">
        <v>1601</v>
      </c>
      <c r="N473">
        <v>6</v>
      </c>
      <c r="P473">
        <v>9</v>
      </c>
      <c r="Q473">
        <v>9</v>
      </c>
      <c r="R473">
        <v>9</v>
      </c>
      <c r="S473">
        <v>3</v>
      </c>
      <c r="T473">
        <v>1</v>
      </c>
      <c r="U473">
        <v>5</v>
      </c>
      <c r="V473" t="s">
        <v>1612</v>
      </c>
      <c r="W473">
        <v>0</v>
      </c>
      <c r="X473" t="s">
        <v>1606</v>
      </c>
      <c r="Y473" t="s">
        <v>1685</v>
      </c>
      <c r="Z473" t="s">
        <v>316</v>
      </c>
      <c r="AA473" t="s">
        <v>574</v>
      </c>
      <c r="AB473" t="s">
        <v>76</v>
      </c>
      <c r="AL473" t="s">
        <v>1556</v>
      </c>
      <c r="AM473" t="s">
        <v>1558</v>
      </c>
      <c r="AN473" t="s">
        <v>1560</v>
      </c>
      <c r="AO473" t="s">
        <v>1562</v>
      </c>
      <c r="AP473" t="s">
        <v>1564</v>
      </c>
      <c r="AQ473" t="s">
        <v>682</v>
      </c>
      <c r="AR473" t="s">
        <v>3484</v>
      </c>
      <c r="AS473" t="s">
        <v>3485</v>
      </c>
      <c r="AU473" t="s">
        <v>1723</v>
      </c>
      <c r="AV473">
        <v>20</v>
      </c>
      <c r="AW473">
        <v>20</v>
      </c>
      <c r="AX473">
        <f>LEN(Units[[#This Row],[special_rules]])</f>
        <v>70</v>
      </c>
    </row>
    <row r="474" spans="1:50" hidden="1" x14ac:dyDescent="0.25">
      <c r="A474">
        <v>473</v>
      </c>
      <c r="B474" t="s">
        <v>1728</v>
      </c>
      <c r="C474" t="s">
        <v>1597</v>
      </c>
      <c r="D474" t="str">
        <f>_xlfn.CONCAT(Units[[#This Row],[unit_name]],IF(Units[[#This Row],[attribut]]="","",_xlfn.CONCAT(" - ",Units[[#This Row],[attribut]])))</f>
        <v>RAVAGER - Bloodspire - Full HP</v>
      </c>
      <c r="E474">
        <v>3</v>
      </c>
      <c r="F474">
        <v>16</v>
      </c>
      <c r="G474" t="s">
        <v>1598</v>
      </c>
      <c r="H474">
        <v>1</v>
      </c>
      <c r="I474" t="s">
        <v>1692</v>
      </c>
      <c r="J474" t="s">
        <v>1693</v>
      </c>
      <c r="L474" t="s">
        <v>1600</v>
      </c>
      <c r="M474" t="s">
        <v>1606</v>
      </c>
      <c r="N474">
        <v>6</v>
      </c>
      <c r="P474">
        <v>12</v>
      </c>
      <c r="Q474">
        <v>12</v>
      </c>
      <c r="R474">
        <v>12</v>
      </c>
      <c r="S474">
        <v>10</v>
      </c>
      <c r="T474">
        <v>3</v>
      </c>
      <c r="U474">
        <v>5</v>
      </c>
      <c r="V474" t="s">
        <v>1601</v>
      </c>
      <c r="W474">
        <v>2</v>
      </c>
      <c r="X474" t="s">
        <v>1606</v>
      </c>
      <c r="Y474" t="s">
        <v>1685</v>
      </c>
      <c r="Z474" t="s">
        <v>569</v>
      </c>
      <c r="AA474" t="s">
        <v>574</v>
      </c>
      <c r="AB474" t="s">
        <v>76</v>
      </c>
      <c r="AL474" t="s">
        <v>1556</v>
      </c>
      <c r="AM474" t="s">
        <v>1558</v>
      </c>
      <c r="AN474" t="s">
        <v>1564</v>
      </c>
      <c r="AO474" t="s">
        <v>682</v>
      </c>
      <c r="AU474" t="s">
        <v>1729</v>
      </c>
      <c r="AV474">
        <v>80</v>
      </c>
      <c r="AW474">
        <v>80</v>
      </c>
      <c r="AX474">
        <f>LEN(Units[[#This Row],[special_rules]])</f>
        <v>58</v>
      </c>
    </row>
    <row r="475" spans="1:50" hidden="1" x14ac:dyDescent="0.25">
      <c r="A475">
        <v>474</v>
      </c>
      <c r="B475" t="s">
        <v>1728</v>
      </c>
      <c r="C475" t="s">
        <v>1604</v>
      </c>
      <c r="D475" t="str">
        <f>_xlfn.CONCAT(Units[[#This Row],[unit_name]],IF(Units[[#This Row],[attribut]]="","",_xlfn.CONCAT(" - ",Units[[#This Row],[attribut]])))</f>
        <v>RAVAGER - Bloodspire - Mid HP</v>
      </c>
      <c r="E475">
        <v>3</v>
      </c>
      <c r="F475">
        <v>16</v>
      </c>
      <c r="G475" t="s">
        <v>1598</v>
      </c>
      <c r="H475">
        <v>1</v>
      </c>
      <c r="I475" t="s">
        <v>1599</v>
      </c>
      <c r="J475" t="s">
        <v>1694</v>
      </c>
      <c r="L475" t="s">
        <v>1606</v>
      </c>
      <c r="M475" t="s">
        <v>1611</v>
      </c>
      <c r="N475">
        <v>6</v>
      </c>
      <c r="P475">
        <v>11</v>
      </c>
      <c r="Q475">
        <v>11</v>
      </c>
      <c r="R475">
        <v>11</v>
      </c>
      <c r="S475">
        <v>7</v>
      </c>
      <c r="T475">
        <v>2</v>
      </c>
      <c r="U475">
        <v>5</v>
      </c>
      <c r="V475" t="s">
        <v>1607</v>
      </c>
      <c r="W475">
        <v>1</v>
      </c>
      <c r="X475" t="s">
        <v>1606</v>
      </c>
      <c r="Y475" t="s">
        <v>1685</v>
      </c>
      <c r="Z475" t="s">
        <v>569</v>
      </c>
      <c r="AA475" t="s">
        <v>574</v>
      </c>
      <c r="AB475" t="s">
        <v>76</v>
      </c>
      <c r="AL475" t="s">
        <v>1556</v>
      </c>
      <c r="AM475" t="s">
        <v>1558</v>
      </c>
      <c r="AN475" t="s">
        <v>1564</v>
      </c>
      <c r="AO475" t="s">
        <v>682</v>
      </c>
      <c r="AU475" t="s">
        <v>1729</v>
      </c>
      <c r="AV475">
        <v>45</v>
      </c>
      <c r="AW475">
        <v>50</v>
      </c>
      <c r="AX475">
        <f>LEN(Units[[#This Row],[special_rules]])</f>
        <v>58</v>
      </c>
    </row>
    <row r="476" spans="1:50" hidden="1" x14ac:dyDescent="0.25">
      <c r="A476">
        <v>475</v>
      </c>
      <c r="B476" t="s">
        <v>1728</v>
      </c>
      <c r="C476" t="s">
        <v>1608</v>
      </c>
      <c r="D476" t="str">
        <f>_xlfn.CONCAT(Units[[#This Row],[unit_name]],IF(Units[[#This Row],[attribut]]="","",_xlfn.CONCAT(" - ",Units[[#This Row],[attribut]])))</f>
        <v>RAVAGER - Bloodspire - Low HP</v>
      </c>
      <c r="E476">
        <v>3</v>
      </c>
      <c r="F476">
        <v>16</v>
      </c>
      <c r="G476" t="s">
        <v>1598</v>
      </c>
      <c r="H476">
        <v>1</v>
      </c>
      <c r="I476" t="s">
        <v>1625</v>
      </c>
      <c r="J476" t="s">
        <v>1626</v>
      </c>
      <c r="L476" t="s">
        <v>1611</v>
      </c>
      <c r="M476" t="s">
        <v>1601</v>
      </c>
      <c r="N476">
        <v>6</v>
      </c>
      <c r="P476">
        <v>10</v>
      </c>
      <c r="Q476">
        <v>10</v>
      </c>
      <c r="R476">
        <v>10</v>
      </c>
      <c r="S476">
        <v>3</v>
      </c>
      <c r="T476">
        <v>1</v>
      </c>
      <c r="U476">
        <v>5</v>
      </c>
      <c r="V476" t="s">
        <v>1612</v>
      </c>
      <c r="W476">
        <v>0</v>
      </c>
      <c r="X476" t="s">
        <v>1606</v>
      </c>
      <c r="Y476" t="s">
        <v>1685</v>
      </c>
      <c r="Z476" t="s">
        <v>569</v>
      </c>
      <c r="AA476" t="s">
        <v>574</v>
      </c>
      <c r="AB476" t="s">
        <v>76</v>
      </c>
      <c r="AL476" t="s">
        <v>1556</v>
      </c>
      <c r="AM476" t="s">
        <v>1558</v>
      </c>
      <c r="AN476" t="s">
        <v>1564</v>
      </c>
      <c r="AO476" t="s">
        <v>682</v>
      </c>
      <c r="AU476" t="s">
        <v>1729</v>
      </c>
      <c r="AV476">
        <v>30</v>
      </c>
      <c r="AW476">
        <v>30</v>
      </c>
      <c r="AX476">
        <f>LEN(Units[[#This Row],[special_rules]])</f>
        <v>58</v>
      </c>
    </row>
    <row r="477" spans="1:50" hidden="1" x14ac:dyDescent="0.25">
      <c r="A477">
        <v>476</v>
      </c>
      <c r="B477" t="s">
        <v>1786</v>
      </c>
      <c r="C477" t="s">
        <v>1597</v>
      </c>
      <c r="D477" t="str">
        <f>_xlfn.CONCAT(Units[[#This Row],[unit_name]],IF(Units[[#This Row],[attribut]]="","",_xlfn.CONCAT(" - ",Units[[#This Row],[attribut]])))</f>
        <v>AVATAR OF KHAINE - Wrathfire Colossus - Full HP</v>
      </c>
      <c r="E477">
        <v>3</v>
      </c>
      <c r="F477">
        <v>15</v>
      </c>
      <c r="G477" t="s">
        <v>1787</v>
      </c>
      <c r="H477">
        <v>1</v>
      </c>
      <c r="I477" t="s">
        <v>1628</v>
      </c>
      <c r="L477" t="s">
        <v>1602</v>
      </c>
      <c r="M477" t="s">
        <v>1602</v>
      </c>
      <c r="N477">
        <v>7</v>
      </c>
      <c r="O477">
        <v>12</v>
      </c>
      <c r="S477">
        <v>14</v>
      </c>
      <c r="T477">
        <v>6</v>
      </c>
      <c r="U477">
        <v>10</v>
      </c>
      <c r="V477" t="s">
        <v>1601</v>
      </c>
      <c r="W477">
        <v>5</v>
      </c>
      <c r="X477" t="s">
        <v>1602</v>
      </c>
      <c r="Y477" t="s">
        <v>1619</v>
      </c>
      <c r="Z477" t="s">
        <v>587</v>
      </c>
      <c r="AL477" t="s">
        <v>1366</v>
      </c>
      <c r="AM477" t="s">
        <v>1368</v>
      </c>
      <c r="AN477" t="s">
        <v>3473</v>
      </c>
      <c r="AO477" t="s">
        <v>676</v>
      </c>
      <c r="AU477" t="s">
        <v>3537</v>
      </c>
      <c r="AV477">
        <v>110</v>
      </c>
      <c r="AW477">
        <v>110</v>
      </c>
      <c r="AX477">
        <f>LEN(Units[[#This Row],[special_rules]])</f>
        <v>105</v>
      </c>
    </row>
    <row r="478" spans="1:50" hidden="1" x14ac:dyDescent="0.25">
      <c r="A478">
        <v>477</v>
      </c>
      <c r="B478" t="s">
        <v>1786</v>
      </c>
      <c r="C478" t="s">
        <v>1604</v>
      </c>
      <c r="D478" t="str">
        <f>_xlfn.CONCAT(Units[[#This Row],[unit_name]],IF(Units[[#This Row],[attribut]]="","",_xlfn.CONCAT(" - ",Units[[#This Row],[attribut]])))</f>
        <v>AVATAR OF KHAINE - Wrathfire Colossus - Mid HP</v>
      </c>
      <c r="E478">
        <v>3</v>
      </c>
      <c r="F478">
        <v>15</v>
      </c>
      <c r="G478" t="s">
        <v>1787</v>
      </c>
      <c r="H478">
        <v>1</v>
      </c>
      <c r="I478" t="s">
        <v>1599</v>
      </c>
      <c r="L478" t="s">
        <v>1600</v>
      </c>
      <c r="M478" t="s">
        <v>1600</v>
      </c>
      <c r="N478">
        <v>6</v>
      </c>
      <c r="O478">
        <v>11</v>
      </c>
      <c r="S478">
        <v>9</v>
      </c>
      <c r="T478">
        <v>5</v>
      </c>
      <c r="U478">
        <v>10</v>
      </c>
      <c r="V478" t="s">
        <v>1607</v>
      </c>
      <c r="W478">
        <v>4</v>
      </c>
      <c r="X478" t="s">
        <v>1602</v>
      </c>
      <c r="Y478" t="s">
        <v>1619</v>
      </c>
      <c r="Z478" t="s">
        <v>587</v>
      </c>
      <c r="AL478" t="s">
        <v>1366</v>
      </c>
      <c r="AM478" t="s">
        <v>1368</v>
      </c>
      <c r="AN478" t="s">
        <v>3473</v>
      </c>
      <c r="AO478" t="s">
        <v>676</v>
      </c>
      <c r="AU478" t="s">
        <v>3537</v>
      </c>
      <c r="AV478">
        <v>65</v>
      </c>
      <c r="AW478">
        <v>70</v>
      </c>
      <c r="AX478">
        <f>LEN(Units[[#This Row],[special_rules]])</f>
        <v>105</v>
      </c>
    </row>
    <row r="479" spans="1:50" hidden="1" x14ac:dyDescent="0.25">
      <c r="A479">
        <v>478</v>
      </c>
      <c r="B479" t="s">
        <v>1786</v>
      </c>
      <c r="C479" t="s">
        <v>1608</v>
      </c>
      <c r="D479" t="str">
        <f>_xlfn.CONCAT(Units[[#This Row],[unit_name]],IF(Units[[#This Row],[attribut]]="","",_xlfn.CONCAT(" - ",Units[[#This Row],[attribut]])))</f>
        <v>AVATAR OF KHAINE - Wrathfire Colossus - Low HP</v>
      </c>
      <c r="E479">
        <v>3</v>
      </c>
      <c r="F479">
        <v>15</v>
      </c>
      <c r="G479" t="s">
        <v>1787</v>
      </c>
      <c r="H479">
        <v>1</v>
      </c>
      <c r="I479" t="s">
        <v>241</v>
      </c>
      <c r="L479" t="s">
        <v>1606</v>
      </c>
      <c r="M479" t="s">
        <v>1606</v>
      </c>
      <c r="N479">
        <v>5</v>
      </c>
      <c r="O479">
        <v>10</v>
      </c>
      <c r="S479">
        <v>4</v>
      </c>
      <c r="T479">
        <v>4</v>
      </c>
      <c r="U479">
        <v>10</v>
      </c>
      <c r="V479" t="s">
        <v>1612</v>
      </c>
      <c r="W479">
        <v>3</v>
      </c>
      <c r="X479" t="s">
        <v>1602</v>
      </c>
      <c r="Y479" t="s">
        <v>1619</v>
      </c>
      <c r="Z479" t="s">
        <v>587</v>
      </c>
      <c r="AL479" t="s">
        <v>1366</v>
      </c>
      <c r="AM479" t="s">
        <v>1368</v>
      </c>
      <c r="AN479" t="s">
        <v>3473</v>
      </c>
      <c r="AO479" t="s">
        <v>676</v>
      </c>
      <c r="AU479" t="s">
        <v>3537</v>
      </c>
      <c r="AV479">
        <v>45</v>
      </c>
      <c r="AW479">
        <v>50</v>
      </c>
      <c r="AX479">
        <f>LEN(Units[[#This Row],[special_rules]])</f>
        <v>105</v>
      </c>
    </row>
    <row r="480" spans="1:50" hidden="1" x14ac:dyDescent="0.25">
      <c r="A480">
        <v>479</v>
      </c>
      <c r="B480" t="s">
        <v>2180</v>
      </c>
      <c r="C480" t="s">
        <v>1597</v>
      </c>
      <c r="D480" t="str">
        <f>_xlfn.CONCAT(Units[[#This Row],[unit_name]],IF(Units[[#This Row],[attribut]]="","",_xlfn.CONCAT(" - ",Units[[#This Row],[attribut]])))</f>
        <v>THE YNCARNE - The Yncarne, Aspect of Ynnead - Full HP</v>
      </c>
      <c r="E480">
        <v>3</v>
      </c>
      <c r="F480">
        <v>15</v>
      </c>
      <c r="G480" t="s">
        <v>1787</v>
      </c>
      <c r="H480">
        <v>1</v>
      </c>
      <c r="I480" t="s">
        <v>1628</v>
      </c>
      <c r="L480" t="s">
        <v>1602</v>
      </c>
      <c r="M480" t="s">
        <v>1602</v>
      </c>
      <c r="N480">
        <v>6</v>
      </c>
      <c r="O480">
        <v>10</v>
      </c>
      <c r="S480">
        <v>12</v>
      </c>
      <c r="T480">
        <v>5</v>
      </c>
      <c r="U480">
        <v>10</v>
      </c>
      <c r="V480" t="s">
        <v>1601</v>
      </c>
      <c r="W480">
        <v>5</v>
      </c>
      <c r="X480" t="s">
        <v>1602</v>
      </c>
      <c r="Y480" t="s">
        <v>1619</v>
      </c>
      <c r="Z480" t="s">
        <v>335</v>
      </c>
      <c r="AA480" t="s">
        <v>3486</v>
      </c>
      <c r="AL480" t="s">
        <v>1372</v>
      </c>
      <c r="AM480" t="s">
        <v>1374</v>
      </c>
      <c r="AN480" t="s">
        <v>1376</v>
      </c>
      <c r="AO480" t="s">
        <v>1378</v>
      </c>
      <c r="AP480" t="s">
        <v>1380</v>
      </c>
      <c r="AT480" t="s">
        <v>2181</v>
      </c>
      <c r="AU480" t="s">
        <v>3554</v>
      </c>
      <c r="AV480">
        <v>140</v>
      </c>
      <c r="AW480">
        <v>140</v>
      </c>
      <c r="AX480">
        <f>LEN(Units[[#This Row],[special_rules]])</f>
        <v>132</v>
      </c>
    </row>
    <row r="481" spans="1:50" hidden="1" x14ac:dyDescent="0.25">
      <c r="A481">
        <v>480</v>
      </c>
      <c r="B481" t="s">
        <v>2180</v>
      </c>
      <c r="C481" t="s">
        <v>1604</v>
      </c>
      <c r="D481" t="str">
        <f>_xlfn.CONCAT(Units[[#This Row],[unit_name]],IF(Units[[#This Row],[attribut]]="","",_xlfn.CONCAT(" - ",Units[[#This Row],[attribut]])))</f>
        <v>THE YNCARNE - The Yncarne, Aspect of Ynnead - Mid HP</v>
      </c>
      <c r="E481">
        <v>3</v>
      </c>
      <c r="F481">
        <v>15</v>
      </c>
      <c r="G481" t="s">
        <v>1787</v>
      </c>
      <c r="H481">
        <v>1</v>
      </c>
      <c r="I481" t="s">
        <v>1599</v>
      </c>
      <c r="L481" t="s">
        <v>1600</v>
      </c>
      <c r="M481" t="s">
        <v>1600</v>
      </c>
      <c r="N481">
        <v>5</v>
      </c>
      <c r="O481">
        <v>9</v>
      </c>
      <c r="S481">
        <v>8</v>
      </c>
      <c r="T481">
        <v>4</v>
      </c>
      <c r="U481">
        <v>10</v>
      </c>
      <c r="V481" t="s">
        <v>1607</v>
      </c>
      <c r="W481">
        <v>4</v>
      </c>
      <c r="X481" t="s">
        <v>1602</v>
      </c>
      <c r="Y481" t="s">
        <v>1619</v>
      </c>
      <c r="Z481" t="s">
        <v>335</v>
      </c>
      <c r="AA481" t="s">
        <v>3486</v>
      </c>
      <c r="AL481" t="s">
        <v>1372</v>
      </c>
      <c r="AM481" t="s">
        <v>1374</v>
      </c>
      <c r="AN481" t="s">
        <v>1376</v>
      </c>
      <c r="AO481" t="s">
        <v>1378</v>
      </c>
      <c r="AP481" t="s">
        <v>1380</v>
      </c>
      <c r="AT481" t="s">
        <v>2181</v>
      </c>
      <c r="AU481" t="s">
        <v>3554</v>
      </c>
      <c r="AV481">
        <v>90</v>
      </c>
      <c r="AW481">
        <v>90</v>
      </c>
      <c r="AX481">
        <f>LEN(Units[[#This Row],[special_rules]])</f>
        <v>132</v>
      </c>
    </row>
    <row r="482" spans="1:50" hidden="1" x14ac:dyDescent="0.25">
      <c r="A482">
        <v>481</v>
      </c>
      <c r="B482" t="s">
        <v>2180</v>
      </c>
      <c r="C482" t="s">
        <v>1608</v>
      </c>
      <c r="D482" t="str">
        <f>_xlfn.CONCAT(Units[[#This Row],[unit_name]],IF(Units[[#This Row],[attribut]]="","",_xlfn.CONCAT(" - ",Units[[#This Row],[attribut]])))</f>
        <v>THE YNCARNE - The Yncarne, Aspect of Ynnead - Low HP</v>
      </c>
      <c r="E482">
        <v>3</v>
      </c>
      <c r="F482">
        <v>15</v>
      </c>
      <c r="G482" t="s">
        <v>1787</v>
      </c>
      <c r="H482">
        <v>1</v>
      </c>
      <c r="I482" t="s">
        <v>241</v>
      </c>
      <c r="L482" t="s">
        <v>1606</v>
      </c>
      <c r="M482" t="s">
        <v>1606</v>
      </c>
      <c r="N482">
        <v>4</v>
      </c>
      <c r="O482">
        <v>8</v>
      </c>
      <c r="S482">
        <v>4</v>
      </c>
      <c r="T482">
        <v>3</v>
      </c>
      <c r="U482">
        <v>10</v>
      </c>
      <c r="V482" t="s">
        <v>1612</v>
      </c>
      <c r="W482">
        <v>3</v>
      </c>
      <c r="X482" t="s">
        <v>1602</v>
      </c>
      <c r="Y482" t="s">
        <v>1619</v>
      </c>
      <c r="Z482" t="s">
        <v>335</v>
      </c>
      <c r="AA482" t="s">
        <v>3486</v>
      </c>
      <c r="AL482" t="s">
        <v>1372</v>
      </c>
      <c r="AM482" t="s">
        <v>1374</v>
      </c>
      <c r="AN482" t="s">
        <v>1376</v>
      </c>
      <c r="AO482" t="s">
        <v>1378</v>
      </c>
      <c r="AP482" t="s">
        <v>1380</v>
      </c>
      <c r="AT482" t="s">
        <v>2181</v>
      </c>
      <c r="AU482" t="s">
        <v>3554</v>
      </c>
      <c r="AV482">
        <v>50</v>
      </c>
      <c r="AW482">
        <v>50</v>
      </c>
      <c r="AX482">
        <f>LEN(Units[[#This Row],[special_rules]])</f>
        <v>132</v>
      </c>
    </row>
    <row r="483" spans="1:50" hidden="1" x14ac:dyDescent="0.25">
      <c r="A483">
        <v>482</v>
      </c>
      <c r="B483" t="s">
        <v>1880</v>
      </c>
      <c r="D483" t="str">
        <f>_xlfn.CONCAT(Units[[#This Row],[unit_name]],IF(Units[[#This Row],[attribut]]="","",_xlfn.CONCAT(" - ",Units[[#This Row],[attribut]])))</f>
        <v>THE VISARCH - The Visarch, Sword of Ynnead</v>
      </c>
      <c r="E483">
        <v>3</v>
      </c>
      <c r="F483">
        <v>15</v>
      </c>
      <c r="G483" t="s">
        <v>1744</v>
      </c>
      <c r="H483">
        <v>1</v>
      </c>
      <c r="I483" t="s">
        <v>241</v>
      </c>
      <c r="M483" t="s">
        <v>1602</v>
      </c>
      <c r="N483">
        <v>4</v>
      </c>
      <c r="O483">
        <v>3</v>
      </c>
      <c r="S483">
        <v>5</v>
      </c>
      <c r="T483">
        <v>5</v>
      </c>
      <c r="U483">
        <v>6</v>
      </c>
      <c r="V483" t="s">
        <v>1601</v>
      </c>
      <c r="W483">
        <v>1</v>
      </c>
      <c r="X483" t="s">
        <v>1602</v>
      </c>
      <c r="Y483" t="s">
        <v>1619</v>
      </c>
      <c r="Z483" t="s">
        <v>394</v>
      </c>
      <c r="AL483" t="s">
        <v>1381</v>
      </c>
      <c r="AM483" t="s">
        <v>1383</v>
      </c>
      <c r="AN483" t="s">
        <v>1385</v>
      </c>
      <c r="AU483" t="s">
        <v>1881</v>
      </c>
      <c r="AV483">
        <v>80</v>
      </c>
      <c r="AW483">
        <v>80</v>
      </c>
      <c r="AX483">
        <f>LEN(Units[[#This Row],[special_rules]])</f>
        <v>29</v>
      </c>
    </row>
    <row r="484" spans="1:50" hidden="1" x14ac:dyDescent="0.25">
      <c r="A484">
        <v>483</v>
      </c>
      <c r="B484" t="s">
        <v>2182</v>
      </c>
      <c r="D484" t="str">
        <f>_xlfn.CONCAT(Units[[#This Row],[unit_name]],IF(Units[[#This Row],[attribut]]="","",_xlfn.CONCAT(" - ",Units[[#This Row],[attribut]])))</f>
        <v>YVRAINE - Yvraine, Emissary of Ynnead</v>
      </c>
      <c r="E484">
        <v>3</v>
      </c>
      <c r="F484">
        <v>15</v>
      </c>
      <c r="G484" t="s">
        <v>1744</v>
      </c>
      <c r="H484">
        <v>1</v>
      </c>
      <c r="I484" t="s">
        <v>241</v>
      </c>
      <c r="L484" t="s">
        <v>1602</v>
      </c>
      <c r="M484" t="s">
        <v>1602</v>
      </c>
      <c r="N484">
        <v>3</v>
      </c>
      <c r="O484">
        <v>3</v>
      </c>
      <c r="S484">
        <v>4</v>
      </c>
      <c r="T484">
        <v>5</v>
      </c>
      <c r="U484">
        <v>5</v>
      </c>
      <c r="V484" t="s">
        <v>1601</v>
      </c>
      <c r="W484">
        <v>1</v>
      </c>
      <c r="X484" t="s">
        <v>1601</v>
      </c>
      <c r="Y484" t="s">
        <v>1619</v>
      </c>
      <c r="Z484" t="s">
        <v>395</v>
      </c>
      <c r="AA484" t="s">
        <v>594</v>
      </c>
      <c r="AL484" t="s">
        <v>1387</v>
      </c>
      <c r="AM484" t="s">
        <v>1388</v>
      </c>
      <c r="AN484" t="s">
        <v>1390</v>
      </c>
      <c r="AT484" t="s">
        <v>2181</v>
      </c>
      <c r="AU484" t="s">
        <v>2183</v>
      </c>
      <c r="AV484">
        <v>115</v>
      </c>
      <c r="AW484">
        <v>110</v>
      </c>
      <c r="AX484">
        <f>LEN(Units[[#This Row],[special_rules]])</f>
        <v>42</v>
      </c>
    </row>
    <row r="485" spans="1:50" hidden="1" x14ac:dyDescent="0.25">
      <c r="A485">
        <v>484</v>
      </c>
      <c r="B485" t="s">
        <v>2184</v>
      </c>
      <c r="D485" t="str">
        <f>_xlfn.CONCAT(Units[[#This Row],[unit_name]],IF(Units[[#This Row],[attribut]]="","",_xlfn.CONCAT(" - ",Units[[#This Row],[attribut]])))</f>
        <v>ELDRAD ULTHRAN - Eldrad Ulthran, High Farseer of Ulthwe</v>
      </c>
      <c r="E485">
        <v>3</v>
      </c>
      <c r="F485">
        <v>15</v>
      </c>
      <c r="G485" t="s">
        <v>1744</v>
      </c>
      <c r="H485">
        <v>1</v>
      </c>
      <c r="I485" t="s">
        <v>1626</v>
      </c>
      <c r="L485" t="s">
        <v>1602</v>
      </c>
      <c r="M485" t="s">
        <v>1602</v>
      </c>
      <c r="N485">
        <v>3</v>
      </c>
      <c r="O485">
        <v>4</v>
      </c>
      <c r="S485">
        <v>4</v>
      </c>
      <c r="T485">
        <v>3</v>
      </c>
      <c r="U485">
        <v>5</v>
      </c>
      <c r="V485" t="s">
        <v>1601</v>
      </c>
      <c r="W485">
        <v>1</v>
      </c>
      <c r="X485" t="s">
        <v>1601</v>
      </c>
      <c r="Y485" t="s">
        <v>1740</v>
      </c>
      <c r="Z485" t="s">
        <v>242</v>
      </c>
      <c r="AA485" t="s">
        <v>595</v>
      </c>
      <c r="AB485" t="s">
        <v>396</v>
      </c>
      <c r="AC485" t="s">
        <v>375</v>
      </c>
      <c r="AL485" t="s">
        <v>1392</v>
      </c>
      <c r="AM485" t="s">
        <v>1394</v>
      </c>
      <c r="AN485" t="s">
        <v>1396</v>
      </c>
      <c r="AO485" t="s">
        <v>1398</v>
      </c>
      <c r="AT485" t="s">
        <v>2185</v>
      </c>
      <c r="AU485" t="s">
        <v>2186</v>
      </c>
      <c r="AV485">
        <v>195</v>
      </c>
      <c r="AW485">
        <v>190</v>
      </c>
      <c r="AX485">
        <f>LEN(Units[[#This Row],[special_rules]])</f>
        <v>42</v>
      </c>
    </row>
    <row r="486" spans="1:50" hidden="1" x14ac:dyDescent="0.25">
      <c r="A486">
        <v>485</v>
      </c>
      <c r="B486" t="s">
        <v>2187</v>
      </c>
      <c r="D486" t="str">
        <f>_xlfn.CONCAT(Units[[#This Row],[unit_name]],IF(Units[[#This Row],[attribut]]="","",_xlfn.CONCAT(" - ",Units[[#This Row],[attribut]])))</f>
        <v>FARSEER - Lyndoril Starfall</v>
      </c>
      <c r="E486">
        <v>3</v>
      </c>
      <c r="F486">
        <v>15</v>
      </c>
      <c r="G486" t="s">
        <v>1744</v>
      </c>
      <c r="H486">
        <v>1</v>
      </c>
      <c r="I486" t="s">
        <v>1626</v>
      </c>
      <c r="L486" t="s">
        <v>1602</v>
      </c>
      <c r="M486" t="s">
        <v>1602</v>
      </c>
      <c r="N486">
        <v>3</v>
      </c>
      <c r="O486">
        <v>3</v>
      </c>
      <c r="S486">
        <v>4</v>
      </c>
      <c r="T486">
        <v>2</v>
      </c>
      <c r="U486">
        <v>5</v>
      </c>
      <c r="V486" t="s">
        <v>1601</v>
      </c>
      <c r="W486">
        <v>1</v>
      </c>
      <c r="X486" t="s">
        <v>1601</v>
      </c>
      <c r="Y486" t="s">
        <v>1619</v>
      </c>
      <c r="Z486" t="s">
        <v>242</v>
      </c>
      <c r="AA486" t="s">
        <v>595</v>
      </c>
      <c r="AB486" t="s">
        <v>563</v>
      </c>
      <c r="AL486" t="s">
        <v>1394</v>
      </c>
      <c r="AM486" t="s">
        <v>1396</v>
      </c>
      <c r="AT486" t="s">
        <v>2185</v>
      </c>
      <c r="AU486" t="s">
        <v>2188</v>
      </c>
      <c r="AV486">
        <v>100</v>
      </c>
      <c r="AW486">
        <v>100</v>
      </c>
      <c r="AX486">
        <f>LEN(Units[[#This Row],[special_rules]])</f>
        <v>42</v>
      </c>
    </row>
    <row r="487" spans="1:50" hidden="1" x14ac:dyDescent="0.25">
      <c r="A487">
        <v>486</v>
      </c>
      <c r="B487" t="s">
        <v>2189</v>
      </c>
      <c r="D487" t="str">
        <f>_xlfn.CONCAT(Units[[#This Row],[unit_name]],IF(Units[[#This Row],[attribut]]="","",_xlfn.CONCAT(" - ",Units[[#This Row],[attribut]])))</f>
        <v>FARSEER SKYRUNNER - Elanoriel Windrunner</v>
      </c>
      <c r="E487">
        <v>3</v>
      </c>
      <c r="F487">
        <v>15</v>
      </c>
      <c r="G487" t="s">
        <v>1762</v>
      </c>
      <c r="H487">
        <v>1</v>
      </c>
      <c r="I487" t="s">
        <v>1692</v>
      </c>
      <c r="L487" t="s">
        <v>1602</v>
      </c>
      <c r="M487" t="s">
        <v>1602</v>
      </c>
      <c r="N487">
        <v>3</v>
      </c>
      <c r="O487">
        <v>4</v>
      </c>
      <c r="S487">
        <v>5</v>
      </c>
      <c r="T487">
        <v>2</v>
      </c>
      <c r="U487">
        <v>5</v>
      </c>
      <c r="V487" t="s">
        <v>1601</v>
      </c>
      <c r="W487">
        <v>1</v>
      </c>
      <c r="X487" t="s">
        <v>1600</v>
      </c>
      <c r="Y487" t="s">
        <v>1619</v>
      </c>
      <c r="Z487" t="s">
        <v>245</v>
      </c>
      <c r="AA487" t="s">
        <v>595</v>
      </c>
      <c r="AB487" t="s">
        <v>375</v>
      </c>
      <c r="AL487" t="s">
        <v>1394</v>
      </c>
      <c r="AM487" t="s">
        <v>1396</v>
      </c>
      <c r="AN487" t="s">
        <v>1400</v>
      </c>
      <c r="AT487" t="s">
        <v>2185</v>
      </c>
      <c r="AU487" t="s">
        <v>2190</v>
      </c>
      <c r="AV487">
        <v>130</v>
      </c>
      <c r="AW487">
        <v>130</v>
      </c>
      <c r="AX487">
        <f>LEN(Units[[#This Row],[special_rules]])</f>
        <v>85</v>
      </c>
    </row>
    <row r="488" spans="1:50" hidden="1" x14ac:dyDescent="0.25">
      <c r="A488">
        <v>487</v>
      </c>
      <c r="B488" t="s">
        <v>2191</v>
      </c>
      <c r="D488" t="str">
        <f>_xlfn.CONCAT(Units[[#This Row],[unit_name]],IF(Units[[#This Row],[attribut]]="","",_xlfn.CONCAT(" - ",Units[[#This Row],[attribut]])))</f>
        <v>SPIRITSEER - Elarisia Moonshadow</v>
      </c>
      <c r="E488">
        <v>3</v>
      </c>
      <c r="F488">
        <v>15</v>
      </c>
      <c r="G488" t="s">
        <v>1744</v>
      </c>
      <c r="H488">
        <v>1</v>
      </c>
      <c r="I488" t="s">
        <v>1626</v>
      </c>
      <c r="L488" t="s">
        <v>1602</v>
      </c>
      <c r="M488" t="s">
        <v>1602</v>
      </c>
      <c r="N488">
        <v>3</v>
      </c>
      <c r="O488">
        <v>3</v>
      </c>
      <c r="S488">
        <v>3</v>
      </c>
      <c r="T488">
        <v>2</v>
      </c>
      <c r="U488">
        <v>5</v>
      </c>
      <c r="V488" t="s">
        <v>1601</v>
      </c>
      <c r="W488">
        <v>1</v>
      </c>
      <c r="X488" t="s">
        <v>1601</v>
      </c>
      <c r="Y488" t="s">
        <v>1619</v>
      </c>
      <c r="Z488" t="s">
        <v>242</v>
      </c>
      <c r="AA488" t="s">
        <v>433</v>
      </c>
      <c r="AL488" t="s">
        <v>1402</v>
      </c>
      <c r="AM488" t="s">
        <v>1404</v>
      </c>
      <c r="AT488" t="s">
        <v>2192</v>
      </c>
      <c r="AU488" t="s">
        <v>2183</v>
      </c>
      <c r="AV488">
        <v>70</v>
      </c>
      <c r="AW488">
        <v>70</v>
      </c>
      <c r="AX488">
        <f>LEN(Units[[#This Row],[special_rules]])</f>
        <v>42</v>
      </c>
    </row>
    <row r="489" spans="1:50" hidden="1" x14ac:dyDescent="0.25">
      <c r="A489">
        <v>488</v>
      </c>
      <c r="B489" t="s">
        <v>1882</v>
      </c>
      <c r="D489" t="str">
        <f>_xlfn.CONCAT(Units[[#This Row],[unit_name]],IF(Units[[#This Row],[attribut]]="","",_xlfn.CONCAT(" - ",Units[[#This Row],[attribut]])))</f>
        <v>JAIN ZAR - Jain Zar, the Storm of Silence</v>
      </c>
      <c r="E489">
        <v>3</v>
      </c>
      <c r="F489">
        <v>15</v>
      </c>
      <c r="G489" t="s">
        <v>1744</v>
      </c>
      <c r="H489">
        <v>1</v>
      </c>
      <c r="I489" t="s">
        <v>241</v>
      </c>
      <c r="L489" t="s">
        <v>1602</v>
      </c>
      <c r="M489" t="s">
        <v>1602</v>
      </c>
      <c r="N489">
        <v>4</v>
      </c>
      <c r="O489">
        <v>3</v>
      </c>
      <c r="S489">
        <v>5</v>
      </c>
      <c r="T489">
        <v>6</v>
      </c>
      <c r="U489">
        <v>7</v>
      </c>
      <c r="V489" t="s">
        <v>1601</v>
      </c>
      <c r="W489">
        <v>1</v>
      </c>
      <c r="X489" t="s">
        <v>1602</v>
      </c>
      <c r="Y489" t="s">
        <v>1878</v>
      </c>
      <c r="Z489" t="s">
        <v>187</v>
      </c>
      <c r="AA489" t="s">
        <v>3474</v>
      </c>
      <c r="AL489" t="s">
        <v>1406</v>
      </c>
      <c r="AM489" t="s">
        <v>1407</v>
      </c>
      <c r="AN489" t="s">
        <v>1409</v>
      </c>
      <c r="AO489" t="s">
        <v>1411</v>
      </c>
      <c r="AU489" t="s">
        <v>1883</v>
      </c>
      <c r="AV489">
        <v>200</v>
      </c>
      <c r="AW489">
        <v>200</v>
      </c>
      <c r="AX489">
        <f>LEN(Units[[#This Row],[special_rules]])</f>
        <v>80</v>
      </c>
    </row>
    <row r="490" spans="1:50" hidden="1" x14ac:dyDescent="0.25">
      <c r="A490">
        <v>489</v>
      </c>
      <c r="B490" t="s">
        <v>1884</v>
      </c>
      <c r="D490" t="str">
        <f>_xlfn.CONCAT(Units[[#This Row],[unit_name]],IF(Units[[#This Row],[attribut]]="","",_xlfn.CONCAT(" - ",Units[[#This Row],[attribut]])))</f>
        <v>MAUGAN RA - Maugan Ra, the Harvester of Souls</v>
      </c>
      <c r="E490">
        <v>3</v>
      </c>
      <c r="F490">
        <v>15</v>
      </c>
      <c r="G490" t="s">
        <v>1744</v>
      </c>
      <c r="H490">
        <v>1</v>
      </c>
      <c r="I490" t="s">
        <v>1626</v>
      </c>
      <c r="L490" t="s">
        <v>1602</v>
      </c>
      <c r="M490" t="s">
        <v>1602</v>
      </c>
      <c r="N490">
        <v>4</v>
      </c>
      <c r="O490">
        <v>3</v>
      </c>
      <c r="S490">
        <v>5</v>
      </c>
      <c r="T490">
        <v>5</v>
      </c>
      <c r="U490">
        <v>7</v>
      </c>
      <c r="V490" t="s">
        <v>1601</v>
      </c>
      <c r="W490">
        <v>1</v>
      </c>
      <c r="X490" t="s">
        <v>1602</v>
      </c>
      <c r="Y490" t="s">
        <v>1619</v>
      </c>
      <c r="Z490" t="s">
        <v>1885</v>
      </c>
      <c r="AL490" t="s">
        <v>1413</v>
      </c>
      <c r="AM490" t="s">
        <v>1415</v>
      </c>
      <c r="AN490" t="s">
        <v>1417</v>
      </c>
      <c r="AU490" t="s">
        <v>1886</v>
      </c>
      <c r="AV490">
        <v>195</v>
      </c>
      <c r="AW490">
        <v>190</v>
      </c>
      <c r="AX490">
        <f>LEN(Units[[#This Row],[special_rules]])</f>
        <v>98</v>
      </c>
    </row>
    <row r="491" spans="1:50" hidden="1" x14ac:dyDescent="0.25">
      <c r="A491">
        <v>490</v>
      </c>
      <c r="B491" t="s">
        <v>1887</v>
      </c>
      <c r="D491" t="str">
        <f>_xlfn.CONCAT(Units[[#This Row],[unit_name]],IF(Units[[#This Row],[attribut]]="","",_xlfn.CONCAT(" - ",Units[[#This Row],[attribut]])))</f>
        <v>ILLIC NIGHTSPEAR - Illic Nightspear, the Ghost Warrior</v>
      </c>
      <c r="E491">
        <v>3</v>
      </c>
      <c r="F491">
        <v>15</v>
      </c>
      <c r="G491" t="s">
        <v>1744</v>
      </c>
      <c r="H491">
        <v>1</v>
      </c>
      <c r="I491" t="s">
        <v>1626</v>
      </c>
      <c r="L491" t="s">
        <v>1602</v>
      </c>
      <c r="M491" t="s">
        <v>1602</v>
      </c>
      <c r="N491">
        <v>3</v>
      </c>
      <c r="O491">
        <v>3</v>
      </c>
      <c r="S491">
        <v>3</v>
      </c>
      <c r="T491">
        <v>4</v>
      </c>
      <c r="U491">
        <v>6</v>
      </c>
      <c r="V491" t="s">
        <v>1601</v>
      </c>
      <c r="W491">
        <v>1</v>
      </c>
      <c r="X491" t="s">
        <v>1611</v>
      </c>
      <c r="Y491" t="s">
        <v>1636</v>
      </c>
      <c r="Z491" t="s">
        <v>242</v>
      </c>
      <c r="AA491" t="s">
        <v>588</v>
      </c>
      <c r="AB491" t="s">
        <v>60</v>
      </c>
      <c r="AL491" t="s">
        <v>1419</v>
      </c>
      <c r="AM491" t="s">
        <v>1421</v>
      </c>
      <c r="AN491" t="s">
        <v>1423</v>
      </c>
      <c r="AO491" t="s">
        <v>1425</v>
      </c>
      <c r="AU491" t="s">
        <v>1888</v>
      </c>
      <c r="AV491">
        <v>140</v>
      </c>
      <c r="AW491">
        <v>140</v>
      </c>
      <c r="AX491">
        <f>LEN(Units[[#This Row],[special_rules]])</f>
        <v>101</v>
      </c>
    </row>
    <row r="492" spans="1:50" hidden="1" x14ac:dyDescent="0.25">
      <c r="A492">
        <v>491</v>
      </c>
      <c r="B492" t="s">
        <v>1889</v>
      </c>
      <c r="D492" t="str">
        <f>_xlfn.CONCAT(Units[[#This Row],[unit_name]],IF(Units[[#This Row],[attribut]]="","",_xlfn.CONCAT(" - ",Units[[#This Row],[attribut]])))</f>
        <v>AUTARCH - Melianthir Starseeker</v>
      </c>
      <c r="E492">
        <v>3</v>
      </c>
      <c r="F492">
        <v>15</v>
      </c>
      <c r="G492" t="s">
        <v>1744</v>
      </c>
      <c r="H492">
        <v>1</v>
      </c>
      <c r="I492" t="s">
        <v>1626</v>
      </c>
      <c r="L492" t="s">
        <v>1602</v>
      </c>
      <c r="M492" t="s">
        <v>1602</v>
      </c>
      <c r="N492">
        <v>3</v>
      </c>
      <c r="O492">
        <v>3</v>
      </c>
      <c r="S492">
        <v>4</v>
      </c>
      <c r="T492">
        <v>4</v>
      </c>
      <c r="U492">
        <v>6</v>
      </c>
      <c r="V492" t="s">
        <v>1601</v>
      </c>
      <c r="W492">
        <v>1</v>
      </c>
      <c r="X492" t="s">
        <v>1600</v>
      </c>
      <c r="Y492" t="s">
        <v>1619</v>
      </c>
      <c r="Z492" t="s">
        <v>3422</v>
      </c>
      <c r="AA492" t="s">
        <v>564</v>
      </c>
      <c r="AL492" t="s">
        <v>1427</v>
      </c>
      <c r="AM492" t="s">
        <v>1429</v>
      </c>
      <c r="AN492" t="s">
        <v>1431</v>
      </c>
      <c r="AU492" t="s">
        <v>1890</v>
      </c>
      <c r="AV492">
        <v>95</v>
      </c>
      <c r="AW492">
        <v>90</v>
      </c>
      <c r="AX492">
        <f>LEN(Units[[#This Row],[special_rules]])</f>
        <v>57</v>
      </c>
    </row>
    <row r="493" spans="1:50" hidden="1" x14ac:dyDescent="0.25">
      <c r="A493">
        <v>492</v>
      </c>
      <c r="B493" t="s">
        <v>1891</v>
      </c>
      <c r="D493" t="str">
        <f>_xlfn.CONCAT(Units[[#This Row],[unit_name]],IF(Units[[#This Row],[attribut]]="","",_xlfn.CONCAT(" - ",Units[[#This Row],[attribut]])))</f>
        <v>AUTARCH WAYLEAPER - Faelithor Swiftblade</v>
      </c>
      <c r="E493">
        <v>3</v>
      </c>
      <c r="F493">
        <v>15</v>
      </c>
      <c r="G493" t="s">
        <v>1869</v>
      </c>
      <c r="H493">
        <v>1</v>
      </c>
      <c r="I493" t="s">
        <v>1626</v>
      </c>
      <c r="L493" t="s">
        <v>1602</v>
      </c>
      <c r="M493" t="s">
        <v>1602</v>
      </c>
      <c r="N493">
        <v>3</v>
      </c>
      <c r="O493">
        <v>3</v>
      </c>
      <c r="S493">
        <v>4</v>
      </c>
      <c r="T493">
        <v>4</v>
      </c>
      <c r="U493">
        <v>6</v>
      </c>
      <c r="V493" t="s">
        <v>1601</v>
      </c>
      <c r="W493">
        <v>1</v>
      </c>
      <c r="X493" t="s">
        <v>1600</v>
      </c>
      <c r="Y493" t="s">
        <v>1619</v>
      </c>
      <c r="Z493" t="s">
        <v>62</v>
      </c>
      <c r="AA493" t="s">
        <v>242</v>
      </c>
      <c r="AL493" t="s">
        <v>1427</v>
      </c>
      <c r="AM493" t="s">
        <v>1429</v>
      </c>
      <c r="AN493" t="s">
        <v>1431</v>
      </c>
      <c r="AO493" t="s">
        <v>1433</v>
      </c>
      <c r="AP493" t="s">
        <v>1435</v>
      </c>
      <c r="AU493" t="s">
        <v>1892</v>
      </c>
      <c r="AV493">
        <v>105</v>
      </c>
      <c r="AW493">
        <v>110</v>
      </c>
      <c r="AX493">
        <f>LEN(Units[[#This Row],[special_rules]])</f>
        <v>119</v>
      </c>
    </row>
    <row r="494" spans="1:50" hidden="1" x14ac:dyDescent="0.25">
      <c r="A494">
        <v>493</v>
      </c>
      <c r="B494" t="s">
        <v>1893</v>
      </c>
      <c r="D494" t="str">
        <f>_xlfn.CONCAT(Units[[#This Row],[unit_name]],IF(Units[[#This Row],[attribut]]="","",_xlfn.CONCAT(" - ",Units[[#This Row],[attribut]])))</f>
        <v>AUTARCH SKYRUNNER - Aerendir Sunshard</v>
      </c>
      <c r="E494">
        <v>3</v>
      </c>
      <c r="F494">
        <v>15</v>
      </c>
      <c r="G494" t="s">
        <v>1762</v>
      </c>
      <c r="H494">
        <v>1</v>
      </c>
      <c r="I494" t="s">
        <v>1692</v>
      </c>
      <c r="L494" t="s">
        <v>1602</v>
      </c>
      <c r="M494" t="s">
        <v>1602</v>
      </c>
      <c r="N494">
        <v>3</v>
      </c>
      <c r="O494">
        <v>4</v>
      </c>
      <c r="S494">
        <v>5</v>
      </c>
      <c r="T494">
        <v>4</v>
      </c>
      <c r="U494">
        <v>6</v>
      </c>
      <c r="V494" t="s">
        <v>1601</v>
      </c>
      <c r="W494">
        <v>1</v>
      </c>
      <c r="X494" t="s">
        <v>1600</v>
      </c>
      <c r="Y494" t="s">
        <v>1619</v>
      </c>
      <c r="Z494" t="s">
        <v>245</v>
      </c>
      <c r="AA494" t="s">
        <v>564</v>
      </c>
      <c r="AB494" t="s">
        <v>62</v>
      </c>
      <c r="AL494" t="s">
        <v>1427</v>
      </c>
      <c r="AM494" t="s">
        <v>1429</v>
      </c>
      <c r="AN494" t="s">
        <v>1431</v>
      </c>
      <c r="AO494" t="s">
        <v>1435</v>
      </c>
      <c r="AP494" t="s">
        <v>1400</v>
      </c>
      <c r="AU494" t="s">
        <v>1894</v>
      </c>
      <c r="AV494">
        <v>110</v>
      </c>
      <c r="AW494">
        <v>110</v>
      </c>
      <c r="AX494">
        <f>LEN(Units[[#This Row],[special_rules]])</f>
        <v>100</v>
      </c>
    </row>
    <row r="495" spans="1:50" hidden="1" x14ac:dyDescent="0.25">
      <c r="A495">
        <v>494</v>
      </c>
      <c r="B495" t="s">
        <v>2101</v>
      </c>
      <c r="D495" t="str">
        <f>_xlfn.CONCAT(Units[[#This Row],[unit_name]],IF(Units[[#This Row],[attribut]]="","",_xlfn.CONCAT(" - ",Units[[#This Row],[attribut]])))</f>
        <v>WARLOCK CONCLAVE - Circle of the Eldritch Eye</v>
      </c>
      <c r="E495">
        <v>3</v>
      </c>
      <c r="F495">
        <v>15</v>
      </c>
      <c r="G495" t="s">
        <v>1744</v>
      </c>
      <c r="H495">
        <v>4</v>
      </c>
      <c r="I495" t="s">
        <v>1626</v>
      </c>
      <c r="L495" t="s">
        <v>1600</v>
      </c>
      <c r="M495" t="s">
        <v>1600</v>
      </c>
      <c r="N495">
        <v>3</v>
      </c>
      <c r="O495">
        <v>3</v>
      </c>
      <c r="S495">
        <v>2</v>
      </c>
      <c r="T495">
        <v>2</v>
      </c>
      <c r="U495">
        <v>5</v>
      </c>
      <c r="V495" t="s">
        <v>1601</v>
      </c>
      <c r="W495">
        <v>1</v>
      </c>
      <c r="X495" t="s">
        <v>1601</v>
      </c>
      <c r="Y495" t="s">
        <v>1619</v>
      </c>
      <c r="Z495" t="s">
        <v>194</v>
      </c>
      <c r="AA495" t="s">
        <v>242</v>
      </c>
      <c r="AB495" t="s">
        <v>375</v>
      </c>
      <c r="AL495" t="s">
        <v>1437</v>
      </c>
      <c r="AU495" t="s">
        <v>1890</v>
      </c>
      <c r="AV495">
        <v>140</v>
      </c>
      <c r="AW495">
        <v>160</v>
      </c>
      <c r="AX495">
        <f>LEN(Units[[#This Row],[special_rules]])</f>
        <v>57</v>
      </c>
    </row>
    <row r="496" spans="1:50" hidden="1" x14ac:dyDescent="0.25">
      <c r="A496">
        <v>495</v>
      </c>
      <c r="B496" t="s">
        <v>2193</v>
      </c>
      <c r="D496" t="str">
        <f>_xlfn.CONCAT(Units[[#This Row],[unit_name]],IF(Units[[#This Row],[attribut]]="","",_xlfn.CONCAT(" - ",Units[[#This Row],[attribut]])))</f>
        <v>WARLOCK SKYRUNNER CONCLAVE - Council of the Psychic Veil</v>
      </c>
      <c r="E496">
        <v>3</v>
      </c>
      <c r="F496">
        <v>15</v>
      </c>
      <c r="G496" t="s">
        <v>1762</v>
      </c>
      <c r="H496">
        <v>3</v>
      </c>
      <c r="I496" t="s">
        <v>1692</v>
      </c>
      <c r="L496" t="s">
        <v>1600</v>
      </c>
      <c r="M496" t="s">
        <v>1600</v>
      </c>
      <c r="N496">
        <v>3</v>
      </c>
      <c r="O496">
        <v>4</v>
      </c>
      <c r="S496">
        <v>3</v>
      </c>
      <c r="T496">
        <v>2</v>
      </c>
      <c r="U496">
        <v>5</v>
      </c>
      <c r="V496" t="s">
        <v>1601</v>
      </c>
      <c r="W496">
        <v>1</v>
      </c>
      <c r="X496" t="s">
        <v>1600</v>
      </c>
      <c r="Y496" t="s">
        <v>1619</v>
      </c>
      <c r="Z496" t="s">
        <v>194</v>
      </c>
      <c r="AA496" t="s">
        <v>242</v>
      </c>
      <c r="AB496" t="s">
        <v>375</v>
      </c>
      <c r="AC496" t="s">
        <v>563</v>
      </c>
      <c r="AD496" t="s">
        <v>245</v>
      </c>
      <c r="AL496" t="s">
        <v>1437</v>
      </c>
      <c r="AM496" t="s">
        <v>1400</v>
      </c>
      <c r="AT496" t="s">
        <v>2194</v>
      </c>
      <c r="AU496" t="s">
        <v>2195</v>
      </c>
      <c r="AV496">
        <v>205</v>
      </c>
      <c r="AW496">
        <v>270</v>
      </c>
      <c r="AX496">
        <f>LEN(Units[[#This Row],[special_rules]])</f>
        <v>109</v>
      </c>
    </row>
    <row r="497" spans="1:50" hidden="1" x14ac:dyDescent="0.25">
      <c r="A497">
        <v>496</v>
      </c>
      <c r="B497" t="s">
        <v>2102</v>
      </c>
      <c r="D497" t="str">
        <f>_xlfn.CONCAT(Units[[#This Row],[unit_name]],IF(Units[[#This Row],[attribut]]="","",_xlfn.CONCAT(" - ",Units[[#This Row],[attribut]])))</f>
        <v>GUARDIAN DEFENDERS - Celestial Guardians</v>
      </c>
      <c r="E497">
        <v>3</v>
      </c>
      <c r="F497">
        <v>15</v>
      </c>
      <c r="G497" t="s">
        <v>1744</v>
      </c>
      <c r="H497">
        <v>11</v>
      </c>
      <c r="I497" t="s">
        <v>1626</v>
      </c>
      <c r="L497" t="s">
        <v>1600</v>
      </c>
      <c r="M497" t="s">
        <v>1600</v>
      </c>
      <c r="N497">
        <v>3</v>
      </c>
      <c r="O497">
        <v>3</v>
      </c>
      <c r="S497">
        <v>1</v>
      </c>
      <c r="T497">
        <v>1</v>
      </c>
      <c r="U497">
        <v>5</v>
      </c>
      <c r="V497" t="s">
        <v>1601</v>
      </c>
      <c r="W497">
        <v>2</v>
      </c>
      <c r="X497" t="s">
        <v>1606</v>
      </c>
      <c r="Z497" t="s">
        <v>244</v>
      </c>
      <c r="AA497" t="s">
        <v>305</v>
      </c>
      <c r="AB497" t="s">
        <v>9</v>
      </c>
      <c r="AL497" t="s">
        <v>1439</v>
      </c>
      <c r="AM497" t="s">
        <v>1441</v>
      </c>
      <c r="AU497" t="s">
        <v>1897</v>
      </c>
      <c r="AV497">
        <v>105</v>
      </c>
      <c r="AW497">
        <v>110</v>
      </c>
      <c r="AX497">
        <f>LEN(Units[[#This Row],[special_rules]])</f>
        <v>5</v>
      </c>
    </row>
    <row r="498" spans="1:50" hidden="1" x14ac:dyDescent="0.25">
      <c r="A498">
        <v>497</v>
      </c>
      <c r="B498" t="s">
        <v>2103</v>
      </c>
      <c r="D498" t="str">
        <f>_xlfn.CONCAT(Units[[#This Row],[unit_name]],IF(Units[[#This Row],[attribut]]="","",_xlfn.CONCAT(" - ",Units[[#This Row],[attribut]])))</f>
        <v>GUARDIAN DEFENDERS - Starwatch Guardians</v>
      </c>
      <c r="E498">
        <v>3</v>
      </c>
      <c r="F498">
        <v>15</v>
      </c>
      <c r="G498" t="s">
        <v>1744</v>
      </c>
      <c r="H498">
        <v>11</v>
      </c>
      <c r="I498" t="s">
        <v>1626</v>
      </c>
      <c r="L498" t="s">
        <v>1600</v>
      </c>
      <c r="M498" t="s">
        <v>1600</v>
      </c>
      <c r="N498">
        <v>3</v>
      </c>
      <c r="O498">
        <v>3</v>
      </c>
      <c r="S498">
        <v>1</v>
      </c>
      <c r="T498">
        <v>1</v>
      </c>
      <c r="U498">
        <v>5</v>
      </c>
      <c r="V498" t="s">
        <v>1601</v>
      </c>
      <c r="W498">
        <v>2</v>
      </c>
      <c r="X498" t="s">
        <v>1606</v>
      </c>
      <c r="Z498" t="s">
        <v>244</v>
      </c>
      <c r="AA498" t="s">
        <v>566</v>
      </c>
      <c r="AB498" t="s">
        <v>9</v>
      </c>
      <c r="AL498" t="s">
        <v>1439</v>
      </c>
      <c r="AM498" t="s">
        <v>1441</v>
      </c>
      <c r="AU498" t="s">
        <v>1897</v>
      </c>
      <c r="AV498">
        <v>110</v>
      </c>
      <c r="AW498">
        <v>110</v>
      </c>
      <c r="AX498">
        <f>LEN(Units[[#This Row],[special_rules]])</f>
        <v>5</v>
      </c>
    </row>
    <row r="499" spans="1:50" hidden="1" x14ac:dyDescent="0.25">
      <c r="A499">
        <v>498</v>
      </c>
      <c r="B499" t="s">
        <v>1991</v>
      </c>
      <c r="D499" t="str">
        <f>_xlfn.CONCAT(Units[[#This Row],[unit_name]],IF(Units[[#This Row],[attribut]]="","",_xlfn.CONCAT(" - ",Units[[#This Row],[attribut]])))</f>
        <v>WINDRIDERS - Stormswift Cavaliers</v>
      </c>
      <c r="E499">
        <v>3</v>
      </c>
      <c r="F499">
        <v>15</v>
      </c>
      <c r="G499" t="s">
        <v>1762</v>
      </c>
      <c r="H499">
        <v>9</v>
      </c>
      <c r="I499" t="s">
        <v>1692</v>
      </c>
      <c r="L499" t="s">
        <v>1600</v>
      </c>
      <c r="M499" t="s">
        <v>1600</v>
      </c>
      <c r="N499">
        <v>3</v>
      </c>
      <c r="O499">
        <v>4</v>
      </c>
      <c r="S499">
        <v>2</v>
      </c>
      <c r="T499">
        <v>1</v>
      </c>
      <c r="U499">
        <v>5</v>
      </c>
      <c r="V499" t="s">
        <v>1601</v>
      </c>
      <c r="W499">
        <v>2</v>
      </c>
      <c r="X499" t="s">
        <v>1600</v>
      </c>
      <c r="Z499" t="s">
        <v>245</v>
      </c>
      <c r="AA499" t="s">
        <v>305</v>
      </c>
      <c r="AB499" t="s">
        <v>9</v>
      </c>
      <c r="AL499" t="s">
        <v>1443</v>
      </c>
      <c r="AM499" t="s">
        <v>1400</v>
      </c>
      <c r="AU499" t="s">
        <v>1992</v>
      </c>
      <c r="AV499">
        <v>180</v>
      </c>
      <c r="AW499">
        <v>180</v>
      </c>
      <c r="AX499">
        <f>LEN(Units[[#This Row],[special_rules]])</f>
        <v>48</v>
      </c>
    </row>
    <row r="500" spans="1:50" hidden="1" x14ac:dyDescent="0.25">
      <c r="A500">
        <v>499</v>
      </c>
      <c r="B500" t="s">
        <v>2104</v>
      </c>
      <c r="D500" t="str">
        <f>_xlfn.CONCAT(Units[[#This Row],[unit_name]],IF(Units[[#This Row],[attribut]]="","",_xlfn.CONCAT(" - ",Units[[#This Row],[attribut]])))</f>
        <v>RANGERS - Twilight Pathfinders</v>
      </c>
      <c r="E500">
        <v>3</v>
      </c>
      <c r="F500">
        <v>15</v>
      </c>
      <c r="G500" t="s">
        <v>1744</v>
      </c>
      <c r="H500">
        <v>10</v>
      </c>
      <c r="I500" t="s">
        <v>1626</v>
      </c>
      <c r="L500" t="s">
        <v>1600</v>
      </c>
      <c r="M500" t="s">
        <v>1600</v>
      </c>
      <c r="N500">
        <v>3</v>
      </c>
      <c r="O500">
        <v>3</v>
      </c>
      <c r="S500">
        <v>1</v>
      </c>
      <c r="T500">
        <v>1</v>
      </c>
      <c r="U500">
        <v>5</v>
      </c>
      <c r="V500" t="s">
        <v>1601</v>
      </c>
      <c r="W500">
        <v>1</v>
      </c>
      <c r="X500" t="s">
        <v>1611</v>
      </c>
      <c r="Y500" t="s">
        <v>1636</v>
      </c>
      <c r="Z500" t="s">
        <v>242</v>
      </c>
      <c r="AA500" t="s">
        <v>307</v>
      </c>
      <c r="AB500" t="s">
        <v>9</v>
      </c>
      <c r="AL500" t="s">
        <v>1445</v>
      </c>
      <c r="AM500" t="s">
        <v>1421</v>
      </c>
      <c r="AU500" t="s">
        <v>2105</v>
      </c>
      <c r="AV500">
        <v>120</v>
      </c>
      <c r="AW500">
        <v>100</v>
      </c>
      <c r="AX500">
        <f>LEN(Units[[#This Row],[special_rules]])</f>
        <v>60</v>
      </c>
    </row>
    <row r="501" spans="1:50" hidden="1" x14ac:dyDescent="0.25">
      <c r="A501">
        <v>500</v>
      </c>
      <c r="B501" t="s">
        <v>2106</v>
      </c>
      <c r="D501" t="str">
        <f>_xlfn.CONCAT(Units[[#This Row],[unit_name]],IF(Units[[#This Row],[attribut]]="","",_xlfn.CONCAT(" - ",Units[[#This Row],[attribut]])))</f>
        <v>RANGERS - Whispering Sentinels</v>
      </c>
      <c r="E501">
        <v>3</v>
      </c>
      <c r="F501">
        <v>15</v>
      </c>
      <c r="G501" t="s">
        <v>1744</v>
      </c>
      <c r="H501">
        <v>5</v>
      </c>
      <c r="I501" t="s">
        <v>1626</v>
      </c>
      <c r="L501" t="s">
        <v>1600</v>
      </c>
      <c r="M501" t="s">
        <v>1600</v>
      </c>
      <c r="N501">
        <v>3</v>
      </c>
      <c r="O501">
        <v>3</v>
      </c>
      <c r="S501">
        <v>1</v>
      </c>
      <c r="T501">
        <v>1</v>
      </c>
      <c r="U501">
        <v>5</v>
      </c>
      <c r="V501" t="s">
        <v>1601</v>
      </c>
      <c r="W501">
        <v>1</v>
      </c>
      <c r="X501" t="s">
        <v>1611</v>
      </c>
      <c r="Y501" t="s">
        <v>1636</v>
      </c>
      <c r="Z501" t="s">
        <v>242</v>
      </c>
      <c r="AA501" t="s">
        <v>307</v>
      </c>
      <c r="AB501" t="s">
        <v>9</v>
      </c>
      <c r="AL501" t="s">
        <v>1445</v>
      </c>
      <c r="AM501" t="s">
        <v>1421</v>
      </c>
      <c r="AU501" t="s">
        <v>2105</v>
      </c>
      <c r="AV501">
        <v>60</v>
      </c>
      <c r="AW501">
        <v>50</v>
      </c>
      <c r="AX501">
        <f>LEN(Units[[#This Row],[special_rules]])</f>
        <v>60</v>
      </c>
    </row>
    <row r="502" spans="1:50" hidden="1" x14ac:dyDescent="0.25">
      <c r="A502">
        <v>501</v>
      </c>
      <c r="B502" t="s">
        <v>2107</v>
      </c>
      <c r="D502" t="str">
        <f>_xlfn.CONCAT(Units[[#This Row],[unit_name]],IF(Units[[#This Row],[attribut]]="","",_xlfn.CONCAT(" - ",Units[[#This Row],[attribut]])))</f>
        <v>RANGERS - Starwind Pathfinders</v>
      </c>
      <c r="E502">
        <v>3</v>
      </c>
      <c r="F502">
        <v>15</v>
      </c>
      <c r="G502" t="s">
        <v>1744</v>
      </c>
      <c r="H502">
        <v>5</v>
      </c>
      <c r="I502" t="s">
        <v>1626</v>
      </c>
      <c r="L502" t="s">
        <v>1600</v>
      </c>
      <c r="M502" t="s">
        <v>1600</v>
      </c>
      <c r="N502">
        <v>3</v>
      </c>
      <c r="O502">
        <v>3</v>
      </c>
      <c r="S502">
        <v>1</v>
      </c>
      <c r="T502">
        <v>1</v>
      </c>
      <c r="U502">
        <v>5</v>
      </c>
      <c r="V502" t="s">
        <v>1601</v>
      </c>
      <c r="W502">
        <v>1</v>
      </c>
      <c r="X502" t="s">
        <v>1611</v>
      </c>
      <c r="Y502" t="s">
        <v>1636</v>
      </c>
      <c r="Z502" t="s">
        <v>242</v>
      </c>
      <c r="AA502" t="s">
        <v>307</v>
      </c>
      <c r="AB502" t="s">
        <v>9</v>
      </c>
      <c r="AL502" t="s">
        <v>1445</v>
      </c>
      <c r="AM502" t="s">
        <v>1421</v>
      </c>
      <c r="AU502" t="s">
        <v>2105</v>
      </c>
      <c r="AV502">
        <v>60</v>
      </c>
      <c r="AW502">
        <v>50</v>
      </c>
      <c r="AX502">
        <f>LEN(Units[[#This Row],[special_rules]])</f>
        <v>60</v>
      </c>
    </row>
    <row r="503" spans="1:50" hidden="1" x14ac:dyDescent="0.25">
      <c r="A503">
        <v>502</v>
      </c>
      <c r="B503" t="s">
        <v>1895</v>
      </c>
      <c r="C503" t="s">
        <v>1948</v>
      </c>
      <c r="D503" t="str">
        <f>_xlfn.CONCAT(Units[[#This Row],[unit_name]],IF(Units[[#This Row],[attribut]]="","",_xlfn.CONCAT(" - ",Units[[#This Row],[attribut]])))</f>
        <v>DIRE AVENGERS - Sunshard Defenders - Avengers</v>
      </c>
      <c r="E503">
        <v>3</v>
      </c>
      <c r="F503">
        <v>15</v>
      </c>
      <c r="G503" t="s">
        <v>1744</v>
      </c>
      <c r="H503">
        <v>4</v>
      </c>
      <c r="I503" t="s">
        <v>1626</v>
      </c>
      <c r="L503" t="s">
        <v>1600</v>
      </c>
      <c r="M503" t="s">
        <v>1600</v>
      </c>
      <c r="N503">
        <v>3</v>
      </c>
      <c r="O503">
        <v>3</v>
      </c>
      <c r="S503">
        <v>1</v>
      </c>
      <c r="T503">
        <v>2</v>
      </c>
      <c r="U503">
        <v>5</v>
      </c>
      <c r="V503" t="s">
        <v>1601</v>
      </c>
      <c r="W503">
        <v>2</v>
      </c>
      <c r="X503" t="s">
        <v>1606</v>
      </c>
      <c r="Y503" t="s">
        <v>1616</v>
      </c>
      <c r="Z503" t="s">
        <v>246</v>
      </c>
      <c r="AA503" t="s">
        <v>9</v>
      </c>
      <c r="AL503" t="s">
        <v>1447</v>
      </c>
      <c r="AM503" t="s">
        <v>1449</v>
      </c>
      <c r="AU503" t="s">
        <v>1897</v>
      </c>
      <c r="AV503">
        <v>60</v>
      </c>
      <c r="AW503">
        <v>80</v>
      </c>
      <c r="AX503">
        <f>LEN(Units[[#This Row],[special_rules]])</f>
        <v>5</v>
      </c>
    </row>
    <row r="504" spans="1:50" hidden="1" x14ac:dyDescent="0.25">
      <c r="A504">
        <v>503</v>
      </c>
      <c r="B504" t="s">
        <v>1895</v>
      </c>
      <c r="C504" t="s">
        <v>1896</v>
      </c>
      <c r="D504" t="str">
        <f>_xlfn.CONCAT(Units[[#This Row],[unit_name]],IF(Units[[#This Row],[attribut]]="","",_xlfn.CONCAT(" - ",Units[[#This Row],[attribut]])))</f>
        <v>DIRE AVENGERS - Sunshard Defenders - Exarch</v>
      </c>
      <c r="E504">
        <v>3</v>
      </c>
      <c r="F504">
        <v>15</v>
      </c>
      <c r="G504" t="s">
        <v>1744</v>
      </c>
      <c r="H504">
        <v>1</v>
      </c>
      <c r="I504" t="s">
        <v>1626</v>
      </c>
      <c r="L504" t="s">
        <v>1602</v>
      </c>
      <c r="M504" t="s">
        <v>1602</v>
      </c>
      <c r="N504">
        <v>3</v>
      </c>
      <c r="O504">
        <v>3</v>
      </c>
      <c r="S504">
        <v>2</v>
      </c>
      <c r="T504">
        <v>2</v>
      </c>
      <c r="U504">
        <v>5</v>
      </c>
      <c r="V504" t="s">
        <v>1601</v>
      </c>
      <c r="W504">
        <v>2</v>
      </c>
      <c r="X504" t="s">
        <v>1606</v>
      </c>
      <c r="Y504" t="s">
        <v>1616</v>
      </c>
      <c r="Z504" t="s">
        <v>246</v>
      </c>
      <c r="AA504" t="s">
        <v>9</v>
      </c>
      <c r="AL504" t="s">
        <v>1447</v>
      </c>
      <c r="AM504" t="s">
        <v>1449</v>
      </c>
      <c r="AU504" t="s">
        <v>1897</v>
      </c>
      <c r="AV504">
        <v>20</v>
      </c>
      <c r="AW504">
        <v>20</v>
      </c>
      <c r="AX504">
        <f>LEN(Units[[#This Row],[special_rules]])</f>
        <v>5</v>
      </c>
    </row>
    <row r="505" spans="1:50" hidden="1" x14ac:dyDescent="0.25">
      <c r="A505">
        <v>504</v>
      </c>
      <c r="B505" t="s">
        <v>1898</v>
      </c>
      <c r="C505" t="s">
        <v>1948</v>
      </c>
      <c r="D505" t="str">
        <f>_xlfn.CONCAT(Units[[#This Row],[unit_name]],IF(Units[[#This Row],[attribut]]="","",_xlfn.CONCAT(" - ",Units[[#This Row],[attribut]])))</f>
        <v>DIRE AVENGERS - Starlight Sentinels - Avengers</v>
      </c>
      <c r="E505">
        <v>3</v>
      </c>
      <c r="F505">
        <v>15</v>
      </c>
      <c r="G505" t="s">
        <v>1744</v>
      </c>
      <c r="H505">
        <v>4</v>
      </c>
      <c r="I505" t="s">
        <v>1626</v>
      </c>
      <c r="L505" t="s">
        <v>1600</v>
      </c>
      <c r="M505" t="s">
        <v>1600</v>
      </c>
      <c r="N505">
        <v>3</v>
      </c>
      <c r="O505">
        <v>3</v>
      </c>
      <c r="S505">
        <v>1</v>
      </c>
      <c r="T505">
        <v>2</v>
      </c>
      <c r="U505">
        <v>5</v>
      </c>
      <c r="V505" t="s">
        <v>1601</v>
      </c>
      <c r="W505">
        <v>2</v>
      </c>
      <c r="X505" t="s">
        <v>1606</v>
      </c>
      <c r="Y505" t="s">
        <v>1616</v>
      </c>
      <c r="Z505" t="s">
        <v>246</v>
      </c>
      <c r="AA505" t="s">
        <v>9</v>
      </c>
      <c r="AL505" t="s">
        <v>1447</v>
      </c>
      <c r="AM505" t="s">
        <v>1451</v>
      </c>
      <c r="AU505" t="s">
        <v>1897</v>
      </c>
      <c r="AV505">
        <v>60</v>
      </c>
      <c r="AW505">
        <v>80</v>
      </c>
      <c r="AX505">
        <f>LEN(Units[[#This Row],[special_rules]])</f>
        <v>5</v>
      </c>
    </row>
    <row r="506" spans="1:50" hidden="1" x14ac:dyDescent="0.25">
      <c r="A506">
        <v>505</v>
      </c>
      <c r="B506" t="s">
        <v>1898</v>
      </c>
      <c r="C506" t="s">
        <v>1896</v>
      </c>
      <c r="D506" t="str">
        <f>_xlfn.CONCAT(Units[[#This Row],[unit_name]],IF(Units[[#This Row],[attribut]]="","",_xlfn.CONCAT(" - ",Units[[#This Row],[attribut]])))</f>
        <v>DIRE AVENGERS - Starlight Sentinels - Exarch</v>
      </c>
      <c r="E506">
        <v>3</v>
      </c>
      <c r="F506">
        <v>15</v>
      </c>
      <c r="G506" t="s">
        <v>1744</v>
      </c>
      <c r="H506">
        <v>1</v>
      </c>
      <c r="I506" t="s">
        <v>1626</v>
      </c>
      <c r="L506" t="s">
        <v>1602</v>
      </c>
      <c r="M506" t="s">
        <v>1602</v>
      </c>
      <c r="N506">
        <v>3</v>
      </c>
      <c r="O506">
        <v>3</v>
      </c>
      <c r="S506">
        <v>2</v>
      </c>
      <c r="T506">
        <v>2</v>
      </c>
      <c r="U506">
        <v>5</v>
      </c>
      <c r="V506" t="s">
        <v>1601</v>
      </c>
      <c r="W506">
        <v>2</v>
      </c>
      <c r="X506" t="s">
        <v>1606</v>
      </c>
      <c r="Y506" t="s">
        <v>1619</v>
      </c>
      <c r="Z506" t="s">
        <v>242</v>
      </c>
      <c r="AA506" t="s">
        <v>3422</v>
      </c>
      <c r="AL506" t="s">
        <v>1447</v>
      </c>
      <c r="AM506" t="s">
        <v>1451</v>
      </c>
      <c r="AU506" t="s">
        <v>1897</v>
      </c>
      <c r="AV506">
        <v>30</v>
      </c>
      <c r="AW506">
        <v>30</v>
      </c>
      <c r="AX506">
        <f>LEN(Units[[#This Row],[special_rules]])</f>
        <v>5</v>
      </c>
    </row>
    <row r="507" spans="1:50" hidden="1" x14ac:dyDescent="0.25">
      <c r="A507">
        <v>506</v>
      </c>
      <c r="B507" t="s">
        <v>1899</v>
      </c>
      <c r="C507" t="s">
        <v>1948</v>
      </c>
      <c r="D507" t="str">
        <f>_xlfn.CONCAT(Units[[#This Row],[unit_name]],IF(Units[[#This Row],[attribut]]="","",_xlfn.CONCAT(" - ",Units[[#This Row],[attribut]])))</f>
        <v>DIRE AVENGERS - Skyblade Protectors - Avengers</v>
      </c>
      <c r="E507">
        <v>3</v>
      </c>
      <c r="F507">
        <v>15</v>
      </c>
      <c r="G507" t="s">
        <v>1744</v>
      </c>
      <c r="H507">
        <v>4</v>
      </c>
      <c r="I507" t="s">
        <v>1626</v>
      </c>
      <c r="L507" t="s">
        <v>1600</v>
      </c>
      <c r="M507" t="s">
        <v>1600</v>
      </c>
      <c r="N507">
        <v>3</v>
      </c>
      <c r="O507">
        <v>3</v>
      </c>
      <c r="S507">
        <v>1</v>
      </c>
      <c r="T507">
        <v>2</v>
      </c>
      <c r="U507">
        <v>5</v>
      </c>
      <c r="V507" t="s">
        <v>1601</v>
      </c>
      <c r="W507">
        <v>2</v>
      </c>
      <c r="X507" t="s">
        <v>1606</v>
      </c>
      <c r="Y507" t="s">
        <v>1616</v>
      </c>
      <c r="Z507" t="s">
        <v>246</v>
      </c>
      <c r="AA507" t="s">
        <v>9</v>
      </c>
      <c r="AL507" t="s">
        <v>1447</v>
      </c>
      <c r="AM507" t="s">
        <v>1449</v>
      </c>
      <c r="AU507" t="s">
        <v>1897</v>
      </c>
      <c r="AV507">
        <v>60</v>
      </c>
      <c r="AW507">
        <v>80</v>
      </c>
      <c r="AX507">
        <f>LEN(Units[[#This Row],[special_rules]])</f>
        <v>5</v>
      </c>
    </row>
    <row r="508" spans="1:50" hidden="1" x14ac:dyDescent="0.25">
      <c r="A508">
        <v>507</v>
      </c>
      <c r="B508" t="s">
        <v>1899</v>
      </c>
      <c r="C508" t="s">
        <v>1896</v>
      </c>
      <c r="D508" t="str">
        <f>_xlfn.CONCAT(Units[[#This Row],[unit_name]],IF(Units[[#This Row],[attribut]]="","",_xlfn.CONCAT(" - ",Units[[#This Row],[attribut]])))</f>
        <v>DIRE AVENGERS - Skyblade Protectors - Exarch</v>
      </c>
      <c r="E508">
        <v>3</v>
      </c>
      <c r="F508">
        <v>15</v>
      </c>
      <c r="G508" t="s">
        <v>1744</v>
      </c>
      <c r="H508">
        <v>1</v>
      </c>
      <c r="I508" t="s">
        <v>1626</v>
      </c>
      <c r="L508" t="s">
        <v>1602</v>
      </c>
      <c r="M508" t="s">
        <v>1602</v>
      </c>
      <c r="N508">
        <v>3</v>
      </c>
      <c r="O508">
        <v>3</v>
      </c>
      <c r="S508">
        <v>2</v>
      </c>
      <c r="T508">
        <v>2</v>
      </c>
      <c r="U508">
        <v>5</v>
      </c>
      <c r="V508" t="s">
        <v>1601</v>
      </c>
      <c r="W508">
        <v>2</v>
      </c>
      <c r="X508" t="s">
        <v>1606</v>
      </c>
      <c r="Y508" t="s">
        <v>1619</v>
      </c>
      <c r="Z508" t="s">
        <v>64</v>
      </c>
      <c r="AA508" t="s">
        <v>242</v>
      </c>
      <c r="AL508" t="s">
        <v>1447</v>
      </c>
      <c r="AM508" t="s">
        <v>1449</v>
      </c>
      <c r="AU508" t="s">
        <v>1897</v>
      </c>
      <c r="AV508">
        <v>35</v>
      </c>
      <c r="AW508">
        <v>40</v>
      </c>
      <c r="AX508">
        <f>LEN(Units[[#This Row],[special_rules]])</f>
        <v>5</v>
      </c>
    </row>
    <row r="509" spans="1:50" hidden="1" x14ac:dyDescent="0.25">
      <c r="A509">
        <v>508</v>
      </c>
      <c r="B509" t="s">
        <v>1900</v>
      </c>
      <c r="C509" t="s">
        <v>1949</v>
      </c>
      <c r="D509" t="str">
        <f>_xlfn.CONCAT(Units[[#This Row],[unit_name]],IF(Units[[#This Row],[attribut]]="","",_xlfn.CONCAT(" - ",Units[[#This Row],[attribut]])))</f>
        <v>FIRE DRAGONS - Blazeclaw Phalanx - Dragons</v>
      </c>
      <c r="E509">
        <v>3</v>
      </c>
      <c r="F509">
        <v>15</v>
      </c>
      <c r="G509" t="s">
        <v>1744</v>
      </c>
      <c r="H509">
        <v>5</v>
      </c>
      <c r="I509" t="s">
        <v>1626</v>
      </c>
      <c r="L509" t="s">
        <v>1600</v>
      </c>
      <c r="M509" t="s">
        <v>1600</v>
      </c>
      <c r="N509">
        <v>3</v>
      </c>
      <c r="O509">
        <v>3</v>
      </c>
      <c r="S509">
        <v>1</v>
      </c>
      <c r="T509">
        <v>2</v>
      </c>
      <c r="U509">
        <v>5</v>
      </c>
      <c r="V509" t="s">
        <v>1601</v>
      </c>
      <c r="W509">
        <v>1</v>
      </c>
      <c r="X509" t="s">
        <v>1600</v>
      </c>
      <c r="Y509" t="s">
        <v>1616</v>
      </c>
      <c r="Z509" t="s">
        <v>564</v>
      </c>
      <c r="AA509" t="s">
        <v>9</v>
      </c>
      <c r="AL509" t="s">
        <v>1455</v>
      </c>
      <c r="AM509" t="s">
        <v>1457</v>
      </c>
      <c r="AU509" t="s">
        <v>1901</v>
      </c>
      <c r="AV509">
        <v>125</v>
      </c>
      <c r="AW509">
        <v>100</v>
      </c>
      <c r="AX509">
        <f>LEN(Units[[#This Row],[special_rules]])</f>
        <v>19</v>
      </c>
    </row>
    <row r="510" spans="1:50" hidden="1" x14ac:dyDescent="0.25">
      <c r="A510">
        <v>509</v>
      </c>
      <c r="B510" t="s">
        <v>1900</v>
      </c>
      <c r="C510" t="s">
        <v>1896</v>
      </c>
      <c r="D510" t="str">
        <f>_xlfn.CONCAT(Units[[#This Row],[unit_name]],IF(Units[[#This Row],[attribut]]="","",_xlfn.CONCAT(" - ",Units[[#This Row],[attribut]])))</f>
        <v>FIRE DRAGONS - Blazeclaw Phalanx - Exarch</v>
      </c>
      <c r="E510">
        <v>3</v>
      </c>
      <c r="F510">
        <v>15</v>
      </c>
      <c r="G510" t="s">
        <v>1744</v>
      </c>
      <c r="H510">
        <v>1</v>
      </c>
      <c r="I510" t="s">
        <v>1626</v>
      </c>
      <c r="L510" t="s">
        <v>1602</v>
      </c>
      <c r="M510" t="s">
        <v>1602</v>
      </c>
      <c r="N510">
        <v>3</v>
      </c>
      <c r="O510">
        <v>3</v>
      </c>
      <c r="S510">
        <v>2</v>
      </c>
      <c r="T510">
        <v>2</v>
      </c>
      <c r="U510">
        <v>5</v>
      </c>
      <c r="V510" t="s">
        <v>1601</v>
      </c>
      <c r="W510">
        <v>1</v>
      </c>
      <c r="X510" t="s">
        <v>1600</v>
      </c>
      <c r="Y510" t="s">
        <v>1616</v>
      </c>
      <c r="Z510" t="s">
        <v>565</v>
      </c>
      <c r="AA510" t="s">
        <v>9</v>
      </c>
      <c r="AL510" t="s">
        <v>1455</v>
      </c>
      <c r="AM510" t="s">
        <v>1457</v>
      </c>
      <c r="AU510" t="s">
        <v>1901</v>
      </c>
      <c r="AV510">
        <v>30</v>
      </c>
      <c r="AW510">
        <v>30</v>
      </c>
      <c r="AX510">
        <f>LEN(Units[[#This Row],[special_rules]])</f>
        <v>19</v>
      </c>
    </row>
    <row r="511" spans="1:50" hidden="1" x14ac:dyDescent="0.25">
      <c r="A511">
        <v>510</v>
      </c>
      <c r="B511" t="s">
        <v>1902</v>
      </c>
      <c r="C511" t="s">
        <v>1950</v>
      </c>
      <c r="D511" t="str">
        <f>_xlfn.CONCAT(Units[[#This Row],[unit_name]],IF(Units[[#This Row],[attribut]]="","",_xlfn.CONCAT(" - ",Units[[#This Row],[attribut]])))</f>
        <v>HOWLING BANSHEES - Silentstorm Maidens - Banshees</v>
      </c>
      <c r="E511">
        <v>3</v>
      </c>
      <c r="F511">
        <v>15</v>
      </c>
      <c r="G511" t="s">
        <v>1744</v>
      </c>
      <c r="H511">
        <v>5</v>
      </c>
      <c r="I511" t="s">
        <v>241</v>
      </c>
      <c r="L511" t="s">
        <v>1600</v>
      </c>
      <c r="M511" t="s">
        <v>1600</v>
      </c>
      <c r="N511">
        <v>3</v>
      </c>
      <c r="O511">
        <v>3</v>
      </c>
      <c r="S511">
        <v>1</v>
      </c>
      <c r="T511">
        <v>3</v>
      </c>
      <c r="U511">
        <v>5</v>
      </c>
      <c r="V511" t="s">
        <v>1601</v>
      </c>
      <c r="W511">
        <v>1</v>
      </c>
      <c r="X511" t="s">
        <v>1606</v>
      </c>
      <c r="Y511" t="s">
        <v>1903</v>
      </c>
      <c r="Z511" t="s">
        <v>242</v>
      </c>
      <c r="AA511" t="s">
        <v>62</v>
      </c>
      <c r="AL511" t="s">
        <v>1407</v>
      </c>
      <c r="AM511" t="s">
        <v>3458</v>
      </c>
      <c r="AU511" t="s">
        <v>1897</v>
      </c>
      <c r="AV511">
        <v>80</v>
      </c>
      <c r="AW511">
        <v>100</v>
      </c>
      <c r="AX511">
        <f>LEN(Units[[#This Row],[special_rules]])</f>
        <v>5</v>
      </c>
    </row>
    <row r="512" spans="1:50" hidden="1" x14ac:dyDescent="0.25">
      <c r="A512">
        <v>511</v>
      </c>
      <c r="B512" t="s">
        <v>1902</v>
      </c>
      <c r="C512" t="s">
        <v>1896</v>
      </c>
      <c r="D512" t="str">
        <f>_xlfn.CONCAT(Units[[#This Row],[unit_name]],IF(Units[[#This Row],[attribut]]="","",_xlfn.CONCAT(" - ",Units[[#This Row],[attribut]])))</f>
        <v>HOWLING BANSHEES - Silentstorm Maidens - Exarch</v>
      </c>
      <c r="E512">
        <v>3</v>
      </c>
      <c r="F512">
        <v>15</v>
      </c>
      <c r="G512" t="s">
        <v>1744</v>
      </c>
      <c r="H512">
        <v>1</v>
      </c>
      <c r="I512" t="s">
        <v>241</v>
      </c>
      <c r="L512" t="s">
        <v>1602</v>
      </c>
      <c r="M512" t="s">
        <v>1602</v>
      </c>
      <c r="N512">
        <v>3</v>
      </c>
      <c r="O512">
        <v>3</v>
      </c>
      <c r="S512">
        <v>2</v>
      </c>
      <c r="T512">
        <v>3</v>
      </c>
      <c r="U512">
        <v>5</v>
      </c>
      <c r="V512" t="s">
        <v>1601</v>
      </c>
      <c r="W512">
        <v>1</v>
      </c>
      <c r="X512" t="s">
        <v>1606</v>
      </c>
      <c r="Y512" t="s">
        <v>1903</v>
      </c>
      <c r="Z512" t="s">
        <v>63</v>
      </c>
      <c r="AL512" t="s">
        <v>1407</v>
      </c>
      <c r="AM512" t="s">
        <v>3458</v>
      </c>
      <c r="AU512" t="s">
        <v>1897</v>
      </c>
      <c r="AV512">
        <v>20</v>
      </c>
      <c r="AW512">
        <v>20</v>
      </c>
      <c r="AX512">
        <f>LEN(Units[[#This Row],[special_rules]])</f>
        <v>5</v>
      </c>
    </row>
    <row r="513" spans="1:50" hidden="1" x14ac:dyDescent="0.25">
      <c r="A513">
        <v>512</v>
      </c>
      <c r="B513" t="s">
        <v>1904</v>
      </c>
      <c r="C513" t="s">
        <v>1950</v>
      </c>
      <c r="D513" t="str">
        <f>_xlfn.CONCAT(Units[[#This Row],[unit_name]],IF(Units[[#This Row],[attribut]]="","",_xlfn.CONCAT(" - ",Units[[#This Row],[attribut]])))</f>
        <v>HOWLING BANSHEES - Soulswift Screamers - Banshees</v>
      </c>
      <c r="E513">
        <v>3</v>
      </c>
      <c r="F513">
        <v>15</v>
      </c>
      <c r="G513" t="s">
        <v>1744</v>
      </c>
      <c r="H513">
        <v>4</v>
      </c>
      <c r="I513" t="s">
        <v>241</v>
      </c>
      <c r="L513" t="s">
        <v>1600</v>
      </c>
      <c r="M513" t="s">
        <v>1600</v>
      </c>
      <c r="N513">
        <v>3</v>
      </c>
      <c r="O513">
        <v>3</v>
      </c>
      <c r="S513">
        <v>1</v>
      </c>
      <c r="T513">
        <v>3</v>
      </c>
      <c r="U513">
        <v>5</v>
      </c>
      <c r="V513" t="s">
        <v>1601</v>
      </c>
      <c r="W513">
        <v>1</v>
      </c>
      <c r="X513" t="s">
        <v>1606</v>
      </c>
      <c r="Y513" t="s">
        <v>1903</v>
      </c>
      <c r="Z513" t="s">
        <v>242</v>
      </c>
      <c r="AA513" t="s">
        <v>62</v>
      </c>
      <c r="AL513" t="s">
        <v>1407</v>
      </c>
      <c r="AM513" t="s">
        <v>3458</v>
      </c>
      <c r="AU513" t="s">
        <v>1897</v>
      </c>
      <c r="AV513">
        <v>65</v>
      </c>
      <c r="AW513">
        <v>80</v>
      </c>
      <c r="AX513">
        <f>LEN(Units[[#This Row],[special_rules]])</f>
        <v>5</v>
      </c>
    </row>
    <row r="514" spans="1:50" hidden="1" x14ac:dyDescent="0.25">
      <c r="A514">
        <v>513</v>
      </c>
      <c r="B514" t="s">
        <v>1904</v>
      </c>
      <c r="C514" t="s">
        <v>1896</v>
      </c>
      <c r="D514" t="str">
        <f>_xlfn.CONCAT(Units[[#This Row],[unit_name]],IF(Units[[#This Row],[attribut]]="","",_xlfn.CONCAT(" - ",Units[[#This Row],[attribut]])))</f>
        <v>HOWLING BANSHEES - Soulswift Screamers - Exarch</v>
      </c>
      <c r="E514">
        <v>3</v>
      </c>
      <c r="F514">
        <v>15</v>
      </c>
      <c r="G514" t="s">
        <v>1744</v>
      </c>
      <c r="H514">
        <v>1</v>
      </c>
      <c r="I514" t="s">
        <v>241</v>
      </c>
      <c r="L514" t="s">
        <v>1602</v>
      </c>
      <c r="M514" t="s">
        <v>1602</v>
      </c>
      <c r="N514">
        <v>3</v>
      </c>
      <c r="O514">
        <v>3</v>
      </c>
      <c r="S514">
        <v>2</v>
      </c>
      <c r="T514">
        <v>3</v>
      </c>
      <c r="U514">
        <v>5</v>
      </c>
      <c r="V514" t="s">
        <v>1601</v>
      </c>
      <c r="W514">
        <v>1</v>
      </c>
      <c r="X514" t="s">
        <v>1606</v>
      </c>
      <c r="Y514" t="s">
        <v>1903</v>
      </c>
      <c r="Z514" t="s">
        <v>377</v>
      </c>
      <c r="AL514" t="s">
        <v>1407</v>
      </c>
      <c r="AM514" t="s">
        <v>3458</v>
      </c>
      <c r="AU514" t="s">
        <v>1897</v>
      </c>
      <c r="AV514">
        <v>20</v>
      </c>
      <c r="AW514">
        <v>20</v>
      </c>
      <c r="AX514">
        <f>LEN(Units[[#This Row],[special_rules]])</f>
        <v>5</v>
      </c>
    </row>
    <row r="515" spans="1:50" hidden="1" x14ac:dyDescent="0.25">
      <c r="A515">
        <v>514</v>
      </c>
      <c r="B515" t="s">
        <v>1905</v>
      </c>
      <c r="C515" t="s">
        <v>1951</v>
      </c>
      <c r="D515" t="str">
        <f>_xlfn.CONCAT(Units[[#This Row],[unit_name]],IF(Units[[#This Row],[attribut]]="","",_xlfn.CONCAT(" - ",Units[[#This Row],[attribut]])))</f>
        <v>STRIKING SCORPIONS - Silentstorm Maidens - Scorpions</v>
      </c>
      <c r="E515">
        <v>3</v>
      </c>
      <c r="F515">
        <v>15</v>
      </c>
      <c r="G515" t="s">
        <v>1744</v>
      </c>
      <c r="H515">
        <v>5</v>
      </c>
      <c r="I515" t="s">
        <v>1626</v>
      </c>
      <c r="L515" t="s">
        <v>1600</v>
      </c>
      <c r="M515" t="s">
        <v>1600</v>
      </c>
      <c r="N515">
        <v>3</v>
      </c>
      <c r="O515">
        <v>3</v>
      </c>
      <c r="S515">
        <v>1</v>
      </c>
      <c r="T515">
        <v>4</v>
      </c>
      <c r="U515">
        <v>5</v>
      </c>
      <c r="V515" t="s">
        <v>1601</v>
      </c>
      <c r="W515">
        <v>1</v>
      </c>
      <c r="X515" t="s">
        <v>1600</v>
      </c>
      <c r="Y515" t="s">
        <v>1616</v>
      </c>
      <c r="Z515" t="s">
        <v>242</v>
      </c>
      <c r="AA515" t="s">
        <v>378</v>
      </c>
      <c r="AL515" t="s">
        <v>1435</v>
      </c>
      <c r="AM515" t="s">
        <v>1463</v>
      </c>
      <c r="AN515" t="s">
        <v>1465</v>
      </c>
      <c r="AU515" t="s">
        <v>1906</v>
      </c>
      <c r="AV515">
        <v>100</v>
      </c>
      <c r="AW515">
        <v>100</v>
      </c>
      <c r="AX515">
        <f>LEN(Units[[#This Row],[special_rules]])</f>
        <v>66</v>
      </c>
    </row>
    <row r="516" spans="1:50" hidden="1" x14ac:dyDescent="0.25">
      <c r="A516">
        <v>515</v>
      </c>
      <c r="B516" t="s">
        <v>1905</v>
      </c>
      <c r="C516" t="s">
        <v>1896</v>
      </c>
      <c r="D516" t="str">
        <f>_xlfn.CONCAT(Units[[#This Row],[unit_name]],IF(Units[[#This Row],[attribut]]="","",_xlfn.CONCAT(" - ",Units[[#This Row],[attribut]])))</f>
        <v>STRIKING SCORPIONS - Silentstorm Maidens - Exarch</v>
      </c>
      <c r="E516">
        <v>3</v>
      </c>
      <c r="F516">
        <v>15</v>
      </c>
      <c r="G516" t="s">
        <v>1744</v>
      </c>
      <c r="H516">
        <v>1</v>
      </c>
      <c r="I516" t="s">
        <v>1626</v>
      </c>
      <c r="L516" t="s">
        <v>1602</v>
      </c>
      <c r="M516" t="s">
        <v>1602</v>
      </c>
      <c r="N516">
        <v>3</v>
      </c>
      <c r="O516">
        <v>3</v>
      </c>
      <c r="S516">
        <v>2</v>
      </c>
      <c r="T516">
        <v>4</v>
      </c>
      <c r="U516">
        <v>5</v>
      </c>
      <c r="V516" t="s">
        <v>1601</v>
      </c>
      <c r="W516">
        <v>1</v>
      </c>
      <c r="X516" t="s">
        <v>1600</v>
      </c>
      <c r="Y516" t="s">
        <v>1616</v>
      </c>
      <c r="Z516" t="s">
        <v>65</v>
      </c>
      <c r="AA516" t="s">
        <v>243</v>
      </c>
      <c r="AL516" t="s">
        <v>1435</v>
      </c>
      <c r="AM516" t="s">
        <v>1463</v>
      </c>
      <c r="AN516" t="s">
        <v>1465</v>
      </c>
      <c r="AU516" t="s">
        <v>1906</v>
      </c>
      <c r="AV516">
        <v>20</v>
      </c>
      <c r="AW516">
        <v>20</v>
      </c>
      <c r="AX516">
        <f>LEN(Units[[#This Row],[special_rules]])</f>
        <v>66</v>
      </c>
    </row>
    <row r="517" spans="1:50" hidden="1" x14ac:dyDescent="0.25">
      <c r="A517">
        <v>516</v>
      </c>
      <c r="B517" t="s">
        <v>1907</v>
      </c>
      <c r="C517" t="s">
        <v>1952</v>
      </c>
      <c r="D517" t="str">
        <f>_xlfn.CONCAT(Units[[#This Row],[unit_name]],IF(Units[[#This Row],[attribut]]="","",_xlfn.CONCAT(" - ",Units[[#This Row],[attribut]])))</f>
        <v>DARK REAPERS - Voidstrike Legion - Reapers</v>
      </c>
      <c r="E517">
        <v>3</v>
      </c>
      <c r="F517">
        <v>15</v>
      </c>
      <c r="G517" t="s">
        <v>1744</v>
      </c>
      <c r="H517">
        <v>4</v>
      </c>
      <c r="I517" t="s">
        <v>241</v>
      </c>
      <c r="L517" t="s">
        <v>1600</v>
      </c>
      <c r="M517" t="s">
        <v>1600</v>
      </c>
      <c r="N517">
        <v>3</v>
      </c>
      <c r="O517">
        <v>3</v>
      </c>
      <c r="S517">
        <v>1</v>
      </c>
      <c r="T517">
        <v>2</v>
      </c>
      <c r="U517">
        <v>5</v>
      </c>
      <c r="V517" t="s">
        <v>1601</v>
      </c>
      <c r="W517">
        <v>1</v>
      </c>
      <c r="X517" t="s">
        <v>1606</v>
      </c>
      <c r="Y517" t="s">
        <v>1903</v>
      </c>
      <c r="Z517" t="s">
        <v>3423</v>
      </c>
      <c r="AA517" t="s">
        <v>9</v>
      </c>
      <c r="AL517" t="s">
        <v>1467</v>
      </c>
      <c r="AM517" t="s">
        <v>1360</v>
      </c>
      <c r="AN517" t="s">
        <v>1470</v>
      </c>
      <c r="AU517" t="s">
        <v>1908</v>
      </c>
      <c r="AV517">
        <v>125</v>
      </c>
      <c r="AW517">
        <v>120</v>
      </c>
      <c r="AX517">
        <f>LEN(Units[[#This Row],[special_rules]])</f>
        <v>27</v>
      </c>
    </row>
    <row r="518" spans="1:50" hidden="1" x14ac:dyDescent="0.25">
      <c r="A518">
        <v>517</v>
      </c>
      <c r="B518" t="s">
        <v>1907</v>
      </c>
      <c r="C518" t="s">
        <v>1896</v>
      </c>
      <c r="D518" t="str">
        <f>_xlfn.CONCAT(Units[[#This Row],[unit_name]],IF(Units[[#This Row],[attribut]]="","",_xlfn.CONCAT(" - ",Units[[#This Row],[attribut]])))</f>
        <v>DARK REAPERS - Voidstrike Legion - Exarch</v>
      </c>
      <c r="E518">
        <v>3</v>
      </c>
      <c r="F518">
        <v>15</v>
      </c>
      <c r="G518" t="s">
        <v>1744</v>
      </c>
      <c r="H518">
        <v>1</v>
      </c>
      <c r="I518" t="s">
        <v>241</v>
      </c>
      <c r="L518" t="s">
        <v>1602</v>
      </c>
      <c r="M518" t="s">
        <v>1602</v>
      </c>
      <c r="N518">
        <v>3</v>
      </c>
      <c r="O518">
        <v>3</v>
      </c>
      <c r="S518">
        <v>2</v>
      </c>
      <c r="T518">
        <v>2</v>
      </c>
      <c r="U518">
        <v>5</v>
      </c>
      <c r="V518" t="s">
        <v>1601</v>
      </c>
      <c r="W518">
        <v>1</v>
      </c>
      <c r="X518" t="s">
        <v>1606</v>
      </c>
      <c r="Y518" t="s">
        <v>1903</v>
      </c>
      <c r="Z518" t="s">
        <v>309</v>
      </c>
      <c r="AA518" t="s">
        <v>9</v>
      </c>
      <c r="AL518" t="s">
        <v>1467</v>
      </c>
      <c r="AM518" t="s">
        <v>1360</v>
      </c>
      <c r="AN518" t="s">
        <v>1470</v>
      </c>
      <c r="AU518" t="s">
        <v>1908</v>
      </c>
      <c r="AV518">
        <v>30</v>
      </c>
      <c r="AW518">
        <v>30</v>
      </c>
      <c r="AX518">
        <f>LEN(Units[[#This Row],[special_rules]])</f>
        <v>27</v>
      </c>
    </row>
    <row r="519" spans="1:50" hidden="1" x14ac:dyDescent="0.25">
      <c r="A519">
        <v>518</v>
      </c>
      <c r="B519" t="s">
        <v>1909</v>
      </c>
      <c r="C519" t="s">
        <v>1953</v>
      </c>
      <c r="D519" t="str">
        <f>_xlfn.CONCAT(Units[[#This Row],[unit_name]],IF(Units[[#This Row],[attribut]]="","",_xlfn.CONCAT(" - ",Units[[#This Row],[attribut]])))</f>
        <v>SWOOPING HAWKS - Sunwing Aces - Hawks</v>
      </c>
      <c r="E519">
        <v>3</v>
      </c>
      <c r="F519">
        <v>15</v>
      </c>
      <c r="G519" t="s">
        <v>1791</v>
      </c>
      <c r="H519">
        <v>5</v>
      </c>
      <c r="I519" t="s">
        <v>1599</v>
      </c>
      <c r="L519" t="s">
        <v>1600</v>
      </c>
      <c r="M519" t="s">
        <v>1600</v>
      </c>
      <c r="N519">
        <v>3</v>
      </c>
      <c r="O519">
        <v>3</v>
      </c>
      <c r="S519">
        <v>1</v>
      </c>
      <c r="T519">
        <v>2</v>
      </c>
      <c r="U519">
        <v>5</v>
      </c>
      <c r="V519" t="s">
        <v>1601</v>
      </c>
      <c r="W519">
        <v>1</v>
      </c>
      <c r="X519" t="s">
        <v>1606</v>
      </c>
      <c r="Y519" t="s">
        <v>1616</v>
      </c>
      <c r="Z519" t="s">
        <v>247</v>
      </c>
      <c r="AA519" t="s">
        <v>9</v>
      </c>
      <c r="AB519" t="s">
        <v>162</v>
      </c>
      <c r="AL519" t="s">
        <v>1472</v>
      </c>
      <c r="AM519" t="s">
        <v>1474</v>
      </c>
      <c r="AN519" t="s">
        <v>1476</v>
      </c>
      <c r="AU519" t="s">
        <v>1910</v>
      </c>
      <c r="AV519">
        <v>95</v>
      </c>
      <c r="AW519">
        <v>100</v>
      </c>
      <c r="AX519">
        <f>LEN(Units[[#This Row],[special_rules]])</f>
        <v>55</v>
      </c>
    </row>
    <row r="520" spans="1:50" hidden="1" x14ac:dyDescent="0.25">
      <c r="A520">
        <v>519</v>
      </c>
      <c r="B520" t="s">
        <v>1909</v>
      </c>
      <c r="C520" t="s">
        <v>1896</v>
      </c>
      <c r="D520" t="str">
        <f>_xlfn.CONCAT(Units[[#This Row],[unit_name]],IF(Units[[#This Row],[attribut]]="","",_xlfn.CONCAT(" - ",Units[[#This Row],[attribut]])))</f>
        <v>SWOOPING HAWKS - Sunwing Aces - Exarch</v>
      </c>
      <c r="E520">
        <v>3</v>
      </c>
      <c r="F520">
        <v>15</v>
      </c>
      <c r="G520" t="s">
        <v>1791</v>
      </c>
      <c r="H520">
        <v>1</v>
      </c>
      <c r="I520" t="s">
        <v>1599</v>
      </c>
      <c r="L520" t="s">
        <v>1602</v>
      </c>
      <c r="M520" t="s">
        <v>1602</v>
      </c>
      <c r="N520">
        <v>3</v>
      </c>
      <c r="O520">
        <v>3</v>
      </c>
      <c r="S520">
        <v>2</v>
      </c>
      <c r="T520">
        <v>2</v>
      </c>
      <c r="U520">
        <v>5</v>
      </c>
      <c r="V520" t="s">
        <v>1601</v>
      </c>
      <c r="W520">
        <v>1</v>
      </c>
      <c r="X520" t="s">
        <v>1606</v>
      </c>
      <c r="Y520" t="s">
        <v>1616</v>
      </c>
      <c r="Z520" t="s">
        <v>161</v>
      </c>
      <c r="AA520" t="s">
        <v>9</v>
      </c>
      <c r="AB520" t="s">
        <v>162</v>
      </c>
      <c r="AL520" t="s">
        <v>1472</v>
      </c>
      <c r="AM520" t="s">
        <v>1474</v>
      </c>
      <c r="AN520" t="s">
        <v>1476</v>
      </c>
      <c r="AU520" t="s">
        <v>1910</v>
      </c>
      <c r="AV520">
        <v>20</v>
      </c>
      <c r="AW520">
        <v>20</v>
      </c>
      <c r="AX520">
        <f>LEN(Units[[#This Row],[special_rules]])</f>
        <v>55</v>
      </c>
    </row>
    <row r="521" spans="1:50" hidden="1" x14ac:dyDescent="0.25">
      <c r="A521">
        <v>520</v>
      </c>
      <c r="B521" t="s">
        <v>1911</v>
      </c>
      <c r="C521" t="s">
        <v>1954</v>
      </c>
      <c r="D521" t="str">
        <f>_xlfn.CONCAT(Units[[#This Row],[unit_name]],IF(Units[[#This Row],[attribut]]="","",_xlfn.CONCAT(" - ",Units[[#This Row],[attribut]])))</f>
        <v>WARP SPIDERS - Webway Stalkers - Spiders</v>
      </c>
      <c r="E521">
        <v>3</v>
      </c>
      <c r="F521">
        <v>15</v>
      </c>
      <c r="G521" t="s">
        <v>1869</v>
      </c>
      <c r="H521">
        <v>4</v>
      </c>
      <c r="I521" t="s">
        <v>1626</v>
      </c>
      <c r="L521" t="s">
        <v>1600</v>
      </c>
      <c r="M521" t="s">
        <v>1600</v>
      </c>
      <c r="N521">
        <v>3</v>
      </c>
      <c r="O521">
        <v>3</v>
      </c>
      <c r="S521">
        <v>1</v>
      </c>
      <c r="T521">
        <v>2</v>
      </c>
      <c r="U521">
        <v>5</v>
      </c>
      <c r="V521" t="s">
        <v>1601</v>
      </c>
      <c r="W521">
        <v>1</v>
      </c>
      <c r="X521" t="s">
        <v>1600</v>
      </c>
      <c r="Y521" t="s">
        <v>1616</v>
      </c>
      <c r="Z521" t="s">
        <v>248</v>
      </c>
      <c r="AA521" t="s">
        <v>9</v>
      </c>
      <c r="AL521" t="s">
        <v>1478</v>
      </c>
      <c r="AM521" t="s">
        <v>1480</v>
      </c>
      <c r="AU521" t="s">
        <v>1912</v>
      </c>
      <c r="AV521">
        <v>90</v>
      </c>
      <c r="AW521">
        <v>80</v>
      </c>
      <c r="AX521">
        <f>LEN(Units[[#This Row],[special_rules]])</f>
        <v>52</v>
      </c>
    </row>
    <row r="522" spans="1:50" hidden="1" x14ac:dyDescent="0.25">
      <c r="A522">
        <v>521</v>
      </c>
      <c r="B522" t="s">
        <v>1911</v>
      </c>
      <c r="C522" t="s">
        <v>1896</v>
      </c>
      <c r="D522" t="str">
        <f>_xlfn.CONCAT(Units[[#This Row],[unit_name]],IF(Units[[#This Row],[attribut]]="","",_xlfn.CONCAT(" - ",Units[[#This Row],[attribut]])))</f>
        <v>WARP SPIDERS - Webway Stalkers - Exarch</v>
      </c>
      <c r="E522">
        <v>3</v>
      </c>
      <c r="F522">
        <v>15</v>
      </c>
      <c r="G522" t="s">
        <v>1869</v>
      </c>
      <c r="H522">
        <v>1</v>
      </c>
      <c r="I522" t="s">
        <v>1626</v>
      </c>
      <c r="L522" t="s">
        <v>1602</v>
      </c>
      <c r="M522" t="s">
        <v>1602</v>
      </c>
      <c r="N522">
        <v>3</v>
      </c>
      <c r="O522">
        <v>3</v>
      </c>
      <c r="S522">
        <v>2</v>
      </c>
      <c r="T522">
        <v>2</v>
      </c>
      <c r="U522">
        <v>5</v>
      </c>
      <c r="V522" t="s">
        <v>1601</v>
      </c>
      <c r="W522">
        <v>1</v>
      </c>
      <c r="X522" t="s">
        <v>1600</v>
      </c>
      <c r="Y522" t="s">
        <v>1616</v>
      </c>
      <c r="Z522" t="s">
        <v>248</v>
      </c>
      <c r="AA522" t="s">
        <v>66</v>
      </c>
      <c r="AL522" t="s">
        <v>1478</v>
      </c>
      <c r="AM522" t="s">
        <v>1480</v>
      </c>
      <c r="AU522" t="s">
        <v>1912</v>
      </c>
      <c r="AV522">
        <v>25</v>
      </c>
      <c r="AW522">
        <v>20</v>
      </c>
      <c r="AX522">
        <f>LEN(Units[[#This Row],[special_rules]])</f>
        <v>52</v>
      </c>
    </row>
    <row r="523" spans="1:50" hidden="1" x14ac:dyDescent="0.25">
      <c r="A523">
        <v>522</v>
      </c>
      <c r="B523" t="s">
        <v>1913</v>
      </c>
      <c r="C523" t="s">
        <v>1955</v>
      </c>
      <c r="D523" t="str">
        <f>_xlfn.CONCAT(Units[[#This Row],[unit_name]],IF(Units[[#This Row],[attribut]]="","",_xlfn.CONCAT(" - ",Units[[#This Row],[attribut]])))</f>
        <v>SHINING SPEARS - Celestial Dragoons - Spears</v>
      </c>
      <c r="E523">
        <v>3</v>
      </c>
      <c r="F523">
        <v>15</v>
      </c>
      <c r="G523" t="s">
        <v>1762</v>
      </c>
      <c r="H523">
        <v>8</v>
      </c>
      <c r="I523" t="s">
        <v>1692</v>
      </c>
      <c r="L523" t="s">
        <v>1600</v>
      </c>
      <c r="M523" t="s">
        <v>1600</v>
      </c>
      <c r="N523">
        <v>3</v>
      </c>
      <c r="O523">
        <v>4</v>
      </c>
      <c r="S523">
        <v>2</v>
      </c>
      <c r="T523">
        <v>3</v>
      </c>
      <c r="U523">
        <v>5</v>
      </c>
      <c r="V523" t="s">
        <v>1601</v>
      </c>
      <c r="W523">
        <v>1</v>
      </c>
      <c r="X523" t="s">
        <v>1600</v>
      </c>
      <c r="Y523" t="s">
        <v>1616</v>
      </c>
      <c r="Z523" t="s">
        <v>245</v>
      </c>
      <c r="AA523" t="s">
        <v>311</v>
      </c>
      <c r="AL523" t="s">
        <v>1482</v>
      </c>
      <c r="AM523" t="s">
        <v>1484</v>
      </c>
      <c r="AN523" t="s">
        <v>1400</v>
      </c>
      <c r="AU523" t="s">
        <v>1914</v>
      </c>
      <c r="AV523">
        <v>130</v>
      </c>
      <c r="AW523">
        <v>160</v>
      </c>
      <c r="AX523">
        <f>LEN(Units[[#This Row],[special_rules]])</f>
        <v>75</v>
      </c>
    </row>
    <row r="524" spans="1:50" hidden="1" x14ac:dyDescent="0.25">
      <c r="A524">
        <v>523</v>
      </c>
      <c r="B524" t="s">
        <v>1913</v>
      </c>
      <c r="C524" t="s">
        <v>1896</v>
      </c>
      <c r="D524" t="str">
        <f>_xlfn.CONCAT(Units[[#This Row],[unit_name]],IF(Units[[#This Row],[attribut]]="","",_xlfn.CONCAT(" - ",Units[[#This Row],[attribut]])))</f>
        <v>SHINING SPEARS - Celestial Dragoons - Exarch</v>
      </c>
      <c r="E524">
        <v>3</v>
      </c>
      <c r="F524">
        <v>15</v>
      </c>
      <c r="G524" t="s">
        <v>1762</v>
      </c>
      <c r="H524">
        <v>1</v>
      </c>
      <c r="I524" t="s">
        <v>1692</v>
      </c>
      <c r="L524" t="s">
        <v>1602</v>
      </c>
      <c r="M524" t="s">
        <v>1602</v>
      </c>
      <c r="N524">
        <v>3</v>
      </c>
      <c r="O524">
        <v>4</v>
      </c>
      <c r="S524">
        <v>3</v>
      </c>
      <c r="T524">
        <v>3</v>
      </c>
      <c r="U524">
        <v>5</v>
      </c>
      <c r="V524" t="s">
        <v>1601</v>
      </c>
      <c r="W524">
        <v>1</v>
      </c>
      <c r="X524" t="s">
        <v>1600</v>
      </c>
      <c r="Y524" t="s">
        <v>1616</v>
      </c>
      <c r="Z524" t="s">
        <v>245</v>
      </c>
      <c r="AA524" t="s">
        <v>310</v>
      </c>
      <c r="AL524" t="s">
        <v>1482</v>
      </c>
      <c r="AM524" t="s">
        <v>1484</v>
      </c>
      <c r="AN524" t="s">
        <v>1400</v>
      </c>
      <c r="AU524" t="s">
        <v>1914</v>
      </c>
      <c r="AV524">
        <v>25</v>
      </c>
      <c r="AW524">
        <v>20</v>
      </c>
      <c r="AX524">
        <f>LEN(Units[[#This Row],[special_rules]])</f>
        <v>75</v>
      </c>
    </row>
    <row r="525" spans="1:50" hidden="1" x14ac:dyDescent="0.25">
      <c r="A525">
        <v>524</v>
      </c>
      <c r="B525" t="s">
        <v>1917</v>
      </c>
      <c r="C525" t="s">
        <v>1597</v>
      </c>
      <c r="D525" t="str">
        <f>_xlfn.CONCAT(Units[[#This Row],[unit_name]],IF(Units[[#This Row],[attribut]]="","",_xlfn.CONCAT(" - ",Units[[#This Row],[attribut]])))</f>
        <v>WAR WALKERS - Solarflare Squadron - Full HP</v>
      </c>
      <c r="E525">
        <v>3</v>
      </c>
      <c r="F525">
        <v>15</v>
      </c>
      <c r="G525" t="s">
        <v>1598</v>
      </c>
      <c r="H525">
        <v>3</v>
      </c>
      <c r="I525" t="s">
        <v>1628</v>
      </c>
      <c r="J525" t="s">
        <v>189</v>
      </c>
      <c r="L525" t="s">
        <v>1600</v>
      </c>
      <c r="M525" t="s">
        <v>1600</v>
      </c>
      <c r="N525">
        <v>6</v>
      </c>
      <c r="P525">
        <v>10</v>
      </c>
      <c r="Q525">
        <v>10</v>
      </c>
      <c r="R525">
        <v>10</v>
      </c>
      <c r="S525">
        <v>6</v>
      </c>
      <c r="T525">
        <v>3</v>
      </c>
      <c r="U525">
        <v>5</v>
      </c>
      <c r="V525" t="s">
        <v>1601</v>
      </c>
      <c r="W525">
        <v>2</v>
      </c>
      <c r="X525" t="s">
        <v>1600</v>
      </c>
      <c r="Y525" t="s">
        <v>1619</v>
      </c>
      <c r="Z525" t="s">
        <v>312</v>
      </c>
      <c r="AA525" t="s">
        <v>3459</v>
      </c>
      <c r="AB525" t="s">
        <v>305</v>
      </c>
      <c r="AC525" t="s">
        <v>566</v>
      </c>
      <c r="AD525" t="s">
        <v>14</v>
      </c>
      <c r="AL525" t="s">
        <v>1486</v>
      </c>
      <c r="AM525" t="s">
        <v>676</v>
      </c>
      <c r="AU525" t="s">
        <v>1918</v>
      </c>
      <c r="AV525">
        <v>105</v>
      </c>
      <c r="AW525">
        <v>120</v>
      </c>
      <c r="AX525">
        <f>LEN(Units[[#This Row],[special_rules]])</f>
        <v>37</v>
      </c>
    </row>
    <row r="526" spans="1:50" hidden="1" x14ac:dyDescent="0.25">
      <c r="A526">
        <v>525</v>
      </c>
      <c r="B526" t="s">
        <v>1917</v>
      </c>
      <c r="C526" t="s">
        <v>1604</v>
      </c>
      <c r="D526" t="str">
        <f>_xlfn.CONCAT(Units[[#This Row],[unit_name]],IF(Units[[#This Row],[attribut]]="","",_xlfn.CONCAT(" - ",Units[[#This Row],[attribut]])))</f>
        <v>WAR WALKERS - Solarflare Squadron - Mid HP</v>
      </c>
      <c r="E526">
        <v>3</v>
      </c>
      <c r="F526">
        <v>15</v>
      </c>
      <c r="G526" t="s">
        <v>1598</v>
      </c>
      <c r="H526">
        <v>3</v>
      </c>
      <c r="I526" t="s">
        <v>1626</v>
      </c>
      <c r="J526" t="s">
        <v>1628</v>
      </c>
      <c r="L526" t="s">
        <v>1606</v>
      </c>
      <c r="M526" t="s">
        <v>1606</v>
      </c>
      <c r="N526">
        <v>6</v>
      </c>
      <c r="P526">
        <v>9</v>
      </c>
      <c r="Q526">
        <v>9</v>
      </c>
      <c r="R526">
        <v>9</v>
      </c>
      <c r="S526">
        <v>4</v>
      </c>
      <c r="T526">
        <v>2</v>
      </c>
      <c r="U526">
        <v>5</v>
      </c>
      <c r="V526" t="s">
        <v>1607</v>
      </c>
      <c r="W526">
        <v>1</v>
      </c>
      <c r="X526" t="s">
        <v>1600</v>
      </c>
      <c r="Y526" t="s">
        <v>1619</v>
      </c>
      <c r="Z526" t="s">
        <v>312</v>
      </c>
      <c r="AA526" t="s">
        <v>3459</v>
      </c>
      <c r="AB526" t="s">
        <v>305</v>
      </c>
      <c r="AC526" t="s">
        <v>566</v>
      </c>
      <c r="AD526" t="s">
        <v>14</v>
      </c>
      <c r="AL526" t="s">
        <v>1486</v>
      </c>
      <c r="AM526" t="s">
        <v>676</v>
      </c>
      <c r="AU526" t="s">
        <v>1918</v>
      </c>
      <c r="AV526">
        <v>65</v>
      </c>
      <c r="AW526">
        <v>60</v>
      </c>
      <c r="AX526">
        <f>LEN(Units[[#This Row],[special_rules]])</f>
        <v>37</v>
      </c>
    </row>
    <row r="527" spans="1:50" hidden="1" x14ac:dyDescent="0.25">
      <c r="A527">
        <v>526</v>
      </c>
      <c r="B527" t="s">
        <v>1917</v>
      </c>
      <c r="C527" t="s">
        <v>1608</v>
      </c>
      <c r="D527" t="str">
        <f>_xlfn.CONCAT(Units[[#This Row],[unit_name]],IF(Units[[#This Row],[attribut]]="","",_xlfn.CONCAT(" - ",Units[[#This Row],[attribut]])))</f>
        <v>WAR WALKERS - Solarflare Squadron - Low HP</v>
      </c>
      <c r="E527">
        <v>3</v>
      </c>
      <c r="F527">
        <v>15</v>
      </c>
      <c r="G527" t="s">
        <v>1598</v>
      </c>
      <c r="H527">
        <v>3</v>
      </c>
      <c r="I527" t="s">
        <v>1610</v>
      </c>
      <c r="J527" t="s">
        <v>1605</v>
      </c>
      <c r="L527" t="s">
        <v>1611</v>
      </c>
      <c r="M527" t="s">
        <v>1611</v>
      </c>
      <c r="N527">
        <v>6</v>
      </c>
      <c r="P527">
        <v>8</v>
      </c>
      <c r="Q527">
        <v>8</v>
      </c>
      <c r="R527">
        <v>8</v>
      </c>
      <c r="S527">
        <v>2</v>
      </c>
      <c r="T527">
        <v>1</v>
      </c>
      <c r="U527">
        <v>5</v>
      </c>
      <c r="V527" t="s">
        <v>1612</v>
      </c>
      <c r="W527">
        <v>0</v>
      </c>
      <c r="X527" t="s">
        <v>1600</v>
      </c>
      <c r="Y527" t="s">
        <v>1619</v>
      </c>
      <c r="Z527" t="s">
        <v>312</v>
      </c>
      <c r="AA527" t="s">
        <v>3459</v>
      </c>
      <c r="AB527" t="s">
        <v>305</v>
      </c>
      <c r="AC527" t="s">
        <v>566</v>
      </c>
      <c r="AD527" t="s">
        <v>14</v>
      </c>
      <c r="AL527" t="s">
        <v>1486</v>
      </c>
      <c r="AM527" t="s">
        <v>676</v>
      </c>
      <c r="AU527" t="s">
        <v>1918</v>
      </c>
      <c r="AV527">
        <v>35</v>
      </c>
      <c r="AW527">
        <v>30</v>
      </c>
      <c r="AX527">
        <f>LEN(Units[[#This Row],[special_rules]])</f>
        <v>37</v>
      </c>
    </row>
    <row r="528" spans="1:50" hidden="1" x14ac:dyDescent="0.25">
      <c r="A528">
        <v>527</v>
      </c>
      <c r="B528" t="s">
        <v>1919</v>
      </c>
      <c r="C528" t="s">
        <v>1597</v>
      </c>
      <c r="D528" t="str">
        <f>_xlfn.CONCAT(Units[[#This Row],[unit_name]],IF(Units[[#This Row],[attribut]]="","",_xlfn.CONCAT(" - ",Units[[#This Row],[attribut]])))</f>
        <v>VYPERS - Starlight Seraphim Squadron - Full HP</v>
      </c>
      <c r="E528">
        <v>3</v>
      </c>
      <c r="F528">
        <v>15</v>
      </c>
      <c r="G528" t="s">
        <v>1598</v>
      </c>
      <c r="H528">
        <v>5</v>
      </c>
      <c r="I528" t="s">
        <v>1692</v>
      </c>
      <c r="J528" t="s">
        <v>1693</v>
      </c>
      <c r="L528" t="s">
        <v>1600</v>
      </c>
      <c r="M528" t="s">
        <v>1600</v>
      </c>
      <c r="N528">
        <v>6</v>
      </c>
      <c r="P528">
        <v>10</v>
      </c>
      <c r="Q528">
        <v>10</v>
      </c>
      <c r="R528">
        <v>10</v>
      </c>
      <c r="S528">
        <v>6</v>
      </c>
      <c r="T528">
        <v>3</v>
      </c>
      <c r="U528">
        <v>5</v>
      </c>
      <c r="V528" t="s">
        <v>1601</v>
      </c>
      <c r="W528">
        <v>2</v>
      </c>
      <c r="X528" t="s">
        <v>1600</v>
      </c>
      <c r="Y528" t="s">
        <v>1619</v>
      </c>
      <c r="Z528" t="s">
        <v>245</v>
      </c>
      <c r="AA528" t="s">
        <v>3459</v>
      </c>
      <c r="AB528" t="s">
        <v>305</v>
      </c>
      <c r="AC528" t="s">
        <v>566</v>
      </c>
      <c r="AD528" t="s">
        <v>14</v>
      </c>
      <c r="AL528" t="s">
        <v>1488</v>
      </c>
      <c r="AM528" t="s">
        <v>682</v>
      </c>
      <c r="AU528" t="s">
        <v>1920</v>
      </c>
      <c r="AV528">
        <v>120</v>
      </c>
      <c r="AW528">
        <v>100</v>
      </c>
      <c r="AX528">
        <f>LEN(Units[[#This Row],[special_rules]])</f>
        <v>29</v>
      </c>
    </row>
    <row r="529" spans="1:50" hidden="1" x14ac:dyDescent="0.25">
      <c r="A529">
        <v>528</v>
      </c>
      <c r="B529" t="s">
        <v>1919</v>
      </c>
      <c r="C529" t="s">
        <v>1604</v>
      </c>
      <c r="D529" t="str">
        <f>_xlfn.CONCAT(Units[[#This Row],[unit_name]],IF(Units[[#This Row],[attribut]]="","",_xlfn.CONCAT(" - ",Units[[#This Row],[attribut]])))</f>
        <v>VYPERS - Starlight Seraphim Squadron - Mid HP</v>
      </c>
      <c r="E529">
        <v>3</v>
      </c>
      <c r="F529">
        <v>15</v>
      </c>
      <c r="G529" t="s">
        <v>1598</v>
      </c>
      <c r="H529">
        <v>5</v>
      </c>
      <c r="I529" t="s">
        <v>1599</v>
      </c>
      <c r="J529" t="s">
        <v>1694</v>
      </c>
      <c r="L529" t="s">
        <v>1606</v>
      </c>
      <c r="M529" t="s">
        <v>1606</v>
      </c>
      <c r="N529">
        <v>6</v>
      </c>
      <c r="P529">
        <v>9</v>
      </c>
      <c r="Q529">
        <v>9</v>
      </c>
      <c r="R529">
        <v>9</v>
      </c>
      <c r="S529">
        <v>4</v>
      </c>
      <c r="T529">
        <v>2</v>
      </c>
      <c r="U529">
        <v>5</v>
      </c>
      <c r="V529" t="s">
        <v>1607</v>
      </c>
      <c r="W529">
        <v>1</v>
      </c>
      <c r="X529" t="s">
        <v>1600</v>
      </c>
      <c r="Y529" t="s">
        <v>1619</v>
      </c>
      <c r="Z529" t="s">
        <v>245</v>
      </c>
      <c r="AA529" t="s">
        <v>3459</v>
      </c>
      <c r="AB529" t="s">
        <v>305</v>
      </c>
      <c r="AC529" t="s">
        <v>566</v>
      </c>
      <c r="AD529" t="s">
        <v>14</v>
      </c>
      <c r="AL529" t="s">
        <v>1488</v>
      </c>
      <c r="AM529" t="s">
        <v>682</v>
      </c>
      <c r="AU529" t="s">
        <v>1920</v>
      </c>
      <c r="AV529">
        <v>80</v>
      </c>
      <c r="AW529">
        <v>100</v>
      </c>
      <c r="AX529">
        <f>LEN(Units[[#This Row],[special_rules]])</f>
        <v>29</v>
      </c>
    </row>
    <row r="530" spans="1:50" hidden="1" x14ac:dyDescent="0.25">
      <c r="A530">
        <v>529</v>
      </c>
      <c r="B530" t="s">
        <v>1919</v>
      </c>
      <c r="C530" t="s">
        <v>1608</v>
      </c>
      <c r="D530" t="str">
        <f>_xlfn.CONCAT(Units[[#This Row],[unit_name]],IF(Units[[#This Row],[attribut]]="","",_xlfn.CONCAT(" - ",Units[[#This Row],[attribut]])))</f>
        <v>VYPERS - Starlight Seraphim Squadron - Low HP</v>
      </c>
      <c r="E530">
        <v>3</v>
      </c>
      <c r="F530">
        <v>15</v>
      </c>
      <c r="G530" t="s">
        <v>1598</v>
      </c>
      <c r="H530">
        <v>5</v>
      </c>
      <c r="I530" t="s">
        <v>1625</v>
      </c>
      <c r="J530" t="s">
        <v>1626</v>
      </c>
      <c r="L530" t="s">
        <v>1611</v>
      </c>
      <c r="M530" t="s">
        <v>1611</v>
      </c>
      <c r="N530">
        <v>6</v>
      </c>
      <c r="P530">
        <v>8</v>
      </c>
      <c r="Q530">
        <v>8</v>
      </c>
      <c r="R530">
        <v>8</v>
      </c>
      <c r="S530">
        <v>2</v>
      </c>
      <c r="T530">
        <v>1</v>
      </c>
      <c r="U530">
        <v>5</v>
      </c>
      <c r="V530" t="s">
        <v>1612</v>
      </c>
      <c r="W530">
        <v>0</v>
      </c>
      <c r="X530" t="s">
        <v>1600</v>
      </c>
      <c r="Y530" t="s">
        <v>1619</v>
      </c>
      <c r="Z530" t="s">
        <v>245</v>
      </c>
      <c r="AA530" t="s">
        <v>3459</v>
      </c>
      <c r="AB530" t="s">
        <v>305</v>
      </c>
      <c r="AC530" t="s">
        <v>566</v>
      </c>
      <c r="AD530" t="s">
        <v>14</v>
      </c>
      <c r="AL530" t="s">
        <v>1488</v>
      </c>
      <c r="AM530" t="s">
        <v>682</v>
      </c>
      <c r="AU530" t="s">
        <v>1920</v>
      </c>
      <c r="AV530">
        <v>40</v>
      </c>
      <c r="AW530">
        <v>50</v>
      </c>
      <c r="AX530">
        <f>LEN(Units[[#This Row],[special_rules]])</f>
        <v>29</v>
      </c>
    </row>
    <row r="531" spans="1:50" hidden="1" x14ac:dyDescent="0.25">
      <c r="A531">
        <v>530</v>
      </c>
      <c r="B531" t="s">
        <v>1730</v>
      </c>
      <c r="C531" t="s">
        <v>1597</v>
      </c>
      <c r="D531" t="str">
        <f>_xlfn.CONCAT(Units[[#This Row],[unit_name]],IF(Units[[#This Row],[attribut]]="","",_xlfn.CONCAT(" - ",Units[[#This Row],[attribut]])))</f>
        <v>WAVE SERPENT - Starshimmer - Full HP</v>
      </c>
      <c r="E531">
        <v>3</v>
      </c>
      <c r="F531">
        <v>15</v>
      </c>
      <c r="G531" t="s">
        <v>1598</v>
      </c>
      <c r="H531">
        <v>1</v>
      </c>
      <c r="I531" t="s">
        <v>1692</v>
      </c>
      <c r="J531" t="s">
        <v>1693</v>
      </c>
      <c r="L531" t="s">
        <v>1600</v>
      </c>
      <c r="M531" t="s">
        <v>1606</v>
      </c>
      <c r="N531">
        <v>6</v>
      </c>
      <c r="P531">
        <v>12</v>
      </c>
      <c r="Q531">
        <v>12</v>
      </c>
      <c r="R531">
        <v>10</v>
      </c>
      <c r="S531">
        <v>13</v>
      </c>
      <c r="T531">
        <v>3</v>
      </c>
      <c r="U531">
        <v>5</v>
      </c>
      <c r="V531" t="s">
        <v>1601</v>
      </c>
      <c r="W531">
        <v>2</v>
      </c>
      <c r="X531" t="s">
        <v>1600</v>
      </c>
      <c r="Y531" t="s">
        <v>1616</v>
      </c>
      <c r="Z531" t="s">
        <v>245</v>
      </c>
      <c r="AA531" t="s">
        <v>306</v>
      </c>
      <c r="AB531" t="s">
        <v>14</v>
      </c>
      <c r="AL531" t="s">
        <v>1490</v>
      </c>
      <c r="AM531" t="s">
        <v>682</v>
      </c>
      <c r="AN531" t="s">
        <v>3460</v>
      </c>
      <c r="AO531" t="s">
        <v>3456</v>
      </c>
      <c r="AU531" t="s">
        <v>1731</v>
      </c>
      <c r="AV531">
        <v>55</v>
      </c>
      <c r="AW531">
        <v>50</v>
      </c>
      <c r="AX531">
        <f>LEN(Units[[#This Row],[special_rules]])</f>
        <v>33</v>
      </c>
    </row>
    <row r="532" spans="1:50" hidden="1" x14ac:dyDescent="0.25">
      <c r="A532">
        <v>531</v>
      </c>
      <c r="B532" t="s">
        <v>1730</v>
      </c>
      <c r="C532" t="s">
        <v>1604</v>
      </c>
      <c r="D532" t="str">
        <f>_xlfn.CONCAT(Units[[#This Row],[unit_name]],IF(Units[[#This Row],[attribut]]="","",_xlfn.CONCAT(" - ",Units[[#This Row],[attribut]])))</f>
        <v>WAVE SERPENT - Starshimmer - Mid HP</v>
      </c>
      <c r="E532">
        <v>3</v>
      </c>
      <c r="F532">
        <v>15</v>
      </c>
      <c r="G532" t="s">
        <v>1598</v>
      </c>
      <c r="H532">
        <v>1</v>
      </c>
      <c r="I532" t="s">
        <v>1599</v>
      </c>
      <c r="J532" t="s">
        <v>1694</v>
      </c>
      <c r="L532" t="s">
        <v>1606</v>
      </c>
      <c r="M532" t="s">
        <v>1611</v>
      </c>
      <c r="N532">
        <v>6</v>
      </c>
      <c r="P532">
        <v>11</v>
      </c>
      <c r="Q532">
        <v>11</v>
      </c>
      <c r="R532">
        <v>9</v>
      </c>
      <c r="S532">
        <v>9</v>
      </c>
      <c r="T532">
        <v>2</v>
      </c>
      <c r="U532">
        <v>5</v>
      </c>
      <c r="V532" t="s">
        <v>1607</v>
      </c>
      <c r="W532">
        <v>1</v>
      </c>
      <c r="X532" t="s">
        <v>1600</v>
      </c>
      <c r="Y532" t="s">
        <v>1616</v>
      </c>
      <c r="Z532" t="s">
        <v>245</v>
      </c>
      <c r="AA532" t="s">
        <v>306</v>
      </c>
      <c r="AB532" t="s">
        <v>14</v>
      </c>
      <c r="AL532" t="s">
        <v>1490</v>
      </c>
      <c r="AM532" t="s">
        <v>682</v>
      </c>
      <c r="AN532" t="s">
        <v>3460</v>
      </c>
      <c r="AO532" t="s">
        <v>3456</v>
      </c>
      <c r="AU532" t="s">
        <v>1731</v>
      </c>
      <c r="AV532">
        <v>35</v>
      </c>
      <c r="AW532">
        <v>30</v>
      </c>
      <c r="AX532">
        <f>LEN(Units[[#This Row],[special_rules]])</f>
        <v>33</v>
      </c>
    </row>
    <row r="533" spans="1:50" hidden="1" x14ac:dyDescent="0.25">
      <c r="A533">
        <v>532</v>
      </c>
      <c r="B533" t="s">
        <v>1730</v>
      </c>
      <c r="C533" t="s">
        <v>1608</v>
      </c>
      <c r="D533" t="str">
        <f>_xlfn.CONCAT(Units[[#This Row],[unit_name]],IF(Units[[#This Row],[attribut]]="","",_xlfn.CONCAT(" - ",Units[[#This Row],[attribut]])))</f>
        <v>WAVE SERPENT - Starshimmer - Low HP</v>
      </c>
      <c r="E533">
        <v>3</v>
      </c>
      <c r="F533">
        <v>15</v>
      </c>
      <c r="G533" t="s">
        <v>1598</v>
      </c>
      <c r="H533">
        <v>1</v>
      </c>
      <c r="I533" t="s">
        <v>1625</v>
      </c>
      <c r="J533" t="s">
        <v>1626</v>
      </c>
      <c r="L533" t="s">
        <v>1611</v>
      </c>
      <c r="M533" t="s">
        <v>1601</v>
      </c>
      <c r="N533">
        <v>6</v>
      </c>
      <c r="P533">
        <v>10</v>
      </c>
      <c r="Q533">
        <v>10</v>
      </c>
      <c r="R533">
        <v>8</v>
      </c>
      <c r="S533">
        <v>4</v>
      </c>
      <c r="T533">
        <v>1</v>
      </c>
      <c r="U533">
        <v>5</v>
      </c>
      <c r="V533" t="s">
        <v>1612</v>
      </c>
      <c r="W533">
        <v>0</v>
      </c>
      <c r="X533" t="s">
        <v>1600</v>
      </c>
      <c r="Y533" t="s">
        <v>1616</v>
      </c>
      <c r="Z533" t="s">
        <v>245</v>
      </c>
      <c r="AA533" t="s">
        <v>306</v>
      </c>
      <c r="AB533" t="s">
        <v>14</v>
      </c>
      <c r="AL533" t="s">
        <v>1490</v>
      </c>
      <c r="AM533" t="s">
        <v>682</v>
      </c>
      <c r="AN533" t="s">
        <v>3460</v>
      </c>
      <c r="AO533" t="s">
        <v>3456</v>
      </c>
      <c r="AU533" t="s">
        <v>1731</v>
      </c>
      <c r="AV533">
        <v>20</v>
      </c>
      <c r="AW533">
        <v>20</v>
      </c>
      <c r="AX533">
        <f>LEN(Units[[#This Row],[special_rules]])</f>
        <v>33</v>
      </c>
    </row>
    <row r="534" spans="1:50" hidden="1" x14ac:dyDescent="0.25">
      <c r="A534">
        <v>533</v>
      </c>
      <c r="B534" t="s">
        <v>1732</v>
      </c>
      <c r="C534" t="s">
        <v>1597</v>
      </c>
      <c r="D534" t="str">
        <f>_xlfn.CONCAT(Units[[#This Row],[unit_name]],IF(Units[[#This Row],[attribut]]="","",_xlfn.CONCAT(" - ",Units[[#This Row],[attribut]])))</f>
        <v>WAVE SERPENT - Starleaf - Full HP</v>
      </c>
      <c r="E534">
        <v>3</v>
      </c>
      <c r="F534">
        <v>15</v>
      </c>
      <c r="G534" t="s">
        <v>1598</v>
      </c>
      <c r="H534">
        <v>1</v>
      </c>
      <c r="I534" t="s">
        <v>1692</v>
      </c>
      <c r="J534" t="s">
        <v>1693</v>
      </c>
      <c r="L534" t="s">
        <v>1600</v>
      </c>
      <c r="M534" t="s">
        <v>1606</v>
      </c>
      <c r="N534">
        <v>6</v>
      </c>
      <c r="P534">
        <v>12</v>
      </c>
      <c r="Q534">
        <v>12</v>
      </c>
      <c r="R534">
        <v>10</v>
      </c>
      <c r="S534">
        <v>13</v>
      </c>
      <c r="T534">
        <v>3</v>
      </c>
      <c r="U534">
        <v>5</v>
      </c>
      <c r="V534" t="s">
        <v>1601</v>
      </c>
      <c r="W534">
        <v>2</v>
      </c>
      <c r="X534" t="s">
        <v>1600</v>
      </c>
      <c r="Y534" t="s">
        <v>1616</v>
      </c>
      <c r="Z534" t="s">
        <v>245</v>
      </c>
      <c r="AA534" t="s">
        <v>313</v>
      </c>
      <c r="AB534" t="s">
        <v>14</v>
      </c>
      <c r="AL534" t="s">
        <v>1490</v>
      </c>
      <c r="AM534" t="s">
        <v>682</v>
      </c>
      <c r="AN534" t="s">
        <v>3460</v>
      </c>
      <c r="AO534" t="s">
        <v>3456</v>
      </c>
      <c r="AU534" t="s">
        <v>1731</v>
      </c>
      <c r="AV534">
        <v>60</v>
      </c>
      <c r="AW534">
        <v>60</v>
      </c>
      <c r="AX534">
        <f>LEN(Units[[#This Row],[special_rules]])</f>
        <v>33</v>
      </c>
    </row>
    <row r="535" spans="1:50" hidden="1" x14ac:dyDescent="0.25">
      <c r="A535">
        <v>534</v>
      </c>
      <c r="B535" t="s">
        <v>1732</v>
      </c>
      <c r="C535" t="s">
        <v>1604</v>
      </c>
      <c r="D535" t="str">
        <f>_xlfn.CONCAT(Units[[#This Row],[unit_name]],IF(Units[[#This Row],[attribut]]="","",_xlfn.CONCAT(" - ",Units[[#This Row],[attribut]])))</f>
        <v>WAVE SERPENT - Starleaf - Mid HP</v>
      </c>
      <c r="E535">
        <v>3</v>
      </c>
      <c r="F535">
        <v>15</v>
      </c>
      <c r="G535" t="s">
        <v>1598</v>
      </c>
      <c r="H535">
        <v>1</v>
      </c>
      <c r="I535" t="s">
        <v>1599</v>
      </c>
      <c r="J535" t="s">
        <v>1694</v>
      </c>
      <c r="L535" t="s">
        <v>1606</v>
      </c>
      <c r="M535" t="s">
        <v>1611</v>
      </c>
      <c r="N535">
        <v>6</v>
      </c>
      <c r="P535">
        <v>11</v>
      </c>
      <c r="Q535">
        <v>11</v>
      </c>
      <c r="R535">
        <v>9</v>
      </c>
      <c r="S535">
        <v>9</v>
      </c>
      <c r="T535">
        <v>2</v>
      </c>
      <c r="U535">
        <v>5</v>
      </c>
      <c r="V535" t="s">
        <v>1607</v>
      </c>
      <c r="W535">
        <v>1</v>
      </c>
      <c r="X535" t="s">
        <v>1600</v>
      </c>
      <c r="Y535" t="s">
        <v>1616</v>
      </c>
      <c r="Z535" t="s">
        <v>245</v>
      </c>
      <c r="AA535" t="s">
        <v>313</v>
      </c>
      <c r="AB535" t="s">
        <v>14</v>
      </c>
      <c r="AL535" t="s">
        <v>1490</v>
      </c>
      <c r="AM535" t="s">
        <v>682</v>
      </c>
      <c r="AN535" t="s">
        <v>3460</v>
      </c>
      <c r="AO535" t="s">
        <v>3456</v>
      </c>
      <c r="AU535" t="s">
        <v>1731</v>
      </c>
      <c r="AV535">
        <v>35</v>
      </c>
      <c r="AW535">
        <v>30</v>
      </c>
      <c r="AX535">
        <f>LEN(Units[[#This Row],[special_rules]])</f>
        <v>33</v>
      </c>
    </row>
    <row r="536" spans="1:50" hidden="1" x14ac:dyDescent="0.25">
      <c r="A536">
        <v>535</v>
      </c>
      <c r="B536" t="s">
        <v>1732</v>
      </c>
      <c r="C536" t="s">
        <v>1608</v>
      </c>
      <c r="D536" t="str">
        <f>_xlfn.CONCAT(Units[[#This Row],[unit_name]],IF(Units[[#This Row],[attribut]]="","",_xlfn.CONCAT(" - ",Units[[#This Row],[attribut]])))</f>
        <v>WAVE SERPENT - Starleaf - Low HP</v>
      </c>
      <c r="E536">
        <v>3</v>
      </c>
      <c r="F536">
        <v>15</v>
      </c>
      <c r="G536" t="s">
        <v>1598</v>
      </c>
      <c r="H536">
        <v>1</v>
      </c>
      <c r="I536" t="s">
        <v>1625</v>
      </c>
      <c r="J536" t="s">
        <v>1626</v>
      </c>
      <c r="L536" t="s">
        <v>1611</v>
      </c>
      <c r="M536" t="s">
        <v>1601</v>
      </c>
      <c r="N536">
        <v>6</v>
      </c>
      <c r="P536">
        <v>10</v>
      </c>
      <c r="Q536">
        <v>10</v>
      </c>
      <c r="R536">
        <v>8</v>
      </c>
      <c r="S536">
        <v>4</v>
      </c>
      <c r="T536">
        <v>1</v>
      </c>
      <c r="U536">
        <v>5</v>
      </c>
      <c r="V536" t="s">
        <v>1612</v>
      </c>
      <c r="W536">
        <v>0</v>
      </c>
      <c r="X536" t="s">
        <v>1600</v>
      </c>
      <c r="Y536" t="s">
        <v>1616</v>
      </c>
      <c r="Z536" t="s">
        <v>245</v>
      </c>
      <c r="AA536" t="s">
        <v>313</v>
      </c>
      <c r="AB536" t="s">
        <v>14</v>
      </c>
      <c r="AL536" t="s">
        <v>1490</v>
      </c>
      <c r="AM536" t="s">
        <v>682</v>
      </c>
      <c r="AN536" t="s">
        <v>3460</v>
      </c>
      <c r="AO536" t="s">
        <v>3456</v>
      </c>
      <c r="AU536" t="s">
        <v>1731</v>
      </c>
      <c r="AV536">
        <v>20</v>
      </c>
      <c r="AW536">
        <v>20</v>
      </c>
      <c r="AX536">
        <f>LEN(Units[[#This Row],[special_rules]])</f>
        <v>33</v>
      </c>
    </row>
    <row r="537" spans="1:50" hidden="1" x14ac:dyDescent="0.25">
      <c r="A537">
        <v>536</v>
      </c>
      <c r="B537" t="s">
        <v>1733</v>
      </c>
      <c r="C537" t="s">
        <v>1597</v>
      </c>
      <c r="D537" t="str">
        <f>_xlfn.CONCAT(Units[[#This Row],[unit_name]],IF(Units[[#This Row],[attribut]]="","",_xlfn.CONCAT(" - ",Units[[#This Row],[attribut]])))</f>
        <v>FALCON - Dawnshard Charger - Full HP</v>
      </c>
      <c r="E537">
        <v>3</v>
      </c>
      <c r="F537">
        <v>15</v>
      </c>
      <c r="G537" t="s">
        <v>1598</v>
      </c>
      <c r="H537">
        <v>1</v>
      </c>
      <c r="I537" t="s">
        <v>1692</v>
      </c>
      <c r="J537" t="s">
        <v>1693</v>
      </c>
      <c r="L537" t="s">
        <v>1600</v>
      </c>
      <c r="M537" t="s">
        <v>1606</v>
      </c>
      <c r="N537">
        <v>6</v>
      </c>
      <c r="P537">
        <v>12</v>
      </c>
      <c r="Q537">
        <v>12</v>
      </c>
      <c r="R537">
        <v>10</v>
      </c>
      <c r="S537">
        <v>12</v>
      </c>
      <c r="T537">
        <v>3</v>
      </c>
      <c r="U537">
        <v>5</v>
      </c>
      <c r="V537" t="s">
        <v>1601</v>
      </c>
      <c r="W537">
        <v>2</v>
      </c>
      <c r="X537" t="s">
        <v>1600</v>
      </c>
      <c r="Y537" t="s">
        <v>1616</v>
      </c>
      <c r="Z537" t="s">
        <v>245</v>
      </c>
      <c r="AA537" t="s">
        <v>505</v>
      </c>
      <c r="AB537" t="s">
        <v>164</v>
      </c>
      <c r="AC537" t="s">
        <v>14</v>
      </c>
      <c r="AL537" t="s">
        <v>713</v>
      </c>
      <c r="AM537" t="s">
        <v>682</v>
      </c>
      <c r="AN537" t="s">
        <v>3461</v>
      </c>
      <c r="AO537" t="s">
        <v>3456</v>
      </c>
      <c r="AU537" t="s">
        <v>1731</v>
      </c>
      <c r="AV537">
        <v>65</v>
      </c>
      <c r="AW537">
        <v>60</v>
      </c>
      <c r="AX537">
        <f>LEN(Units[[#This Row],[special_rules]])</f>
        <v>33</v>
      </c>
    </row>
    <row r="538" spans="1:50" hidden="1" x14ac:dyDescent="0.25">
      <c r="A538">
        <v>537</v>
      </c>
      <c r="B538" t="s">
        <v>1733</v>
      </c>
      <c r="C538" t="s">
        <v>1604</v>
      </c>
      <c r="D538" t="str">
        <f>_xlfn.CONCAT(Units[[#This Row],[unit_name]],IF(Units[[#This Row],[attribut]]="","",_xlfn.CONCAT(" - ",Units[[#This Row],[attribut]])))</f>
        <v>FALCON - Dawnshard Charger - Mid HP</v>
      </c>
      <c r="E538">
        <v>3</v>
      </c>
      <c r="F538">
        <v>15</v>
      </c>
      <c r="G538" t="s">
        <v>1598</v>
      </c>
      <c r="H538">
        <v>1</v>
      </c>
      <c r="I538" t="s">
        <v>1599</v>
      </c>
      <c r="J538" t="s">
        <v>1694</v>
      </c>
      <c r="L538" t="s">
        <v>1606</v>
      </c>
      <c r="M538" t="s">
        <v>1611</v>
      </c>
      <c r="N538">
        <v>6</v>
      </c>
      <c r="P538">
        <v>11</v>
      </c>
      <c r="Q538">
        <v>11</v>
      </c>
      <c r="R538">
        <v>9</v>
      </c>
      <c r="S538">
        <v>8</v>
      </c>
      <c r="T538">
        <v>2</v>
      </c>
      <c r="U538">
        <v>5</v>
      </c>
      <c r="V538" t="s">
        <v>1607</v>
      </c>
      <c r="W538">
        <v>1</v>
      </c>
      <c r="X538" t="s">
        <v>1600</v>
      </c>
      <c r="Y538" t="s">
        <v>1616</v>
      </c>
      <c r="Z538" t="s">
        <v>245</v>
      </c>
      <c r="AA538" t="s">
        <v>505</v>
      </c>
      <c r="AB538" t="s">
        <v>164</v>
      </c>
      <c r="AC538" t="s">
        <v>14</v>
      </c>
      <c r="AL538" t="s">
        <v>713</v>
      </c>
      <c r="AM538" t="s">
        <v>682</v>
      </c>
      <c r="AN538" t="s">
        <v>3461</v>
      </c>
      <c r="AO538" t="s">
        <v>3456</v>
      </c>
      <c r="AU538" t="s">
        <v>1731</v>
      </c>
      <c r="AV538">
        <v>40</v>
      </c>
      <c r="AW538">
        <v>40</v>
      </c>
      <c r="AX538">
        <f>LEN(Units[[#This Row],[special_rules]])</f>
        <v>33</v>
      </c>
    </row>
    <row r="539" spans="1:50" hidden="1" x14ac:dyDescent="0.25">
      <c r="A539">
        <v>538</v>
      </c>
      <c r="B539" t="s">
        <v>1733</v>
      </c>
      <c r="C539" t="s">
        <v>1608</v>
      </c>
      <c r="D539" t="str">
        <f>_xlfn.CONCAT(Units[[#This Row],[unit_name]],IF(Units[[#This Row],[attribut]]="","",_xlfn.CONCAT(" - ",Units[[#This Row],[attribut]])))</f>
        <v>FALCON - Dawnshard Charger - Low HP</v>
      </c>
      <c r="E539">
        <v>3</v>
      </c>
      <c r="F539">
        <v>15</v>
      </c>
      <c r="G539" t="s">
        <v>1598</v>
      </c>
      <c r="H539">
        <v>1</v>
      </c>
      <c r="I539" t="s">
        <v>1625</v>
      </c>
      <c r="J539" t="s">
        <v>1626</v>
      </c>
      <c r="L539" t="s">
        <v>1611</v>
      </c>
      <c r="M539" t="s">
        <v>1601</v>
      </c>
      <c r="N539">
        <v>6</v>
      </c>
      <c r="P539">
        <v>10</v>
      </c>
      <c r="Q539">
        <v>10</v>
      </c>
      <c r="R539">
        <v>8</v>
      </c>
      <c r="S539">
        <v>4</v>
      </c>
      <c r="T539">
        <v>1</v>
      </c>
      <c r="U539">
        <v>5</v>
      </c>
      <c r="V539" t="s">
        <v>1612</v>
      </c>
      <c r="W539">
        <v>0</v>
      </c>
      <c r="X539" t="s">
        <v>1600</v>
      </c>
      <c r="Y539" t="s">
        <v>1616</v>
      </c>
      <c r="Z539" t="s">
        <v>245</v>
      </c>
      <c r="AA539" t="s">
        <v>505</v>
      </c>
      <c r="AB539" t="s">
        <v>164</v>
      </c>
      <c r="AC539" t="s">
        <v>14</v>
      </c>
      <c r="AL539" t="s">
        <v>713</v>
      </c>
      <c r="AM539" t="s">
        <v>682</v>
      </c>
      <c r="AN539" t="s">
        <v>3461</v>
      </c>
      <c r="AO539" t="s">
        <v>3456</v>
      </c>
      <c r="AU539" t="s">
        <v>1731</v>
      </c>
      <c r="AV539">
        <v>20</v>
      </c>
      <c r="AW539">
        <v>20</v>
      </c>
      <c r="AX539">
        <f>LEN(Units[[#This Row],[special_rules]])</f>
        <v>33</v>
      </c>
    </row>
    <row r="540" spans="1:50" hidden="1" x14ac:dyDescent="0.25">
      <c r="A540">
        <v>539</v>
      </c>
      <c r="B540" t="s">
        <v>1734</v>
      </c>
      <c r="C540" t="s">
        <v>1597</v>
      </c>
      <c r="D540" t="str">
        <f>_xlfn.CONCAT(Units[[#This Row],[unit_name]],IF(Units[[#This Row],[attribut]]="","",_xlfn.CONCAT(" - ",Units[[#This Row],[attribut]])))</f>
        <v>FALCON - Moonfire Fury - Full HP</v>
      </c>
      <c r="E540">
        <v>3</v>
      </c>
      <c r="F540">
        <v>15</v>
      </c>
      <c r="G540" t="s">
        <v>1598</v>
      </c>
      <c r="H540">
        <v>1</v>
      </c>
      <c r="I540" t="s">
        <v>1692</v>
      </c>
      <c r="J540" t="s">
        <v>1693</v>
      </c>
      <c r="L540" t="s">
        <v>1600</v>
      </c>
      <c r="M540" t="s">
        <v>1606</v>
      </c>
      <c r="N540">
        <v>6</v>
      </c>
      <c r="P540">
        <v>12</v>
      </c>
      <c r="Q540">
        <v>12</v>
      </c>
      <c r="R540">
        <v>10</v>
      </c>
      <c r="S540">
        <v>12</v>
      </c>
      <c r="T540">
        <v>3</v>
      </c>
      <c r="U540">
        <v>5</v>
      </c>
      <c r="V540" t="s">
        <v>1601</v>
      </c>
      <c r="W540">
        <v>2</v>
      </c>
      <c r="X540" t="s">
        <v>1600</v>
      </c>
      <c r="Y540" t="s">
        <v>1616</v>
      </c>
      <c r="Z540" t="s">
        <v>245</v>
      </c>
      <c r="AA540" t="s">
        <v>505</v>
      </c>
      <c r="AB540" t="s">
        <v>3459</v>
      </c>
      <c r="AC540" t="s">
        <v>14</v>
      </c>
      <c r="AL540" t="s">
        <v>713</v>
      </c>
      <c r="AM540" t="s">
        <v>682</v>
      </c>
      <c r="AN540" t="s">
        <v>3461</v>
      </c>
      <c r="AO540" t="s">
        <v>3456</v>
      </c>
      <c r="AU540" t="s">
        <v>1731</v>
      </c>
      <c r="AV540">
        <v>70</v>
      </c>
      <c r="AW540">
        <v>70</v>
      </c>
      <c r="AX540">
        <f>LEN(Units[[#This Row],[special_rules]])</f>
        <v>33</v>
      </c>
    </row>
    <row r="541" spans="1:50" hidden="1" x14ac:dyDescent="0.25">
      <c r="A541">
        <v>540</v>
      </c>
      <c r="B541" t="s">
        <v>1734</v>
      </c>
      <c r="C541" t="s">
        <v>1604</v>
      </c>
      <c r="D541" t="str">
        <f>_xlfn.CONCAT(Units[[#This Row],[unit_name]],IF(Units[[#This Row],[attribut]]="","",_xlfn.CONCAT(" - ",Units[[#This Row],[attribut]])))</f>
        <v>FALCON - Moonfire Fury - Mid HP</v>
      </c>
      <c r="E541">
        <v>3</v>
      </c>
      <c r="F541">
        <v>15</v>
      </c>
      <c r="G541" t="s">
        <v>1598</v>
      </c>
      <c r="H541">
        <v>1</v>
      </c>
      <c r="I541" t="s">
        <v>1599</v>
      </c>
      <c r="J541" t="s">
        <v>1694</v>
      </c>
      <c r="L541" t="s">
        <v>1606</v>
      </c>
      <c r="M541" t="s">
        <v>1611</v>
      </c>
      <c r="N541">
        <v>6</v>
      </c>
      <c r="P541">
        <v>11</v>
      </c>
      <c r="Q541">
        <v>11</v>
      </c>
      <c r="R541">
        <v>9</v>
      </c>
      <c r="S541">
        <v>8</v>
      </c>
      <c r="T541">
        <v>2</v>
      </c>
      <c r="U541">
        <v>5</v>
      </c>
      <c r="V541" t="s">
        <v>1607</v>
      </c>
      <c r="W541">
        <v>1</v>
      </c>
      <c r="X541" t="s">
        <v>1600</v>
      </c>
      <c r="Y541" t="s">
        <v>1616</v>
      </c>
      <c r="Z541" t="s">
        <v>245</v>
      </c>
      <c r="AA541" t="s">
        <v>505</v>
      </c>
      <c r="AB541" t="s">
        <v>3459</v>
      </c>
      <c r="AC541" t="s">
        <v>14</v>
      </c>
      <c r="AL541" t="s">
        <v>713</v>
      </c>
      <c r="AM541" t="s">
        <v>682</v>
      </c>
      <c r="AN541" t="s">
        <v>3461</v>
      </c>
      <c r="AO541" t="s">
        <v>3456</v>
      </c>
      <c r="AU541" t="s">
        <v>1731</v>
      </c>
      <c r="AV541">
        <v>45</v>
      </c>
      <c r="AW541">
        <v>50</v>
      </c>
      <c r="AX541">
        <f>LEN(Units[[#This Row],[special_rules]])</f>
        <v>33</v>
      </c>
    </row>
    <row r="542" spans="1:50" hidden="1" x14ac:dyDescent="0.25">
      <c r="A542">
        <v>541</v>
      </c>
      <c r="B542" t="s">
        <v>1734</v>
      </c>
      <c r="C542" t="s">
        <v>1608</v>
      </c>
      <c r="D542" t="str">
        <f>_xlfn.CONCAT(Units[[#This Row],[unit_name]],IF(Units[[#This Row],[attribut]]="","",_xlfn.CONCAT(" - ",Units[[#This Row],[attribut]])))</f>
        <v>FALCON - Moonfire Fury - Low HP</v>
      </c>
      <c r="E542">
        <v>3</v>
      </c>
      <c r="F542">
        <v>15</v>
      </c>
      <c r="G542" t="s">
        <v>1598</v>
      </c>
      <c r="H542">
        <v>1</v>
      </c>
      <c r="I542" t="s">
        <v>1625</v>
      </c>
      <c r="J542" t="s">
        <v>1626</v>
      </c>
      <c r="L542" t="s">
        <v>1611</v>
      </c>
      <c r="M542" t="s">
        <v>1601</v>
      </c>
      <c r="N542">
        <v>6</v>
      </c>
      <c r="P542">
        <v>10</v>
      </c>
      <c r="Q542">
        <v>10</v>
      </c>
      <c r="R542">
        <v>8</v>
      </c>
      <c r="S542">
        <v>4</v>
      </c>
      <c r="T542">
        <v>1</v>
      </c>
      <c r="U542">
        <v>5</v>
      </c>
      <c r="V542" t="s">
        <v>1612</v>
      </c>
      <c r="W542">
        <v>0</v>
      </c>
      <c r="X542" t="s">
        <v>1600</v>
      </c>
      <c r="Y542" t="s">
        <v>1616</v>
      </c>
      <c r="Z542" t="s">
        <v>245</v>
      </c>
      <c r="AA542" t="s">
        <v>505</v>
      </c>
      <c r="AB542" t="s">
        <v>3459</v>
      </c>
      <c r="AC542" t="s">
        <v>14</v>
      </c>
      <c r="AL542" t="s">
        <v>713</v>
      </c>
      <c r="AM542" t="s">
        <v>682</v>
      </c>
      <c r="AN542" t="s">
        <v>3461</v>
      </c>
      <c r="AO542" t="s">
        <v>3456</v>
      </c>
      <c r="AU542" t="s">
        <v>1731</v>
      </c>
      <c r="AV542">
        <v>25</v>
      </c>
      <c r="AW542">
        <v>20</v>
      </c>
      <c r="AX542">
        <f>LEN(Units[[#This Row],[special_rules]])</f>
        <v>33</v>
      </c>
    </row>
    <row r="543" spans="1:50" hidden="1" x14ac:dyDescent="0.25">
      <c r="A543">
        <v>542</v>
      </c>
      <c r="B543" t="s">
        <v>1735</v>
      </c>
      <c r="C543" t="s">
        <v>1597</v>
      </c>
      <c r="D543" t="str">
        <f>_xlfn.CONCAT(Units[[#This Row],[unit_name]],IF(Units[[#This Row],[attribut]]="","",_xlfn.CONCAT(" - ",Units[[#This Row],[attribut]])))</f>
        <v>FIRE PRISM - Sunburst Fury - Full HP</v>
      </c>
      <c r="E543">
        <v>3</v>
      </c>
      <c r="F543">
        <v>15</v>
      </c>
      <c r="G543" t="s">
        <v>1598</v>
      </c>
      <c r="H543">
        <v>1</v>
      </c>
      <c r="I543" t="s">
        <v>1692</v>
      </c>
      <c r="J543" t="s">
        <v>1693</v>
      </c>
      <c r="L543" t="s">
        <v>1600</v>
      </c>
      <c r="M543" t="s">
        <v>1606</v>
      </c>
      <c r="N543">
        <v>6</v>
      </c>
      <c r="P543">
        <v>12</v>
      </c>
      <c r="Q543">
        <v>12</v>
      </c>
      <c r="R543">
        <v>10</v>
      </c>
      <c r="S543">
        <v>12</v>
      </c>
      <c r="T543">
        <v>3</v>
      </c>
      <c r="U543">
        <v>5</v>
      </c>
      <c r="V543" t="s">
        <v>1601</v>
      </c>
      <c r="W543">
        <v>2</v>
      </c>
      <c r="X543" t="s">
        <v>1600</v>
      </c>
      <c r="Y543" t="s">
        <v>1616</v>
      </c>
      <c r="Z543" t="s">
        <v>245</v>
      </c>
      <c r="AA543" t="s">
        <v>3462</v>
      </c>
      <c r="AB543" t="s">
        <v>14</v>
      </c>
      <c r="AL543" t="s">
        <v>1493</v>
      </c>
      <c r="AM543" t="s">
        <v>1495</v>
      </c>
      <c r="AN543" t="s">
        <v>682</v>
      </c>
      <c r="AU543" t="s">
        <v>1736</v>
      </c>
      <c r="AV543">
        <v>65</v>
      </c>
      <c r="AW543">
        <v>60</v>
      </c>
      <c r="AX543">
        <f>LEN(Units[[#This Row],[special_rules]])</f>
        <v>21</v>
      </c>
    </row>
    <row r="544" spans="1:50" hidden="1" x14ac:dyDescent="0.25">
      <c r="A544">
        <v>543</v>
      </c>
      <c r="B544" t="s">
        <v>1735</v>
      </c>
      <c r="C544" t="s">
        <v>1604</v>
      </c>
      <c r="D544" t="str">
        <f>_xlfn.CONCAT(Units[[#This Row],[unit_name]],IF(Units[[#This Row],[attribut]]="","",_xlfn.CONCAT(" - ",Units[[#This Row],[attribut]])))</f>
        <v>FIRE PRISM - Sunburst Fury - Mid HP</v>
      </c>
      <c r="E544">
        <v>3</v>
      </c>
      <c r="F544">
        <v>15</v>
      </c>
      <c r="G544" t="s">
        <v>1598</v>
      </c>
      <c r="H544">
        <v>1</v>
      </c>
      <c r="I544" t="s">
        <v>1599</v>
      </c>
      <c r="J544" t="s">
        <v>1694</v>
      </c>
      <c r="L544" t="s">
        <v>1606</v>
      </c>
      <c r="M544" t="s">
        <v>1611</v>
      </c>
      <c r="N544">
        <v>6</v>
      </c>
      <c r="P544">
        <v>11</v>
      </c>
      <c r="Q544">
        <v>11</v>
      </c>
      <c r="R544">
        <v>9</v>
      </c>
      <c r="S544">
        <v>8</v>
      </c>
      <c r="T544">
        <v>2</v>
      </c>
      <c r="U544">
        <v>5</v>
      </c>
      <c r="V544" t="s">
        <v>1607</v>
      </c>
      <c r="W544">
        <v>1</v>
      </c>
      <c r="X544" t="s">
        <v>1600</v>
      </c>
      <c r="Y544" t="s">
        <v>1616</v>
      </c>
      <c r="Z544" t="s">
        <v>245</v>
      </c>
      <c r="AA544" t="s">
        <v>3462</v>
      </c>
      <c r="AB544" t="s">
        <v>14</v>
      </c>
      <c r="AL544" t="s">
        <v>1493</v>
      </c>
      <c r="AM544" t="s">
        <v>1495</v>
      </c>
      <c r="AN544" t="s">
        <v>682</v>
      </c>
      <c r="AU544" t="s">
        <v>1736</v>
      </c>
      <c r="AV544">
        <v>40</v>
      </c>
      <c r="AW544">
        <v>40</v>
      </c>
      <c r="AX544">
        <f>LEN(Units[[#This Row],[special_rules]])</f>
        <v>21</v>
      </c>
    </row>
    <row r="545" spans="1:50" hidden="1" x14ac:dyDescent="0.25">
      <c r="A545">
        <v>544</v>
      </c>
      <c r="B545" t="s">
        <v>1735</v>
      </c>
      <c r="C545" t="s">
        <v>1608</v>
      </c>
      <c r="D545" t="str">
        <f>_xlfn.CONCAT(Units[[#This Row],[unit_name]],IF(Units[[#This Row],[attribut]]="","",_xlfn.CONCAT(" - ",Units[[#This Row],[attribut]])))</f>
        <v>FIRE PRISM - Sunburst Fury - Low HP</v>
      </c>
      <c r="E545">
        <v>3</v>
      </c>
      <c r="F545">
        <v>15</v>
      </c>
      <c r="G545" t="s">
        <v>1598</v>
      </c>
      <c r="H545">
        <v>1</v>
      </c>
      <c r="I545" t="s">
        <v>1625</v>
      </c>
      <c r="J545" t="s">
        <v>1626</v>
      </c>
      <c r="L545" t="s">
        <v>1611</v>
      </c>
      <c r="M545" t="s">
        <v>1601</v>
      </c>
      <c r="N545">
        <v>6</v>
      </c>
      <c r="P545">
        <v>10</v>
      </c>
      <c r="Q545">
        <v>10</v>
      </c>
      <c r="R545">
        <v>8</v>
      </c>
      <c r="S545">
        <v>4</v>
      </c>
      <c r="T545">
        <v>1</v>
      </c>
      <c r="U545">
        <v>5</v>
      </c>
      <c r="V545" t="s">
        <v>1612</v>
      </c>
      <c r="W545">
        <v>0</v>
      </c>
      <c r="X545" t="s">
        <v>1600</v>
      </c>
      <c r="Y545" t="s">
        <v>1616</v>
      </c>
      <c r="Z545" t="s">
        <v>245</v>
      </c>
      <c r="AA545" t="s">
        <v>3462</v>
      </c>
      <c r="AB545" t="s">
        <v>14</v>
      </c>
      <c r="AL545" t="s">
        <v>1493</v>
      </c>
      <c r="AM545" t="s">
        <v>1495</v>
      </c>
      <c r="AN545" t="s">
        <v>682</v>
      </c>
      <c r="AU545" t="s">
        <v>1736</v>
      </c>
      <c r="AV545">
        <v>20</v>
      </c>
      <c r="AW545">
        <v>20</v>
      </c>
      <c r="AX545">
        <f>LEN(Units[[#This Row],[special_rules]])</f>
        <v>21</v>
      </c>
    </row>
    <row r="546" spans="1:50" hidden="1" x14ac:dyDescent="0.25">
      <c r="A546">
        <v>545</v>
      </c>
      <c r="B546" t="s">
        <v>1737</v>
      </c>
      <c r="C546" t="s">
        <v>1597</v>
      </c>
      <c r="D546" t="str">
        <f>_xlfn.CONCAT(Units[[#This Row],[unit_name]],IF(Units[[#This Row],[attribut]]="","",_xlfn.CONCAT(" - ",Units[[#This Row],[attribut]])))</f>
        <v>NIGHT SPINNER - Twilight Tempest - Full HP</v>
      </c>
      <c r="E546">
        <v>3</v>
      </c>
      <c r="F546">
        <v>15</v>
      </c>
      <c r="G546" t="s">
        <v>1598</v>
      </c>
      <c r="H546">
        <v>1</v>
      </c>
      <c r="I546" t="s">
        <v>1692</v>
      </c>
      <c r="J546" t="s">
        <v>1693</v>
      </c>
      <c r="L546" t="s">
        <v>1600</v>
      </c>
      <c r="M546" t="s">
        <v>1606</v>
      </c>
      <c r="N546">
        <v>6</v>
      </c>
      <c r="P546">
        <v>12</v>
      </c>
      <c r="Q546">
        <v>12</v>
      </c>
      <c r="R546">
        <v>10</v>
      </c>
      <c r="S546">
        <v>12</v>
      </c>
      <c r="T546">
        <v>3</v>
      </c>
      <c r="U546">
        <v>5</v>
      </c>
      <c r="V546" t="s">
        <v>1601</v>
      </c>
      <c r="W546">
        <v>2</v>
      </c>
      <c r="X546" t="s">
        <v>1600</v>
      </c>
      <c r="Y546" t="s">
        <v>1616</v>
      </c>
      <c r="Z546" t="s">
        <v>245</v>
      </c>
      <c r="AA546" t="s">
        <v>3463</v>
      </c>
      <c r="AB546" t="s">
        <v>14</v>
      </c>
      <c r="AL546" t="s">
        <v>1497</v>
      </c>
      <c r="AM546" t="s">
        <v>682</v>
      </c>
      <c r="AU546" t="s">
        <v>1736</v>
      </c>
      <c r="AV546">
        <v>50</v>
      </c>
      <c r="AW546">
        <v>50</v>
      </c>
      <c r="AX546">
        <f>LEN(Units[[#This Row],[special_rules]])</f>
        <v>21</v>
      </c>
    </row>
    <row r="547" spans="1:50" hidden="1" x14ac:dyDescent="0.25">
      <c r="A547">
        <v>546</v>
      </c>
      <c r="B547" t="s">
        <v>1737</v>
      </c>
      <c r="C547" t="s">
        <v>1604</v>
      </c>
      <c r="D547" t="str">
        <f>_xlfn.CONCAT(Units[[#This Row],[unit_name]],IF(Units[[#This Row],[attribut]]="","",_xlfn.CONCAT(" - ",Units[[#This Row],[attribut]])))</f>
        <v>NIGHT SPINNER - Twilight Tempest - Mid HP</v>
      </c>
      <c r="E547">
        <v>3</v>
      </c>
      <c r="F547">
        <v>15</v>
      </c>
      <c r="G547" t="s">
        <v>1598</v>
      </c>
      <c r="H547">
        <v>1</v>
      </c>
      <c r="I547" t="s">
        <v>1599</v>
      </c>
      <c r="J547" t="s">
        <v>1694</v>
      </c>
      <c r="L547" t="s">
        <v>1606</v>
      </c>
      <c r="M547" t="s">
        <v>1611</v>
      </c>
      <c r="N547">
        <v>6</v>
      </c>
      <c r="P547">
        <v>11</v>
      </c>
      <c r="Q547">
        <v>11</v>
      </c>
      <c r="R547">
        <v>9</v>
      </c>
      <c r="S547">
        <v>8</v>
      </c>
      <c r="T547">
        <v>2</v>
      </c>
      <c r="U547">
        <v>5</v>
      </c>
      <c r="V547" t="s">
        <v>1607</v>
      </c>
      <c r="W547">
        <v>1</v>
      </c>
      <c r="X547" t="s">
        <v>1600</v>
      </c>
      <c r="Y547" t="s">
        <v>1616</v>
      </c>
      <c r="Z547" t="s">
        <v>245</v>
      </c>
      <c r="AA547" t="s">
        <v>3463</v>
      </c>
      <c r="AB547" t="s">
        <v>14</v>
      </c>
      <c r="AL547" t="s">
        <v>1497</v>
      </c>
      <c r="AM547" t="s">
        <v>682</v>
      </c>
      <c r="AU547" t="s">
        <v>1736</v>
      </c>
      <c r="AV547">
        <v>35</v>
      </c>
      <c r="AW547">
        <v>30</v>
      </c>
      <c r="AX547">
        <f>LEN(Units[[#This Row],[special_rules]])</f>
        <v>21</v>
      </c>
    </row>
    <row r="548" spans="1:50" hidden="1" x14ac:dyDescent="0.25">
      <c r="A548">
        <v>547</v>
      </c>
      <c r="B548" t="s">
        <v>1737</v>
      </c>
      <c r="C548" t="s">
        <v>1608</v>
      </c>
      <c r="D548" t="str">
        <f>_xlfn.CONCAT(Units[[#This Row],[unit_name]],IF(Units[[#This Row],[attribut]]="","",_xlfn.CONCAT(" - ",Units[[#This Row],[attribut]])))</f>
        <v>NIGHT SPINNER - Twilight Tempest - Low HP</v>
      </c>
      <c r="E548">
        <v>3</v>
      </c>
      <c r="F548">
        <v>15</v>
      </c>
      <c r="G548" t="s">
        <v>1598</v>
      </c>
      <c r="H548">
        <v>1</v>
      </c>
      <c r="I548" t="s">
        <v>1625</v>
      </c>
      <c r="J548" t="s">
        <v>1626</v>
      </c>
      <c r="L548" t="s">
        <v>1611</v>
      </c>
      <c r="M548" t="s">
        <v>1601</v>
      </c>
      <c r="N548">
        <v>6</v>
      </c>
      <c r="P548">
        <v>10</v>
      </c>
      <c r="Q548">
        <v>10</v>
      </c>
      <c r="R548">
        <v>8</v>
      </c>
      <c r="S548">
        <v>4</v>
      </c>
      <c r="T548">
        <v>1</v>
      </c>
      <c r="U548">
        <v>5</v>
      </c>
      <c r="V548" t="s">
        <v>1612</v>
      </c>
      <c r="W548">
        <v>0</v>
      </c>
      <c r="X548" t="s">
        <v>1600</v>
      </c>
      <c r="Y548" t="s">
        <v>1616</v>
      </c>
      <c r="Z548" t="s">
        <v>245</v>
      </c>
      <c r="AA548" t="s">
        <v>3463</v>
      </c>
      <c r="AB548" t="s">
        <v>14</v>
      </c>
      <c r="AL548" t="s">
        <v>1497</v>
      </c>
      <c r="AM548" t="s">
        <v>682</v>
      </c>
      <c r="AU548" t="s">
        <v>1736</v>
      </c>
      <c r="AV548">
        <v>15</v>
      </c>
      <c r="AW548">
        <v>20</v>
      </c>
      <c r="AX548">
        <f>LEN(Units[[#This Row],[special_rules]])</f>
        <v>21</v>
      </c>
    </row>
    <row r="549" spans="1:50" hidden="1" x14ac:dyDescent="0.25">
      <c r="A549">
        <v>548</v>
      </c>
      <c r="B549" t="s">
        <v>1701</v>
      </c>
      <c r="C549" t="s">
        <v>1597</v>
      </c>
      <c r="D549" t="str">
        <f>_xlfn.CONCAT(Units[[#This Row],[unit_name]],IF(Units[[#This Row],[attribut]]="","",_xlfn.CONCAT(" - ",Units[[#This Row],[attribut]])))</f>
        <v>CRIMSON HUNTER - Sunburst Interceptor - Full HP</v>
      </c>
      <c r="E549">
        <v>3</v>
      </c>
      <c r="F549">
        <v>15</v>
      </c>
      <c r="G549" t="s">
        <v>1598</v>
      </c>
      <c r="H549">
        <v>1</v>
      </c>
      <c r="I549" t="s">
        <v>1650</v>
      </c>
      <c r="J549" t="s">
        <v>1651</v>
      </c>
      <c r="K549" t="s">
        <v>133</v>
      </c>
      <c r="L549" t="s">
        <v>1600</v>
      </c>
      <c r="M549" t="s">
        <v>1606</v>
      </c>
      <c r="N549">
        <v>6</v>
      </c>
      <c r="P549">
        <v>10</v>
      </c>
      <c r="Q549">
        <v>10</v>
      </c>
      <c r="R549">
        <v>10</v>
      </c>
      <c r="S549">
        <v>12</v>
      </c>
      <c r="T549">
        <v>3</v>
      </c>
      <c r="U549">
        <v>5</v>
      </c>
      <c r="V549" t="s">
        <v>1601</v>
      </c>
      <c r="W549">
        <v>0</v>
      </c>
      <c r="X549" t="s">
        <v>1600</v>
      </c>
      <c r="Y549" t="s">
        <v>1636</v>
      </c>
      <c r="Z549" t="s">
        <v>312</v>
      </c>
      <c r="AA549" t="s">
        <v>505</v>
      </c>
      <c r="AB549" t="s">
        <v>14</v>
      </c>
      <c r="AL549" t="s">
        <v>1499</v>
      </c>
      <c r="AM549" t="s">
        <v>1501</v>
      </c>
      <c r="AN549" t="s">
        <v>684</v>
      </c>
      <c r="AU549" t="s">
        <v>1702</v>
      </c>
      <c r="AV549">
        <v>70</v>
      </c>
      <c r="AW549">
        <v>70</v>
      </c>
      <c r="AX549">
        <f>LEN(Units[[#This Row],[special_rules]])</f>
        <v>39</v>
      </c>
    </row>
    <row r="550" spans="1:50" hidden="1" x14ac:dyDescent="0.25">
      <c r="A550">
        <v>549</v>
      </c>
      <c r="B550" t="s">
        <v>1701</v>
      </c>
      <c r="C550" t="s">
        <v>1604</v>
      </c>
      <c r="D550" t="str">
        <f>_xlfn.CONCAT(Units[[#This Row],[unit_name]],IF(Units[[#This Row],[attribut]]="","",_xlfn.CONCAT(" - ",Units[[#This Row],[attribut]])))</f>
        <v>CRIMSON HUNTER - Sunburst Interceptor - Mid HP</v>
      </c>
      <c r="E550">
        <v>3</v>
      </c>
      <c r="F550">
        <v>15</v>
      </c>
      <c r="G550" t="s">
        <v>1598</v>
      </c>
      <c r="H550">
        <v>1</v>
      </c>
      <c r="I550" t="s">
        <v>1653</v>
      </c>
      <c r="J550" t="s">
        <v>1654</v>
      </c>
      <c r="K550" t="s">
        <v>116</v>
      </c>
      <c r="L550" t="s">
        <v>1606</v>
      </c>
      <c r="M550" t="s">
        <v>1611</v>
      </c>
      <c r="N550">
        <v>6</v>
      </c>
      <c r="P550">
        <v>9</v>
      </c>
      <c r="Q550">
        <v>9</v>
      </c>
      <c r="R550">
        <v>9</v>
      </c>
      <c r="S550">
        <v>8</v>
      </c>
      <c r="T550">
        <v>2</v>
      </c>
      <c r="U550">
        <v>5</v>
      </c>
      <c r="V550" t="s">
        <v>1607</v>
      </c>
      <c r="W550">
        <v>0</v>
      </c>
      <c r="X550" t="s">
        <v>1600</v>
      </c>
      <c r="Y550" t="s">
        <v>1636</v>
      </c>
      <c r="Z550" t="s">
        <v>312</v>
      </c>
      <c r="AA550" t="s">
        <v>505</v>
      </c>
      <c r="AB550" t="s">
        <v>14</v>
      </c>
      <c r="AL550" t="s">
        <v>1499</v>
      </c>
      <c r="AM550" t="s">
        <v>1501</v>
      </c>
      <c r="AN550" t="s">
        <v>684</v>
      </c>
      <c r="AU550" t="s">
        <v>1702</v>
      </c>
      <c r="AV550">
        <v>45</v>
      </c>
      <c r="AW550">
        <v>50</v>
      </c>
      <c r="AX550">
        <f>LEN(Units[[#This Row],[special_rules]])</f>
        <v>39</v>
      </c>
    </row>
    <row r="551" spans="1:50" hidden="1" x14ac:dyDescent="0.25">
      <c r="A551">
        <v>550</v>
      </c>
      <c r="B551" t="s">
        <v>1701</v>
      </c>
      <c r="C551" t="s">
        <v>1608</v>
      </c>
      <c r="D551" t="str">
        <f>_xlfn.CONCAT(Units[[#This Row],[unit_name]],IF(Units[[#This Row],[attribut]]="","",_xlfn.CONCAT(" - ",Units[[#This Row],[attribut]])))</f>
        <v>CRIMSON HUNTER - Sunburst Interceptor - Low HP</v>
      </c>
      <c r="E551">
        <v>3</v>
      </c>
      <c r="F551">
        <v>15</v>
      </c>
      <c r="G551" t="s">
        <v>1598</v>
      </c>
      <c r="H551">
        <v>1</v>
      </c>
      <c r="I551" t="s">
        <v>1655</v>
      </c>
      <c r="J551" t="s">
        <v>1656</v>
      </c>
      <c r="K551" t="s">
        <v>163</v>
      </c>
      <c r="L551" t="s">
        <v>1611</v>
      </c>
      <c r="M551" t="s">
        <v>1601</v>
      </c>
      <c r="N551">
        <v>6</v>
      </c>
      <c r="P551">
        <v>8</v>
      </c>
      <c r="Q551">
        <v>8</v>
      </c>
      <c r="R551">
        <v>8</v>
      </c>
      <c r="S551">
        <v>4</v>
      </c>
      <c r="T551">
        <v>1</v>
      </c>
      <c r="U551">
        <v>5</v>
      </c>
      <c r="V551" t="s">
        <v>1612</v>
      </c>
      <c r="W551">
        <v>0</v>
      </c>
      <c r="X551" t="s">
        <v>1600</v>
      </c>
      <c r="Y551" t="s">
        <v>1636</v>
      </c>
      <c r="Z551" t="s">
        <v>312</v>
      </c>
      <c r="AA551" t="s">
        <v>505</v>
      </c>
      <c r="AB551" t="s">
        <v>14</v>
      </c>
      <c r="AL551" t="s">
        <v>1499</v>
      </c>
      <c r="AM551" t="s">
        <v>1501</v>
      </c>
      <c r="AN551" t="s">
        <v>684</v>
      </c>
      <c r="AU551" t="s">
        <v>1702</v>
      </c>
      <c r="AV551">
        <v>25</v>
      </c>
      <c r="AW551">
        <v>20</v>
      </c>
      <c r="AX551">
        <f>LEN(Units[[#This Row],[special_rules]])</f>
        <v>39</v>
      </c>
    </row>
    <row r="552" spans="1:50" hidden="1" x14ac:dyDescent="0.25">
      <c r="A552">
        <v>551</v>
      </c>
      <c r="B552" t="s">
        <v>2196</v>
      </c>
      <c r="C552" t="s">
        <v>1597</v>
      </c>
      <c r="D552" t="str">
        <f>_xlfn.CONCAT(Units[[#This Row],[unit_name]],IF(Units[[#This Row],[attribut]]="","",_xlfn.CONCAT(" - ",Units[[#This Row],[attribut]])))</f>
        <v>HEMLOCK WRAITHFIGHTER - Shadowshroud Wraithhunter - Full HP</v>
      </c>
      <c r="E552">
        <v>3</v>
      </c>
      <c r="F552">
        <v>15</v>
      </c>
      <c r="G552" t="s">
        <v>1598</v>
      </c>
      <c r="H552">
        <v>1</v>
      </c>
      <c r="I552" t="s">
        <v>1650</v>
      </c>
      <c r="J552" t="s">
        <v>1651</v>
      </c>
      <c r="K552" t="s">
        <v>133</v>
      </c>
      <c r="L552" t="s">
        <v>1606</v>
      </c>
      <c r="M552" t="s">
        <v>1606</v>
      </c>
      <c r="N552">
        <v>6</v>
      </c>
      <c r="P552">
        <v>10</v>
      </c>
      <c r="Q552">
        <v>10</v>
      </c>
      <c r="R552">
        <v>10</v>
      </c>
      <c r="S552">
        <v>12</v>
      </c>
      <c r="T552">
        <v>3</v>
      </c>
      <c r="U552">
        <v>5</v>
      </c>
      <c r="V552" t="s">
        <v>1601</v>
      </c>
      <c r="W552">
        <v>0</v>
      </c>
      <c r="X552" t="s">
        <v>1600</v>
      </c>
      <c r="Z552" t="s">
        <v>511</v>
      </c>
      <c r="AA552" t="s">
        <v>14</v>
      </c>
      <c r="AL552" t="s">
        <v>1503</v>
      </c>
      <c r="AM552" t="s">
        <v>1505</v>
      </c>
      <c r="AN552" t="s">
        <v>1507</v>
      </c>
      <c r="AO552" t="s">
        <v>684</v>
      </c>
      <c r="AT552" t="s">
        <v>2197</v>
      </c>
      <c r="AU552" t="s">
        <v>2198</v>
      </c>
      <c r="AV552">
        <v>95</v>
      </c>
      <c r="AW552">
        <v>90</v>
      </c>
      <c r="AX552">
        <f>LEN(Units[[#This Row],[special_rules]])</f>
        <v>50</v>
      </c>
    </row>
    <row r="553" spans="1:50" hidden="1" x14ac:dyDescent="0.25">
      <c r="A553">
        <v>552</v>
      </c>
      <c r="B553" t="s">
        <v>2196</v>
      </c>
      <c r="C553" t="s">
        <v>1604</v>
      </c>
      <c r="D553" t="str">
        <f>_xlfn.CONCAT(Units[[#This Row],[unit_name]],IF(Units[[#This Row],[attribut]]="","",_xlfn.CONCAT(" - ",Units[[#This Row],[attribut]])))</f>
        <v>HEMLOCK WRAITHFIGHTER - Shadowshroud Wraithhunter - Mid HP</v>
      </c>
      <c r="E553">
        <v>3</v>
      </c>
      <c r="F553">
        <v>15</v>
      </c>
      <c r="G553" t="s">
        <v>1598</v>
      </c>
      <c r="H553">
        <v>1</v>
      </c>
      <c r="I553" t="s">
        <v>1653</v>
      </c>
      <c r="J553" t="s">
        <v>1654</v>
      </c>
      <c r="K553" t="s">
        <v>116</v>
      </c>
      <c r="L553" t="s">
        <v>1611</v>
      </c>
      <c r="M553" t="s">
        <v>1611</v>
      </c>
      <c r="N553">
        <v>6</v>
      </c>
      <c r="P553">
        <v>9</v>
      </c>
      <c r="Q553">
        <v>9</v>
      </c>
      <c r="R553">
        <v>9</v>
      </c>
      <c r="S553">
        <v>8</v>
      </c>
      <c r="T553">
        <v>2</v>
      </c>
      <c r="U553">
        <v>5</v>
      </c>
      <c r="V553" t="s">
        <v>1607</v>
      </c>
      <c r="W553">
        <v>0</v>
      </c>
      <c r="X553" t="s">
        <v>1600</v>
      </c>
      <c r="Z553" t="s">
        <v>511</v>
      </c>
      <c r="AA553" t="s">
        <v>14</v>
      </c>
      <c r="AL553" t="s">
        <v>1503</v>
      </c>
      <c r="AM553" t="s">
        <v>1505</v>
      </c>
      <c r="AN553" t="s">
        <v>1507</v>
      </c>
      <c r="AO553" t="s">
        <v>684</v>
      </c>
      <c r="AT553" t="s">
        <v>2197</v>
      </c>
      <c r="AU553" t="s">
        <v>2198</v>
      </c>
      <c r="AV553">
        <v>60</v>
      </c>
      <c r="AW553">
        <v>60</v>
      </c>
      <c r="AX553">
        <f>LEN(Units[[#This Row],[special_rules]])</f>
        <v>50</v>
      </c>
    </row>
    <row r="554" spans="1:50" hidden="1" x14ac:dyDescent="0.25">
      <c r="A554">
        <v>553</v>
      </c>
      <c r="B554" t="s">
        <v>2196</v>
      </c>
      <c r="C554" t="s">
        <v>1608</v>
      </c>
      <c r="D554" t="str">
        <f>_xlfn.CONCAT(Units[[#This Row],[unit_name]],IF(Units[[#This Row],[attribut]]="","",_xlfn.CONCAT(" - ",Units[[#This Row],[attribut]])))</f>
        <v>HEMLOCK WRAITHFIGHTER - Shadowshroud Wraithhunter - Low HP</v>
      </c>
      <c r="E554">
        <v>3</v>
      </c>
      <c r="F554">
        <v>15</v>
      </c>
      <c r="G554" t="s">
        <v>1598</v>
      </c>
      <c r="H554">
        <v>1</v>
      </c>
      <c r="I554" t="s">
        <v>1655</v>
      </c>
      <c r="J554" t="s">
        <v>1656</v>
      </c>
      <c r="K554" t="s">
        <v>163</v>
      </c>
      <c r="L554" t="s">
        <v>1601</v>
      </c>
      <c r="M554" t="s">
        <v>1601</v>
      </c>
      <c r="N554">
        <v>6</v>
      </c>
      <c r="P554">
        <v>8</v>
      </c>
      <c r="Q554">
        <v>8</v>
      </c>
      <c r="R554">
        <v>8</v>
      </c>
      <c r="S554">
        <v>4</v>
      </c>
      <c r="T554">
        <v>1</v>
      </c>
      <c r="U554">
        <v>5</v>
      </c>
      <c r="V554" t="s">
        <v>1612</v>
      </c>
      <c r="W554">
        <v>0</v>
      </c>
      <c r="X554" t="s">
        <v>1600</v>
      </c>
      <c r="Z554" t="s">
        <v>511</v>
      </c>
      <c r="AA554" t="s">
        <v>14</v>
      </c>
      <c r="AL554" t="s">
        <v>1503</v>
      </c>
      <c r="AM554" t="s">
        <v>1505</v>
      </c>
      <c r="AN554" t="s">
        <v>1507</v>
      </c>
      <c r="AO554" t="s">
        <v>684</v>
      </c>
      <c r="AT554" t="s">
        <v>2197</v>
      </c>
      <c r="AU554" t="s">
        <v>2198</v>
      </c>
      <c r="AV554">
        <v>30</v>
      </c>
      <c r="AW554">
        <v>30</v>
      </c>
      <c r="AX554">
        <f>LEN(Units[[#This Row],[special_rules]])</f>
        <v>50</v>
      </c>
    </row>
    <row r="555" spans="1:50" hidden="1" x14ac:dyDescent="0.25">
      <c r="A555">
        <v>554</v>
      </c>
      <c r="B555" t="s">
        <v>2108</v>
      </c>
      <c r="D555" t="str">
        <f>_xlfn.CONCAT(Units[[#This Row],[unit_name]],IF(Units[[#This Row],[attribut]]="","",_xlfn.CONCAT(" - ",Units[[#This Row],[attribut]])))</f>
        <v>WRAITHBLADES - Spectralbane Wardens</v>
      </c>
      <c r="E555">
        <v>3</v>
      </c>
      <c r="F555">
        <v>15</v>
      </c>
      <c r="G555" t="s">
        <v>1744</v>
      </c>
      <c r="H555">
        <v>5</v>
      </c>
      <c r="I555" t="s">
        <v>163</v>
      </c>
      <c r="L555" t="s">
        <v>2109</v>
      </c>
      <c r="M555" t="s">
        <v>1606</v>
      </c>
      <c r="N555">
        <v>6</v>
      </c>
      <c r="O555">
        <v>7</v>
      </c>
      <c r="S555">
        <v>3</v>
      </c>
      <c r="T555">
        <v>3</v>
      </c>
      <c r="U555">
        <v>4</v>
      </c>
      <c r="V555" t="s">
        <v>1601</v>
      </c>
      <c r="W555">
        <v>1</v>
      </c>
      <c r="X555" t="s">
        <v>1602</v>
      </c>
      <c r="Y555" t="s">
        <v>1619</v>
      </c>
      <c r="Z555" t="s">
        <v>379</v>
      </c>
      <c r="AL555" t="s">
        <v>1509</v>
      </c>
      <c r="AU555" t="s">
        <v>2110</v>
      </c>
      <c r="AV555">
        <v>180</v>
      </c>
      <c r="AW555">
        <v>200</v>
      </c>
      <c r="AX555">
        <f>LEN(Units[[#This Row],[special_rules]])</f>
        <v>23</v>
      </c>
    </row>
    <row r="556" spans="1:50" hidden="1" x14ac:dyDescent="0.25">
      <c r="A556">
        <v>555</v>
      </c>
      <c r="B556" t="s">
        <v>2111</v>
      </c>
      <c r="D556" t="str">
        <f>_xlfn.CONCAT(Units[[#This Row],[unit_name]],IF(Units[[#This Row],[attribut]]="","",_xlfn.CONCAT(" - ",Units[[#This Row],[attribut]])))</f>
        <v>WRAITHBLADES - Etherealblade Guardians</v>
      </c>
      <c r="E556">
        <v>3</v>
      </c>
      <c r="F556">
        <v>15</v>
      </c>
      <c r="G556" t="s">
        <v>1744</v>
      </c>
      <c r="H556">
        <v>5</v>
      </c>
      <c r="I556" t="s">
        <v>163</v>
      </c>
      <c r="L556" t="s">
        <v>2109</v>
      </c>
      <c r="M556" t="s">
        <v>1606</v>
      </c>
      <c r="N556">
        <v>6</v>
      </c>
      <c r="O556">
        <v>7</v>
      </c>
      <c r="S556">
        <v>3</v>
      </c>
      <c r="T556">
        <v>3</v>
      </c>
      <c r="U556">
        <v>4</v>
      </c>
      <c r="V556" t="s">
        <v>1601</v>
      </c>
      <c r="W556">
        <v>1</v>
      </c>
      <c r="X556" t="s">
        <v>1602</v>
      </c>
      <c r="Z556" t="s">
        <v>67</v>
      </c>
      <c r="AL556" t="s">
        <v>1509</v>
      </c>
      <c r="AU556" t="s">
        <v>2110</v>
      </c>
      <c r="AV556">
        <v>150</v>
      </c>
      <c r="AW556">
        <v>150</v>
      </c>
      <c r="AX556">
        <f>LEN(Units[[#This Row],[special_rules]])</f>
        <v>23</v>
      </c>
    </row>
    <row r="557" spans="1:50" hidden="1" x14ac:dyDescent="0.25">
      <c r="A557">
        <v>556</v>
      </c>
      <c r="B557" t="s">
        <v>2112</v>
      </c>
      <c r="D557" t="str">
        <f>_xlfn.CONCAT(Units[[#This Row],[unit_name]],IF(Units[[#This Row],[attribut]]="","",_xlfn.CONCAT(" - ",Units[[#This Row],[attribut]])))</f>
        <v>WRAITHGUARDS - Ghostfire Protectors</v>
      </c>
      <c r="E557">
        <v>3</v>
      </c>
      <c r="F557">
        <v>15</v>
      </c>
      <c r="G557" t="s">
        <v>1744</v>
      </c>
      <c r="H557">
        <v>5</v>
      </c>
      <c r="I557" t="s">
        <v>163</v>
      </c>
      <c r="L557" t="s">
        <v>1606</v>
      </c>
      <c r="M557" t="s">
        <v>1606</v>
      </c>
      <c r="N557">
        <v>6</v>
      </c>
      <c r="O557">
        <v>7</v>
      </c>
      <c r="S557">
        <v>3</v>
      </c>
      <c r="T557">
        <v>3</v>
      </c>
      <c r="U557">
        <v>4</v>
      </c>
      <c r="V557" t="s">
        <v>1601</v>
      </c>
      <c r="W557">
        <v>1</v>
      </c>
      <c r="X557" t="s">
        <v>1602</v>
      </c>
      <c r="Z557" t="s">
        <v>9</v>
      </c>
      <c r="AA557" t="s">
        <v>568</v>
      </c>
      <c r="AL557" t="s">
        <v>1511</v>
      </c>
      <c r="AU557" t="s">
        <v>2113</v>
      </c>
      <c r="AV557">
        <v>160</v>
      </c>
      <c r="AW557">
        <v>150</v>
      </c>
      <c r="AX557">
        <f>LEN(Units[[#This Row],[special_rules]])</f>
        <v>16</v>
      </c>
    </row>
    <row r="558" spans="1:50" hidden="1" x14ac:dyDescent="0.25">
      <c r="A558">
        <v>557</v>
      </c>
      <c r="B558" t="s">
        <v>2114</v>
      </c>
      <c r="D558" t="str">
        <f>_xlfn.CONCAT(Units[[#This Row],[unit_name]],IF(Units[[#This Row],[attribut]]="","",_xlfn.CONCAT(" - ",Units[[#This Row],[attribut]])))</f>
        <v>WRAITHGUARDS - Etherealflame Wardens</v>
      </c>
      <c r="E558">
        <v>3</v>
      </c>
      <c r="F558">
        <v>15</v>
      </c>
      <c r="G558" t="s">
        <v>1744</v>
      </c>
      <c r="H558">
        <v>5</v>
      </c>
      <c r="I558" t="s">
        <v>163</v>
      </c>
      <c r="L558" t="s">
        <v>1606</v>
      </c>
      <c r="M558" t="s">
        <v>1606</v>
      </c>
      <c r="N558">
        <v>6</v>
      </c>
      <c r="O558">
        <v>7</v>
      </c>
      <c r="S558">
        <v>3</v>
      </c>
      <c r="T558">
        <v>3</v>
      </c>
      <c r="U558">
        <v>4</v>
      </c>
      <c r="V558" t="s">
        <v>1601</v>
      </c>
      <c r="W558">
        <v>1</v>
      </c>
      <c r="X558" t="s">
        <v>1602</v>
      </c>
      <c r="Z558" t="s">
        <v>9</v>
      </c>
      <c r="AA558" t="s">
        <v>165</v>
      </c>
      <c r="AL558" t="s">
        <v>1511</v>
      </c>
      <c r="AM558" t="s">
        <v>1507</v>
      </c>
      <c r="AU558" t="s">
        <v>2113</v>
      </c>
      <c r="AV558">
        <v>160</v>
      </c>
      <c r="AW558">
        <v>150</v>
      </c>
      <c r="AX558">
        <f>LEN(Units[[#This Row],[special_rules]])</f>
        <v>16</v>
      </c>
    </row>
    <row r="559" spans="1:50" hidden="1" x14ac:dyDescent="0.25">
      <c r="A559">
        <v>558</v>
      </c>
      <c r="B559" t="s">
        <v>1688</v>
      </c>
      <c r="C559" t="s">
        <v>1597</v>
      </c>
      <c r="D559" t="str">
        <f>_xlfn.CONCAT(Units[[#This Row],[unit_name]],IF(Units[[#This Row],[attribut]]="","",_xlfn.CONCAT(" - ",Units[[#This Row],[attribut]])))</f>
        <v>WRAITHLORD - Soulflame Warden - Full HP</v>
      </c>
      <c r="E559">
        <v>3</v>
      </c>
      <c r="F559">
        <v>15</v>
      </c>
      <c r="G559" t="s">
        <v>1598</v>
      </c>
      <c r="H559">
        <v>1</v>
      </c>
      <c r="I559" t="s">
        <v>241</v>
      </c>
      <c r="J559" t="s">
        <v>116</v>
      </c>
      <c r="L559" t="s">
        <v>1606</v>
      </c>
      <c r="M559" t="s">
        <v>1606</v>
      </c>
      <c r="N559">
        <v>7</v>
      </c>
      <c r="P559">
        <v>11</v>
      </c>
      <c r="Q559">
        <v>11</v>
      </c>
      <c r="R559">
        <v>11</v>
      </c>
      <c r="S559">
        <v>10</v>
      </c>
      <c r="T559">
        <v>4</v>
      </c>
      <c r="U559">
        <v>4</v>
      </c>
      <c r="V559" t="s">
        <v>1601</v>
      </c>
      <c r="W559">
        <v>6</v>
      </c>
      <c r="X559" t="s">
        <v>1602</v>
      </c>
      <c r="Z559" t="s">
        <v>380</v>
      </c>
      <c r="AA559" t="s">
        <v>566</v>
      </c>
      <c r="AB559" t="s">
        <v>250</v>
      </c>
      <c r="AC559" t="s">
        <v>3464</v>
      </c>
      <c r="AL559" t="s">
        <v>1513</v>
      </c>
      <c r="AM559" t="s">
        <v>682</v>
      </c>
      <c r="AU559" t="s">
        <v>1689</v>
      </c>
      <c r="AV559">
        <v>75</v>
      </c>
      <c r="AW559">
        <v>70</v>
      </c>
      <c r="AX559">
        <f>LEN(Units[[#This Row],[special_rules]])</f>
        <v>17</v>
      </c>
    </row>
    <row r="560" spans="1:50" hidden="1" x14ac:dyDescent="0.25">
      <c r="A560">
        <v>559</v>
      </c>
      <c r="B560" t="s">
        <v>1688</v>
      </c>
      <c r="C560" t="s">
        <v>1604</v>
      </c>
      <c r="D560" t="str">
        <f>_xlfn.CONCAT(Units[[#This Row],[unit_name]],IF(Units[[#This Row],[attribut]]="","",_xlfn.CONCAT(" - ",Units[[#This Row],[attribut]])))</f>
        <v>WRAITHLORD - Soulflame Warden - Mid HP</v>
      </c>
      <c r="E560">
        <v>3</v>
      </c>
      <c r="F560">
        <v>15</v>
      </c>
      <c r="G560" t="s">
        <v>1598</v>
      </c>
      <c r="H560">
        <v>1</v>
      </c>
      <c r="I560" t="s">
        <v>1625</v>
      </c>
      <c r="J560" t="s">
        <v>241</v>
      </c>
      <c r="L560" t="s">
        <v>1611</v>
      </c>
      <c r="M560" t="s">
        <v>1611</v>
      </c>
      <c r="N560">
        <v>7</v>
      </c>
      <c r="P560">
        <v>10</v>
      </c>
      <c r="Q560">
        <v>10</v>
      </c>
      <c r="R560">
        <v>10</v>
      </c>
      <c r="S560">
        <v>7</v>
      </c>
      <c r="T560">
        <v>3</v>
      </c>
      <c r="U560">
        <v>4</v>
      </c>
      <c r="V560" t="s">
        <v>1607</v>
      </c>
      <c r="W560">
        <v>5</v>
      </c>
      <c r="X560" t="s">
        <v>1602</v>
      </c>
      <c r="Z560" t="s">
        <v>380</v>
      </c>
      <c r="AA560" t="s">
        <v>566</v>
      </c>
      <c r="AB560" t="s">
        <v>250</v>
      </c>
      <c r="AC560" t="s">
        <v>3464</v>
      </c>
      <c r="AL560" t="s">
        <v>1513</v>
      </c>
      <c r="AM560" t="s">
        <v>682</v>
      </c>
      <c r="AU560" t="s">
        <v>1689</v>
      </c>
      <c r="AV560">
        <v>45</v>
      </c>
      <c r="AW560">
        <v>40</v>
      </c>
      <c r="AX560">
        <f>LEN(Units[[#This Row],[special_rules]])</f>
        <v>17</v>
      </c>
    </row>
    <row r="561" spans="1:50" hidden="1" x14ac:dyDescent="0.25">
      <c r="A561">
        <v>560</v>
      </c>
      <c r="B561" t="s">
        <v>1688</v>
      </c>
      <c r="C561" t="s">
        <v>1608</v>
      </c>
      <c r="D561" t="str">
        <f>_xlfn.CONCAT(Units[[#This Row],[unit_name]],IF(Units[[#This Row],[attribut]]="","",_xlfn.CONCAT(" - ",Units[[#This Row],[attribut]])))</f>
        <v>WRAITHLORD - Soulflame Warden - Low HP</v>
      </c>
      <c r="E561">
        <v>3</v>
      </c>
      <c r="F561">
        <v>15</v>
      </c>
      <c r="G561" t="s">
        <v>1598</v>
      </c>
      <c r="H561">
        <v>1</v>
      </c>
      <c r="I561" t="s">
        <v>1610</v>
      </c>
      <c r="J561" t="s">
        <v>1605</v>
      </c>
      <c r="L561" t="s">
        <v>1601</v>
      </c>
      <c r="M561" t="s">
        <v>1601</v>
      </c>
      <c r="N561">
        <v>7</v>
      </c>
      <c r="P561">
        <v>9</v>
      </c>
      <c r="Q561">
        <v>9</v>
      </c>
      <c r="R561">
        <v>9</v>
      </c>
      <c r="S561">
        <v>3</v>
      </c>
      <c r="T561">
        <v>2</v>
      </c>
      <c r="U561">
        <v>4</v>
      </c>
      <c r="V561" t="s">
        <v>1612</v>
      </c>
      <c r="W561">
        <v>4</v>
      </c>
      <c r="X561" t="s">
        <v>1602</v>
      </c>
      <c r="Z561" t="s">
        <v>380</v>
      </c>
      <c r="AA561" t="s">
        <v>566</v>
      </c>
      <c r="AB561" t="s">
        <v>250</v>
      </c>
      <c r="AC561" t="s">
        <v>3464</v>
      </c>
      <c r="AL561" t="s">
        <v>1513</v>
      </c>
      <c r="AM561" t="s">
        <v>682</v>
      </c>
      <c r="AU561" t="s">
        <v>1689</v>
      </c>
      <c r="AV561">
        <v>25</v>
      </c>
      <c r="AW561">
        <v>20</v>
      </c>
      <c r="AX561">
        <f>LEN(Units[[#This Row],[special_rules]])</f>
        <v>17</v>
      </c>
    </row>
    <row r="562" spans="1:50" hidden="1" x14ac:dyDescent="0.25">
      <c r="A562">
        <v>561</v>
      </c>
      <c r="B562" t="s">
        <v>1642</v>
      </c>
      <c r="C562" t="s">
        <v>1597</v>
      </c>
      <c r="D562" t="str">
        <f>_xlfn.CONCAT(Units[[#This Row],[unit_name]],IF(Units[[#This Row],[attribut]]="","",_xlfn.CONCAT(" - ",Units[[#This Row],[attribut]])))</f>
        <v>WRAITHKNIGHT - Fianngaladran, The Burning Tempest - Full HP</v>
      </c>
      <c r="E562">
        <v>3</v>
      </c>
      <c r="F562">
        <v>15</v>
      </c>
      <c r="G562" t="s">
        <v>1598</v>
      </c>
      <c r="H562">
        <v>1</v>
      </c>
      <c r="I562" t="s">
        <v>1628</v>
      </c>
      <c r="J562" t="s">
        <v>189</v>
      </c>
      <c r="L562" t="s">
        <v>1600</v>
      </c>
      <c r="M562" t="s">
        <v>1600</v>
      </c>
      <c r="N562">
        <v>8</v>
      </c>
      <c r="P562">
        <v>12</v>
      </c>
      <c r="Q562">
        <v>12</v>
      </c>
      <c r="R562">
        <v>12</v>
      </c>
      <c r="S562">
        <v>18</v>
      </c>
      <c r="T562">
        <v>5</v>
      </c>
      <c r="U562">
        <v>4</v>
      </c>
      <c r="V562" t="s">
        <v>1601</v>
      </c>
      <c r="W562">
        <v>10</v>
      </c>
      <c r="X562" t="s">
        <v>1602</v>
      </c>
      <c r="Y562" t="s">
        <v>1619</v>
      </c>
      <c r="Z562" t="s">
        <v>14</v>
      </c>
      <c r="AA562" t="s">
        <v>305</v>
      </c>
      <c r="AB562" t="s">
        <v>512</v>
      </c>
      <c r="AL562" t="s">
        <v>1515</v>
      </c>
      <c r="AM562" t="s">
        <v>1517</v>
      </c>
      <c r="AN562" t="s">
        <v>682</v>
      </c>
      <c r="AU562" t="s">
        <v>1643</v>
      </c>
      <c r="AV562">
        <v>325</v>
      </c>
      <c r="AW562">
        <v>330</v>
      </c>
      <c r="AX562">
        <f>LEN(Units[[#This Row],[special_rules]])</f>
        <v>29</v>
      </c>
    </row>
    <row r="563" spans="1:50" hidden="1" x14ac:dyDescent="0.25">
      <c r="A563">
        <v>562</v>
      </c>
      <c r="B563" t="s">
        <v>1642</v>
      </c>
      <c r="C563" t="s">
        <v>1604</v>
      </c>
      <c r="D563" t="str">
        <f>_xlfn.CONCAT(Units[[#This Row],[unit_name]],IF(Units[[#This Row],[attribut]]="","",_xlfn.CONCAT(" - ",Units[[#This Row],[attribut]])))</f>
        <v>WRAITHKNIGHT - Fianngaladran, The Burning Tempest - Mid HP</v>
      </c>
      <c r="E563">
        <v>3</v>
      </c>
      <c r="F563">
        <v>15</v>
      </c>
      <c r="G563" t="s">
        <v>1598</v>
      </c>
      <c r="H563">
        <v>1</v>
      </c>
      <c r="I563" t="s">
        <v>1626</v>
      </c>
      <c r="J563" t="s">
        <v>1628</v>
      </c>
      <c r="L563" t="s">
        <v>1606</v>
      </c>
      <c r="M563" t="s">
        <v>1606</v>
      </c>
      <c r="N563">
        <v>8</v>
      </c>
      <c r="P563">
        <v>11</v>
      </c>
      <c r="Q563">
        <v>11</v>
      </c>
      <c r="R563">
        <v>11</v>
      </c>
      <c r="S563">
        <v>12</v>
      </c>
      <c r="T563">
        <v>4</v>
      </c>
      <c r="U563">
        <v>4</v>
      </c>
      <c r="V563" t="s">
        <v>1607</v>
      </c>
      <c r="W563">
        <v>9</v>
      </c>
      <c r="X563" t="s">
        <v>1602</v>
      </c>
      <c r="Y563" t="s">
        <v>1619</v>
      </c>
      <c r="Z563" t="s">
        <v>14</v>
      </c>
      <c r="AA563" t="s">
        <v>305</v>
      </c>
      <c r="AB563" t="s">
        <v>512</v>
      </c>
      <c r="AL563" t="s">
        <v>1515</v>
      </c>
      <c r="AM563" t="s">
        <v>1517</v>
      </c>
      <c r="AN563" t="s">
        <v>682</v>
      </c>
      <c r="AU563" t="s">
        <v>1643</v>
      </c>
      <c r="AV563">
        <v>325</v>
      </c>
      <c r="AW563">
        <v>330</v>
      </c>
      <c r="AX563">
        <f>LEN(Units[[#This Row],[special_rules]])</f>
        <v>29</v>
      </c>
    </row>
    <row r="564" spans="1:50" hidden="1" x14ac:dyDescent="0.25">
      <c r="A564">
        <v>563</v>
      </c>
      <c r="B564" t="s">
        <v>1642</v>
      </c>
      <c r="C564" t="s">
        <v>1608</v>
      </c>
      <c r="D564" t="str">
        <f>_xlfn.CONCAT(Units[[#This Row],[unit_name]],IF(Units[[#This Row],[attribut]]="","",_xlfn.CONCAT(" - ",Units[[#This Row],[attribut]])))</f>
        <v>WRAITHKNIGHT - Fianngaladran, The Burning Tempest - Low HP</v>
      </c>
      <c r="E564">
        <v>3</v>
      </c>
      <c r="F564">
        <v>15</v>
      </c>
      <c r="G564" t="s">
        <v>1598</v>
      </c>
      <c r="H564">
        <v>1</v>
      </c>
      <c r="I564" t="s">
        <v>1610</v>
      </c>
      <c r="J564" t="s">
        <v>1605</v>
      </c>
      <c r="L564" t="s">
        <v>1611</v>
      </c>
      <c r="M564" t="s">
        <v>1611</v>
      </c>
      <c r="N564">
        <v>8</v>
      </c>
      <c r="P564">
        <v>10</v>
      </c>
      <c r="Q564">
        <v>10</v>
      </c>
      <c r="R564">
        <v>10</v>
      </c>
      <c r="S564">
        <v>6</v>
      </c>
      <c r="T564">
        <v>5</v>
      </c>
      <c r="U564">
        <v>4</v>
      </c>
      <c r="V564" t="s">
        <v>1612</v>
      </c>
      <c r="W564">
        <v>8</v>
      </c>
      <c r="X564" t="s">
        <v>1602</v>
      </c>
      <c r="Y564" t="s">
        <v>1619</v>
      </c>
      <c r="Z564" t="s">
        <v>14</v>
      </c>
      <c r="AA564" t="s">
        <v>305</v>
      </c>
      <c r="AB564" t="s">
        <v>512</v>
      </c>
      <c r="AL564" t="s">
        <v>1515</v>
      </c>
      <c r="AM564" t="s">
        <v>1517</v>
      </c>
      <c r="AN564" t="s">
        <v>682</v>
      </c>
      <c r="AU564" t="s">
        <v>1643</v>
      </c>
      <c r="AV564">
        <v>325</v>
      </c>
      <c r="AW564">
        <v>320</v>
      </c>
      <c r="AX564">
        <f>LEN(Units[[#This Row],[special_rules]])</f>
        <v>29</v>
      </c>
    </row>
    <row r="565" spans="1:50" hidden="1" x14ac:dyDescent="0.25">
      <c r="A565">
        <v>564</v>
      </c>
      <c r="B565" t="s">
        <v>1644</v>
      </c>
      <c r="C565" t="s">
        <v>1597</v>
      </c>
      <c r="D565" t="str">
        <f>_xlfn.CONCAT(Units[[#This Row],[unit_name]],IF(Units[[#This Row],[attribut]]="","",_xlfn.CONCAT(" - ",Units[[#This Row],[attribut]])))</f>
        <v>WRAITHKNIGHT - Shaelasura, Wrath of the Dying Light - Full HP</v>
      </c>
      <c r="E565">
        <v>3</v>
      </c>
      <c r="F565">
        <v>15</v>
      </c>
      <c r="G565" t="s">
        <v>1598</v>
      </c>
      <c r="H565">
        <v>1</v>
      </c>
      <c r="I565" t="s">
        <v>1628</v>
      </c>
      <c r="J565" t="s">
        <v>189</v>
      </c>
      <c r="L565" t="s">
        <v>1600</v>
      </c>
      <c r="M565" t="s">
        <v>1600</v>
      </c>
      <c r="N565">
        <v>8</v>
      </c>
      <c r="P565">
        <v>12</v>
      </c>
      <c r="Q565">
        <v>12</v>
      </c>
      <c r="R565">
        <v>12</v>
      </c>
      <c r="S565">
        <v>18</v>
      </c>
      <c r="T565">
        <v>5</v>
      </c>
      <c r="U565">
        <v>4</v>
      </c>
      <c r="V565" t="s">
        <v>1601</v>
      </c>
      <c r="W565">
        <v>10</v>
      </c>
      <c r="X565" t="s">
        <v>1602</v>
      </c>
      <c r="Y565" t="s">
        <v>1619</v>
      </c>
      <c r="Z565" t="s">
        <v>14</v>
      </c>
      <c r="AA565" t="s">
        <v>305</v>
      </c>
      <c r="AB565" t="s">
        <v>3465</v>
      </c>
      <c r="AL565" t="s">
        <v>1515</v>
      </c>
      <c r="AM565" t="s">
        <v>1517</v>
      </c>
      <c r="AN565" t="s">
        <v>682</v>
      </c>
      <c r="AU565" t="s">
        <v>1643</v>
      </c>
      <c r="AV565">
        <v>325</v>
      </c>
      <c r="AW565">
        <v>330</v>
      </c>
      <c r="AX565">
        <f>LEN(Units[[#This Row],[special_rules]])</f>
        <v>29</v>
      </c>
    </row>
    <row r="566" spans="1:50" hidden="1" x14ac:dyDescent="0.25">
      <c r="A566">
        <v>565</v>
      </c>
      <c r="B566" t="s">
        <v>1644</v>
      </c>
      <c r="C566" t="s">
        <v>1604</v>
      </c>
      <c r="D566" t="str">
        <f>_xlfn.CONCAT(Units[[#This Row],[unit_name]],IF(Units[[#This Row],[attribut]]="","",_xlfn.CONCAT(" - ",Units[[#This Row],[attribut]])))</f>
        <v>WRAITHKNIGHT - Shaelasura, Wrath of the Dying Light - Mid HP</v>
      </c>
      <c r="E566">
        <v>3</v>
      </c>
      <c r="F566">
        <v>15</v>
      </c>
      <c r="G566" t="s">
        <v>1598</v>
      </c>
      <c r="H566">
        <v>1</v>
      </c>
      <c r="I566" t="s">
        <v>1626</v>
      </c>
      <c r="J566" t="s">
        <v>1628</v>
      </c>
      <c r="L566" t="s">
        <v>1606</v>
      </c>
      <c r="M566" t="s">
        <v>1606</v>
      </c>
      <c r="N566">
        <v>8</v>
      </c>
      <c r="P566">
        <v>11</v>
      </c>
      <c r="Q566">
        <v>11</v>
      </c>
      <c r="R566">
        <v>11</v>
      </c>
      <c r="S566">
        <v>12</v>
      </c>
      <c r="T566">
        <v>4</v>
      </c>
      <c r="U566">
        <v>4</v>
      </c>
      <c r="V566" t="s">
        <v>1607</v>
      </c>
      <c r="W566">
        <v>9</v>
      </c>
      <c r="X566" t="s">
        <v>1602</v>
      </c>
      <c r="Y566" t="s">
        <v>1619</v>
      </c>
      <c r="Z566" t="s">
        <v>14</v>
      </c>
      <c r="AA566" t="s">
        <v>305</v>
      </c>
      <c r="AB566" t="s">
        <v>3465</v>
      </c>
      <c r="AL566" t="s">
        <v>1515</v>
      </c>
      <c r="AM566" t="s">
        <v>1517</v>
      </c>
      <c r="AN566" t="s">
        <v>682</v>
      </c>
      <c r="AU566" t="s">
        <v>1643</v>
      </c>
      <c r="AV566">
        <v>325</v>
      </c>
      <c r="AW566">
        <v>330</v>
      </c>
      <c r="AX566">
        <f>LEN(Units[[#This Row],[special_rules]])</f>
        <v>29</v>
      </c>
    </row>
    <row r="567" spans="1:50" hidden="1" x14ac:dyDescent="0.25">
      <c r="A567">
        <v>566</v>
      </c>
      <c r="B567" t="s">
        <v>1644</v>
      </c>
      <c r="C567" t="s">
        <v>1608</v>
      </c>
      <c r="D567" t="str">
        <f>_xlfn.CONCAT(Units[[#This Row],[unit_name]],IF(Units[[#This Row],[attribut]]="","",_xlfn.CONCAT(" - ",Units[[#This Row],[attribut]])))</f>
        <v>WRAITHKNIGHT - Shaelasura, Wrath of the Dying Light - Low HP</v>
      </c>
      <c r="E567">
        <v>3</v>
      </c>
      <c r="F567">
        <v>15</v>
      </c>
      <c r="G567" t="s">
        <v>1598</v>
      </c>
      <c r="H567">
        <v>1</v>
      </c>
      <c r="I567" t="s">
        <v>1610</v>
      </c>
      <c r="J567" t="s">
        <v>1605</v>
      </c>
      <c r="L567" t="s">
        <v>1611</v>
      </c>
      <c r="M567" t="s">
        <v>1611</v>
      </c>
      <c r="N567">
        <v>8</v>
      </c>
      <c r="P567">
        <v>10</v>
      </c>
      <c r="Q567">
        <v>10</v>
      </c>
      <c r="R567">
        <v>10</v>
      </c>
      <c r="S567">
        <v>6</v>
      </c>
      <c r="T567">
        <v>5</v>
      </c>
      <c r="U567">
        <v>4</v>
      </c>
      <c r="V567" t="s">
        <v>1612</v>
      </c>
      <c r="W567">
        <v>8</v>
      </c>
      <c r="X567" t="s">
        <v>1602</v>
      </c>
      <c r="Y567" t="s">
        <v>1619</v>
      </c>
      <c r="Z567" t="s">
        <v>14</v>
      </c>
      <c r="AA567" t="s">
        <v>305</v>
      </c>
      <c r="AB567" t="s">
        <v>3465</v>
      </c>
      <c r="AL567" t="s">
        <v>1515</v>
      </c>
      <c r="AM567" t="s">
        <v>1517</v>
      </c>
      <c r="AN567" t="s">
        <v>682</v>
      </c>
      <c r="AU567" t="s">
        <v>1643</v>
      </c>
      <c r="AV567">
        <v>325</v>
      </c>
      <c r="AW567">
        <v>320</v>
      </c>
      <c r="AX567">
        <f>LEN(Units[[#This Row],[special_rules]])</f>
        <v>29</v>
      </c>
    </row>
    <row r="568" spans="1:50" hidden="1" x14ac:dyDescent="0.25">
      <c r="A568">
        <v>567</v>
      </c>
      <c r="B568" t="s">
        <v>1645</v>
      </c>
      <c r="C568" t="s">
        <v>1597</v>
      </c>
      <c r="D568" t="str">
        <f>_xlfn.CONCAT(Units[[#This Row],[unit_name]],IF(Units[[#This Row],[attribut]]="","",_xlfn.CONCAT(" - ",Units[[#This Row],[attribut]])))</f>
        <v>WRAITHKNIGHT - Faenonir, The Spear of the Everguard - Full HP</v>
      </c>
      <c r="E568">
        <v>3</v>
      </c>
      <c r="F568">
        <v>15</v>
      </c>
      <c r="G568" t="s">
        <v>1598</v>
      </c>
      <c r="H568">
        <v>1</v>
      </c>
      <c r="I568" t="s">
        <v>1628</v>
      </c>
      <c r="J568" t="s">
        <v>189</v>
      </c>
      <c r="L568" t="s">
        <v>1600</v>
      </c>
      <c r="M568" t="s">
        <v>1600</v>
      </c>
      <c r="N568">
        <v>8</v>
      </c>
      <c r="P568">
        <v>12</v>
      </c>
      <c r="Q568">
        <v>12</v>
      </c>
      <c r="R568">
        <v>12</v>
      </c>
      <c r="S568">
        <v>18</v>
      </c>
      <c r="T568">
        <v>5</v>
      </c>
      <c r="U568">
        <v>4</v>
      </c>
      <c r="V568" t="s">
        <v>1601</v>
      </c>
      <c r="W568">
        <v>10</v>
      </c>
      <c r="X568" t="s">
        <v>1602</v>
      </c>
      <c r="Y568" t="s">
        <v>1619</v>
      </c>
      <c r="Z568" t="s">
        <v>14</v>
      </c>
      <c r="AA568" t="s">
        <v>305</v>
      </c>
      <c r="AB568" t="s">
        <v>513</v>
      </c>
      <c r="AL568" t="s">
        <v>1515</v>
      </c>
      <c r="AM568" t="s">
        <v>1517</v>
      </c>
      <c r="AN568" t="s">
        <v>1507</v>
      </c>
      <c r="AO568" t="s">
        <v>682</v>
      </c>
      <c r="AU568" t="s">
        <v>1643</v>
      </c>
      <c r="AV568">
        <v>325</v>
      </c>
      <c r="AW568">
        <v>330</v>
      </c>
      <c r="AX568">
        <f>LEN(Units[[#This Row],[special_rules]])</f>
        <v>29</v>
      </c>
    </row>
    <row r="569" spans="1:50" hidden="1" x14ac:dyDescent="0.25">
      <c r="A569">
        <v>568</v>
      </c>
      <c r="B569" t="s">
        <v>1645</v>
      </c>
      <c r="C569" t="s">
        <v>1604</v>
      </c>
      <c r="D569" t="str">
        <f>_xlfn.CONCAT(Units[[#This Row],[unit_name]],IF(Units[[#This Row],[attribut]]="","",_xlfn.CONCAT(" - ",Units[[#This Row],[attribut]])))</f>
        <v>WRAITHKNIGHT - Faenonir, The Spear of the Everguard - Mid HP</v>
      </c>
      <c r="E569">
        <v>3</v>
      </c>
      <c r="F569">
        <v>15</v>
      </c>
      <c r="G569" t="s">
        <v>1598</v>
      </c>
      <c r="H569">
        <v>1</v>
      </c>
      <c r="I569" t="s">
        <v>1626</v>
      </c>
      <c r="J569" t="s">
        <v>1628</v>
      </c>
      <c r="L569" t="s">
        <v>1606</v>
      </c>
      <c r="M569" t="s">
        <v>1606</v>
      </c>
      <c r="N569">
        <v>8</v>
      </c>
      <c r="P569">
        <v>11</v>
      </c>
      <c r="Q569">
        <v>11</v>
      </c>
      <c r="R569">
        <v>11</v>
      </c>
      <c r="S569">
        <v>12</v>
      </c>
      <c r="T569">
        <v>4</v>
      </c>
      <c r="U569">
        <v>4</v>
      </c>
      <c r="V569" t="s">
        <v>1607</v>
      </c>
      <c r="W569">
        <v>9</v>
      </c>
      <c r="X569" t="s">
        <v>1602</v>
      </c>
      <c r="Y569" t="s">
        <v>1619</v>
      </c>
      <c r="Z569" t="s">
        <v>14</v>
      </c>
      <c r="AA569" t="s">
        <v>305</v>
      </c>
      <c r="AB569" t="s">
        <v>513</v>
      </c>
      <c r="AL569" t="s">
        <v>1515</v>
      </c>
      <c r="AM569" t="s">
        <v>1517</v>
      </c>
      <c r="AN569" t="s">
        <v>1507</v>
      </c>
      <c r="AO569" t="s">
        <v>682</v>
      </c>
      <c r="AU569" t="s">
        <v>1643</v>
      </c>
      <c r="AV569">
        <v>325</v>
      </c>
      <c r="AW569">
        <v>330</v>
      </c>
      <c r="AX569">
        <f>LEN(Units[[#This Row],[special_rules]])</f>
        <v>29</v>
      </c>
    </row>
    <row r="570" spans="1:50" hidden="1" x14ac:dyDescent="0.25">
      <c r="A570">
        <v>569</v>
      </c>
      <c r="B570" t="s">
        <v>1645</v>
      </c>
      <c r="C570" t="s">
        <v>1608</v>
      </c>
      <c r="D570" t="str">
        <f>_xlfn.CONCAT(Units[[#This Row],[unit_name]],IF(Units[[#This Row],[attribut]]="","",_xlfn.CONCAT(" - ",Units[[#This Row],[attribut]])))</f>
        <v>WRAITHKNIGHT - Faenonir, The Spear of the Everguard - Low HP</v>
      </c>
      <c r="E570">
        <v>3</v>
      </c>
      <c r="F570">
        <v>15</v>
      </c>
      <c r="G570" t="s">
        <v>1598</v>
      </c>
      <c r="H570">
        <v>1</v>
      </c>
      <c r="I570" t="s">
        <v>1610</v>
      </c>
      <c r="J570" t="s">
        <v>1605</v>
      </c>
      <c r="L570" t="s">
        <v>1611</v>
      </c>
      <c r="M570" t="s">
        <v>1611</v>
      </c>
      <c r="N570">
        <v>8</v>
      </c>
      <c r="P570">
        <v>10</v>
      </c>
      <c r="Q570">
        <v>10</v>
      </c>
      <c r="R570">
        <v>10</v>
      </c>
      <c r="S570">
        <v>6</v>
      </c>
      <c r="T570">
        <v>5</v>
      </c>
      <c r="U570">
        <v>4</v>
      </c>
      <c r="V570" t="s">
        <v>1612</v>
      </c>
      <c r="W570">
        <v>8</v>
      </c>
      <c r="X570" t="s">
        <v>1602</v>
      </c>
      <c r="Y570" t="s">
        <v>1619</v>
      </c>
      <c r="Z570" t="s">
        <v>14</v>
      </c>
      <c r="AA570" t="s">
        <v>305</v>
      </c>
      <c r="AB570" t="s">
        <v>513</v>
      </c>
      <c r="AL570" t="s">
        <v>1515</v>
      </c>
      <c r="AM570" t="s">
        <v>1517</v>
      </c>
      <c r="AN570" t="s">
        <v>1507</v>
      </c>
      <c r="AO570" t="s">
        <v>682</v>
      </c>
      <c r="AU570" t="s">
        <v>1643</v>
      </c>
      <c r="AV570">
        <v>325</v>
      </c>
      <c r="AW570">
        <v>320</v>
      </c>
      <c r="AX570">
        <f>LEN(Units[[#This Row],[special_rules]])</f>
        <v>29</v>
      </c>
    </row>
    <row r="571" spans="1:50" hidden="1" x14ac:dyDescent="0.25">
      <c r="A571">
        <v>570</v>
      </c>
      <c r="B571" t="s">
        <v>1646</v>
      </c>
      <c r="C571" t="s">
        <v>1597</v>
      </c>
      <c r="D571" t="str">
        <f>_xlfn.CONCAT(Units[[#This Row],[unit_name]],IF(Units[[#This Row],[attribut]]="","",_xlfn.CONCAT(" - ",Units[[#This Row],[attribut]])))</f>
        <v>WRAITHKNIGHT - Lathrial, Herald of the Last Hunt - Full HP</v>
      </c>
      <c r="E571">
        <v>3</v>
      </c>
      <c r="F571">
        <v>15</v>
      </c>
      <c r="G571" t="s">
        <v>1598</v>
      </c>
      <c r="H571">
        <v>1</v>
      </c>
      <c r="I571" t="s">
        <v>1628</v>
      </c>
      <c r="J571" t="s">
        <v>189</v>
      </c>
      <c r="L571" t="s">
        <v>1600</v>
      </c>
      <c r="M571" t="s">
        <v>1600</v>
      </c>
      <c r="N571">
        <v>8</v>
      </c>
      <c r="P571">
        <v>12</v>
      </c>
      <c r="Q571">
        <v>12</v>
      </c>
      <c r="R571">
        <v>12</v>
      </c>
      <c r="S571">
        <v>18</v>
      </c>
      <c r="T571">
        <v>5</v>
      </c>
      <c r="U571">
        <v>4</v>
      </c>
      <c r="V571" t="s">
        <v>1601</v>
      </c>
      <c r="W571">
        <v>10</v>
      </c>
      <c r="X571" t="s">
        <v>1602</v>
      </c>
      <c r="Y571" t="s">
        <v>1619</v>
      </c>
      <c r="Z571" t="s">
        <v>14</v>
      </c>
      <c r="AA571" t="s">
        <v>312</v>
      </c>
      <c r="AB571" t="s">
        <v>512</v>
      </c>
      <c r="AL571" t="s">
        <v>1515</v>
      </c>
      <c r="AM571" t="s">
        <v>1517</v>
      </c>
      <c r="AN571" t="s">
        <v>682</v>
      </c>
      <c r="AU571" t="s">
        <v>1643</v>
      </c>
      <c r="AV571">
        <v>335</v>
      </c>
      <c r="AW571">
        <v>340</v>
      </c>
      <c r="AX571">
        <f>LEN(Units[[#This Row],[special_rules]])</f>
        <v>29</v>
      </c>
    </row>
    <row r="572" spans="1:50" hidden="1" x14ac:dyDescent="0.25">
      <c r="A572">
        <v>571</v>
      </c>
      <c r="B572" t="s">
        <v>1646</v>
      </c>
      <c r="C572" t="s">
        <v>1604</v>
      </c>
      <c r="D572" t="str">
        <f>_xlfn.CONCAT(Units[[#This Row],[unit_name]],IF(Units[[#This Row],[attribut]]="","",_xlfn.CONCAT(" - ",Units[[#This Row],[attribut]])))</f>
        <v>WRAITHKNIGHT - Lathrial, Herald of the Last Hunt - Mid HP</v>
      </c>
      <c r="E572">
        <v>3</v>
      </c>
      <c r="F572">
        <v>15</v>
      </c>
      <c r="G572" t="s">
        <v>1598</v>
      </c>
      <c r="H572">
        <v>1</v>
      </c>
      <c r="I572" t="s">
        <v>1626</v>
      </c>
      <c r="J572" t="s">
        <v>1628</v>
      </c>
      <c r="L572" t="s">
        <v>1606</v>
      </c>
      <c r="M572" t="s">
        <v>1606</v>
      </c>
      <c r="N572">
        <v>8</v>
      </c>
      <c r="P572">
        <v>11</v>
      </c>
      <c r="Q572">
        <v>11</v>
      </c>
      <c r="R572">
        <v>11</v>
      </c>
      <c r="S572">
        <v>12</v>
      </c>
      <c r="T572">
        <v>4</v>
      </c>
      <c r="U572">
        <v>4</v>
      </c>
      <c r="V572" t="s">
        <v>1607</v>
      </c>
      <c r="W572">
        <v>9</v>
      </c>
      <c r="X572" t="s">
        <v>1602</v>
      </c>
      <c r="Y572" t="s">
        <v>1619</v>
      </c>
      <c r="Z572" t="s">
        <v>14</v>
      </c>
      <c r="AA572" t="s">
        <v>312</v>
      </c>
      <c r="AB572" t="s">
        <v>512</v>
      </c>
      <c r="AL572" t="s">
        <v>1515</v>
      </c>
      <c r="AM572" t="s">
        <v>1517</v>
      </c>
      <c r="AN572" t="s">
        <v>682</v>
      </c>
      <c r="AU572" t="s">
        <v>1643</v>
      </c>
      <c r="AV572">
        <v>335</v>
      </c>
      <c r="AW572">
        <v>330</v>
      </c>
      <c r="AX572">
        <f>LEN(Units[[#This Row],[special_rules]])</f>
        <v>29</v>
      </c>
    </row>
    <row r="573" spans="1:50" hidden="1" x14ac:dyDescent="0.25">
      <c r="A573">
        <v>572</v>
      </c>
      <c r="B573" t="s">
        <v>1646</v>
      </c>
      <c r="C573" t="s">
        <v>1608</v>
      </c>
      <c r="D573" t="str">
        <f>_xlfn.CONCAT(Units[[#This Row],[unit_name]],IF(Units[[#This Row],[attribut]]="","",_xlfn.CONCAT(" - ",Units[[#This Row],[attribut]])))</f>
        <v>WRAITHKNIGHT - Lathrial, Herald of the Last Hunt - Low HP</v>
      </c>
      <c r="E573">
        <v>3</v>
      </c>
      <c r="F573">
        <v>15</v>
      </c>
      <c r="G573" t="s">
        <v>1598</v>
      </c>
      <c r="H573">
        <v>1</v>
      </c>
      <c r="I573" t="s">
        <v>1610</v>
      </c>
      <c r="J573" t="s">
        <v>1605</v>
      </c>
      <c r="L573" t="s">
        <v>1611</v>
      </c>
      <c r="M573" t="s">
        <v>1611</v>
      </c>
      <c r="N573">
        <v>8</v>
      </c>
      <c r="P573">
        <v>10</v>
      </c>
      <c r="Q573">
        <v>10</v>
      </c>
      <c r="R573">
        <v>10</v>
      </c>
      <c r="S573">
        <v>6</v>
      </c>
      <c r="T573">
        <v>5</v>
      </c>
      <c r="U573">
        <v>4</v>
      </c>
      <c r="V573" t="s">
        <v>1612</v>
      </c>
      <c r="W573">
        <v>8</v>
      </c>
      <c r="X573" t="s">
        <v>1602</v>
      </c>
      <c r="Y573" t="s">
        <v>1619</v>
      </c>
      <c r="Z573" t="s">
        <v>14</v>
      </c>
      <c r="AA573" t="s">
        <v>312</v>
      </c>
      <c r="AB573" t="s">
        <v>512</v>
      </c>
      <c r="AL573" t="s">
        <v>1515</v>
      </c>
      <c r="AM573" t="s">
        <v>1517</v>
      </c>
      <c r="AN573" t="s">
        <v>682</v>
      </c>
      <c r="AU573" t="s">
        <v>1643</v>
      </c>
      <c r="AV573">
        <v>335</v>
      </c>
      <c r="AW573">
        <v>330</v>
      </c>
      <c r="AX573">
        <f>LEN(Units[[#This Row],[special_rules]])</f>
        <v>29</v>
      </c>
    </row>
    <row r="574" spans="1:50" hidden="1" x14ac:dyDescent="0.25">
      <c r="A574">
        <v>573</v>
      </c>
      <c r="B574" t="s">
        <v>1647</v>
      </c>
      <c r="C574" t="s">
        <v>1597</v>
      </c>
      <c r="D574" t="str">
        <f>_xlfn.CONCAT(Units[[#This Row],[unit_name]],IF(Units[[#This Row],[attribut]]="","",_xlfn.CONCAT(" - ",Units[[#This Row],[attribut]])))</f>
        <v>WRAITHKNIGHT - Kaela’sharan, The Blade of the Eternal Forest - Full HP</v>
      </c>
      <c r="E574">
        <v>3</v>
      </c>
      <c r="F574">
        <v>15</v>
      </c>
      <c r="G574" t="s">
        <v>1598</v>
      </c>
      <c r="H574">
        <v>1</v>
      </c>
      <c r="I574" t="s">
        <v>1628</v>
      </c>
      <c r="J574" t="s">
        <v>189</v>
      </c>
      <c r="L574" t="s">
        <v>1600</v>
      </c>
      <c r="M574" t="s">
        <v>1600</v>
      </c>
      <c r="N574">
        <v>8</v>
      </c>
      <c r="P574">
        <v>12</v>
      </c>
      <c r="Q574">
        <v>12</v>
      </c>
      <c r="R574">
        <v>12</v>
      </c>
      <c r="S574">
        <v>18</v>
      </c>
      <c r="T574">
        <v>5</v>
      </c>
      <c r="U574">
        <v>4</v>
      </c>
      <c r="V574" t="s">
        <v>1601</v>
      </c>
      <c r="W574">
        <v>10</v>
      </c>
      <c r="X574" t="s">
        <v>1602</v>
      </c>
      <c r="Y574" t="s">
        <v>1619</v>
      </c>
      <c r="Z574" t="s">
        <v>14</v>
      </c>
      <c r="AA574" t="s">
        <v>312</v>
      </c>
      <c r="AB574" t="s">
        <v>3465</v>
      </c>
      <c r="AL574" t="s">
        <v>1515</v>
      </c>
      <c r="AM574" t="s">
        <v>1517</v>
      </c>
      <c r="AN574" t="s">
        <v>682</v>
      </c>
      <c r="AU574" t="s">
        <v>1643</v>
      </c>
      <c r="AV574">
        <v>335</v>
      </c>
      <c r="AW574">
        <v>340</v>
      </c>
      <c r="AX574">
        <f>LEN(Units[[#This Row],[special_rules]])</f>
        <v>29</v>
      </c>
    </row>
    <row r="575" spans="1:50" hidden="1" x14ac:dyDescent="0.25">
      <c r="A575">
        <v>574</v>
      </c>
      <c r="B575" t="s">
        <v>1647</v>
      </c>
      <c r="C575" t="s">
        <v>1604</v>
      </c>
      <c r="D575" t="str">
        <f>_xlfn.CONCAT(Units[[#This Row],[unit_name]],IF(Units[[#This Row],[attribut]]="","",_xlfn.CONCAT(" - ",Units[[#This Row],[attribut]])))</f>
        <v>WRAITHKNIGHT - Kaela’sharan, The Blade of the Eternal Forest - Mid HP</v>
      </c>
      <c r="E575">
        <v>3</v>
      </c>
      <c r="F575">
        <v>15</v>
      </c>
      <c r="G575" t="s">
        <v>1598</v>
      </c>
      <c r="H575">
        <v>1</v>
      </c>
      <c r="I575" t="s">
        <v>1626</v>
      </c>
      <c r="J575" t="s">
        <v>1628</v>
      </c>
      <c r="L575" t="s">
        <v>1606</v>
      </c>
      <c r="M575" t="s">
        <v>1606</v>
      </c>
      <c r="N575">
        <v>8</v>
      </c>
      <c r="P575">
        <v>11</v>
      </c>
      <c r="Q575">
        <v>11</v>
      </c>
      <c r="R575">
        <v>11</v>
      </c>
      <c r="S575">
        <v>12</v>
      </c>
      <c r="T575">
        <v>4</v>
      </c>
      <c r="U575">
        <v>4</v>
      </c>
      <c r="V575" t="s">
        <v>1607</v>
      </c>
      <c r="W575">
        <v>9</v>
      </c>
      <c r="X575" t="s">
        <v>1602</v>
      </c>
      <c r="Y575" t="s">
        <v>1619</v>
      </c>
      <c r="Z575" t="s">
        <v>14</v>
      </c>
      <c r="AA575" t="s">
        <v>312</v>
      </c>
      <c r="AB575" t="s">
        <v>3465</v>
      </c>
      <c r="AL575" t="s">
        <v>1515</v>
      </c>
      <c r="AM575" t="s">
        <v>1517</v>
      </c>
      <c r="AN575" t="s">
        <v>682</v>
      </c>
      <c r="AU575" t="s">
        <v>1643</v>
      </c>
      <c r="AV575">
        <v>335</v>
      </c>
      <c r="AW575">
        <v>330</v>
      </c>
      <c r="AX575">
        <f>LEN(Units[[#This Row],[special_rules]])</f>
        <v>29</v>
      </c>
    </row>
    <row r="576" spans="1:50" hidden="1" x14ac:dyDescent="0.25">
      <c r="A576">
        <v>575</v>
      </c>
      <c r="B576" t="s">
        <v>1647</v>
      </c>
      <c r="C576" t="s">
        <v>1608</v>
      </c>
      <c r="D576" t="str">
        <f>_xlfn.CONCAT(Units[[#This Row],[unit_name]],IF(Units[[#This Row],[attribut]]="","",_xlfn.CONCAT(" - ",Units[[#This Row],[attribut]])))</f>
        <v>WRAITHKNIGHT - Kaela’sharan, The Blade of the Eternal Forest - Low HP</v>
      </c>
      <c r="E576">
        <v>3</v>
      </c>
      <c r="F576">
        <v>15</v>
      </c>
      <c r="G576" t="s">
        <v>1598</v>
      </c>
      <c r="H576">
        <v>1</v>
      </c>
      <c r="I576" t="s">
        <v>1610</v>
      </c>
      <c r="J576" t="s">
        <v>1605</v>
      </c>
      <c r="L576" t="s">
        <v>1611</v>
      </c>
      <c r="M576" t="s">
        <v>1611</v>
      </c>
      <c r="N576">
        <v>8</v>
      </c>
      <c r="P576">
        <v>10</v>
      </c>
      <c r="Q576">
        <v>10</v>
      </c>
      <c r="R576">
        <v>10</v>
      </c>
      <c r="S576">
        <v>6</v>
      </c>
      <c r="T576">
        <v>5</v>
      </c>
      <c r="U576">
        <v>4</v>
      </c>
      <c r="V576" t="s">
        <v>1612</v>
      </c>
      <c r="W576">
        <v>8</v>
      </c>
      <c r="X576" t="s">
        <v>1602</v>
      </c>
      <c r="Y576" t="s">
        <v>1619</v>
      </c>
      <c r="Z576" t="s">
        <v>14</v>
      </c>
      <c r="AA576" t="s">
        <v>312</v>
      </c>
      <c r="AB576" t="s">
        <v>3465</v>
      </c>
      <c r="AL576" t="s">
        <v>1515</v>
      </c>
      <c r="AM576" t="s">
        <v>1517</v>
      </c>
      <c r="AN576" t="s">
        <v>682</v>
      </c>
      <c r="AU576" t="s">
        <v>1643</v>
      </c>
      <c r="AV576">
        <v>335</v>
      </c>
      <c r="AW576">
        <v>330</v>
      </c>
      <c r="AX576">
        <f>LEN(Units[[#This Row],[special_rules]])</f>
        <v>29</v>
      </c>
    </row>
    <row r="577" spans="1:50" hidden="1" x14ac:dyDescent="0.25">
      <c r="A577">
        <v>576</v>
      </c>
      <c r="B577" t="s">
        <v>1648</v>
      </c>
      <c r="C577" t="s">
        <v>1597</v>
      </c>
      <c r="D577" t="str">
        <f>_xlfn.CONCAT(Units[[#This Row],[unit_name]],IF(Units[[#This Row],[attribut]]="","",_xlfn.CONCAT(" - ",Units[[#This Row],[attribut]])))</f>
        <v>WRAITHKNIGHT - Alaithir, The Soul of Vengeance - Full HP</v>
      </c>
      <c r="E577">
        <v>3</v>
      </c>
      <c r="F577">
        <v>15</v>
      </c>
      <c r="G577" t="s">
        <v>1598</v>
      </c>
      <c r="H577">
        <v>1</v>
      </c>
      <c r="I577" t="s">
        <v>1628</v>
      </c>
      <c r="J577" t="s">
        <v>189</v>
      </c>
      <c r="L577" t="s">
        <v>1600</v>
      </c>
      <c r="M577" t="s">
        <v>1600</v>
      </c>
      <c r="N577">
        <v>8</v>
      </c>
      <c r="P577">
        <v>12</v>
      </c>
      <c r="Q577">
        <v>12</v>
      </c>
      <c r="R577">
        <v>12</v>
      </c>
      <c r="S577">
        <v>18</v>
      </c>
      <c r="T577">
        <v>5</v>
      </c>
      <c r="U577">
        <v>4</v>
      </c>
      <c r="V577" t="s">
        <v>1601</v>
      </c>
      <c r="W577">
        <v>10</v>
      </c>
      <c r="X577" t="s">
        <v>1602</v>
      </c>
      <c r="Y577" t="s">
        <v>1619</v>
      </c>
      <c r="Z577" t="s">
        <v>14</v>
      </c>
      <c r="AA577" t="s">
        <v>312</v>
      </c>
      <c r="AB577" t="s">
        <v>513</v>
      </c>
      <c r="AL577" t="s">
        <v>1515</v>
      </c>
      <c r="AM577" t="s">
        <v>1517</v>
      </c>
      <c r="AN577" t="s">
        <v>1507</v>
      </c>
      <c r="AO577" t="s">
        <v>682</v>
      </c>
      <c r="AU577" t="s">
        <v>1643</v>
      </c>
      <c r="AV577">
        <v>335</v>
      </c>
      <c r="AW577">
        <v>340</v>
      </c>
      <c r="AX577">
        <f>LEN(Units[[#This Row],[special_rules]])</f>
        <v>29</v>
      </c>
    </row>
    <row r="578" spans="1:50" hidden="1" x14ac:dyDescent="0.25">
      <c r="A578">
        <v>577</v>
      </c>
      <c r="B578" t="s">
        <v>1648</v>
      </c>
      <c r="C578" t="s">
        <v>1604</v>
      </c>
      <c r="D578" t="str">
        <f>_xlfn.CONCAT(Units[[#This Row],[unit_name]],IF(Units[[#This Row],[attribut]]="","",_xlfn.CONCAT(" - ",Units[[#This Row],[attribut]])))</f>
        <v>WRAITHKNIGHT - Alaithir, The Soul of Vengeance - Mid HP</v>
      </c>
      <c r="E578">
        <v>3</v>
      </c>
      <c r="F578">
        <v>15</v>
      </c>
      <c r="G578" t="s">
        <v>1598</v>
      </c>
      <c r="H578">
        <v>1</v>
      </c>
      <c r="I578" t="s">
        <v>1626</v>
      </c>
      <c r="J578" t="s">
        <v>1628</v>
      </c>
      <c r="L578" t="s">
        <v>1606</v>
      </c>
      <c r="M578" t="s">
        <v>1606</v>
      </c>
      <c r="N578">
        <v>8</v>
      </c>
      <c r="P578">
        <v>11</v>
      </c>
      <c r="Q578">
        <v>11</v>
      </c>
      <c r="R578">
        <v>11</v>
      </c>
      <c r="S578">
        <v>12</v>
      </c>
      <c r="T578">
        <v>4</v>
      </c>
      <c r="U578">
        <v>4</v>
      </c>
      <c r="V578" t="s">
        <v>1607</v>
      </c>
      <c r="W578">
        <v>9</v>
      </c>
      <c r="X578" t="s">
        <v>1602</v>
      </c>
      <c r="Y578" t="s">
        <v>1619</v>
      </c>
      <c r="Z578" t="s">
        <v>14</v>
      </c>
      <c r="AA578" t="s">
        <v>312</v>
      </c>
      <c r="AB578" t="s">
        <v>513</v>
      </c>
      <c r="AL578" t="s">
        <v>1515</v>
      </c>
      <c r="AM578" t="s">
        <v>1517</v>
      </c>
      <c r="AN578" t="s">
        <v>1507</v>
      </c>
      <c r="AO578" t="s">
        <v>682</v>
      </c>
      <c r="AU578" t="s">
        <v>1643</v>
      </c>
      <c r="AV578">
        <v>335</v>
      </c>
      <c r="AW578">
        <v>330</v>
      </c>
      <c r="AX578">
        <f>LEN(Units[[#This Row],[special_rules]])</f>
        <v>29</v>
      </c>
    </row>
    <row r="579" spans="1:50" hidden="1" x14ac:dyDescent="0.25">
      <c r="A579">
        <v>578</v>
      </c>
      <c r="B579" t="s">
        <v>1648</v>
      </c>
      <c r="C579" t="s">
        <v>1608</v>
      </c>
      <c r="D579" t="str">
        <f>_xlfn.CONCAT(Units[[#This Row],[unit_name]],IF(Units[[#This Row],[attribut]]="","",_xlfn.CONCAT(" - ",Units[[#This Row],[attribut]])))</f>
        <v>WRAITHKNIGHT - Alaithir, The Soul of Vengeance - Low HP</v>
      </c>
      <c r="E579">
        <v>3</v>
      </c>
      <c r="F579">
        <v>15</v>
      </c>
      <c r="G579" t="s">
        <v>1598</v>
      </c>
      <c r="H579">
        <v>1</v>
      </c>
      <c r="I579" t="s">
        <v>1610</v>
      </c>
      <c r="J579" t="s">
        <v>1605</v>
      </c>
      <c r="L579" t="s">
        <v>1611</v>
      </c>
      <c r="M579" t="s">
        <v>1611</v>
      </c>
      <c r="N579">
        <v>8</v>
      </c>
      <c r="P579">
        <v>10</v>
      </c>
      <c r="Q579">
        <v>10</v>
      </c>
      <c r="R579">
        <v>10</v>
      </c>
      <c r="S579">
        <v>6</v>
      </c>
      <c r="T579">
        <v>5</v>
      </c>
      <c r="U579">
        <v>4</v>
      </c>
      <c r="V579" t="s">
        <v>1612</v>
      </c>
      <c r="W579">
        <v>8</v>
      </c>
      <c r="X579" t="s">
        <v>1602</v>
      </c>
      <c r="Y579" t="s">
        <v>1619</v>
      </c>
      <c r="Z579" t="s">
        <v>14</v>
      </c>
      <c r="AA579" t="s">
        <v>312</v>
      </c>
      <c r="AB579" t="s">
        <v>513</v>
      </c>
      <c r="AL579" t="s">
        <v>1515</v>
      </c>
      <c r="AM579" t="s">
        <v>1517</v>
      </c>
      <c r="AN579" t="s">
        <v>1507</v>
      </c>
      <c r="AO579" t="s">
        <v>682</v>
      </c>
      <c r="AU579" t="s">
        <v>1643</v>
      </c>
      <c r="AV579">
        <v>335</v>
      </c>
      <c r="AW579">
        <v>330</v>
      </c>
      <c r="AX579">
        <f>LEN(Units[[#This Row],[special_rules]])</f>
        <v>29</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AB3E3-DB0E-4B8F-835F-61CA0C4C2801}">
  <dimension ref="A1:N591"/>
  <sheetViews>
    <sheetView workbookViewId="0">
      <selection activeCell="P2" sqref="P2:P591"/>
    </sheetView>
  </sheetViews>
  <sheetFormatPr baseColWidth="10" defaultRowHeight="15" x14ac:dyDescent="0.25"/>
  <cols>
    <col min="1" max="1" width="12.85546875" bestFit="1" customWidth="1"/>
    <col min="2" max="2" width="18.140625" bestFit="1" customWidth="1"/>
    <col min="3" max="3" width="40.5703125" bestFit="1" customWidth="1"/>
    <col min="4" max="4" width="16.7109375" bestFit="1" customWidth="1"/>
    <col min="5" max="5" width="27.5703125" bestFit="1" customWidth="1"/>
    <col min="6" max="6" width="26.42578125" bestFit="1" customWidth="1"/>
    <col min="7" max="7" width="25.28515625" bestFit="1" customWidth="1"/>
    <col min="8" max="8" width="21.42578125" bestFit="1" customWidth="1"/>
    <col min="9" max="9" width="9.140625" bestFit="1" customWidth="1"/>
    <col min="10" max="10" width="5.28515625" bestFit="1" customWidth="1"/>
    <col min="11" max="11" width="5" bestFit="1" customWidth="1"/>
    <col min="12" max="12" width="5.42578125" bestFit="1" customWidth="1"/>
    <col min="13" max="13" width="5.28515625" bestFit="1" customWidth="1"/>
    <col min="14" max="14" width="8.42578125" bestFit="1" customWidth="1"/>
    <col min="15" max="15" width="5.28515625" customWidth="1"/>
    <col min="16" max="17" width="8.42578125" bestFit="1" customWidth="1"/>
    <col min="18" max="18" width="21.85546875" bestFit="1" customWidth="1"/>
    <col min="19" max="19" width="9.140625" bestFit="1" customWidth="1"/>
    <col min="20" max="20" width="5.28515625" customWidth="1"/>
    <col min="21" max="21" width="5" bestFit="1" customWidth="1"/>
    <col min="22" max="22" width="5.42578125" bestFit="1" customWidth="1"/>
    <col min="23" max="23" width="5.28515625" customWidth="1"/>
    <col min="24" max="25" width="8.42578125" bestFit="1" customWidth="1"/>
  </cols>
  <sheetData>
    <row r="1" spans="1:14" x14ac:dyDescent="0.25">
      <c r="A1" t="s">
        <v>0</v>
      </c>
      <c r="B1" t="s">
        <v>1</v>
      </c>
      <c r="C1" t="s">
        <v>2</v>
      </c>
      <c r="D1" t="s">
        <v>3425</v>
      </c>
      <c r="E1" t="s">
        <v>3426</v>
      </c>
      <c r="F1" t="s">
        <v>3427</v>
      </c>
      <c r="G1" t="s">
        <v>3428</v>
      </c>
      <c r="H1" t="s">
        <v>3429</v>
      </c>
      <c r="I1" t="s">
        <v>3</v>
      </c>
      <c r="J1" t="s">
        <v>4</v>
      </c>
      <c r="K1" t="s">
        <v>5</v>
      </c>
      <c r="L1" t="s">
        <v>6</v>
      </c>
      <c r="M1" t="s">
        <v>7</v>
      </c>
      <c r="N1" t="s">
        <v>8</v>
      </c>
    </row>
    <row r="2" spans="1:14" x14ac:dyDescent="0.25">
      <c r="A2">
        <v>1</v>
      </c>
      <c r="B2">
        <v>1</v>
      </c>
      <c r="C2" t="s">
        <v>195</v>
      </c>
      <c r="D2" t="s">
        <v>115</v>
      </c>
      <c r="I2" t="s">
        <v>116</v>
      </c>
      <c r="J2" t="s">
        <v>13</v>
      </c>
      <c r="K2" t="s">
        <v>146</v>
      </c>
      <c r="L2" t="s">
        <v>12</v>
      </c>
      <c r="M2" t="s">
        <v>13</v>
      </c>
      <c r="N2">
        <v>0</v>
      </c>
    </row>
    <row r="3" spans="1:14" x14ac:dyDescent="0.25">
      <c r="A3">
        <v>2</v>
      </c>
      <c r="B3">
        <v>1</v>
      </c>
      <c r="C3" t="s">
        <v>196</v>
      </c>
      <c r="D3" t="s">
        <v>115</v>
      </c>
      <c r="I3" t="s">
        <v>133</v>
      </c>
      <c r="J3" t="s">
        <v>13</v>
      </c>
      <c r="K3" t="s">
        <v>146</v>
      </c>
      <c r="L3" t="s">
        <v>17</v>
      </c>
      <c r="M3" t="s">
        <v>13</v>
      </c>
      <c r="N3">
        <v>5</v>
      </c>
    </row>
    <row r="4" spans="1:14" x14ac:dyDescent="0.25">
      <c r="A4">
        <v>3</v>
      </c>
      <c r="B4">
        <v>1</v>
      </c>
      <c r="C4" t="s">
        <v>260</v>
      </c>
      <c r="D4" t="s">
        <v>115</v>
      </c>
      <c r="E4" t="s">
        <v>2380</v>
      </c>
      <c r="I4" t="s">
        <v>116</v>
      </c>
      <c r="J4" t="s">
        <v>13</v>
      </c>
      <c r="K4" t="s">
        <v>146</v>
      </c>
      <c r="L4" t="s">
        <v>12</v>
      </c>
      <c r="M4" t="s">
        <v>112</v>
      </c>
      <c r="N4">
        <v>0</v>
      </c>
    </row>
    <row r="5" spans="1:14" x14ac:dyDescent="0.25">
      <c r="A5">
        <v>4</v>
      </c>
      <c r="B5">
        <v>1</v>
      </c>
      <c r="C5" t="s">
        <v>261</v>
      </c>
      <c r="D5" t="s">
        <v>115</v>
      </c>
      <c r="I5" t="s">
        <v>133</v>
      </c>
      <c r="J5" t="s">
        <v>13</v>
      </c>
      <c r="K5" t="s">
        <v>103</v>
      </c>
      <c r="L5" t="s">
        <v>17</v>
      </c>
      <c r="M5" t="s">
        <v>112</v>
      </c>
      <c r="N5">
        <v>5</v>
      </c>
    </row>
    <row r="6" spans="1:14" x14ac:dyDescent="0.25">
      <c r="A6">
        <v>5</v>
      </c>
      <c r="B6">
        <v>1</v>
      </c>
      <c r="C6" t="s">
        <v>262</v>
      </c>
      <c r="D6" t="s">
        <v>115</v>
      </c>
      <c r="E6" t="s">
        <v>123</v>
      </c>
      <c r="F6" t="s">
        <v>3487</v>
      </c>
      <c r="G6" t="s">
        <v>3493</v>
      </c>
      <c r="I6" t="s">
        <v>133</v>
      </c>
      <c r="J6" t="s">
        <v>107</v>
      </c>
      <c r="K6" t="s">
        <v>103</v>
      </c>
      <c r="L6" t="s">
        <v>17</v>
      </c>
      <c r="M6" t="s">
        <v>112</v>
      </c>
      <c r="N6">
        <v>10</v>
      </c>
    </row>
    <row r="7" spans="1:14" x14ac:dyDescent="0.25">
      <c r="A7">
        <v>6</v>
      </c>
      <c r="B7">
        <v>1</v>
      </c>
      <c r="C7" t="s">
        <v>197</v>
      </c>
      <c r="D7" t="s">
        <v>119</v>
      </c>
      <c r="I7" t="s">
        <v>102</v>
      </c>
      <c r="J7" t="s">
        <v>112</v>
      </c>
      <c r="K7" t="s">
        <v>146</v>
      </c>
      <c r="L7" t="s">
        <v>12</v>
      </c>
      <c r="M7" t="s">
        <v>13</v>
      </c>
      <c r="N7">
        <v>0</v>
      </c>
    </row>
    <row r="8" spans="1:14" x14ac:dyDescent="0.25">
      <c r="A8">
        <v>7</v>
      </c>
      <c r="B8">
        <v>1</v>
      </c>
      <c r="C8" t="s">
        <v>198</v>
      </c>
      <c r="D8" t="s">
        <v>123</v>
      </c>
      <c r="E8" t="s">
        <v>126</v>
      </c>
      <c r="I8" t="s">
        <v>102</v>
      </c>
      <c r="J8" t="s">
        <v>112</v>
      </c>
      <c r="K8" t="s">
        <v>146</v>
      </c>
      <c r="L8" t="s">
        <v>17</v>
      </c>
      <c r="M8" t="s">
        <v>13</v>
      </c>
      <c r="N8">
        <v>5</v>
      </c>
    </row>
    <row r="9" spans="1:14" x14ac:dyDescent="0.25">
      <c r="A9">
        <v>8</v>
      </c>
      <c r="B9">
        <v>1</v>
      </c>
      <c r="C9" t="s">
        <v>199</v>
      </c>
      <c r="D9" t="s">
        <v>123</v>
      </c>
      <c r="E9" t="s">
        <v>126</v>
      </c>
      <c r="F9" t="s">
        <v>3487</v>
      </c>
      <c r="I9" t="s">
        <v>102</v>
      </c>
      <c r="J9" t="s">
        <v>112</v>
      </c>
      <c r="K9" t="s">
        <v>146</v>
      </c>
      <c r="L9" t="s">
        <v>17</v>
      </c>
      <c r="M9" t="s">
        <v>13</v>
      </c>
      <c r="N9">
        <v>10</v>
      </c>
    </row>
    <row r="10" spans="1:14" x14ac:dyDescent="0.25">
      <c r="A10">
        <v>9</v>
      </c>
      <c r="B10">
        <v>1</v>
      </c>
      <c r="C10" t="s">
        <v>200</v>
      </c>
      <c r="D10" t="s">
        <v>115</v>
      </c>
      <c r="I10" t="s">
        <v>116</v>
      </c>
      <c r="J10" t="s">
        <v>107</v>
      </c>
      <c r="K10" t="s">
        <v>146</v>
      </c>
      <c r="L10" t="s">
        <v>17</v>
      </c>
      <c r="M10" t="s">
        <v>13</v>
      </c>
      <c r="N10">
        <v>5</v>
      </c>
    </row>
    <row r="11" spans="1:14" x14ac:dyDescent="0.25">
      <c r="A11">
        <v>10</v>
      </c>
      <c r="B11">
        <v>1</v>
      </c>
      <c r="C11" t="s">
        <v>263</v>
      </c>
      <c r="D11" t="s">
        <v>123</v>
      </c>
      <c r="E11" t="s">
        <v>2380</v>
      </c>
      <c r="I11" t="s">
        <v>202</v>
      </c>
      <c r="J11" t="s">
        <v>13</v>
      </c>
      <c r="K11" t="s">
        <v>146</v>
      </c>
      <c r="L11" t="s">
        <v>21</v>
      </c>
      <c r="M11" t="s">
        <v>112</v>
      </c>
      <c r="N11">
        <v>10</v>
      </c>
    </row>
    <row r="12" spans="1:14" x14ac:dyDescent="0.25">
      <c r="A12">
        <v>11</v>
      </c>
      <c r="B12">
        <v>1</v>
      </c>
      <c r="C12" t="s">
        <v>264</v>
      </c>
      <c r="D12" t="s">
        <v>123</v>
      </c>
      <c r="E12" t="s">
        <v>2380</v>
      </c>
      <c r="F12" t="s">
        <v>467</v>
      </c>
      <c r="I12" t="s">
        <v>202</v>
      </c>
      <c r="J12" t="s">
        <v>112</v>
      </c>
      <c r="K12" t="s">
        <v>146</v>
      </c>
      <c r="L12" t="s">
        <v>12</v>
      </c>
      <c r="M12" t="s">
        <v>112</v>
      </c>
      <c r="N12">
        <v>10</v>
      </c>
    </row>
    <row r="13" spans="1:14" x14ac:dyDescent="0.25">
      <c r="A13">
        <v>12</v>
      </c>
      <c r="B13">
        <v>1</v>
      </c>
      <c r="C13" t="s">
        <v>265</v>
      </c>
      <c r="D13" t="s">
        <v>126</v>
      </c>
      <c r="E13" t="s">
        <v>3491</v>
      </c>
      <c r="I13" t="s">
        <v>102</v>
      </c>
      <c r="J13" t="s">
        <v>112</v>
      </c>
      <c r="K13" t="s">
        <v>146</v>
      </c>
      <c r="L13" t="s">
        <v>12</v>
      </c>
      <c r="M13" t="s">
        <v>112</v>
      </c>
      <c r="N13">
        <v>5</v>
      </c>
    </row>
    <row r="14" spans="1:14" x14ac:dyDescent="0.25">
      <c r="A14">
        <v>13</v>
      </c>
      <c r="B14">
        <v>1</v>
      </c>
      <c r="C14" t="s">
        <v>201</v>
      </c>
      <c r="D14" t="s">
        <v>126</v>
      </c>
      <c r="E14" t="s">
        <v>2436</v>
      </c>
      <c r="I14" t="s">
        <v>202</v>
      </c>
      <c r="J14" t="s">
        <v>112</v>
      </c>
      <c r="K14" t="s">
        <v>146</v>
      </c>
      <c r="L14" t="s">
        <v>17</v>
      </c>
      <c r="M14" t="s">
        <v>13</v>
      </c>
      <c r="N14">
        <v>5</v>
      </c>
    </row>
    <row r="15" spans="1:14" x14ac:dyDescent="0.25">
      <c r="A15">
        <v>14</v>
      </c>
      <c r="B15">
        <v>1</v>
      </c>
      <c r="C15" t="s">
        <v>534</v>
      </c>
      <c r="D15" t="s">
        <v>126</v>
      </c>
      <c r="E15" t="s">
        <v>2436</v>
      </c>
      <c r="I15" t="s">
        <v>127</v>
      </c>
      <c r="J15" t="s">
        <v>13</v>
      </c>
      <c r="K15" t="s">
        <v>103</v>
      </c>
      <c r="L15" t="s">
        <v>21</v>
      </c>
      <c r="M15" t="s">
        <v>107</v>
      </c>
      <c r="N15">
        <v>10</v>
      </c>
    </row>
    <row r="16" spans="1:14" x14ac:dyDescent="0.25">
      <c r="A16">
        <v>15</v>
      </c>
      <c r="B16">
        <v>1</v>
      </c>
      <c r="C16" t="s">
        <v>466</v>
      </c>
      <c r="D16" t="s">
        <v>467</v>
      </c>
      <c r="I16" t="s">
        <v>468</v>
      </c>
      <c r="J16" t="s">
        <v>468</v>
      </c>
      <c r="K16" t="s">
        <v>468</v>
      </c>
      <c r="L16" t="s">
        <v>468</v>
      </c>
      <c r="M16" t="s">
        <v>468</v>
      </c>
      <c r="N16">
        <v>0</v>
      </c>
    </row>
    <row r="17" spans="1:14" x14ac:dyDescent="0.25">
      <c r="A17">
        <v>16</v>
      </c>
      <c r="B17">
        <v>1</v>
      </c>
      <c r="C17" t="s">
        <v>469</v>
      </c>
      <c r="D17" t="s">
        <v>470</v>
      </c>
      <c r="I17" t="s">
        <v>468</v>
      </c>
      <c r="J17" t="s">
        <v>468</v>
      </c>
      <c r="K17" t="s">
        <v>26</v>
      </c>
      <c r="L17" t="s">
        <v>17</v>
      </c>
      <c r="M17" t="s">
        <v>468</v>
      </c>
      <c r="N17">
        <v>0</v>
      </c>
    </row>
    <row r="18" spans="1:14" x14ac:dyDescent="0.25">
      <c r="A18">
        <v>17</v>
      </c>
      <c r="B18">
        <v>1</v>
      </c>
      <c r="C18" t="s">
        <v>471</v>
      </c>
      <c r="D18" t="s">
        <v>472</v>
      </c>
      <c r="I18" t="s">
        <v>473</v>
      </c>
      <c r="J18" t="s">
        <v>468</v>
      </c>
      <c r="K18" t="s">
        <v>468</v>
      </c>
      <c r="L18" t="s">
        <v>17</v>
      </c>
      <c r="M18" t="s">
        <v>468</v>
      </c>
      <c r="N18">
        <v>0</v>
      </c>
    </row>
    <row r="19" spans="1:14" x14ac:dyDescent="0.25">
      <c r="A19">
        <v>18</v>
      </c>
      <c r="B19">
        <v>1</v>
      </c>
      <c r="C19" t="s">
        <v>474</v>
      </c>
      <c r="D19" t="s">
        <v>475</v>
      </c>
      <c r="I19" t="s">
        <v>476</v>
      </c>
      <c r="J19" t="s">
        <v>468</v>
      </c>
      <c r="K19" t="s">
        <v>468</v>
      </c>
      <c r="L19" t="s">
        <v>26</v>
      </c>
      <c r="M19" t="s">
        <v>468</v>
      </c>
      <c r="N19">
        <v>0</v>
      </c>
    </row>
    <row r="20" spans="1:14" x14ac:dyDescent="0.25">
      <c r="A20">
        <v>19</v>
      </c>
      <c r="B20">
        <v>1</v>
      </c>
      <c r="C20" t="s">
        <v>203</v>
      </c>
      <c r="D20" t="s">
        <v>119</v>
      </c>
      <c r="E20" t="s">
        <v>3487</v>
      </c>
      <c r="I20" t="s">
        <v>102</v>
      </c>
      <c r="J20" t="s">
        <v>112</v>
      </c>
      <c r="K20" t="s">
        <v>146</v>
      </c>
      <c r="L20" t="s">
        <v>12</v>
      </c>
      <c r="M20" t="s">
        <v>13</v>
      </c>
      <c r="N20">
        <v>5</v>
      </c>
    </row>
    <row r="21" spans="1:14" x14ac:dyDescent="0.25">
      <c r="A21">
        <v>20</v>
      </c>
      <c r="B21">
        <v>1</v>
      </c>
      <c r="C21" t="s">
        <v>204</v>
      </c>
      <c r="D21" t="s">
        <v>205</v>
      </c>
      <c r="I21" t="s">
        <v>102</v>
      </c>
      <c r="J21" t="s">
        <v>110</v>
      </c>
      <c r="K21" t="s">
        <v>146</v>
      </c>
      <c r="L21" t="s">
        <v>12</v>
      </c>
      <c r="M21" t="s">
        <v>13</v>
      </c>
      <c r="N21">
        <v>15</v>
      </c>
    </row>
    <row r="22" spans="1:14" x14ac:dyDescent="0.25">
      <c r="A22">
        <v>21</v>
      </c>
      <c r="B22">
        <v>1</v>
      </c>
      <c r="C22" t="s">
        <v>206</v>
      </c>
      <c r="D22" t="s">
        <v>205</v>
      </c>
      <c r="E22" t="s">
        <v>3487</v>
      </c>
      <c r="I22" t="s">
        <v>102</v>
      </c>
      <c r="J22" t="s">
        <v>110</v>
      </c>
      <c r="K22" t="s">
        <v>146</v>
      </c>
      <c r="L22" t="s">
        <v>12</v>
      </c>
      <c r="M22" t="s">
        <v>13</v>
      </c>
      <c r="N22">
        <v>20</v>
      </c>
    </row>
    <row r="23" spans="1:14" x14ac:dyDescent="0.25">
      <c r="A23">
        <v>22</v>
      </c>
      <c r="B23">
        <v>1</v>
      </c>
      <c r="C23" t="s">
        <v>266</v>
      </c>
      <c r="D23" t="s">
        <v>126</v>
      </c>
      <c r="E23" t="s">
        <v>3489</v>
      </c>
      <c r="I23" t="s">
        <v>127</v>
      </c>
      <c r="J23" t="s">
        <v>107</v>
      </c>
      <c r="K23" t="s">
        <v>103</v>
      </c>
      <c r="L23" t="s">
        <v>17</v>
      </c>
      <c r="M23" t="s">
        <v>112</v>
      </c>
      <c r="N23">
        <v>10</v>
      </c>
    </row>
    <row r="24" spans="1:14" x14ac:dyDescent="0.25">
      <c r="A24">
        <v>23</v>
      </c>
      <c r="B24">
        <v>1</v>
      </c>
      <c r="C24" t="s">
        <v>267</v>
      </c>
      <c r="D24" t="s">
        <v>126</v>
      </c>
      <c r="E24" t="s">
        <v>3487</v>
      </c>
      <c r="F24" t="s">
        <v>3489</v>
      </c>
      <c r="I24" t="s">
        <v>127</v>
      </c>
      <c r="J24" t="s">
        <v>107</v>
      </c>
      <c r="K24" t="s">
        <v>103</v>
      </c>
      <c r="L24" t="s">
        <v>17</v>
      </c>
      <c r="M24" t="s">
        <v>112</v>
      </c>
      <c r="N24">
        <v>15</v>
      </c>
    </row>
    <row r="25" spans="1:14" x14ac:dyDescent="0.25">
      <c r="A25">
        <v>24</v>
      </c>
      <c r="B25">
        <v>1</v>
      </c>
      <c r="C25" t="s">
        <v>207</v>
      </c>
      <c r="D25" t="s">
        <v>123</v>
      </c>
      <c r="E25" t="s">
        <v>173</v>
      </c>
      <c r="I25" t="s">
        <v>102</v>
      </c>
      <c r="J25" t="s">
        <v>112</v>
      </c>
      <c r="K25" t="s">
        <v>146</v>
      </c>
      <c r="L25" t="s">
        <v>12</v>
      </c>
      <c r="M25" t="s">
        <v>13</v>
      </c>
      <c r="N25">
        <v>0</v>
      </c>
    </row>
    <row r="26" spans="1:14" x14ac:dyDescent="0.25">
      <c r="A26">
        <v>25</v>
      </c>
      <c r="B26">
        <v>1</v>
      </c>
      <c r="C26" t="s">
        <v>208</v>
      </c>
      <c r="D26" t="s">
        <v>119</v>
      </c>
      <c r="I26" t="s">
        <v>102</v>
      </c>
      <c r="J26" t="s">
        <v>112</v>
      </c>
      <c r="K26" t="s">
        <v>146</v>
      </c>
      <c r="L26" t="s">
        <v>12</v>
      </c>
      <c r="M26" t="s">
        <v>13</v>
      </c>
      <c r="N26">
        <v>0</v>
      </c>
    </row>
    <row r="27" spans="1:14" x14ac:dyDescent="0.25">
      <c r="A27">
        <v>26</v>
      </c>
      <c r="B27">
        <v>1</v>
      </c>
      <c r="C27" t="s">
        <v>101</v>
      </c>
      <c r="D27" t="s">
        <v>123</v>
      </c>
      <c r="E27" t="s">
        <v>119</v>
      </c>
      <c r="F27" t="s">
        <v>2382</v>
      </c>
      <c r="G27" t="s">
        <v>3488</v>
      </c>
      <c r="H27" t="s">
        <v>2393</v>
      </c>
      <c r="I27" t="s">
        <v>102</v>
      </c>
      <c r="J27" t="s">
        <v>13</v>
      </c>
      <c r="K27" t="s">
        <v>103</v>
      </c>
      <c r="L27" t="s">
        <v>12</v>
      </c>
      <c r="M27" t="s">
        <v>13</v>
      </c>
      <c r="N27">
        <v>5</v>
      </c>
    </row>
    <row r="28" spans="1:14" x14ac:dyDescent="0.25">
      <c r="A28">
        <v>27</v>
      </c>
      <c r="B28">
        <v>1</v>
      </c>
      <c r="C28" t="s">
        <v>268</v>
      </c>
      <c r="D28" t="s">
        <v>123</v>
      </c>
      <c r="E28" t="s">
        <v>126</v>
      </c>
      <c r="F28" t="s">
        <v>3489</v>
      </c>
      <c r="I28" t="s">
        <v>127</v>
      </c>
      <c r="J28" t="s">
        <v>107</v>
      </c>
      <c r="K28" t="s">
        <v>103</v>
      </c>
      <c r="L28" t="s">
        <v>17</v>
      </c>
      <c r="M28" t="s">
        <v>112</v>
      </c>
      <c r="N28">
        <v>10</v>
      </c>
    </row>
    <row r="29" spans="1:14" x14ac:dyDescent="0.25">
      <c r="A29">
        <v>28</v>
      </c>
      <c r="B29">
        <v>1</v>
      </c>
      <c r="C29" t="s">
        <v>104</v>
      </c>
      <c r="D29" t="s">
        <v>123</v>
      </c>
      <c r="E29" t="s">
        <v>126</v>
      </c>
      <c r="F29" t="s">
        <v>467</v>
      </c>
      <c r="I29" t="s">
        <v>105</v>
      </c>
      <c r="J29" t="s">
        <v>13</v>
      </c>
      <c r="K29" t="s">
        <v>103</v>
      </c>
      <c r="L29" t="s">
        <v>17</v>
      </c>
      <c r="M29" t="s">
        <v>13</v>
      </c>
      <c r="N29">
        <v>10</v>
      </c>
    </row>
    <row r="30" spans="1:14" x14ac:dyDescent="0.25">
      <c r="A30">
        <v>29</v>
      </c>
      <c r="B30">
        <v>1</v>
      </c>
      <c r="C30" t="s">
        <v>535</v>
      </c>
      <c r="D30" t="s">
        <v>126</v>
      </c>
      <c r="E30" t="s">
        <v>2223</v>
      </c>
      <c r="F30" t="s">
        <v>470</v>
      </c>
      <c r="I30" t="s">
        <v>102</v>
      </c>
      <c r="J30" t="s">
        <v>13</v>
      </c>
      <c r="K30" t="s">
        <v>13</v>
      </c>
      <c r="L30" t="s">
        <v>12</v>
      </c>
      <c r="M30" t="s">
        <v>130</v>
      </c>
      <c r="N30">
        <v>10</v>
      </c>
    </row>
    <row r="31" spans="1:14" x14ac:dyDescent="0.25">
      <c r="A31">
        <v>30</v>
      </c>
      <c r="B31">
        <v>1</v>
      </c>
      <c r="C31" t="s">
        <v>106</v>
      </c>
      <c r="D31" t="s">
        <v>115</v>
      </c>
      <c r="E31" t="s">
        <v>467</v>
      </c>
      <c r="I31" t="s">
        <v>105</v>
      </c>
      <c r="J31" t="s">
        <v>13</v>
      </c>
      <c r="K31" t="s">
        <v>107</v>
      </c>
      <c r="L31" t="s">
        <v>12</v>
      </c>
      <c r="M31" t="s">
        <v>13</v>
      </c>
      <c r="N31">
        <v>5</v>
      </c>
    </row>
    <row r="32" spans="1:14" x14ac:dyDescent="0.25">
      <c r="A32">
        <v>31</v>
      </c>
      <c r="B32">
        <v>1</v>
      </c>
      <c r="C32" t="s">
        <v>209</v>
      </c>
      <c r="D32" t="s">
        <v>123</v>
      </c>
      <c r="E32" t="s">
        <v>467</v>
      </c>
      <c r="I32" t="s">
        <v>105</v>
      </c>
      <c r="J32" t="s">
        <v>13</v>
      </c>
      <c r="K32" t="s">
        <v>146</v>
      </c>
      <c r="L32" t="s">
        <v>12</v>
      </c>
      <c r="M32" t="s">
        <v>13</v>
      </c>
      <c r="N32">
        <v>10</v>
      </c>
    </row>
    <row r="33" spans="1:14" x14ac:dyDescent="0.25">
      <c r="A33">
        <v>32</v>
      </c>
      <c r="B33">
        <v>1</v>
      </c>
      <c r="C33" t="s">
        <v>210</v>
      </c>
      <c r="D33" t="s">
        <v>119</v>
      </c>
      <c r="I33" t="s">
        <v>102</v>
      </c>
      <c r="J33" t="s">
        <v>112</v>
      </c>
      <c r="K33" t="s">
        <v>146</v>
      </c>
      <c r="L33" t="s">
        <v>12</v>
      </c>
      <c r="M33" t="s">
        <v>13</v>
      </c>
      <c r="N33">
        <v>0</v>
      </c>
    </row>
    <row r="34" spans="1:14" x14ac:dyDescent="0.25">
      <c r="A34">
        <v>33</v>
      </c>
      <c r="B34">
        <v>1</v>
      </c>
      <c r="C34" t="s">
        <v>211</v>
      </c>
      <c r="D34" t="s">
        <v>123</v>
      </c>
      <c r="E34" t="s">
        <v>467</v>
      </c>
      <c r="I34" t="s">
        <v>105</v>
      </c>
      <c r="J34" t="s">
        <v>13</v>
      </c>
      <c r="K34" t="s">
        <v>146</v>
      </c>
      <c r="L34" t="s">
        <v>12</v>
      </c>
      <c r="M34" t="s">
        <v>13</v>
      </c>
      <c r="N34">
        <v>10</v>
      </c>
    </row>
    <row r="35" spans="1:14" x14ac:dyDescent="0.25">
      <c r="A35">
        <v>34</v>
      </c>
      <c r="B35">
        <v>1</v>
      </c>
      <c r="C35" t="s">
        <v>212</v>
      </c>
      <c r="D35" t="s">
        <v>119</v>
      </c>
      <c r="I35" t="s">
        <v>102</v>
      </c>
      <c r="J35" t="s">
        <v>112</v>
      </c>
      <c r="K35" t="s">
        <v>146</v>
      </c>
      <c r="L35" t="s">
        <v>12</v>
      </c>
      <c r="M35" t="s">
        <v>13</v>
      </c>
      <c r="N35">
        <v>0</v>
      </c>
    </row>
    <row r="36" spans="1:14" x14ac:dyDescent="0.25">
      <c r="A36">
        <v>35</v>
      </c>
      <c r="B36">
        <v>1</v>
      </c>
      <c r="C36" t="s">
        <v>269</v>
      </c>
      <c r="D36" t="s">
        <v>123</v>
      </c>
      <c r="E36" t="s">
        <v>467</v>
      </c>
      <c r="I36" t="s">
        <v>105</v>
      </c>
      <c r="J36" t="s">
        <v>13</v>
      </c>
      <c r="K36" t="s">
        <v>146</v>
      </c>
      <c r="L36" t="s">
        <v>17</v>
      </c>
      <c r="M36" t="s">
        <v>112</v>
      </c>
      <c r="N36">
        <v>10</v>
      </c>
    </row>
    <row r="37" spans="1:14" x14ac:dyDescent="0.25">
      <c r="A37">
        <v>36</v>
      </c>
      <c r="B37">
        <v>1</v>
      </c>
      <c r="C37" t="s">
        <v>108</v>
      </c>
      <c r="D37" t="s">
        <v>123</v>
      </c>
      <c r="E37" t="s">
        <v>467</v>
      </c>
      <c r="I37" t="s">
        <v>105</v>
      </c>
      <c r="J37" t="s">
        <v>13</v>
      </c>
      <c r="K37" t="s">
        <v>103</v>
      </c>
      <c r="L37" t="s">
        <v>17</v>
      </c>
      <c r="M37" t="s">
        <v>13</v>
      </c>
      <c r="N37">
        <v>10</v>
      </c>
    </row>
    <row r="38" spans="1:14" x14ac:dyDescent="0.25">
      <c r="A38">
        <v>37</v>
      </c>
      <c r="B38">
        <v>1</v>
      </c>
      <c r="C38" t="s">
        <v>270</v>
      </c>
      <c r="D38" t="s">
        <v>123</v>
      </c>
      <c r="E38" t="s">
        <v>467</v>
      </c>
      <c r="F38" t="s">
        <v>3487</v>
      </c>
      <c r="I38" t="s">
        <v>105</v>
      </c>
      <c r="J38" t="s">
        <v>13</v>
      </c>
      <c r="K38" t="s">
        <v>103</v>
      </c>
      <c r="L38" t="s">
        <v>17</v>
      </c>
      <c r="M38" t="s">
        <v>112</v>
      </c>
      <c r="N38">
        <v>15</v>
      </c>
    </row>
    <row r="39" spans="1:14" x14ac:dyDescent="0.25">
      <c r="A39">
        <v>38</v>
      </c>
      <c r="B39">
        <v>1</v>
      </c>
      <c r="C39" t="s">
        <v>109</v>
      </c>
      <c r="D39" t="s">
        <v>123</v>
      </c>
      <c r="E39" t="s">
        <v>467</v>
      </c>
      <c r="F39" t="s">
        <v>2257</v>
      </c>
      <c r="I39" t="s">
        <v>105</v>
      </c>
      <c r="J39" t="s">
        <v>13</v>
      </c>
      <c r="K39" t="s">
        <v>110</v>
      </c>
      <c r="L39" t="s">
        <v>17</v>
      </c>
      <c r="M39" t="s">
        <v>13</v>
      </c>
      <c r="N39">
        <v>10</v>
      </c>
    </row>
    <row r="40" spans="1:14" x14ac:dyDescent="0.25">
      <c r="A40">
        <v>39</v>
      </c>
      <c r="B40">
        <v>1</v>
      </c>
      <c r="C40" t="s">
        <v>536</v>
      </c>
      <c r="D40" t="s">
        <v>123</v>
      </c>
      <c r="E40" t="s">
        <v>2345</v>
      </c>
      <c r="I40" t="s">
        <v>163</v>
      </c>
      <c r="J40" t="s">
        <v>13</v>
      </c>
      <c r="K40" t="s">
        <v>117</v>
      </c>
      <c r="L40" t="s">
        <v>449</v>
      </c>
      <c r="M40" t="s">
        <v>425</v>
      </c>
      <c r="N40">
        <v>10</v>
      </c>
    </row>
    <row r="41" spans="1:14" x14ac:dyDescent="0.25">
      <c r="A41">
        <v>40</v>
      </c>
      <c r="B41">
        <v>1</v>
      </c>
      <c r="C41" t="s">
        <v>111</v>
      </c>
      <c r="D41" t="s">
        <v>123</v>
      </c>
      <c r="E41" t="s">
        <v>467</v>
      </c>
      <c r="F41" t="s">
        <v>3488</v>
      </c>
      <c r="I41" t="s">
        <v>105</v>
      </c>
      <c r="J41" t="s">
        <v>112</v>
      </c>
      <c r="K41" t="s">
        <v>103</v>
      </c>
      <c r="L41" t="s">
        <v>17</v>
      </c>
      <c r="M41" t="s">
        <v>13</v>
      </c>
      <c r="N41">
        <v>10</v>
      </c>
    </row>
    <row r="42" spans="1:14" x14ac:dyDescent="0.25">
      <c r="A42">
        <v>41</v>
      </c>
      <c r="B42">
        <v>1</v>
      </c>
      <c r="C42" t="s">
        <v>537</v>
      </c>
      <c r="D42" t="s">
        <v>123</v>
      </c>
      <c r="E42" t="s">
        <v>467</v>
      </c>
      <c r="F42" t="s">
        <v>3488</v>
      </c>
      <c r="G42" t="s">
        <v>2345</v>
      </c>
      <c r="I42" t="s">
        <v>105</v>
      </c>
      <c r="J42" t="s">
        <v>13</v>
      </c>
      <c r="K42" t="s">
        <v>142</v>
      </c>
      <c r="L42" t="s">
        <v>28</v>
      </c>
      <c r="M42" t="s">
        <v>431</v>
      </c>
      <c r="N42">
        <v>10</v>
      </c>
    </row>
    <row r="43" spans="1:14" x14ac:dyDescent="0.25">
      <c r="A43">
        <v>42</v>
      </c>
      <c r="B43">
        <v>1</v>
      </c>
      <c r="C43" t="s">
        <v>538</v>
      </c>
      <c r="D43" t="s">
        <v>123</v>
      </c>
      <c r="E43" t="s">
        <v>126</v>
      </c>
      <c r="F43" t="s">
        <v>467</v>
      </c>
      <c r="I43" t="s">
        <v>105</v>
      </c>
      <c r="J43" t="s">
        <v>13</v>
      </c>
      <c r="K43" t="s">
        <v>146</v>
      </c>
      <c r="L43" t="s">
        <v>12</v>
      </c>
      <c r="M43" t="s">
        <v>130</v>
      </c>
      <c r="N43">
        <v>5</v>
      </c>
    </row>
    <row r="44" spans="1:14" x14ac:dyDescent="0.25">
      <c r="A44">
        <v>43</v>
      </c>
      <c r="B44">
        <v>1</v>
      </c>
      <c r="C44" t="s">
        <v>113</v>
      </c>
      <c r="D44" t="s">
        <v>123</v>
      </c>
      <c r="E44" t="s">
        <v>467</v>
      </c>
      <c r="I44" t="s">
        <v>105</v>
      </c>
      <c r="J44" t="s">
        <v>13</v>
      </c>
      <c r="K44" t="s">
        <v>110</v>
      </c>
      <c r="L44" t="s">
        <v>17</v>
      </c>
      <c r="M44" t="s">
        <v>13</v>
      </c>
      <c r="N44">
        <v>10</v>
      </c>
    </row>
    <row r="45" spans="1:14" x14ac:dyDescent="0.25">
      <c r="A45">
        <v>44</v>
      </c>
      <c r="B45">
        <v>1</v>
      </c>
      <c r="C45" t="s">
        <v>271</v>
      </c>
      <c r="D45" t="s">
        <v>115</v>
      </c>
      <c r="E45" t="s">
        <v>3488</v>
      </c>
      <c r="I45" t="s">
        <v>116</v>
      </c>
      <c r="J45" t="s">
        <v>13</v>
      </c>
      <c r="K45" t="s">
        <v>103</v>
      </c>
      <c r="L45" t="s">
        <v>12</v>
      </c>
      <c r="M45" t="s">
        <v>112</v>
      </c>
      <c r="N45">
        <v>5</v>
      </c>
    </row>
    <row r="46" spans="1:14" x14ac:dyDescent="0.25">
      <c r="A46">
        <v>45</v>
      </c>
      <c r="B46">
        <v>1</v>
      </c>
      <c r="C46" t="s">
        <v>539</v>
      </c>
      <c r="D46" t="s">
        <v>123</v>
      </c>
      <c r="E46" t="s">
        <v>2345</v>
      </c>
      <c r="I46" t="s">
        <v>116</v>
      </c>
      <c r="J46" t="s">
        <v>13</v>
      </c>
      <c r="K46" t="s">
        <v>142</v>
      </c>
      <c r="L46" t="s">
        <v>28</v>
      </c>
      <c r="M46" t="s">
        <v>425</v>
      </c>
      <c r="N46">
        <v>10</v>
      </c>
    </row>
    <row r="47" spans="1:14" x14ac:dyDescent="0.25">
      <c r="A47">
        <v>46</v>
      </c>
      <c r="B47">
        <v>1</v>
      </c>
      <c r="C47" t="s">
        <v>540</v>
      </c>
      <c r="D47" t="s">
        <v>126</v>
      </c>
      <c r="I47" t="s">
        <v>133</v>
      </c>
      <c r="J47" t="s">
        <v>13</v>
      </c>
      <c r="K47" t="s">
        <v>142</v>
      </c>
      <c r="L47" t="s">
        <v>28</v>
      </c>
      <c r="M47" t="s">
        <v>425</v>
      </c>
      <c r="N47">
        <v>15</v>
      </c>
    </row>
    <row r="48" spans="1:14" x14ac:dyDescent="0.25">
      <c r="A48">
        <v>47</v>
      </c>
      <c r="B48">
        <v>1</v>
      </c>
      <c r="C48" t="s">
        <v>213</v>
      </c>
      <c r="D48" t="s">
        <v>119</v>
      </c>
      <c r="I48" t="s">
        <v>102</v>
      </c>
      <c r="J48" t="s">
        <v>112</v>
      </c>
      <c r="K48" t="s">
        <v>146</v>
      </c>
      <c r="L48" t="s">
        <v>12</v>
      </c>
      <c r="M48" t="s">
        <v>13</v>
      </c>
      <c r="N48">
        <v>0</v>
      </c>
    </row>
    <row r="49" spans="1:14" x14ac:dyDescent="0.25">
      <c r="A49">
        <v>48</v>
      </c>
      <c r="B49">
        <v>1</v>
      </c>
      <c r="C49" t="s">
        <v>541</v>
      </c>
      <c r="D49" t="s">
        <v>123</v>
      </c>
      <c r="E49" t="s">
        <v>2345</v>
      </c>
      <c r="I49" t="s">
        <v>116</v>
      </c>
      <c r="J49" t="s">
        <v>13</v>
      </c>
      <c r="K49" t="s">
        <v>142</v>
      </c>
      <c r="L49" t="s">
        <v>28</v>
      </c>
      <c r="M49" t="s">
        <v>425</v>
      </c>
      <c r="N49">
        <v>10</v>
      </c>
    </row>
    <row r="50" spans="1:14" x14ac:dyDescent="0.25">
      <c r="A50">
        <v>49</v>
      </c>
      <c r="B50">
        <v>1</v>
      </c>
      <c r="C50" t="s">
        <v>477</v>
      </c>
      <c r="D50" t="s">
        <v>126</v>
      </c>
      <c r="E50" t="s">
        <v>2345</v>
      </c>
      <c r="I50" t="s">
        <v>133</v>
      </c>
      <c r="J50" t="s">
        <v>112</v>
      </c>
      <c r="K50" t="s">
        <v>142</v>
      </c>
      <c r="L50" t="s">
        <v>28</v>
      </c>
      <c r="M50" t="s">
        <v>425</v>
      </c>
      <c r="N50">
        <v>20</v>
      </c>
    </row>
    <row r="51" spans="1:14" x14ac:dyDescent="0.25">
      <c r="A51">
        <v>50</v>
      </c>
      <c r="B51">
        <v>1</v>
      </c>
      <c r="C51" t="s">
        <v>478</v>
      </c>
      <c r="D51" t="s">
        <v>126</v>
      </c>
      <c r="E51" t="s">
        <v>3487</v>
      </c>
      <c r="F51" t="s">
        <v>2345</v>
      </c>
      <c r="I51" t="s">
        <v>133</v>
      </c>
      <c r="J51" t="s">
        <v>112</v>
      </c>
      <c r="K51" t="s">
        <v>142</v>
      </c>
      <c r="L51" t="s">
        <v>28</v>
      </c>
      <c r="M51" t="s">
        <v>425</v>
      </c>
      <c r="N51">
        <v>25</v>
      </c>
    </row>
    <row r="52" spans="1:14" x14ac:dyDescent="0.25">
      <c r="A52">
        <v>51</v>
      </c>
      <c r="B52">
        <v>1</v>
      </c>
      <c r="C52" t="s">
        <v>479</v>
      </c>
      <c r="D52" t="s">
        <v>123</v>
      </c>
      <c r="E52" t="s">
        <v>2345</v>
      </c>
      <c r="I52" t="s">
        <v>102</v>
      </c>
      <c r="J52" t="s">
        <v>112</v>
      </c>
      <c r="K52" t="s">
        <v>480</v>
      </c>
      <c r="L52" t="s">
        <v>28</v>
      </c>
      <c r="M52" t="s">
        <v>425</v>
      </c>
      <c r="N52">
        <v>30</v>
      </c>
    </row>
    <row r="53" spans="1:14" x14ac:dyDescent="0.25">
      <c r="A53">
        <v>52</v>
      </c>
      <c r="B53">
        <v>1</v>
      </c>
      <c r="C53" t="s">
        <v>481</v>
      </c>
      <c r="D53" t="s">
        <v>126</v>
      </c>
      <c r="E53" t="s">
        <v>2345</v>
      </c>
      <c r="F53" t="s">
        <v>3497</v>
      </c>
      <c r="I53" t="s">
        <v>102</v>
      </c>
      <c r="J53" t="s">
        <v>460</v>
      </c>
      <c r="K53" t="s">
        <v>480</v>
      </c>
      <c r="L53" t="s">
        <v>28</v>
      </c>
      <c r="M53" t="s">
        <v>425</v>
      </c>
      <c r="N53">
        <v>35</v>
      </c>
    </row>
    <row r="54" spans="1:14" x14ac:dyDescent="0.25">
      <c r="A54">
        <v>53</v>
      </c>
      <c r="B54">
        <v>1</v>
      </c>
      <c r="C54" t="s">
        <v>214</v>
      </c>
      <c r="D54" t="s">
        <v>115</v>
      </c>
      <c r="E54" t="s">
        <v>472</v>
      </c>
      <c r="F54" t="s">
        <v>2288</v>
      </c>
      <c r="G54" t="s">
        <v>3507</v>
      </c>
      <c r="I54" t="s">
        <v>116</v>
      </c>
      <c r="J54" t="s">
        <v>13</v>
      </c>
      <c r="K54" t="s">
        <v>146</v>
      </c>
      <c r="L54" t="s">
        <v>17</v>
      </c>
      <c r="M54" t="s">
        <v>13</v>
      </c>
      <c r="N54">
        <v>5</v>
      </c>
    </row>
    <row r="55" spans="1:14" x14ac:dyDescent="0.25">
      <c r="A55">
        <v>54</v>
      </c>
      <c r="B55">
        <v>1</v>
      </c>
      <c r="C55" t="s">
        <v>272</v>
      </c>
      <c r="D55" t="s">
        <v>3432</v>
      </c>
      <c r="E55" t="s">
        <v>472</v>
      </c>
      <c r="F55" t="s">
        <v>2288</v>
      </c>
      <c r="G55" t="s">
        <v>3507</v>
      </c>
      <c r="I55" t="s">
        <v>133</v>
      </c>
      <c r="J55" t="s">
        <v>112</v>
      </c>
      <c r="K55" t="s">
        <v>103</v>
      </c>
      <c r="L55" t="s">
        <v>17</v>
      </c>
      <c r="M55" t="s">
        <v>112</v>
      </c>
      <c r="N55">
        <v>10</v>
      </c>
    </row>
    <row r="56" spans="1:14" x14ac:dyDescent="0.25">
      <c r="A56">
        <v>55</v>
      </c>
      <c r="B56">
        <v>1</v>
      </c>
      <c r="C56" t="s">
        <v>215</v>
      </c>
      <c r="D56" t="s">
        <v>119</v>
      </c>
      <c r="I56" t="s">
        <v>102</v>
      </c>
      <c r="J56" t="s">
        <v>112</v>
      </c>
      <c r="K56" t="s">
        <v>146</v>
      </c>
      <c r="L56" t="s">
        <v>12</v>
      </c>
      <c r="M56" t="s">
        <v>13</v>
      </c>
      <c r="N56">
        <v>0</v>
      </c>
    </row>
    <row r="57" spans="1:14" x14ac:dyDescent="0.25">
      <c r="A57">
        <v>56</v>
      </c>
      <c r="B57">
        <v>1</v>
      </c>
      <c r="C57" t="s">
        <v>273</v>
      </c>
      <c r="D57" t="s">
        <v>3432</v>
      </c>
      <c r="E57" t="s">
        <v>472</v>
      </c>
      <c r="F57" t="s">
        <v>2288</v>
      </c>
      <c r="G57" t="s">
        <v>3507</v>
      </c>
      <c r="I57" t="s">
        <v>133</v>
      </c>
      <c r="J57" t="s">
        <v>112</v>
      </c>
      <c r="K57" t="s">
        <v>103</v>
      </c>
      <c r="L57" t="s">
        <v>17</v>
      </c>
      <c r="M57" t="s">
        <v>112</v>
      </c>
      <c r="N57">
        <v>10</v>
      </c>
    </row>
    <row r="58" spans="1:14" x14ac:dyDescent="0.25">
      <c r="A58">
        <v>57</v>
      </c>
      <c r="B58">
        <v>1</v>
      </c>
      <c r="C58" t="s">
        <v>274</v>
      </c>
      <c r="D58" t="s">
        <v>3433</v>
      </c>
      <c r="E58" t="s">
        <v>472</v>
      </c>
      <c r="F58" t="s">
        <v>2288</v>
      </c>
      <c r="G58" t="s">
        <v>3507</v>
      </c>
      <c r="I58" t="s">
        <v>202</v>
      </c>
      <c r="J58" t="s">
        <v>146</v>
      </c>
      <c r="K58" t="s">
        <v>103</v>
      </c>
      <c r="L58" t="s">
        <v>17</v>
      </c>
      <c r="M58" t="s">
        <v>112</v>
      </c>
      <c r="N58">
        <v>15</v>
      </c>
    </row>
    <row r="59" spans="1:14" x14ac:dyDescent="0.25">
      <c r="A59">
        <v>58</v>
      </c>
      <c r="B59">
        <v>1</v>
      </c>
      <c r="C59" t="s">
        <v>114</v>
      </c>
      <c r="D59" t="s">
        <v>115</v>
      </c>
      <c r="I59" t="s">
        <v>116</v>
      </c>
      <c r="J59" t="s">
        <v>13</v>
      </c>
      <c r="K59" t="s">
        <v>117</v>
      </c>
      <c r="L59" t="s">
        <v>21</v>
      </c>
      <c r="M59" t="s">
        <v>13</v>
      </c>
      <c r="N59">
        <v>5</v>
      </c>
    </row>
    <row r="60" spans="1:14" x14ac:dyDescent="0.25">
      <c r="A60">
        <v>59</v>
      </c>
      <c r="B60">
        <v>1</v>
      </c>
      <c r="C60" t="s">
        <v>275</v>
      </c>
      <c r="D60" t="s">
        <v>115</v>
      </c>
      <c r="E60" t="s">
        <v>475</v>
      </c>
      <c r="I60" t="s">
        <v>116</v>
      </c>
      <c r="J60" t="s">
        <v>13</v>
      </c>
      <c r="K60" t="s">
        <v>137</v>
      </c>
      <c r="L60" t="s">
        <v>26</v>
      </c>
      <c r="M60" t="s">
        <v>112</v>
      </c>
      <c r="N60">
        <v>5</v>
      </c>
    </row>
    <row r="61" spans="1:14" x14ac:dyDescent="0.25">
      <c r="A61">
        <v>60</v>
      </c>
      <c r="B61">
        <v>1</v>
      </c>
      <c r="C61" t="s">
        <v>118</v>
      </c>
      <c r="D61" t="s">
        <v>119</v>
      </c>
      <c r="I61" t="s">
        <v>102</v>
      </c>
      <c r="J61" t="s">
        <v>13</v>
      </c>
      <c r="K61" t="s">
        <v>117</v>
      </c>
      <c r="L61" t="s">
        <v>21</v>
      </c>
      <c r="M61" t="s">
        <v>13</v>
      </c>
      <c r="N61">
        <v>5</v>
      </c>
    </row>
    <row r="62" spans="1:14" x14ac:dyDescent="0.25">
      <c r="A62">
        <v>61</v>
      </c>
      <c r="B62">
        <v>1</v>
      </c>
      <c r="C62" t="s">
        <v>276</v>
      </c>
      <c r="D62" t="s">
        <v>119</v>
      </c>
      <c r="E62" t="s">
        <v>475</v>
      </c>
      <c r="I62" t="s">
        <v>102</v>
      </c>
      <c r="J62" t="s">
        <v>13</v>
      </c>
      <c r="K62" t="s">
        <v>137</v>
      </c>
      <c r="L62" t="s">
        <v>26</v>
      </c>
      <c r="M62" t="s">
        <v>112</v>
      </c>
      <c r="N62">
        <v>10</v>
      </c>
    </row>
    <row r="63" spans="1:14" x14ac:dyDescent="0.25">
      <c r="A63">
        <v>62</v>
      </c>
      <c r="B63">
        <v>1</v>
      </c>
      <c r="C63" t="s">
        <v>120</v>
      </c>
      <c r="D63" t="s">
        <v>123</v>
      </c>
      <c r="E63" t="s">
        <v>475</v>
      </c>
      <c r="F63" t="s">
        <v>3487</v>
      </c>
      <c r="I63" t="s">
        <v>116</v>
      </c>
      <c r="J63" t="s">
        <v>13</v>
      </c>
      <c r="K63" t="s">
        <v>117</v>
      </c>
      <c r="L63" t="s">
        <v>21</v>
      </c>
      <c r="M63" t="s">
        <v>13</v>
      </c>
      <c r="N63">
        <v>10</v>
      </c>
    </row>
    <row r="64" spans="1:14" x14ac:dyDescent="0.25">
      <c r="A64">
        <v>63</v>
      </c>
      <c r="B64">
        <v>1</v>
      </c>
      <c r="C64" t="s">
        <v>121</v>
      </c>
      <c r="D64" t="s">
        <v>123</v>
      </c>
      <c r="E64" t="s">
        <v>126</v>
      </c>
      <c r="I64" t="s">
        <v>102</v>
      </c>
      <c r="J64" t="s">
        <v>112</v>
      </c>
      <c r="K64" t="s">
        <v>117</v>
      </c>
      <c r="L64" t="s">
        <v>21</v>
      </c>
      <c r="M64" t="s">
        <v>13</v>
      </c>
      <c r="N64">
        <v>5</v>
      </c>
    </row>
    <row r="65" spans="1:14" x14ac:dyDescent="0.25">
      <c r="A65">
        <v>64</v>
      </c>
      <c r="B65">
        <v>1</v>
      </c>
      <c r="C65" t="s">
        <v>277</v>
      </c>
      <c r="D65" t="s">
        <v>123</v>
      </c>
      <c r="E65" t="s">
        <v>126</v>
      </c>
      <c r="F65" t="s">
        <v>475</v>
      </c>
      <c r="I65" t="s">
        <v>102</v>
      </c>
      <c r="J65" t="s">
        <v>112</v>
      </c>
      <c r="K65" t="s">
        <v>137</v>
      </c>
      <c r="L65" t="s">
        <v>26</v>
      </c>
      <c r="M65" t="s">
        <v>112</v>
      </c>
      <c r="N65">
        <v>10</v>
      </c>
    </row>
    <row r="66" spans="1:14" x14ac:dyDescent="0.25">
      <c r="A66">
        <v>65</v>
      </c>
      <c r="B66">
        <v>1</v>
      </c>
      <c r="C66" t="s">
        <v>122</v>
      </c>
      <c r="D66" t="s">
        <v>123</v>
      </c>
      <c r="I66" t="s">
        <v>102</v>
      </c>
      <c r="J66" t="s">
        <v>112</v>
      </c>
      <c r="K66" t="s">
        <v>117</v>
      </c>
      <c r="L66" t="s">
        <v>21</v>
      </c>
      <c r="M66" t="s">
        <v>13</v>
      </c>
      <c r="N66">
        <v>5</v>
      </c>
    </row>
    <row r="67" spans="1:14" x14ac:dyDescent="0.25">
      <c r="A67">
        <v>66</v>
      </c>
      <c r="B67">
        <v>1</v>
      </c>
      <c r="C67" t="s">
        <v>278</v>
      </c>
      <c r="D67" t="s">
        <v>123</v>
      </c>
      <c r="E67" t="s">
        <v>475</v>
      </c>
      <c r="I67" t="s">
        <v>102</v>
      </c>
      <c r="J67" t="s">
        <v>112</v>
      </c>
      <c r="K67" t="s">
        <v>137</v>
      </c>
      <c r="L67" t="s">
        <v>26</v>
      </c>
      <c r="M67" t="s">
        <v>112</v>
      </c>
      <c r="N67">
        <v>5</v>
      </c>
    </row>
    <row r="68" spans="1:14" x14ac:dyDescent="0.25">
      <c r="A68">
        <v>67</v>
      </c>
      <c r="B68">
        <v>1</v>
      </c>
      <c r="C68" t="s">
        <v>216</v>
      </c>
      <c r="D68" t="s">
        <v>119</v>
      </c>
      <c r="I68" t="s">
        <v>102</v>
      </c>
      <c r="J68" t="s">
        <v>112</v>
      </c>
      <c r="K68" t="s">
        <v>146</v>
      </c>
      <c r="L68" t="s">
        <v>12</v>
      </c>
      <c r="M68" t="s">
        <v>13</v>
      </c>
      <c r="N68">
        <v>0</v>
      </c>
    </row>
    <row r="69" spans="1:14" x14ac:dyDescent="0.25">
      <c r="A69">
        <v>68</v>
      </c>
      <c r="B69">
        <v>1</v>
      </c>
      <c r="C69" t="s">
        <v>124</v>
      </c>
      <c r="D69" t="s">
        <v>119</v>
      </c>
      <c r="I69" t="s">
        <v>102</v>
      </c>
      <c r="J69" t="s">
        <v>13</v>
      </c>
      <c r="K69" t="s">
        <v>117</v>
      </c>
      <c r="L69" t="s">
        <v>21</v>
      </c>
      <c r="M69" t="s">
        <v>13</v>
      </c>
      <c r="N69">
        <v>5</v>
      </c>
    </row>
    <row r="70" spans="1:14" x14ac:dyDescent="0.25">
      <c r="A70">
        <v>69</v>
      </c>
      <c r="B70">
        <v>1</v>
      </c>
      <c r="C70" t="s">
        <v>279</v>
      </c>
      <c r="D70" t="s">
        <v>119</v>
      </c>
      <c r="E70" t="s">
        <v>475</v>
      </c>
      <c r="I70" t="s">
        <v>102</v>
      </c>
      <c r="J70" t="s">
        <v>13</v>
      </c>
      <c r="K70" t="s">
        <v>137</v>
      </c>
      <c r="L70" t="s">
        <v>26</v>
      </c>
      <c r="M70" t="s">
        <v>112</v>
      </c>
      <c r="N70">
        <v>10</v>
      </c>
    </row>
    <row r="71" spans="1:14" x14ac:dyDescent="0.25">
      <c r="A71">
        <v>70</v>
      </c>
      <c r="B71">
        <v>1</v>
      </c>
      <c r="C71" t="s">
        <v>125</v>
      </c>
      <c r="D71" t="s">
        <v>126</v>
      </c>
      <c r="I71" t="s">
        <v>127</v>
      </c>
      <c r="J71" t="s">
        <v>13</v>
      </c>
      <c r="K71" t="s">
        <v>117</v>
      </c>
      <c r="L71" t="s">
        <v>21</v>
      </c>
      <c r="M71" t="s">
        <v>13</v>
      </c>
      <c r="N71">
        <v>10</v>
      </c>
    </row>
    <row r="72" spans="1:14" x14ac:dyDescent="0.25">
      <c r="A72">
        <v>71</v>
      </c>
      <c r="B72">
        <v>1</v>
      </c>
      <c r="C72" t="s">
        <v>280</v>
      </c>
      <c r="D72" t="s">
        <v>126</v>
      </c>
      <c r="E72" t="s">
        <v>475</v>
      </c>
      <c r="F72" t="s">
        <v>2223</v>
      </c>
      <c r="I72" t="s">
        <v>127</v>
      </c>
      <c r="J72" t="s">
        <v>13</v>
      </c>
      <c r="K72" t="s">
        <v>137</v>
      </c>
      <c r="L72" t="s">
        <v>26</v>
      </c>
      <c r="M72" t="s">
        <v>112</v>
      </c>
      <c r="N72">
        <v>10</v>
      </c>
    </row>
    <row r="73" spans="1:14" x14ac:dyDescent="0.25">
      <c r="A73">
        <v>72</v>
      </c>
      <c r="B73">
        <v>1</v>
      </c>
      <c r="C73" t="s">
        <v>128</v>
      </c>
      <c r="D73" t="s">
        <v>126</v>
      </c>
      <c r="E73" t="s">
        <v>3487</v>
      </c>
      <c r="I73" t="s">
        <v>127</v>
      </c>
      <c r="J73" t="s">
        <v>13</v>
      </c>
      <c r="K73" t="s">
        <v>117</v>
      </c>
      <c r="L73" t="s">
        <v>21</v>
      </c>
      <c r="M73" t="s">
        <v>13</v>
      </c>
      <c r="N73">
        <v>10</v>
      </c>
    </row>
    <row r="74" spans="1:14" x14ac:dyDescent="0.25">
      <c r="A74">
        <v>73</v>
      </c>
      <c r="B74">
        <v>1</v>
      </c>
      <c r="C74" t="s">
        <v>281</v>
      </c>
      <c r="D74" t="s">
        <v>126</v>
      </c>
      <c r="E74" t="s">
        <v>475</v>
      </c>
      <c r="F74" t="s">
        <v>3487</v>
      </c>
      <c r="G74" t="s">
        <v>2223</v>
      </c>
      <c r="I74" t="s">
        <v>127</v>
      </c>
      <c r="J74" t="s">
        <v>13</v>
      </c>
      <c r="K74" t="s">
        <v>137</v>
      </c>
      <c r="L74" t="s">
        <v>26</v>
      </c>
      <c r="M74" t="s">
        <v>112</v>
      </c>
      <c r="N74">
        <v>15</v>
      </c>
    </row>
    <row r="75" spans="1:14" x14ac:dyDescent="0.25">
      <c r="A75">
        <v>74</v>
      </c>
      <c r="B75">
        <v>1</v>
      </c>
      <c r="C75" t="s">
        <v>129</v>
      </c>
      <c r="D75" t="s">
        <v>126</v>
      </c>
      <c r="E75" t="s">
        <v>2223</v>
      </c>
      <c r="I75" t="s">
        <v>127</v>
      </c>
      <c r="J75" t="s">
        <v>130</v>
      </c>
      <c r="K75" t="s">
        <v>117</v>
      </c>
      <c r="L75" t="s">
        <v>21</v>
      </c>
      <c r="M75" t="s">
        <v>13</v>
      </c>
      <c r="N75">
        <v>15</v>
      </c>
    </row>
    <row r="76" spans="1:14" x14ac:dyDescent="0.25">
      <c r="A76">
        <v>75</v>
      </c>
      <c r="B76">
        <v>1</v>
      </c>
      <c r="C76" t="s">
        <v>282</v>
      </c>
      <c r="D76" t="s">
        <v>126</v>
      </c>
      <c r="E76" t="s">
        <v>475</v>
      </c>
      <c r="F76" t="s">
        <v>3497</v>
      </c>
      <c r="I76" t="s">
        <v>127</v>
      </c>
      <c r="J76" t="s">
        <v>130</v>
      </c>
      <c r="K76" t="s">
        <v>137</v>
      </c>
      <c r="L76" t="s">
        <v>26</v>
      </c>
      <c r="M76" t="s">
        <v>112</v>
      </c>
      <c r="N76">
        <v>15</v>
      </c>
    </row>
    <row r="77" spans="1:14" x14ac:dyDescent="0.25">
      <c r="A77">
        <v>76</v>
      </c>
      <c r="B77">
        <v>1</v>
      </c>
      <c r="C77" t="s">
        <v>131</v>
      </c>
      <c r="D77" t="s">
        <v>126</v>
      </c>
      <c r="E77" t="s">
        <v>3487</v>
      </c>
      <c r="F77" t="s">
        <v>2223</v>
      </c>
      <c r="I77" t="s">
        <v>127</v>
      </c>
      <c r="J77" t="s">
        <v>130</v>
      </c>
      <c r="K77" t="s">
        <v>117</v>
      </c>
      <c r="L77" t="s">
        <v>21</v>
      </c>
      <c r="M77" t="s">
        <v>13</v>
      </c>
      <c r="N77">
        <v>15</v>
      </c>
    </row>
    <row r="78" spans="1:14" x14ac:dyDescent="0.25">
      <c r="A78">
        <v>77</v>
      </c>
      <c r="B78">
        <v>1</v>
      </c>
      <c r="C78" t="s">
        <v>283</v>
      </c>
      <c r="D78" t="s">
        <v>126</v>
      </c>
      <c r="E78" t="s">
        <v>475</v>
      </c>
      <c r="F78" t="s">
        <v>3487</v>
      </c>
      <c r="G78" t="s">
        <v>3497</v>
      </c>
      <c r="I78" t="s">
        <v>127</v>
      </c>
      <c r="J78" t="s">
        <v>130</v>
      </c>
      <c r="K78" t="s">
        <v>137</v>
      </c>
      <c r="L78" t="s">
        <v>26</v>
      </c>
      <c r="M78" t="s">
        <v>112</v>
      </c>
      <c r="N78">
        <v>20</v>
      </c>
    </row>
    <row r="79" spans="1:14" x14ac:dyDescent="0.25">
      <c r="A79">
        <v>78</v>
      </c>
      <c r="B79">
        <v>1</v>
      </c>
      <c r="C79" t="s">
        <v>132</v>
      </c>
      <c r="D79" t="s">
        <v>123</v>
      </c>
      <c r="E79" t="s">
        <v>126</v>
      </c>
      <c r="F79" t="s">
        <v>3508</v>
      </c>
      <c r="G79" t="s">
        <v>2223</v>
      </c>
      <c r="I79" t="s">
        <v>133</v>
      </c>
      <c r="J79" t="s">
        <v>112</v>
      </c>
      <c r="K79" t="s">
        <v>110</v>
      </c>
      <c r="L79" t="s">
        <v>12</v>
      </c>
      <c r="M79" t="s">
        <v>13</v>
      </c>
      <c r="N79">
        <v>10</v>
      </c>
    </row>
    <row r="80" spans="1:14" x14ac:dyDescent="0.25">
      <c r="A80">
        <v>79</v>
      </c>
      <c r="B80">
        <v>1</v>
      </c>
      <c r="C80" t="s">
        <v>482</v>
      </c>
      <c r="D80" t="s">
        <v>123</v>
      </c>
      <c r="E80" t="s">
        <v>126</v>
      </c>
      <c r="F80" t="s">
        <v>2308</v>
      </c>
      <c r="I80" t="s">
        <v>102</v>
      </c>
      <c r="J80" t="s">
        <v>112</v>
      </c>
      <c r="K80" t="s">
        <v>117</v>
      </c>
      <c r="L80" t="s">
        <v>26</v>
      </c>
      <c r="M80" t="s">
        <v>425</v>
      </c>
      <c r="N80">
        <v>10</v>
      </c>
    </row>
    <row r="81" spans="1:14" x14ac:dyDescent="0.25">
      <c r="A81">
        <v>80</v>
      </c>
      <c r="B81">
        <v>1</v>
      </c>
      <c r="C81" t="s">
        <v>217</v>
      </c>
      <c r="D81" t="s">
        <v>218</v>
      </c>
      <c r="I81" t="s">
        <v>127</v>
      </c>
      <c r="J81" t="s">
        <v>107</v>
      </c>
      <c r="K81" t="s">
        <v>146</v>
      </c>
      <c r="L81" t="s">
        <v>12</v>
      </c>
      <c r="M81" t="s">
        <v>13</v>
      </c>
      <c r="N81">
        <v>5</v>
      </c>
    </row>
    <row r="82" spans="1:14" x14ac:dyDescent="0.25">
      <c r="A82">
        <v>81</v>
      </c>
      <c r="B82">
        <v>1</v>
      </c>
      <c r="C82" t="s">
        <v>219</v>
      </c>
      <c r="D82" t="s">
        <v>218</v>
      </c>
      <c r="E82" t="s">
        <v>3487</v>
      </c>
      <c r="I82" t="s">
        <v>127</v>
      </c>
      <c r="J82" t="s">
        <v>107</v>
      </c>
      <c r="K82" t="s">
        <v>146</v>
      </c>
      <c r="L82" t="s">
        <v>12</v>
      </c>
      <c r="M82" t="s">
        <v>13</v>
      </c>
      <c r="N82">
        <v>10</v>
      </c>
    </row>
    <row r="83" spans="1:14" x14ac:dyDescent="0.25">
      <c r="A83">
        <v>82</v>
      </c>
      <c r="B83">
        <v>1</v>
      </c>
      <c r="C83" t="s">
        <v>220</v>
      </c>
      <c r="D83" t="s">
        <v>218</v>
      </c>
      <c r="I83" t="s">
        <v>127</v>
      </c>
      <c r="J83" t="s">
        <v>107</v>
      </c>
      <c r="K83" t="s">
        <v>146</v>
      </c>
      <c r="L83" t="s">
        <v>17</v>
      </c>
      <c r="M83" t="s">
        <v>13</v>
      </c>
      <c r="N83">
        <v>5</v>
      </c>
    </row>
    <row r="84" spans="1:14" x14ac:dyDescent="0.25">
      <c r="A84">
        <v>83</v>
      </c>
      <c r="B84">
        <v>1</v>
      </c>
      <c r="C84" t="s">
        <v>284</v>
      </c>
      <c r="D84" t="s">
        <v>126</v>
      </c>
      <c r="I84" t="s">
        <v>160</v>
      </c>
      <c r="J84" t="s">
        <v>107</v>
      </c>
      <c r="K84" t="s">
        <v>137</v>
      </c>
      <c r="L84" t="s">
        <v>17</v>
      </c>
      <c r="M84" t="s">
        <v>112</v>
      </c>
      <c r="N84">
        <v>20</v>
      </c>
    </row>
    <row r="85" spans="1:14" x14ac:dyDescent="0.25">
      <c r="A85">
        <v>84</v>
      </c>
      <c r="B85">
        <v>1</v>
      </c>
      <c r="C85" t="s">
        <v>483</v>
      </c>
      <c r="D85" t="s">
        <v>126</v>
      </c>
      <c r="I85" t="s">
        <v>160</v>
      </c>
      <c r="J85" t="s">
        <v>146</v>
      </c>
      <c r="K85" t="s">
        <v>142</v>
      </c>
      <c r="L85" t="s">
        <v>17</v>
      </c>
      <c r="M85" t="s">
        <v>107</v>
      </c>
      <c r="N85">
        <v>25</v>
      </c>
    </row>
    <row r="86" spans="1:14" x14ac:dyDescent="0.25">
      <c r="A86">
        <v>85</v>
      </c>
      <c r="B86">
        <v>1</v>
      </c>
      <c r="C86" t="s">
        <v>285</v>
      </c>
      <c r="D86" t="s">
        <v>126</v>
      </c>
      <c r="E86" t="s">
        <v>3487</v>
      </c>
      <c r="F86" t="s">
        <v>3495</v>
      </c>
      <c r="G86" t="s">
        <v>2320</v>
      </c>
      <c r="H86" t="s">
        <v>2426</v>
      </c>
      <c r="I86" t="s">
        <v>160</v>
      </c>
      <c r="J86" t="s">
        <v>107</v>
      </c>
      <c r="K86" t="s">
        <v>117</v>
      </c>
      <c r="L86" t="s">
        <v>17</v>
      </c>
      <c r="M86" t="s">
        <v>112</v>
      </c>
      <c r="N86">
        <v>20</v>
      </c>
    </row>
    <row r="87" spans="1:14" x14ac:dyDescent="0.25">
      <c r="A87">
        <v>86</v>
      </c>
      <c r="B87">
        <v>1</v>
      </c>
      <c r="C87" t="s">
        <v>484</v>
      </c>
      <c r="D87" t="s">
        <v>126</v>
      </c>
      <c r="E87" t="s">
        <v>3500</v>
      </c>
      <c r="F87" t="s">
        <v>2223</v>
      </c>
      <c r="I87" t="s">
        <v>485</v>
      </c>
      <c r="J87" t="s">
        <v>107</v>
      </c>
      <c r="K87" t="s">
        <v>486</v>
      </c>
      <c r="L87" t="s">
        <v>17</v>
      </c>
      <c r="M87" t="s">
        <v>431</v>
      </c>
      <c r="N87">
        <v>50</v>
      </c>
    </row>
    <row r="88" spans="1:14" x14ac:dyDescent="0.25">
      <c r="A88">
        <v>87</v>
      </c>
      <c r="B88">
        <v>1</v>
      </c>
      <c r="C88" t="s">
        <v>487</v>
      </c>
      <c r="D88" t="s">
        <v>126</v>
      </c>
      <c r="E88" t="s">
        <v>173</v>
      </c>
      <c r="I88" t="s">
        <v>160</v>
      </c>
      <c r="J88" t="s">
        <v>146</v>
      </c>
      <c r="K88" t="s">
        <v>142</v>
      </c>
      <c r="L88" t="s">
        <v>17</v>
      </c>
      <c r="M88" t="s">
        <v>107</v>
      </c>
      <c r="N88">
        <v>30</v>
      </c>
    </row>
    <row r="89" spans="1:14" x14ac:dyDescent="0.25">
      <c r="A89">
        <v>88</v>
      </c>
      <c r="B89">
        <v>1</v>
      </c>
      <c r="C89" t="s">
        <v>542</v>
      </c>
      <c r="D89" t="s">
        <v>126</v>
      </c>
      <c r="E89" t="s">
        <v>3487</v>
      </c>
      <c r="I89" t="s">
        <v>160</v>
      </c>
      <c r="J89" t="s">
        <v>13</v>
      </c>
      <c r="K89" t="s">
        <v>490</v>
      </c>
      <c r="L89" t="s">
        <v>26</v>
      </c>
      <c r="M89" t="s">
        <v>435</v>
      </c>
      <c r="N89">
        <v>30</v>
      </c>
    </row>
    <row r="90" spans="1:14" x14ac:dyDescent="0.25">
      <c r="A90">
        <v>89</v>
      </c>
      <c r="B90">
        <v>1</v>
      </c>
      <c r="C90" t="s">
        <v>543</v>
      </c>
      <c r="D90" t="s">
        <v>126</v>
      </c>
      <c r="I90" t="s">
        <v>160</v>
      </c>
      <c r="J90" t="s">
        <v>13</v>
      </c>
      <c r="K90" t="s">
        <v>480</v>
      </c>
      <c r="L90" t="s">
        <v>26</v>
      </c>
      <c r="M90" t="s">
        <v>435</v>
      </c>
      <c r="N90">
        <v>20</v>
      </c>
    </row>
    <row r="91" spans="1:14" x14ac:dyDescent="0.25">
      <c r="A91">
        <v>90</v>
      </c>
      <c r="B91">
        <v>1</v>
      </c>
      <c r="C91" t="s">
        <v>544</v>
      </c>
      <c r="D91" t="s">
        <v>126</v>
      </c>
      <c r="E91" t="s">
        <v>3487</v>
      </c>
      <c r="I91" t="s">
        <v>160</v>
      </c>
      <c r="J91" t="s">
        <v>13</v>
      </c>
      <c r="K91" t="s">
        <v>480</v>
      </c>
      <c r="L91" t="s">
        <v>26</v>
      </c>
      <c r="M91" t="s">
        <v>435</v>
      </c>
      <c r="N91">
        <v>25</v>
      </c>
    </row>
    <row r="92" spans="1:14" x14ac:dyDescent="0.25">
      <c r="A92">
        <v>91</v>
      </c>
      <c r="B92">
        <v>1</v>
      </c>
      <c r="C92" t="s">
        <v>488</v>
      </c>
      <c r="D92" t="s">
        <v>126</v>
      </c>
      <c r="I92" t="s">
        <v>127</v>
      </c>
      <c r="J92" t="s">
        <v>112</v>
      </c>
      <c r="K92" t="s">
        <v>486</v>
      </c>
      <c r="L92" t="s">
        <v>26</v>
      </c>
      <c r="M92" t="s">
        <v>435</v>
      </c>
      <c r="N92">
        <v>15</v>
      </c>
    </row>
    <row r="93" spans="1:14" x14ac:dyDescent="0.25">
      <c r="A93">
        <v>92</v>
      </c>
      <c r="B93">
        <v>1</v>
      </c>
      <c r="C93" t="s">
        <v>134</v>
      </c>
      <c r="D93" t="s">
        <v>126</v>
      </c>
      <c r="E93" t="s">
        <v>2407</v>
      </c>
      <c r="F93" t="s">
        <v>3488</v>
      </c>
      <c r="I93" t="s">
        <v>102</v>
      </c>
      <c r="J93" t="s">
        <v>110</v>
      </c>
      <c r="K93" t="s">
        <v>110</v>
      </c>
      <c r="L93" t="s">
        <v>12</v>
      </c>
      <c r="M93" t="s">
        <v>13</v>
      </c>
      <c r="N93">
        <v>15</v>
      </c>
    </row>
    <row r="94" spans="1:14" x14ac:dyDescent="0.25">
      <c r="A94">
        <v>93</v>
      </c>
      <c r="B94">
        <v>1</v>
      </c>
      <c r="C94" t="s">
        <v>135</v>
      </c>
      <c r="D94" t="s">
        <v>126</v>
      </c>
      <c r="E94" t="s">
        <v>3487</v>
      </c>
      <c r="F94" t="s">
        <v>2407</v>
      </c>
      <c r="G94" t="s">
        <v>3488</v>
      </c>
      <c r="I94" t="s">
        <v>102</v>
      </c>
      <c r="J94" t="s">
        <v>110</v>
      </c>
      <c r="K94" t="s">
        <v>110</v>
      </c>
      <c r="L94" t="s">
        <v>12</v>
      </c>
      <c r="M94" t="s">
        <v>13</v>
      </c>
      <c r="N94">
        <v>20</v>
      </c>
    </row>
    <row r="95" spans="1:14" x14ac:dyDescent="0.25">
      <c r="A95">
        <v>94</v>
      </c>
      <c r="B95">
        <v>1</v>
      </c>
      <c r="C95" t="s">
        <v>136</v>
      </c>
      <c r="D95" t="s">
        <v>126</v>
      </c>
      <c r="E95" t="s">
        <v>3488</v>
      </c>
      <c r="I95" t="s">
        <v>102</v>
      </c>
      <c r="J95" t="s">
        <v>137</v>
      </c>
      <c r="K95" t="s">
        <v>110</v>
      </c>
      <c r="L95" t="s">
        <v>12</v>
      </c>
      <c r="M95" t="s">
        <v>13</v>
      </c>
      <c r="N95">
        <v>15</v>
      </c>
    </row>
    <row r="96" spans="1:14" x14ac:dyDescent="0.25">
      <c r="A96">
        <v>95</v>
      </c>
      <c r="B96">
        <v>1</v>
      </c>
      <c r="C96" t="s">
        <v>286</v>
      </c>
      <c r="D96" t="s">
        <v>126</v>
      </c>
      <c r="E96" t="s">
        <v>2407</v>
      </c>
      <c r="I96" t="s">
        <v>127</v>
      </c>
      <c r="J96" t="s">
        <v>287</v>
      </c>
      <c r="K96" t="s">
        <v>110</v>
      </c>
      <c r="L96" t="s">
        <v>21</v>
      </c>
      <c r="M96" t="s">
        <v>112</v>
      </c>
      <c r="N96">
        <v>35</v>
      </c>
    </row>
    <row r="97" spans="1:14" x14ac:dyDescent="0.25">
      <c r="A97">
        <v>96</v>
      </c>
      <c r="B97">
        <v>1</v>
      </c>
      <c r="C97" t="s">
        <v>138</v>
      </c>
      <c r="D97" t="s">
        <v>115</v>
      </c>
      <c r="E97" t="s">
        <v>3504</v>
      </c>
      <c r="F97" t="s">
        <v>2296</v>
      </c>
      <c r="G97" t="s">
        <v>3488</v>
      </c>
      <c r="I97" t="s">
        <v>116</v>
      </c>
      <c r="J97" t="s">
        <v>13</v>
      </c>
      <c r="K97" t="s">
        <v>110</v>
      </c>
      <c r="L97" t="s">
        <v>17</v>
      </c>
      <c r="M97" t="s">
        <v>13</v>
      </c>
      <c r="N97">
        <v>10</v>
      </c>
    </row>
    <row r="98" spans="1:14" x14ac:dyDescent="0.25">
      <c r="A98">
        <v>97</v>
      </c>
      <c r="B98">
        <v>1</v>
      </c>
      <c r="C98" t="s">
        <v>545</v>
      </c>
      <c r="D98" t="s">
        <v>119</v>
      </c>
      <c r="E98" t="s">
        <v>3504</v>
      </c>
      <c r="F98" t="s">
        <v>2296</v>
      </c>
      <c r="G98" t="s">
        <v>3488</v>
      </c>
      <c r="I98" t="s">
        <v>202</v>
      </c>
      <c r="J98" t="s">
        <v>13</v>
      </c>
      <c r="K98" t="s">
        <v>137</v>
      </c>
      <c r="L98" t="s">
        <v>17</v>
      </c>
      <c r="M98" t="s">
        <v>130</v>
      </c>
      <c r="N98">
        <v>10</v>
      </c>
    </row>
    <row r="99" spans="1:14" x14ac:dyDescent="0.25">
      <c r="A99">
        <v>98</v>
      </c>
      <c r="B99">
        <v>1</v>
      </c>
      <c r="C99" t="s">
        <v>288</v>
      </c>
      <c r="D99" t="s">
        <v>115</v>
      </c>
      <c r="E99" t="s">
        <v>467</v>
      </c>
      <c r="F99" t="s">
        <v>123</v>
      </c>
      <c r="G99" t="s">
        <v>2340</v>
      </c>
      <c r="I99" t="s">
        <v>133</v>
      </c>
      <c r="J99" t="s">
        <v>13</v>
      </c>
      <c r="K99" t="s">
        <v>103</v>
      </c>
      <c r="L99" t="s">
        <v>17</v>
      </c>
      <c r="M99" t="s">
        <v>112</v>
      </c>
      <c r="N99">
        <v>10</v>
      </c>
    </row>
    <row r="100" spans="1:14" x14ac:dyDescent="0.25">
      <c r="A100">
        <v>99</v>
      </c>
      <c r="B100">
        <v>1</v>
      </c>
      <c r="C100" t="s">
        <v>289</v>
      </c>
      <c r="D100" t="s">
        <v>126</v>
      </c>
      <c r="E100" t="s">
        <v>467</v>
      </c>
      <c r="F100" t="s">
        <v>2340</v>
      </c>
      <c r="I100" t="s">
        <v>127</v>
      </c>
      <c r="J100" t="s">
        <v>107</v>
      </c>
      <c r="K100" t="s">
        <v>110</v>
      </c>
      <c r="L100" t="s">
        <v>17</v>
      </c>
      <c r="M100" t="s">
        <v>112</v>
      </c>
      <c r="N100">
        <v>20</v>
      </c>
    </row>
    <row r="101" spans="1:14" x14ac:dyDescent="0.25">
      <c r="A101">
        <v>100</v>
      </c>
      <c r="B101">
        <v>1</v>
      </c>
      <c r="C101" t="s">
        <v>139</v>
      </c>
      <c r="D101" t="s">
        <v>126</v>
      </c>
      <c r="I101" t="s">
        <v>102</v>
      </c>
      <c r="J101" t="s">
        <v>107</v>
      </c>
      <c r="K101" t="s">
        <v>110</v>
      </c>
      <c r="L101" t="s">
        <v>17</v>
      </c>
      <c r="M101" t="s">
        <v>13</v>
      </c>
      <c r="N101">
        <v>15</v>
      </c>
    </row>
    <row r="102" spans="1:14" x14ac:dyDescent="0.25">
      <c r="A102">
        <v>101</v>
      </c>
      <c r="B102">
        <v>1</v>
      </c>
      <c r="C102" t="s">
        <v>140</v>
      </c>
      <c r="D102" t="s">
        <v>126</v>
      </c>
      <c r="E102" t="s">
        <v>3487</v>
      </c>
      <c r="F102" t="s">
        <v>467</v>
      </c>
      <c r="G102" t="s">
        <v>2340</v>
      </c>
      <c r="I102" t="s">
        <v>102</v>
      </c>
      <c r="J102" t="s">
        <v>107</v>
      </c>
      <c r="K102" t="s">
        <v>110</v>
      </c>
      <c r="L102" t="s">
        <v>17</v>
      </c>
      <c r="M102" t="s">
        <v>13</v>
      </c>
      <c r="N102">
        <v>20</v>
      </c>
    </row>
    <row r="103" spans="1:14" x14ac:dyDescent="0.25">
      <c r="A103">
        <v>102</v>
      </c>
      <c r="B103">
        <v>1</v>
      </c>
      <c r="C103" t="s">
        <v>290</v>
      </c>
      <c r="D103" t="s">
        <v>126</v>
      </c>
      <c r="E103" t="s">
        <v>467</v>
      </c>
      <c r="F103" t="s">
        <v>2340</v>
      </c>
      <c r="I103" t="s">
        <v>127</v>
      </c>
      <c r="J103" t="s">
        <v>146</v>
      </c>
      <c r="K103" t="s">
        <v>110</v>
      </c>
      <c r="L103" t="s">
        <v>17</v>
      </c>
      <c r="M103" t="s">
        <v>112</v>
      </c>
      <c r="N103">
        <v>25</v>
      </c>
    </row>
    <row r="104" spans="1:14" x14ac:dyDescent="0.25">
      <c r="A104">
        <v>103</v>
      </c>
      <c r="B104">
        <v>1</v>
      </c>
      <c r="C104" t="s">
        <v>291</v>
      </c>
      <c r="D104" t="s">
        <v>126</v>
      </c>
      <c r="E104" t="s">
        <v>3487</v>
      </c>
      <c r="F104" t="s">
        <v>467</v>
      </c>
      <c r="G104" t="s">
        <v>2340</v>
      </c>
      <c r="I104" t="s">
        <v>127</v>
      </c>
      <c r="J104" t="s">
        <v>146</v>
      </c>
      <c r="K104" t="s">
        <v>110</v>
      </c>
      <c r="L104" t="s">
        <v>17</v>
      </c>
      <c r="M104" t="s">
        <v>112</v>
      </c>
      <c r="N104">
        <v>30</v>
      </c>
    </row>
    <row r="105" spans="1:14" x14ac:dyDescent="0.25">
      <c r="A105">
        <v>104</v>
      </c>
      <c r="B105">
        <v>1</v>
      </c>
      <c r="C105" t="s">
        <v>221</v>
      </c>
      <c r="D105" t="s">
        <v>115</v>
      </c>
      <c r="E105" t="s">
        <v>2233</v>
      </c>
      <c r="I105" t="s">
        <v>116</v>
      </c>
      <c r="J105" t="s">
        <v>103</v>
      </c>
      <c r="K105" t="s">
        <v>146</v>
      </c>
      <c r="L105" t="s">
        <v>12</v>
      </c>
      <c r="M105" t="s">
        <v>13</v>
      </c>
      <c r="N105">
        <v>5</v>
      </c>
    </row>
    <row r="106" spans="1:14" x14ac:dyDescent="0.25">
      <c r="A106">
        <v>105</v>
      </c>
      <c r="B106">
        <v>1</v>
      </c>
      <c r="C106" t="s">
        <v>222</v>
      </c>
      <c r="D106" t="s">
        <v>218</v>
      </c>
      <c r="E106" t="s">
        <v>3489</v>
      </c>
      <c r="I106" t="s">
        <v>127</v>
      </c>
      <c r="J106" t="s">
        <v>107</v>
      </c>
      <c r="K106" t="s">
        <v>146</v>
      </c>
      <c r="L106" t="s">
        <v>12</v>
      </c>
      <c r="M106" t="s">
        <v>13</v>
      </c>
      <c r="N106">
        <v>5</v>
      </c>
    </row>
    <row r="107" spans="1:14" x14ac:dyDescent="0.25">
      <c r="A107">
        <v>106</v>
      </c>
      <c r="B107">
        <v>1</v>
      </c>
      <c r="C107" t="s">
        <v>546</v>
      </c>
      <c r="D107" t="s">
        <v>115</v>
      </c>
      <c r="E107" t="s">
        <v>3488</v>
      </c>
      <c r="F107" t="s">
        <v>2211</v>
      </c>
      <c r="I107" t="s">
        <v>102</v>
      </c>
      <c r="J107" t="s">
        <v>13</v>
      </c>
      <c r="K107" t="s">
        <v>110</v>
      </c>
      <c r="L107" t="s">
        <v>17</v>
      </c>
      <c r="M107" t="s">
        <v>130</v>
      </c>
      <c r="N107">
        <v>10</v>
      </c>
    </row>
    <row r="108" spans="1:14" x14ac:dyDescent="0.25">
      <c r="A108">
        <v>107</v>
      </c>
      <c r="B108">
        <v>1</v>
      </c>
      <c r="C108" t="s">
        <v>489</v>
      </c>
      <c r="D108" t="s">
        <v>123</v>
      </c>
      <c r="E108" t="s">
        <v>2223</v>
      </c>
      <c r="F108" t="s">
        <v>2345</v>
      </c>
      <c r="I108" t="s">
        <v>133</v>
      </c>
      <c r="J108" t="s">
        <v>130</v>
      </c>
      <c r="K108" t="s">
        <v>490</v>
      </c>
      <c r="L108" t="s">
        <v>28</v>
      </c>
      <c r="M108" t="s">
        <v>107</v>
      </c>
      <c r="N108">
        <v>25</v>
      </c>
    </row>
    <row r="109" spans="1:14" x14ac:dyDescent="0.25">
      <c r="A109">
        <v>108</v>
      </c>
      <c r="B109">
        <v>1</v>
      </c>
      <c r="C109" t="s">
        <v>292</v>
      </c>
      <c r="D109" t="s">
        <v>126</v>
      </c>
      <c r="E109" t="s">
        <v>3488</v>
      </c>
      <c r="F109" t="s">
        <v>2251</v>
      </c>
      <c r="I109" t="s">
        <v>102</v>
      </c>
      <c r="J109" t="s">
        <v>107</v>
      </c>
      <c r="K109" t="s">
        <v>103</v>
      </c>
      <c r="L109" t="s">
        <v>12</v>
      </c>
      <c r="M109" t="s">
        <v>112</v>
      </c>
      <c r="N109">
        <v>5</v>
      </c>
    </row>
    <row r="110" spans="1:14" x14ac:dyDescent="0.25">
      <c r="A110">
        <v>109</v>
      </c>
      <c r="B110">
        <v>1</v>
      </c>
      <c r="C110" t="s">
        <v>547</v>
      </c>
      <c r="D110" t="s">
        <v>126</v>
      </c>
      <c r="E110" t="s">
        <v>2223</v>
      </c>
      <c r="I110" t="s">
        <v>102</v>
      </c>
      <c r="J110" t="s">
        <v>13</v>
      </c>
      <c r="K110" t="s">
        <v>110</v>
      </c>
      <c r="L110" t="s">
        <v>17</v>
      </c>
      <c r="M110" t="s">
        <v>130</v>
      </c>
      <c r="N110">
        <v>10</v>
      </c>
    </row>
    <row r="111" spans="1:14" x14ac:dyDescent="0.25">
      <c r="A111">
        <v>110</v>
      </c>
      <c r="B111">
        <v>1</v>
      </c>
      <c r="C111" t="s">
        <v>293</v>
      </c>
      <c r="D111" t="s">
        <v>126</v>
      </c>
      <c r="I111" t="s">
        <v>116</v>
      </c>
      <c r="J111" t="s">
        <v>130</v>
      </c>
      <c r="K111" t="s">
        <v>137</v>
      </c>
      <c r="L111" t="s">
        <v>21</v>
      </c>
      <c r="M111" t="s">
        <v>112</v>
      </c>
      <c r="N111">
        <v>10</v>
      </c>
    </row>
    <row r="112" spans="1:14" x14ac:dyDescent="0.25">
      <c r="A112">
        <v>111</v>
      </c>
      <c r="B112">
        <v>1</v>
      </c>
      <c r="C112" t="s">
        <v>141</v>
      </c>
      <c r="D112" t="s">
        <v>126</v>
      </c>
      <c r="E112" t="s">
        <v>2223</v>
      </c>
      <c r="F112" t="s">
        <v>3492</v>
      </c>
      <c r="I112" t="s">
        <v>127</v>
      </c>
      <c r="J112" t="s">
        <v>112</v>
      </c>
      <c r="K112" t="s">
        <v>142</v>
      </c>
      <c r="L112" t="s">
        <v>21</v>
      </c>
      <c r="M112" t="s">
        <v>13</v>
      </c>
      <c r="N112">
        <v>15</v>
      </c>
    </row>
    <row r="113" spans="1:14" x14ac:dyDescent="0.25">
      <c r="A113">
        <v>112</v>
      </c>
      <c r="B113">
        <v>1</v>
      </c>
      <c r="C113" t="s">
        <v>491</v>
      </c>
      <c r="D113" t="s">
        <v>126</v>
      </c>
      <c r="E113" t="s">
        <v>2223</v>
      </c>
      <c r="F113" t="s">
        <v>3492</v>
      </c>
      <c r="I113" t="s">
        <v>133</v>
      </c>
      <c r="J113" t="s">
        <v>107</v>
      </c>
      <c r="K113" t="s">
        <v>142</v>
      </c>
      <c r="L113" t="s">
        <v>26</v>
      </c>
      <c r="M113" t="s">
        <v>425</v>
      </c>
      <c r="N113">
        <v>15</v>
      </c>
    </row>
    <row r="114" spans="1:14" x14ac:dyDescent="0.25">
      <c r="A114">
        <v>113</v>
      </c>
      <c r="B114">
        <v>1</v>
      </c>
      <c r="C114" t="s">
        <v>223</v>
      </c>
      <c r="D114" t="s">
        <v>123</v>
      </c>
      <c r="I114" t="s">
        <v>202</v>
      </c>
      <c r="J114" t="s">
        <v>112</v>
      </c>
      <c r="K114" t="s">
        <v>146</v>
      </c>
      <c r="L114" t="s">
        <v>12</v>
      </c>
      <c r="M114" t="s">
        <v>13</v>
      </c>
      <c r="N114">
        <v>0</v>
      </c>
    </row>
    <row r="115" spans="1:14" x14ac:dyDescent="0.25">
      <c r="A115">
        <v>114</v>
      </c>
      <c r="B115">
        <v>1</v>
      </c>
      <c r="C115" t="s">
        <v>143</v>
      </c>
      <c r="D115" t="s">
        <v>115</v>
      </c>
      <c r="E115" t="s">
        <v>3490</v>
      </c>
      <c r="I115" t="s">
        <v>116</v>
      </c>
      <c r="J115" t="s">
        <v>13</v>
      </c>
      <c r="K115" t="s">
        <v>107</v>
      </c>
      <c r="L115" t="s">
        <v>12</v>
      </c>
      <c r="M115" t="s">
        <v>13</v>
      </c>
      <c r="N115">
        <v>0</v>
      </c>
    </row>
    <row r="116" spans="1:14" x14ac:dyDescent="0.25">
      <c r="A116">
        <v>115</v>
      </c>
      <c r="B116">
        <v>1</v>
      </c>
      <c r="C116" t="s">
        <v>144</v>
      </c>
      <c r="D116" t="s">
        <v>123</v>
      </c>
      <c r="E116" t="s">
        <v>3490</v>
      </c>
      <c r="I116" t="s">
        <v>133</v>
      </c>
      <c r="J116" t="s">
        <v>107</v>
      </c>
      <c r="K116" t="s">
        <v>107</v>
      </c>
      <c r="L116" t="s">
        <v>12</v>
      </c>
      <c r="M116" t="s">
        <v>13</v>
      </c>
      <c r="N116">
        <v>0</v>
      </c>
    </row>
    <row r="117" spans="1:14" x14ac:dyDescent="0.25">
      <c r="A117">
        <v>116</v>
      </c>
      <c r="B117">
        <v>1</v>
      </c>
      <c r="C117" t="s">
        <v>548</v>
      </c>
      <c r="D117" t="s">
        <v>126</v>
      </c>
      <c r="E117" t="s">
        <v>2380</v>
      </c>
      <c r="I117" t="s">
        <v>127</v>
      </c>
      <c r="J117" t="s">
        <v>13</v>
      </c>
      <c r="K117" t="s">
        <v>117</v>
      </c>
      <c r="L117" t="s">
        <v>21</v>
      </c>
      <c r="M117" t="s">
        <v>130</v>
      </c>
      <c r="N117">
        <v>15</v>
      </c>
    </row>
    <row r="118" spans="1:14" x14ac:dyDescent="0.25">
      <c r="A118">
        <v>117</v>
      </c>
      <c r="B118">
        <v>1</v>
      </c>
      <c r="C118" t="s">
        <v>294</v>
      </c>
      <c r="D118" t="s">
        <v>126</v>
      </c>
      <c r="E118" t="s">
        <v>2223</v>
      </c>
      <c r="F118" t="s">
        <v>2211</v>
      </c>
      <c r="I118" t="s">
        <v>160</v>
      </c>
      <c r="J118" t="s">
        <v>112</v>
      </c>
      <c r="K118" t="s">
        <v>295</v>
      </c>
      <c r="L118" t="s">
        <v>28</v>
      </c>
      <c r="M118" t="s">
        <v>112</v>
      </c>
      <c r="N118">
        <v>35</v>
      </c>
    </row>
    <row r="119" spans="1:14" x14ac:dyDescent="0.25">
      <c r="A119">
        <v>118</v>
      </c>
      <c r="B119">
        <v>1</v>
      </c>
      <c r="C119" t="s">
        <v>224</v>
      </c>
      <c r="D119" t="s">
        <v>126</v>
      </c>
      <c r="E119" t="s">
        <v>2223</v>
      </c>
      <c r="I119" t="s">
        <v>160</v>
      </c>
      <c r="J119" t="s">
        <v>13</v>
      </c>
      <c r="K119" t="s">
        <v>146</v>
      </c>
      <c r="L119" t="s">
        <v>12</v>
      </c>
      <c r="M119" t="s">
        <v>13</v>
      </c>
      <c r="N119">
        <v>10</v>
      </c>
    </row>
    <row r="120" spans="1:14" x14ac:dyDescent="0.25">
      <c r="A120">
        <v>119</v>
      </c>
      <c r="B120">
        <v>1</v>
      </c>
      <c r="C120" t="s">
        <v>549</v>
      </c>
      <c r="D120" t="s">
        <v>126</v>
      </c>
      <c r="I120" t="s">
        <v>160</v>
      </c>
      <c r="J120" t="s">
        <v>13</v>
      </c>
      <c r="K120" t="s">
        <v>142</v>
      </c>
      <c r="L120" t="s">
        <v>21</v>
      </c>
      <c r="M120" t="s">
        <v>425</v>
      </c>
      <c r="N120">
        <v>10</v>
      </c>
    </row>
    <row r="121" spans="1:14" x14ac:dyDescent="0.25">
      <c r="A121">
        <v>120</v>
      </c>
      <c r="B121">
        <v>1</v>
      </c>
      <c r="C121" t="s">
        <v>296</v>
      </c>
      <c r="D121" t="s">
        <v>126</v>
      </c>
      <c r="E121" t="s">
        <v>3487</v>
      </c>
      <c r="F121" t="s">
        <v>3495</v>
      </c>
      <c r="I121" t="s">
        <v>160</v>
      </c>
      <c r="J121" t="s">
        <v>110</v>
      </c>
      <c r="K121" t="s">
        <v>137</v>
      </c>
      <c r="L121" t="s">
        <v>17</v>
      </c>
      <c r="M121" t="s">
        <v>112</v>
      </c>
      <c r="N121">
        <v>15</v>
      </c>
    </row>
    <row r="122" spans="1:14" x14ac:dyDescent="0.25">
      <c r="A122">
        <v>121</v>
      </c>
      <c r="B122">
        <v>1</v>
      </c>
      <c r="C122" t="s">
        <v>225</v>
      </c>
      <c r="D122" t="s">
        <v>126</v>
      </c>
      <c r="E122" t="s">
        <v>2223</v>
      </c>
      <c r="I122" t="s">
        <v>160</v>
      </c>
      <c r="J122" t="s">
        <v>112</v>
      </c>
      <c r="K122" t="s">
        <v>146</v>
      </c>
      <c r="L122" t="s">
        <v>12</v>
      </c>
      <c r="M122" t="s">
        <v>13</v>
      </c>
      <c r="N122">
        <v>10</v>
      </c>
    </row>
    <row r="123" spans="1:14" x14ac:dyDescent="0.25">
      <c r="A123">
        <v>122</v>
      </c>
      <c r="B123">
        <v>1</v>
      </c>
      <c r="C123" t="s">
        <v>492</v>
      </c>
      <c r="D123" t="s">
        <v>126</v>
      </c>
      <c r="I123" t="s">
        <v>160</v>
      </c>
      <c r="J123" t="s">
        <v>112</v>
      </c>
      <c r="K123" t="s">
        <v>142</v>
      </c>
      <c r="L123" t="s">
        <v>21</v>
      </c>
      <c r="M123" t="s">
        <v>425</v>
      </c>
      <c r="N123">
        <v>10</v>
      </c>
    </row>
    <row r="124" spans="1:14" x14ac:dyDescent="0.25">
      <c r="A124">
        <v>123</v>
      </c>
      <c r="B124">
        <v>1</v>
      </c>
      <c r="C124" t="s">
        <v>550</v>
      </c>
      <c r="D124" t="s">
        <v>126</v>
      </c>
      <c r="E124" t="s">
        <v>2365</v>
      </c>
      <c r="F124" t="s">
        <v>3491</v>
      </c>
      <c r="G124" t="s">
        <v>472</v>
      </c>
      <c r="I124" t="s">
        <v>160</v>
      </c>
      <c r="J124" t="s">
        <v>13</v>
      </c>
      <c r="K124" t="s">
        <v>137</v>
      </c>
      <c r="L124" t="s">
        <v>28</v>
      </c>
      <c r="M124" t="s">
        <v>425</v>
      </c>
      <c r="N124">
        <v>20</v>
      </c>
    </row>
    <row r="125" spans="1:14" x14ac:dyDescent="0.25">
      <c r="A125">
        <v>124</v>
      </c>
      <c r="B125">
        <v>1</v>
      </c>
      <c r="C125" t="s">
        <v>493</v>
      </c>
      <c r="D125" t="s">
        <v>126</v>
      </c>
      <c r="I125" t="s">
        <v>494</v>
      </c>
      <c r="J125" t="s">
        <v>107</v>
      </c>
      <c r="K125" t="s">
        <v>117</v>
      </c>
      <c r="L125" t="s">
        <v>17</v>
      </c>
      <c r="M125" t="s">
        <v>130</v>
      </c>
      <c r="N125">
        <v>20</v>
      </c>
    </row>
    <row r="126" spans="1:14" x14ac:dyDescent="0.25">
      <c r="A126">
        <v>125</v>
      </c>
      <c r="B126">
        <v>1</v>
      </c>
      <c r="C126" t="s">
        <v>551</v>
      </c>
      <c r="D126" t="s">
        <v>126</v>
      </c>
      <c r="E126" t="s">
        <v>3497</v>
      </c>
      <c r="I126" t="s">
        <v>116</v>
      </c>
      <c r="J126" t="s">
        <v>13</v>
      </c>
      <c r="K126" t="s">
        <v>480</v>
      </c>
      <c r="L126" t="s">
        <v>12</v>
      </c>
      <c r="M126" t="s">
        <v>435</v>
      </c>
      <c r="N126">
        <v>5</v>
      </c>
    </row>
    <row r="127" spans="1:14" x14ac:dyDescent="0.25">
      <c r="A127">
        <v>126</v>
      </c>
      <c r="B127">
        <v>1</v>
      </c>
      <c r="C127" t="s">
        <v>226</v>
      </c>
      <c r="D127" t="s">
        <v>126</v>
      </c>
      <c r="E127" t="s">
        <v>2223</v>
      </c>
      <c r="I127" t="s">
        <v>133</v>
      </c>
      <c r="J127" t="s">
        <v>130</v>
      </c>
      <c r="K127" t="s">
        <v>146</v>
      </c>
      <c r="L127" t="s">
        <v>12</v>
      </c>
      <c r="M127" t="s">
        <v>13</v>
      </c>
      <c r="N127">
        <v>5</v>
      </c>
    </row>
    <row r="128" spans="1:14" x14ac:dyDescent="0.25">
      <c r="A128">
        <v>127</v>
      </c>
      <c r="B128">
        <v>1</v>
      </c>
      <c r="C128" t="s">
        <v>552</v>
      </c>
      <c r="D128" t="s">
        <v>126</v>
      </c>
      <c r="E128" t="s">
        <v>3497</v>
      </c>
      <c r="F128" t="s">
        <v>2215</v>
      </c>
      <c r="G128" t="s">
        <v>2314</v>
      </c>
      <c r="I128" t="s">
        <v>160</v>
      </c>
      <c r="J128" t="s">
        <v>13</v>
      </c>
      <c r="K128" t="s">
        <v>103</v>
      </c>
      <c r="L128" t="s">
        <v>12</v>
      </c>
      <c r="M128" t="s">
        <v>130</v>
      </c>
      <c r="N128">
        <v>20</v>
      </c>
    </row>
    <row r="129" spans="1:14" x14ac:dyDescent="0.25">
      <c r="A129">
        <v>128</v>
      </c>
      <c r="B129">
        <v>1</v>
      </c>
      <c r="C129" t="s">
        <v>553</v>
      </c>
      <c r="D129" t="s">
        <v>126</v>
      </c>
      <c r="E129" t="s">
        <v>3495</v>
      </c>
      <c r="I129" t="s">
        <v>160</v>
      </c>
      <c r="J129" t="s">
        <v>13</v>
      </c>
      <c r="K129" t="s">
        <v>486</v>
      </c>
      <c r="L129" t="s">
        <v>21</v>
      </c>
      <c r="M129" t="s">
        <v>435</v>
      </c>
      <c r="N129">
        <v>20</v>
      </c>
    </row>
    <row r="130" spans="1:14" x14ac:dyDescent="0.25">
      <c r="A130">
        <v>129</v>
      </c>
      <c r="B130">
        <v>1</v>
      </c>
      <c r="C130" t="s">
        <v>495</v>
      </c>
      <c r="D130" t="s">
        <v>126</v>
      </c>
      <c r="E130" t="s">
        <v>3498</v>
      </c>
      <c r="I130" t="s">
        <v>202</v>
      </c>
      <c r="J130" t="s">
        <v>425</v>
      </c>
      <c r="K130" t="s">
        <v>110</v>
      </c>
      <c r="L130" t="s">
        <v>21</v>
      </c>
      <c r="M130" t="s">
        <v>425</v>
      </c>
      <c r="N130">
        <v>10</v>
      </c>
    </row>
    <row r="131" spans="1:14" x14ac:dyDescent="0.25">
      <c r="A131">
        <v>130</v>
      </c>
      <c r="B131">
        <v>1</v>
      </c>
      <c r="C131" t="s">
        <v>554</v>
      </c>
      <c r="D131" t="s">
        <v>126</v>
      </c>
      <c r="E131" t="s">
        <v>3497</v>
      </c>
      <c r="F131" t="s">
        <v>467</v>
      </c>
      <c r="I131" t="s">
        <v>202</v>
      </c>
      <c r="J131" t="s">
        <v>13</v>
      </c>
      <c r="K131" t="s">
        <v>146</v>
      </c>
      <c r="L131" t="s">
        <v>17</v>
      </c>
      <c r="M131" t="s">
        <v>130</v>
      </c>
      <c r="N131">
        <v>10</v>
      </c>
    </row>
    <row r="132" spans="1:14" x14ac:dyDescent="0.25">
      <c r="A132">
        <v>131</v>
      </c>
      <c r="B132">
        <v>1</v>
      </c>
      <c r="C132" t="s">
        <v>555</v>
      </c>
      <c r="D132" t="s">
        <v>3430</v>
      </c>
      <c r="E132" t="s">
        <v>3497</v>
      </c>
      <c r="J132" t="s">
        <v>13</v>
      </c>
      <c r="K132" t="s">
        <v>146</v>
      </c>
      <c r="L132" t="s">
        <v>12</v>
      </c>
      <c r="M132" t="s">
        <v>446</v>
      </c>
      <c r="N132">
        <v>10</v>
      </c>
    </row>
    <row r="133" spans="1:14" x14ac:dyDescent="0.25">
      <c r="A133">
        <v>132</v>
      </c>
      <c r="B133">
        <v>1</v>
      </c>
      <c r="C133" t="s">
        <v>556</v>
      </c>
      <c r="D133" t="s">
        <v>3430</v>
      </c>
      <c r="E133" t="s">
        <v>2223</v>
      </c>
      <c r="F133" t="s">
        <v>467</v>
      </c>
      <c r="J133" t="s">
        <v>13</v>
      </c>
      <c r="K133" t="s">
        <v>103</v>
      </c>
      <c r="L133" t="s">
        <v>21</v>
      </c>
      <c r="M133" t="s">
        <v>130</v>
      </c>
      <c r="N133">
        <v>10</v>
      </c>
    </row>
    <row r="134" spans="1:14" x14ac:dyDescent="0.25">
      <c r="A134">
        <v>133</v>
      </c>
      <c r="B134">
        <v>1</v>
      </c>
      <c r="C134" t="s">
        <v>227</v>
      </c>
      <c r="D134" t="s">
        <v>126</v>
      </c>
      <c r="E134" t="s">
        <v>2223</v>
      </c>
      <c r="I134" t="s">
        <v>160</v>
      </c>
      <c r="J134" t="s">
        <v>13</v>
      </c>
      <c r="K134" t="s">
        <v>146</v>
      </c>
      <c r="L134" t="s">
        <v>12</v>
      </c>
      <c r="M134" t="s">
        <v>13</v>
      </c>
      <c r="N134">
        <v>5</v>
      </c>
    </row>
    <row r="135" spans="1:14" x14ac:dyDescent="0.25">
      <c r="A135">
        <v>134</v>
      </c>
      <c r="B135">
        <v>1</v>
      </c>
      <c r="C135" t="s">
        <v>297</v>
      </c>
      <c r="D135" t="s">
        <v>126</v>
      </c>
      <c r="E135" t="s">
        <v>3495</v>
      </c>
      <c r="I135" t="s">
        <v>160</v>
      </c>
      <c r="J135" t="s">
        <v>13</v>
      </c>
      <c r="K135" t="s">
        <v>137</v>
      </c>
      <c r="L135" t="s">
        <v>17</v>
      </c>
      <c r="M135" t="s">
        <v>112</v>
      </c>
      <c r="N135">
        <v>10</v>
      </c>
    </row>
    <row r="136" spans="1:14" x14ac:dyDescent="0.25">
      <c r="A136">
        <v>135</v>
      </c>
      <c r="B136">
        <v>1</v>
      </c>
      <c r="C136" t="s">
        <v>557</v>
      </c>
      <c r="D136" t="s">
        <v>126</v>
      </c>
      <c r="I136" t="s">
        <v>160</v>
      </c>
      <c r="J136" t="s">
        <v>13</v>
      </c>
      <c r="K136" t="s">
        <v>142</v>
      </c>
      <c r="L136" t="s">
        <v>21</v>
      </c>
      <c r="M136" t="s">
        <v>425</v>
      </c>
      <c r="N136">
        <v>10</v>
      </c>
    </row>
    <row r="137" spans="1:14" x14ac:dyDescent="0.25">
      <c r="A137">
        <v>136</v>
      </c>
      <c r="B137">
        <v>1</v>
      </c>
      <c r="C137" t="s">
        <v>145</v>
      </c>
      <c r="D137" t="s">
        <v>123</v>
      </c>
      <c r="E137" t="s">
        <v>2223</v>
      </c>
      <c r="I137" t="s">
        <v>133</v>
      </c>
      <c r="J137" t="s">
        <v>146</v>
      </c>
      <c r="K137" t="s">
        <v>103</v>
      </c>
      <c r="L137" t="s">
        <v>17</v>
      </c>
      <c r="M137" t="s">
        <v>13</v>
      </c>
      <c r="N137">
        <v>20</v>
      </c>
    </row>
    <row r="138" spans="1:14" x14ac:dyDescent="0.25">
      <c r="A138">
        <v>137</v>
      </c>
      <c r="B138">
        <v>1</v>
      </c>
      <c r="C138" t="s">
        <v>298</v>
      </c>
      <c r="D138" t="s">
        <v>126</v>
      </c>
      <c r="E138" t="s">
        <v>3495</v>
      </c>
      <c r="F138" t="s">
        <v>2314</v>
      </c>
      <c r="I138" t="s">
        <v>102</v>
      </c>
      <c r="J138" t="s">
        <v>13</v>
      </c>
      <c r="K138" t="s">
        <v>137</v>
      </c>
      <c r="L138" t="s">
        <v>17</v>
      </c>
      <c r="M138" t="s">
        <v>112</v>
      </c>
      <c r="N138">
        <v>10</v>
      </c>
    </row>
    <row r="139" spans="1:14" x14ac:dyDescent="0.25">
      <c r="A139">
        <v>138</v>
      </c>
      <c r="B139">
        <v>1</v>
      </c>
      <c r="C139" t="s">
        <v>496</v>
      </c>
      <c r="D139" t="s">
        <v>115</v>
      </c>
      <c r="E139" t="s">
        <v>2436</v>
      </c>
      <c r="I139" t="s">
        <v>116</v>
      </c>
      <c r="J139" t="s">
        <v>107</v>
      </c>
      <c r="K139" t="s">
        <v>103</v>
      </c>
      <c r="L139" t="s">
        <v>21</v>
      </c>
      <c r="M139" t="s">
        <v>107</v>
      </c>
      <c r="N139">
        <v>10</v>
      </c>
    </row>
    <row r="140" spans="1:14" x14ac:dyDescent="0.25">
      <c r="A140">
        <v>139</v>
      </c>
      <c r="B140">
        <v>1</v>
      </c>
      <c r="C140" t="s">
        <v>558</v>
      </c>
      <c r="D140" t="s">
        <v>126</v>
      </c>
      <c r="E140" t="s">
        <v>2436</v>
      </c>
      <c r="I140" t="s">
        <v>160</v>
      </c>
      <c r="J140" t="s">
        <v>13</v>
      </c>
      <c r="K140" t="s">
        <v>117</v>
      </c>
      <c r="L140" t="s">
        <v>26</v>
      </c>
      <c r="M140" t="s">
        <v>431</v>
      </c>
      <c r="N140">
        <v>20</v>
      </c>
    </row>
    <row r="141" spans="1:14" x14ac:dyDescent="0.25">
      <c r="A141">
        <v>140</v>
      </c>
      <c r="B141">
        <v>1</v>
      </c>
      <c r="C141" t="s">
        <v>497</v>
      </c>
      <c r="D141" t="s">
        <v>123</v>
      </c>
      <c r="E141" t="s">
        <v>2393</v>
      </c>
      <c r="F141" t="s">
        <v>2380</v>
      </c>
      <c r="G141" t="s">
        <v>3511</v>
      </c>
      <c r="H141" t="s">
        <v>2201</v>
      </c>
      <c r="I141" t="s">
        <v>102</v>
      </c>
      <c r="J141" t="s">
        <v>498</v>
      </c>
      <c r="K141" t="s">
        <v>103</v>
      </c>
      <c r="L141" t="s">
        <v>21</v>
      </c>
      <c r="M141" t="s">
        <v>130</v>
      </c>
      <c r="N141">
        <v>20</v>
      </c>
    </row>
    <row r="142" spans="1:14" x14ac:dyDescent="0.25">
      <c r="A142">
        <v>141</v>
      </c>
      <c r="B142">
        <v>1</v>
      </c>
      <c r="C142" t="s">
        <v>147</v>
      </c>
      <c r="D142" t="s">
        <v>115</v>
      </c>
      <c r="E142" t="s">
        <v>470</v>
      </c>
      <c r="F142" t="s">
        <v>3490</v>
      </c>
      <c r="I142" t="s">
        <v>116</v>
      </c>
      <c r="J142" t="s">
        <v>146</v>
      </c>
      <c r="K142" t="s">
        <v>112</v>
      </c>
      <c r="L142" t="s">
        <v>12</v>
      </c>
      <c r="M142" t="s">
        <v>13</v>
      </c>
      <c r="N142">
        <v>10</v>
      </c>
    </row>
    <row r="143" spans="1:14" x14ac:dyDescent="0.25">
      <c r="A143">
        <v>142</v>
      </c>
      <c r="B143">
        <v>1</v>
      </c>
      <c r="C143" t="s">
        <v>228</v>
      </c>
      <c r="D143" t="s">
        <v>115</v>
      </c>
      <c r="I143" t="s">
        <v>116</v>
      </c>
      <c r="J143" t="s">
        <v>146</v>
      </c>
      <c r="K143" t="s">
        <v>146</v>
      </c>
      <c r="L143" t="s">
        <v>12</v>
      </c>
      <c r="M143" t="s">
        <v>13</v>
      </c>
      <c r="N143">
        <v>5</v>
      </c>
    </row>
    <row r="144" spans="1:14" x14ac:dyDescent="0.25">
      <c r="A144">
        <v>143</v>
      </c>
      <c r="B144">
        <v>1</v>
      </c>
      <c r="C144" t="s">
        <v>559</v>
      </c>
      <c r="D144" t="s">
        <v>115</v>
      </c>
      <c r="E144" t="s">
        <v>467</v>
      </c>
      <c r="F144" t="s">
        <v>2359</v>
      </c>
      <c r="I144" t="s">
        <v>105</v>
      </c>
      <c r="J144" t="s">
        <v>13</v>
      </c>
      <c r="K144" t="s">
        <v>13</v>
      </c>
      <c r="L144" t="s">
        <v>28</v>
      </c>
      <c r="M144" t="s">
        <v>130</v>
      </c>
      <c r="N144">
        <v>15</v>
      </c>
    </row>
    <row r="145" spans="1:14" x14ac:dyDescent="0.25">
      <c r="A145">
        <v>144</v>
      </c>
      <c r="B145">
        <v>2</v>
      </c>
      <c r="C145" t="s">
        <v>229</v>
      </c>
      <c r="D145" t="s">
        <v>115</v>
      </c>
      <c r="E145" t="s">
        <v>3491</v>
      </c>
      <c r="I145" t="s">
        <v>116</v>
      </c>
      <c r="J145" t="s">
        <v>13</v>
      </c>
      <c r="K145" t="s">
        <v>146</v>
      </c>
      <c r="L145" t="s">
        <v>12</v>
      </c>
      <c r="M145" t="s">
        <v>13</v>
      </c>
      <c r="N145">
        <v>0</v>
      </c>
    </row>
    <row r="146" spans="1:14" x14ac:dyDescent="0.25">
      <c r="A146">
        <v>145</v>
      </c>
      <c r="B146">
        <v>2</v>
      </c>
      <c r="C146" t="s">
        <v>230</v>
      </c>
      <c r="D146" t="s">
        <v>115</v>
      </c>
      <c r="I146" t="s">
        <v>116</v>
      </c>
      <c r="J146" t="s">
        <v>13</v>
      </c>
      <c r="K146" t="s">
        <v>146</v>
      </c>
      <c r="L146" t="s">
        <v>17</v>
      </c>
      <c r="M146" t="s">
        <v>13</v>
      </c>
      <c r="N146">
        <v>0</v>
      </c>
    </row>
    <row r="147" spans="1:14" x14ac:dyDescent="0.25">
      <c r="A147">
        <v>146</v>
      </c>
      <c r="B147">
        <v>2</v>
      </c>
      <c r="C147" t="s">
        <v>148</v>
      </c>
      <c r="D147" t="s">
        <v>115</v>
      </c>
      <c r="I147" t="s">
        <v>116</v>
      </c>
      <c r="J147" t="s">
        <v>13</v>
      </c>
      <c r="K147" t="s">
        <v>107</v>
      </c>
      <c r="L147" t="s">
        <v>12</v>
      </c>
      <c r="M147" t="s">
        <v>13</v>
      </c>
      <c r="N147">
        <v>0</v>
      </c>
    </row>
    <row r="148" spans="1:14" x14ac:dyDescent="0.25">
      <c r="A148">
        <v>147</v>
      </c>
      <c r="B148">
        <v>2</v>
      </c>
      <c r="C148" t="s">
        <v>195</v>
      </c>
      <c r="D148" t="s">
        <v>115</v>
      </c>
      <c r="I148" t="s">
        <v>116</v>
      </c>
      <c r="J148" t="s">
        <v>13</v>
      </c>
      <c r="K148" t="s">
        <v>146</v>
      </c>
      <c r="L148" t="s">
        <v>12</v>
      </c>
      <c r="M148" t="s">
        <v>13</v>
      </c>
      <c r="N148">
        <v>0</v>
      </c>
    </row>
    <row r="149" spans="1:14" x14ac:dyDescent="0.25">
      <c r="A149">
        <v>148</v>
      </c>
      <c r="B149">
        <v>2</v>
      </c>
      <c r="C149" t="s">
        <v>197</v>
      </c>
      <c r="D149" t="s">
        <v>119</v>
      </c>
      <c r="I149" t="s">
        <v>102</v>
      </c>
      <c r="J149" t="s">
        <v>112</v>
      </c>
      <c r="K149" t="s">
        <v>146</v>
      </c>
      <c r="L149" t="s">
        <v>12</v>
      </c>
      <c r="M149" t="s">
        <v>13</v>
      </c>
      <c r="N149">
        <v>0</v>
      </c>
    </row>
    <row r="150" spans="1:14" x14ac:dyDescent="0.25">
      <c r="A150">
        <v>149</v>
      </c>
      <c r="B150">
        <v>2</v>
      </c>
      <c r="C150" t="s">
        <v>231</v>
      </c>
      <c r="D150" t="s">
        <v>119</v>
      </c>
      <c r="E150" t="s">
        <v>3491</v>
      </c>
      <c r="I150" t="s">
        <v>102</v>
      </c>
      <c r="J150" t="s">
        <v>112</v>
      </c>
      <c r="K150" t="s">
        <v>146</v>
      </c>
      <c r="L150" t="s">
        <v>12</v>
      </c>
      <c r="M150" t="s">
        <v>13</v>
      </c>
      <c r="N150">
        <v>0</v>
      </c>
    </row>
    <row r="151" spans="1:14" x14ac:dyDescent="0.25">
      <c r="A151">
        <v>150</v>
      </c>
      <c r="B151">
        <v>2</v>
      </c>
      <c r="C151" t="s">
        <v>232</v>
      </c>
      <c r="D151" t="s">
        <v>119</v>
      </c>
      <c r="I151" t="s">
        <v>102</v>
      </c>
      <c r="J151" t="s">
        <v>112</v>
      </c>
      <c r="K151" t="s">
        <v>146</v>
      </c>
      <c r="L151" t="s">
        <v>17</v>
      </c>
      <c r="M151" t="s">
        <v>13</v>
      </c>
      <c r="N151">
        <v>0</v>
      </c>
    </row>
    <row r="152" spans="1:14" x14ac:dyDescent="0.25">
      <c r="A152">
        <v>151</v>
      </c>
      <c r="B152">
        <v>2</v>
      </c>
      <c r="C152" t="s">
        <v>203</v>
      </c>
      <c r="D152" t="s">
        <v>119</v>
      </c>
      <c r="E152" t="s">
        <v>3487</v>
      </c>
      <c r="I152" t="s">
        <v>102</v>
      </c>
      <c r="J152" t="s">
        <v>112</v>
      </c>
      <c r="K152" t="s">
        <v>146</v>
      </c>
      <c r="L152" t="s">
        <v>12</v>
      </c>
      <c r="M152" t="s">
        <v>13</v>
      </c>
      <c r="N152">
        <v>5</v>
      </c>
    </row>
    <row r="153" spans="1:14" x14ac:dyDescent="0.25">
      <c r="A153">
        <v>152</v>
      </c>
      <c r="B153">
        <v>2</v>
      </c>
      <c r="C153" t="s">
        <v>204</v>
      </c>
      <c r="D153" t="s">
        <v>205</v>
      </c>
      <c r="I153" t="s">
        <v>102</v>
      </c>
      <c r="J153" t="s">
        <v>110</v>
      </c>
      <c r="K153" t="s">
        <v>146</v>
      </c>
      <c r="L153" t="s">
        <v>12</v>
      </c>
      <c r="M153" t="s">
        <v>13</v>
      </c>
      <c r="N153">
        <v>15</v>
      </c>
    </row>
    <row r="154" spans="1:14" x14ac:dyDescent="0.25">
      <c r="A154">
        <v>153</v>
      </c>
      <c r="B154">
        <v>2</v>
      </c>
      <c r="C154" t="s">
        <v>206</v>
      </c>
      <c r="D154" t="s">
        <v>205</v>
      </c>
      <c r="E154" t="s">
        <v>3487</v>
      </c>
      <c r="I154" t="s">
        <v>102</v>
      </c>
      <c r="J154" t="s">
        <v>110</v>
      </c>
      <c r="K154" t="s">
        <v>146</v>
      </c>
      <c r="L154" t="s">
        <v>12</v>
      </c>
      <c r="M154" t="s">
        <v>13</v>
      </c>
      <c r="N154">
        <v>20</v>
      </c>
    </row>
    <row r="155" spans="1:14" x14ac:dyDescent="0.25">
      <c r="A155">
        <v>154</v>
      </c>
      <c r="B155">
        <v>2</v>
      </c>
      <c r="C155" t="s">
        <v>266</v>
      </c>
      <c r="D155" t="s">
        <v>126</v>
      </c>
      <c r="E155" t="s">
        <v>3489</v>
      </c>
      <c r="I155" t="s">
        <v>127</v>
      </c>
      <c r="J155" t="s">
        <v>107</v>
      </c>
      <c r="K155" t="s">
        <v>103</v>
      </c>
      <c r="L155" t="s">
        <v>17</v>
      </c>
      <c r="M155" t="s">
        <v>112</v>
      </c>
      <c r="N155">
        <v>10</v>
      </c>
    </row>
    <row r="156" spans="1:14" x14ac:dyDescent="0.25">
      <c r="A156">
        <v>155</v>
      </c>
      <c r="B156">
        <v>2</v>
      </c>
      <c r="C156" t="s">
        <v>267</v>
      </c>
      <c r="D156" t="s">
        <v>126</v>
      </c>
      <c r="E156" t="s">
        <v>3487</v>
      </c>
      <c r="F156" t="s">
        <v>3489</v>
      </c>
      <c r="I156" t="s">
        <v>127</v>
      </c>
      <c r="J156" t="s">
        <v>107</v>
      </c>
      <c r="K156" t="s">
        <v>103</v>
      </c>
      <c r="L156" t="s">
        <v>17</v>
      </c>
      <c r="M156" t="s">
        <v>112</v>
      </c>
      <c r="N156">
        <v>15</v>
      </c>
    </row>
    <row r="157" spans="1:14" x14ac:dyDescent="0.25">
      <c r="A157">
        <v>156</v>
      </c>
      <c r="B157">
        <v>2</v>
      </c>
      <c r="C157" t="s">
        <v>233</v>
      </c>
      <c r="D157" t="s">
        <v>123</v>
      </c>
      <c r="E157" t="s">
        <v>173</v>
      </c>
      <c r="I157" t="s">
        <v>102</v>
      </c>
      <c r="J157" t="s">
        <v>112</v>
      </c>
      <c r="K157" t="s">
        <v>146</v>
      </c>
      <c r="L157" t="s">
        <v>12</v>
      </c>
      <c r="M157" t="s">
        <v>13</v>
      </c>
      <c r="N157">
        <v>0</v>
      </c>
    </row>
    <row r="158" spans="1:14" x14ac:dyDescent="0.25">
      <c r="A158">
        <v>157</v>
      </c>
      <c r="B158">
        <v>2</v>
      </c>
      <c r="C158" t="s">
        <v>234</v>
      </c>
      <c r="D158" t="s">
        <v>123</v>
      </c>
      <c r="E158" t="s">
        <v>173</v>
      </c>
      <c r="I158" t="s">
        <v>102</v>
      </c>
      <c r="J158" t="s">
        <v>112</v>
      </c>
      <c r="K158" t="s">
        <v>146</v>
      </c>
      <c r="L158" t="s">
        <v>17</v>
      </c>
      <c r="M158" t="s">
        <v>13</v>
      </c>
      <c r="N158">
        <v>0</v>
      </c>
    </row>
    <row r="159" spans="1:14" x14ac:dyDescent="0.25">
      <c r="A159">
        <v>158</v>
      </c>
      <c r="B159">
        <v>2</v>
      </c>
      <c r="C159" t="s">
        <v>149</v>
      </c>
      <c r="D159" t="s">
        <v>115</v>
      </c>
      <c r="E159" t="s">
        <v>467</v>
      </c>
      <c r="I159" t="s">
        <v>105</v>
      </c>
      <c r="J159" t="s">
        <v>13</v>
      </c>
      <c r="K159" t="s">
        <v>107</v>
      </c>
      <c r="L159" t="s">
        <v>17</v>
      </c>
      <c r="M159" t="s">
        <v>13</v>
      </c>
      <c r="N159">
        <v>0</v>
      </c>
    </row>
    <row r="160" spans="1:14" x14ac:dyDescent="0.25">
      <c r="A160">
        <v>159</v>
      </c>
      <c r="B160">
        <v>2</v>
      </c>
      <c r="C160" t="s">
        <v>209</v>
      </c>
      <c r="D160" t="s">
        <v>123</v>
      </c>
      <c r="E160" t="s">
        <v>467</v>
      </c>
      <c r="I160" t="s">
        <v>105</v>
      </c>
      <c r="J160" t="s">
        <v>13</v>
      </c>
      <c r="K160" t="s">
        <v>146</v>
      </c>
      <c r="L160" t="s">
        <v>12</v>
      </c>
      <c r="M160" t="s">
        <v>13</v>
      </c>
      <c r="N160">
        <v>10</v>
      </c>
    </row>
    <row r="161" spans="1:14" x14ac:dyDescent="0.25">
      <c r="A161">
        <v>160</v>
      </c>
      <c r="B161">
        <v>2</v>
      </c>
      <c r="C161" t="s">
        <v>108</v>
      </c>
      <c r="D161" t="s">
        <v>123</v>
      </c>
      <c r="E161" t="s">
        <v>467</v>
      </c>
      <c r="I161" t="s">
        <v>105</v>
      </c>
      <c r="J161" t="s">
        <v>13</v>
      </c>
      <c r="K161" t="s">
        <v>103</v>
      </c>
      <c r="L161" t="s">
        <v>17</v>
      </c>
      <c r="M161" t="s">
        <v>13</v>
      </c>
      <c r="N161">
        <v>10</v>
      </c>
    </row>
    <row r="162" spans="1:14" x14ac:dyDescent="0.25">
      <c r="A162">
        <v>161</v>
      </c>
      <c r="B162">
        <v>2</v>
      </c>
      <c r="C162" t="s">
        <v>210</v>
      </c>
      <c r="D162" t="s">
        <v>119</v>
      </c>
      <c r="I162" t="s">
        <v>102</v>
      </c>
      <c r="J162" t="s">
        <v>112</v>
      </c>
      <c r="K162" t="s">
        <v>146</v>
      </c>
      <c r="L162" t="s">
        <v>12</v>
      </c>
      <c r="M162" t="s">
        <v>13</v>
      </c>
      <c r="N162">
        <v>0</v>
      </c>
    </row>
    <row r="163" spans="1:14" x14ac:dyDescent="0.25">
      <c r="A163">
        <v>162</v>
      </c>
      <c r="B163">
        <v>2</v>
      </c>
      <c r="C163" t="s">
        <v>211</v>
      </c>
      <c r="D163" t="s">
        <v>123</v>
      </c>
      <c r="E163" t="s">
        <v>467</v>
      </c>
      <c r="I163" t="s">
        <v>105</v>
      </c>
      <c r="J163" t="s">
        <v>13</v>
      </c>
      <c r="K163" t="s">
        <v>146</v>
      </c>
      <c r="L163" t="s">
        <v>12</v>
      </c>
      <c r="M163" t="s">
        <v>13</v>
      </c>
      <c r="N163">
        <v>10</v>
      </c>
    </row>
    <row r="164" spans="1:14" x14ac:dyDescent="0.25">
      <c r="A164">
        <v>163</v>
      </c>
      <c r="B164">
        <v>2</v>
      </c>
      <c r="C164" t="s">
        <v>235</v>
      </c>
      <c r="D164" t="s">
        <v>123</v>
      </c>
      <c r="E164" t="s">
        <v>467</v>
      </c>
      <c r="I164" t="s">
        <v>105</v>
      </c>
      <c r="J164" t="s">
        <v>13</v>
      </c>
      <c r="K164" t="s">
        <v>146</v>
      </c>
      <c r="L164" t="s">
        <v>17</v>
      </c>
      <c r="M164" t="s">
        <v>13</v>
      </c>
      <c r="N164">
        <v>10</v>
      </c>
    </row>
    <row r="165" spans="1:14" x14ac:dyDescent="0.25">
      <c r="A165">
        <v>164</v>
      </c>
      <c r="B165">
        <v>2</v>
      </c>
      <c r="C165" t="s">
        <v>236</v>
      </c>
      <c r="D165" t="s">
        <v>123</v>
      </c>
      <c r="E165" t="s">
        <v>467</v>
      </c>
      <c r="F165" t="s">
        <v>3491</v>
      </c>
      <c r="G165" t="s">
        <v>3490</v>
      </c>
      <c r="I165" t="s">
        <v>105</v>
      </c>
      <c r="J165" t="s">
        <v>13</v>
      </c>
      <c r="K165" t="s">
        <v>146</v>
      </c>
      <c r="L165" t="s">
        <v>12</v>
      </c>
      <c r="M165" t="s">
        <v>13</v>
      </c>
      <c r="N165">
        <v>0</v>
      </c>
    </row>
    <row r="166" spans="1:14" x14ac:dyDescent="0.25">
      <c r="A166">
        <v>165</v>
      </c>
      <c r="B166">
        <v>2</v>
      </c>
      <c r="C166" t="s">
        <v>150</v>
      </c>
      <c r="D166" t="s">
        <v>123</v>
      </c>
      <c r="E166" t="s">
        <v>467</v>
      </c>
      <c r="F166" t="s">
        <v>3491</v>
      </c>
      <c r="G166" t="s">
        <v>3490</v>
      </c>
      <c r="I166" t="s">
        <v>105</v>
      </c>
      <c r="J166" t="s">
        <v>13</v>
      </c>
      <c r="K166" t="s">
        <v>103</v>
      </c>
      <c r="L166" t="s">
        <v>17</v>
      </c>
      <c r="M166" t="s">
        <v>13</v>
      </c>
      <c r="N166">
        <v>10</v>
      </c>
    </row>
    <row r="167" spans="1:14" x14ac:dyDescent="0.25">
      <c r="A167">
        <v>166</v>
      </c>
      <c r="B167">
        <v>2</v>
      </c>
      <c r="C167" t="s">
        <v>151</v>
      </c>
      <c r="D167" t="s">
        <v>123</v>
      </c>
      <c r="E167" t="s">
        <v>467</v>
      </c>
      <c r="F167" t="s">
        <v>3490</v>
      </c>
      <c r="I167" t="s">
        <v>105</v>
      </c>
      <c r="J167" t="s">
        <v>13</v>
      </c>
      <c r="K167" t="s">
        <v>110</v>
      </c>
      <c r="L167" t="s">
        <v>17</v>
      </c>
      <c r="M167" t="s">
        <v>13</v>
      </c>
      <c r="N167">
        <v>15</v>
      </c>
    </row>
    <row r="168" spans="1:14" x14ac:dyDescent="0.25">
      <c r="A168">
        <v>167</v>
      </c>
      <c r="B168">
        <v>2</v>
      </c>
      <c r="C168" t="s">
        <v>152</v>
      </c>
      <c r="D168" t="s">
        <v>115</v>
      </c>
      <c r="E168" t="s">
        <v>467</v>
      </c>
      <c r="F168" t="s">
        <v>3491</v>
      </c>
      <c r="I168" t="s">
        <v>105</v>
      </c>
      <c r="J168" t="s">
        <v>13</v>
      </c>
      <c r="K168" t="s">
        <v>107</v>
      </c>
      <c r="L168" t="s">
        <v>12</v>
      </c>
      <c r="M168" t="s">
        <v>13</v>
      </c>
      <c r="N168">
        <v>0</v>
      </c>
    </row>
    <row r="169" spans="1:14" x14ac:dyDescent="0.25">
      <c r="A169">
        <v>168</v>
      </c>
      <c r="B169">
        <v>2</v>
      </c>
      <c r="C169" t="s">
        <v>499</v>
      </c>
      <c r="D169" t="s">
        <v>123</v>
      </c>
      <c r="E169" t="s">
        <v>467</v>
      </c>
      <c r="I169" t="s">
        <v>105</v>
      </c>
      <c r="J169" t="s">
        <v>112</v>
      </c>
      <c r="K169" t="s">
        <v>110</v>
      </c>
      <c r="L169" t="s">
        <v>17</v>
      </c>
      <c r="M169" t="s">
        <v>130</v>
      </c>
      <c r="N169">
        <v>10</v>
      </c>
    </row>
    <row r="170" spans="1:14" x14ac:dyDescent="0.25">
      <c r="A170">
        <v>169</v>
      </c>
      <c r="B170">
        <v>2</v>
      </c>
      <c r="C170" t="s">
        <v>270</v>
      </c>
      <c r="D170" t="s">
        <v>123</v>
      </c>
      <c r="E170" t="s">
        <v>467</v>
      </c>
      <c r="F170" t="s">
        <v>3487</v>
      </c>
      <c r="I170" t="s">
        <v>105</v>
      </c>
      <c r="J170" t="s">
        <v>13</v>
      </c>
      <c r="K170" t="s">
        <v>103</v>
      </c>
      <c r="L170" t="s">
        <v>17</v>
      </c>
      <c r="M170" t="s">
        <v>112</v>
      </c>
      <c r="N170">
        <v>15</v>
      </c>
    </row>
    <row r="171" spans="1:14" x14ac:dyDescent="0.25">
      <c r="A171">
        <v>170</v>
      </c>
      <c r="B171">
        <v>2</v>
      </c>
      <c r="C171" t="s">
        <v>500</v>
      </c>
      <c r="D171" t="s">
        <v>123</v>
      </c>
      <c r="E171" t="s">
        <v>467</v>
      </c>
      <c r="F171" t="s">
        <v>331</v>
      </c>
      <c r="I171" t="s">
        <v>133</v>
      </c>
      <c r="J171" t="s">
        <v>107</v>
      </c>
      <c r="K171" t="s">
        <v>142</v>
      </c>
      <c r="L171" t="s">
        <v>26</v>
      </c>
      <c r="M171" t="s">
        <v>107</v>
      </c>
      <c r="N171">
        <v>15</v>
      </c>
    </row>
    <row r="172" spans="1:14" x14ac:dyDescent="0.25">
      <c r="A172">
        <v>171</v>
      </c>
      <c r="B172">
        <v>2</v>
      </c>
      <c r="C172" t="s">
        <v>299</v>
      </c>
      <c r="D172" t="s">
        <v>123</v>
      </c>
      <c r="E172" t="s">
        <v>467</v>
      </c>
      <c r="F172" t="s">
        <v>331</v>
      </c>
      <c r="I172" t="s">
        <v>105</v>
      </c>
      <c r="J172" t="s">
        <v>13</v>
      </c>
      <c r="K172" t="s">
        <v>103</v>
      </c>
      <c r="L172" t="s">
        <v>17</v>
      </c>
      <c r="M172" t="s">
        <v>112</v>
      </c>
      <c r="N172">
        <v>10</v>
      </c>
    </row>
    <row r="173" spans="1:14" x14ac:dyDescent="0.25">
      <c r="A173">
        <v>172</v>
      </c>
      <c r="B173">
        <v>2</v>
      </c>
      <c r="C173" t="s">
        <v>300</v>
      </c>
      <c r="D173" t="s">
        <v>123</v>
      </c>
      <c r="E173" t="s">
        <v>467</v>
      </c>
      <c r="F173" t="s">
        <v>331</v>
      </c>
      <c r="I173" t="s">
        <v>105</v>
      </c>
      <c r="J173" t="s">
        <v>13</v>
      </c>
      <c r="K173" t="s">
        <v>146</v>
      </c>
      <c r="L173" t="s">
        <v>17</v>
      </c>
      <c r="M173" t="s">
        <v>112</v>
      </c>
      <c r="N173">
        <v>10</v>
      </c>
    </row>
    <row r="174" spans="1:14" x14ac:dyDescent="0.25">
      <c r="A174">
        <v>173</v>
      </c>
      <c r="B174">
        <v>2</v>
      </c>
      <c r="C174" t="s">
        <v>237</v>
      </c>
      <c r="D174" t="s">
        <v>123</v>
      </c>
      <c r="E174" t="s">
        <v>467</v>
      </c>
      <c r="I174" t="s">
        <v>105</v>
      </c>
      <c r="J174" t="s">
        <v>13</v>
      </c>
      <c r="K174" t="s">
        <v>146</v>
      </c>
      <c r="L174" t="s">
        <v>12</v>
      </c>
      <c r="M174" t="s">
        <v>13</v>
      </c>
      <c r="N174">
        <v>5</v>
      </c>
    </row>
    <row r="175" spans="1:14" x14ac:dyDescent="0.25">
      <c r="A175">
        <v>174</v>
      </c>
      <c r="B175">
        <v>2</v>
      </c>
      <c r="C175" t="s">
        <v>539</v>
      </c>
      <c r="D175" t="s">
        <v>123</v>
      </c>
      <c r="E175" t="s">
        <v>2345</v>
      </c>
      <c r="I175" t="s">
        <v>116</v>
      </c>
      <c r="J175" t="s">
        <v>13</v>
      </c>
      <c r="K175" t="s">
        <v>142</v>
      </c>
      <c r="L175" t="s">
        <v>28</v>
      </c>
      <c r="M175" t="s">
        <v>425</v>
      </c>
      <c r="N175">
        <v>10</v>
      </c>
    </row>
    <row r="176" spans="1:14" x14ac:dyDescent="0.25">
      <c r="A176">
        <v>175</v>
      </c>
      <c r="B176">
        <v>2</v>
      </c>
      <c r="C176" t="s">
        <v>213</v>
      </c>
      <c r="D176" t="s">
        <v>119</v>
      </c>
      <c r="I176" t="s">
        <v>102</v>
      </c>
      <c r="J176" t="s">
        <v>112</v>
      </c>
      <c r="K176" t="s">
        <v>146</v>
      </c>
      <c r="L176" t="s">
        <v>12</v>
      </c>
      <c r="M176" t="s">
        <v>13</v>
      </c>
      <c r="N176">
        <v>0</v>
      </c>
    </row>
    <row r="177" spans="1:14" x14ac:dyDescent="0.25">
      <c r="A177">
        <v>176</v>
      </c>
      <c r="B177">
        <v>2</v>
      </c>
      <c r="C177" t="s">
        <v>541</v>
      </c>
      <c r="D177" t="s">
        <v>123</v>
      </c>
      <c r="E177" t="s">
        <v>2345</v>
      </c>
      <c r="I177" t="s">
        <v>116</v>
      </c>
      <c r="J177" t="s">
        <v>13</v>
      </c>
      <c r="K177" t="s">
        <v>142</v>
      </c>
      <c r="L177" t="s">
        <v>28</v>
      </c>
      <c r="M177" t="s">
        <v>425</v>
      </c>
      <c r="N177">
        <v>10</v>
      </c>
    </row>
    <row r="178" spans="1:14" x14ac:dyDescent="0.25">
      <c r="A178">
        <v>177</v>
      </c>
      <c r="B178">
        <v>2</v>
      </c>
      <c r="C178" t="s">
        <v>477</v>
      </c>
      <c r="D178" t="s">
        <v>126</v>
      </c>
      <c r="E178" t="s">
        <v>2345</v>
      </c>
      <c r="I178" t="s">
        <v>133</v>
      </c>
      <c r="J178" t="s">
        <v>112</v>
      </c>
      <c r="K178" t="s">
        <v>142</v>
      </c>
      <c r="L178" t="s">
        <v>28</v>
      </c>
      <c r="M178" t="s">
        <v>425</v>
      </c>
      <c r="N178">
        <v>20</v>
      </c>
    </row>
    <row r="179" spans="1:14" x14ac:dyDescent="0.25">
      <c r="A179">
        <v>178</v>
      </c>
      <c r="B179">
        <v>2</v>
      </c>
      <c r="C179" t="s">
        <v>478</v>
      </c>
      <c r="D179" t="s">
        <v>126</v>
      </c>
      <c r="E179" t="s">
        <v>3487</v>
      </c>
      <c r="F179" t="s">
        <v>2345</v>
      </c>
      <c r="I179" t="s">
        <v>133</v>
      </c>
      <c r="J179" t="s">
        <v>112</v>
      </c>
      <c r="K179" t="s">
        <v>142</v>
      </c>
      <c r="L179" t="s">
        <v>28</v>
      </c>
      <c r="M179" t="s">
        <v>425</v>
      </c>
      <c r="N179">
        <v>25</v>
      </c>
    </row>
    <row r="180" spans="1:14" x14ac:dyDescent="0.25">
      <c r="A180">
        <v>179</v>
      </c>
      <c r="B180">
        <v>2</v>
      </c>
      <c r="C180" t="s">
        <v>114</v>
      </c>
      <c r="D180" t="s">
        <v>115</v>
      </c>
      <c r="I180" t="s">
        <v>116</v>
      </c>
      <c r="J180" t="s">
        <v>13</v>
      </c>
      <c r="K180" t="s">
        <v>117</v>
      </c>
      <c r="L180" t="s">
        <v>21</v>
      </c>
      <c r="M180" t="s">
        <v>13</v>
      </c>
      <c r="N180">
        <v>5</v>
      </c>
    </row>
    <row r="181" spans="1:14" x14ac:dyDescent="0.25">
      <c r="A181">
        <v>180</v>
      </c>
      <c r="B181">
        <v>2</v>
      </c>
      <c r="C181" t="s">
        <v>275</v>
      </c>
      <c r="D181" t="s">
        <v>115</v>
      </c>
      <c r="E181" t="s">
        <v>475</v>
      </c>
      <c r="I181" t="s">
        <v>116</v>
      </c>
      <c r="J181" t="s">
        <v>13</v>
      </c>
      <c r="K181" t="s">
        <v>137</v>
      </c>
      <c r="L181" t="s">
        <v>26</v>
      </c>
      <c r="M181" t="s">
        <v>112</v>
      </c>
      <c r="N181">
        <v>5</v>
      </c>
    </row>
    <row r="182" spans="1:14" x14ac:dyDescent="0.25">
      <c r="A182">
        <v>181</v>
      </c>
      <c r="B182">
        <v>2</v>
      </c>
      <c r="C182" t="s">
        <v>153</v>
      </c>
      <c r="D182" t="s">
        <v>115</v>
      </c>
      <c r="E182" t="s">
        <v>3492</v>
      </c>
      <c r="I182" t="s">
        <v>116</v>
      </c>
      <c r="J182" t="s">
        <v>13</v>
      </c>
      <c r="K182" t="s">
        <v>117</v>
      </c>
      <c r="L182" t="s">
        <v>21</v>
      </c>
      <c r="M182" t="s">
        <v>13</v>
      </c>
      <c r="N182">
        <v>5</v>
      </c>
    </row>
    <row r="183" spans="1:14" x14ac:dyDescent="0.25">
      <c r="A183">
        <v>182</v>
      </c>
      <c r="B183">
        <v>2</v>
      </c>
      <c r="C183" t="s">
        <v>301</v>
      </c>
      <c r="D183" t="s">
        <v>115</v>
      </c>
      <c r="E183" t="s">
        <v>475</v>
      </c>
      <c r="F183" t="s">
        <v>3492</v>
      </c>
      <c r="I183" t="s">
        <v>116</v>
      </c>
      <c r="J183" t="s">
        <v>13</v>
      </c>
      <c r="K183" t="s">
        <v>137</v>
      </c>
      <c r="L183" t="s">
        <v>26</v>
      </c>
      <c r="M183" t="s">
        <v>112</v>
      </c>
      <c r="N183">
        <v>5</v>
      </c>
    </row>
    <row r="184" spans="1:14" x14ac:dyDescent="0.25">
      <c r="A184">
        <v>183</v>
      </c>
      <c r="B184">
        <v>2</v>
      </c>
      <c r="C184" t="s">
        <v>118</v>
      </c>
      <c r="D184" t="s">
        <v>119</v>
      </c>
      <c r="I184" t="s">
        <v>102</v>
      </c>
      <c r="J184" t="s">
        <v>13</v>
      </c>
      <c r="K184" t="s">
        <v>117</v>
      </c>
      <c r="L184" t="s">
        <v>21</v>
      </c>
      <c r="M184" t="s">
        <v>13</v>
      </c>
      <c r="N184">
        <v>5</v>
      </c>
    </row>
    <row r="185" spans="1:14" x14ac:dyDescent="0.25">
      <c r="A185">
        <v>184</v>
      </c>
      <c r="B185">
        <v>2</v>
      </c>
      <c r="C185" t="s">
        <v>276</v>
      </c>
      <c r="D185" t="s">
        <v>119</v>
      </c>
      <c r="E185" t="s">
        <v>475</v>
      </c>
      <c r="I185" t="s">
        <v>102</v>
      </c>
      <c r="J185" t="s">
        <v>13</v>
      </c>
      <c r="K185" t="s">
        <v>137</v>
      </c>
      <c r="L185" t="s">
        <v>26</v>
      </c>
      <c r="M185" t="s">
        <v>112</v>
      </c>
      <c r="N185">
        <v>10</v>
      </c>
    </row>
    <row r="186" spans="1:14" x14ac:dyDescent="0.25">
      <c r="A186">
        <v>185</v>
      </c>
      <c r="B186">
        <v>2</v>
      </c>
      <c r="C186" t="s">
        <v>216</v>
      </c>
      <c r="D186" t="s">
        <v>119</v>
      </c>
      <c r="I186" t="s">
        <v>102</v>
      </c>
      <c r="J186" t="s">
        <v>112</v>
      </c>
      <c r="K186" t="s">
        <v>146</v>
      </c>
      <c r="L186" t="s">
        <v>12</v>
      </c>
      <c r="M186" t="s">
        <v>13</v>
      </c>
      <c r="N186">
        <v>0</v>
      </c>
    </row>
    <row r="187" spans="1:14" x14ac:dyDescent="0.25">
      <c r="A187">
        <v>186</v>
      </c>
      <c r="B187">
        <v>2</v>
      </c>
      <c r="C187" t="s">
        <v>124</v>
      </c>
      <c r="D187" t="s">
        <v>119</v>
      </c>
      <c r="I187" t="s">
        <v>102</v>
      </c>
      <c r="J187" t="s">
        <v>13</v>
      </c>
      <c r="K187" t="s">
        <v>117</v>
      </c>
      <c r="L187" t="s">
        <v>21</v>
      </c>
      <c r="M187" t="s">
        <v>13</v>
      </c>
      <c r="N187">
        <v>5</v>
      </c>
    </row>
    <row r="188" spans="1:14" x14ac:dyDescent="0.25">
      <c r="A188">
        <v>187</v>
      </c>
      <c r="B188">
        <v>2</v>
      </c>
      <c r="C188" t="s">
        <v>279</v>
      </c>
      <c r="D188" t="s">
        <v>119</v>
      </c>
      <c r="E188" t="s">
        <v>475</v>
      </c>
      <c r="I188" t="s">
        <v>102</v>
      </c>
      <c r="J188" t="s">
        <v>13</v>
      </c>
      <c r="K188" t="s">
        <v>137</v>
      </c>
      <c r="L188" t="s">
        <v>26</v>
      </c>
      <c r="M188" t="s">
        <v>112</v>
      </c>
      <c r="N188">
        <v>10</v>
      </c>
    </row>
    <row r="189" spans="1:14" x14ac:dyDescent="0.25">
      <c r="A189">
        <v>188</v>
      </c>
      <c r="B189">
        <v>2</v>
      </c>
      <c r="C189" t="s">
        <v>125</v>
      </c>
      <c r="D189" t="s">
        <v>126</v>
      </c>
      <c r="I189" t="s">
        <v>127</v>
      </c>
      <c r="J189" t="s">
        <v>13</v>
      </c>
      <c r="K189" t="s">
        <v>117</v>
      </c>
      <c r="L189" t="s">
        <v>21</v>
      </c>
      <c r="M189" t="s">
        <v>13</v>
      </c>
      <c r="N189">
        <v>10</v>
      </c>
    </row>
    <row r="190" spans="1:14" x14ac:dyDescent="0.25">
      <c r="A190">
        <v>189</v>
      </c>
      <c r="B190">
        <v>2</v>
      </c>
      <c r="C190" t="s">
        <v>280</v>
      </c>
      <c r="D190" t="s">
        <v>126</v>
      </c>
      <c r="E190" t="s">
        <v>475</v>
      </c>
      <c r="F190" t="s">
        <v>2223</v>
      </c>
      <c r="I190" t="s">
        <v>127</v>
      </c>
      <c r="J190" t="s">
        <v>13</v>
      </c>
      <c r="K190" t="s">
        <v>137</v>
      </c>
      <c r="L190" t="s">
        <v>26</v>
      </c>
      <c r="M190" t="s">
        <v>112</v>
      </c>
      <c r="N190">
        <v>10</v>
      </c>
    </row>
    <row r="191" spans="1:14" x14ac:dyDescent="0.25">
      <c r="A191">
        <v>190</v>
      </c>
      <c r="B191">
        <v>2</v>
      </c>
      <c r="C191" t="s">
        <v>128</v>
      </c>
      <c r="D191" t="s">
        <v>126</v>
      </c>
      <c r="E191" t="s">
        <v>3487</v>
      </c>
      <c r="I191" t="s">
        <v>127</v>
      </c>
      <c r="J191" t="s">
        <v>13</v>
      </c>
      <c r="K191" t="s">
        <v>117</v>
      </c>
      <c r="L191" t="s">
        <v>21</v>
      </c>
      <c r="M191" t="s">
        <v>13</v>
      </c>
      <c r="N191">
        <v>10</v>
      </c>
    </row>
    <row r="192" spans="1:14" x14ac:dyDescent="0.25">
      <c r="A192">
        <v>191</v>
      </c>
      <c r="B192">
        <v>2</v>
      </c>
      <c r="C192" t="s">
        <v>281</v>
      </c>
      <c r="D192" t="s">
        <v>126</v>
      </c>
      <c r="E192" t="s">
        <v>475</v>
      </c>
      <c r="F192" t="s">
        <v>3487</v>
      </c>
      <c r="G192" t="s">
        <v>2223</v>
      </c>
      <c r="I192" t="s">
        <v>127</v>
      </c>
      <c r="J192" t="s">
        <v>13</v>
      </c>
      <c r="K192" t="s">
        <v>137</v>
      </c>
      <c r="L192" t="s">
        <v>26</v>
      </c>
      <c r="M192" t="s">
        <v>112</v>
      </c>
      <c r="N192">
        <v>15</v>
      </c>
    </row>
    <row r="193" spans="1:14" x14ac:dyDescent="0.25">
      <c r="A193">
        <v>192</v>
      </c>
      <c r="B193">
        <v>2</v>
      </c>
      <c r="C193" t="s">
        <v>129</v>
      </c>
      <c r="D193" t="s">
        <v>126</v>
      </c>
      <c r="E193" t="s">
        <v>2223</v>
      </c>
      <c r="I193" t="s">
        <v>127</v>
      </c>
      <c r="J193" t="s">
        <v>130</v>
      </c>
      <c r="K193" t="s">
        <v>117</v>
      </c>
      <c r="L193" t="s">
        <v>21</v>
      </c>
      <c r="M193" t="s">
        <v>13</v>
      </c>
      <c r="N193">
        <v>15</v>
      </c>
    </row>
    <row r="194" spans="1:14" x14ac:dyDescent="0.25">
      <c r="A194">
        <v>193</v>
      </c>
      <c r="B194">
        <v>2</v>
      </c>
      <c r="C194" t="s">
        <v>282</v>
      </c>
      <c r="D194" t="s">
        <v>126</v>
      </c>
      <c r="E194" t="s">
        <v>475</v>
      </c>
      <c r="F194" t="s">
        <v>3497</v>
      </c>
      <c r="I194" t="s">
        <v>127</v>
      </c>
      <c r="J194" t="s">
        <v>130</v>
      </c>
      <c r="K194" t="s">
        <v>137</v>
      </c>
      <c r="L194" t="s">
        <v>26</v>
      </c>
      <c r="M194" t="s">
        <v>112</v>
      </c>
      <c r="N194">
        <v>15</v>
      </c>
    </row>
    <row r="195" spans="1:14" x14ac:dyDescent="0.25">
      <c r="A195">
        <v>194</v>
      </c>
      <c r="B195">
        <v>2</v>
      </c>
      <c r="C195" t="s">
        <v>131</v>
      </c>
      <c r="D195" t="s">
        <v>126</v>
      </c>
      <c r="E195" t="s">
        <v>3487</v>
      </c>
      <c r="F195" t="s">
        <v>2223</v>
      </c>
      <c r="I195" t="s">
        <v>127</v>
      </c>
      <c r="J195" t="s">
        <v>130</v>
      </c>
      <c r="K195" t="s">
        <v>117</v>
      </c>
      <c r="L195" t="s">
        <v>21</v>
      </c>
      <c r="M195" t="s">
        <v>13</v>
      </c>
      <c r="N195">
        <v>15</v>
      </c>
    </row>
    <row r="196" spans="1:14" x14ac:dyDescent="0.25">
      <c r="A196">
        <v>195</v>
      </c>
      <c r="B196">
        <v>2</v>
      </c>
      <c r="C196" t="s">
        <v>283</v>
      </c>
      <c r="D196" t="s">
        <v>126</v>
      </c>
      <c r="E196" t="s">
        <v>475</v>
      </c>
      <c r="F196" t="s">
        <v>3487</v>
      </c>
      <c r="G196" t="s">
        <v>3497</v>
      </c>
      <c r="I196" t="s">
        <v>127</v>
      </c>
      <c r="J196" t="s">
        <v>130</v>
      </c>
      <c r="K196" t="s">
        <v>137</v>
      </c>
      <c r="L196" t="s">
        <v>26</v>
      </c>
      <c r="M196" t="s">
        <v>112</v>
      </c>
      <c r="N196">
        <v>20</v>
      </c>
    </row>
    <row r="197" spans="1:14" x14ac:dyDescent="0.25">
      <c r="A197">
        <v>196</v>
      </c>
      <c r="B197">
        <v>2</v>
      </c>
      <c r="C197" t="s">
        <v>44</v>
      </c>
      <c r="D197" t="s">
        <v>123</v>
      </c>
      <c r="E197" t="s">
        <v>2326</v>
      </c>
      <c r="F197" t="s">
        <v>2380</v>
      </c>
      <c r="I197" t="s">
        <v>116</v>
      </c>
      <c r="J197" t="s">
        <v>146</v>
      </c>
      <c r="K197" t="s">
        <v>103</v>
      </c>
      <c r="L197" t="s">
        <v>21</v>
      </c>
      <c r="M197" t="s">
        <v>13</v>
      </c>
      <c r="N197">
        <v>5</v>
      </c>
    </row>
    <row r="198" spans="1:14" x14ac:dyDescent="0.25">
      <c r="A198">
        <v>197</v>
      </c>
      <c r="B198">
        <v>2</v>
      </c>
      <c r="C198" t="s">
        <v>238</v>
      </c>
      <c r="D198" t="s">
        <v>218</v>
      </c>
      <c r="I198" t="s">
        <v>127</v>
      </c>
      <c r="J198" t="s">
        <v>146</v>
      </c>
      <c r="K198" t="s">
        <v>146</v>
      </c>
      <c r="L198" t="s">
        <v>12</v>
      </c>
      <c r="M198" t="s">
        <v>13</v>
      </c>
      <c r="N198">
        <v>5</v>
      </c>
    </row>
    <row r="199" spans="1:14" x14ac:dyDescent="0.25">
      <c r="A199">
        <v>198</v>
      </c>
      <c r="B199">
        <v>2</v>
      </c>
      <c r="C199" t="s">
        <v>154</v>
      </c>
      <c r="D199" t="s">
        <v>126</v>
      </c>
      <c r="E199" t="s">
        <v>3487</v>
      </c>
      <c r="F199" t="s">
        <v>3488</v>
      </c>
      <c r="G199" t="s">
        <v>3489</v>
      </c>
      <c r="I199" t="s">
        <v>127</v>
      </c>
      <c r="J199" t="s">
        <v>146</v>
      </c>
      <c r="K199" t="s">
        <v>117</v>
      </c>
      <c r="L199" t="s">
        <v>17</v>
      </c>
      <c r="M199" t="s">
        <v>13</v>
      </c>
      <c r="N199">
        <v>15</v>
      </c>
    </row>
    <row r="200" spans="1:14" x14ac:dyDescent="0.25">
      <c r="A200">
        <v>199</v>
      </c>
      <c r="B200">
        <v>2</v>
      </c>
      <c r="C200" t="s">
        <v>302</v>
      </c>
      <c r="D200" t="s">
        <v>126</v>
      </c>
      <c r="E200" t="s">
        <v>2373</v>
      </c>
      <c r="I200" t="s">
        <v>127</v>
      </c>
      <c r="J200" t="s">
        <v>110</v>
      </c>
      <c r="K200" t="s">
        <v>137</v>
      </c>
      <c r="L200" t="s">
        <v>17</v>
      </c>
      <c r="M200" t="s">
        <v>112</v>
      </c>
      <c r="N200">
        <v>25</v>
      </c>
    </row>
    <row r="201" spans="1:14" x14ac:dyDescent="0.25">
      <c r="A201">
        <v>200</v>
      </c>
      <c r="B201">
        <v>2</v>
      </c>
      <c r="C201" t="s">
        <v>487</v>
      </c>
      <c r="D201" t="s">
        <v>126</v>
      </c>
      <c r="E201" t="s">
        <v>173</v>
      </c>
      <c r="I201" t="s">
        <v>160</v>
      </c>
      <c r="J201" t="s">
        <v>146</v>
      </c>
      <c r="K201" t="s">
        <v>142</v>
      </c>
      <c r="L201" t="s">
        <v>17</v>
      </c>
      <c r="M201" t="s">
        <v>107</v>
      </c>
      <c r="N201">
        <v>30</v>
      </c>
    </row>
    <row r="202" spans="1:14" x14ac:dyDescent="0.25">
      <c r="A202">
        <v>201</v>
      </c>
      <c r="B202">
        <v>2</v>
      </c>
      <c r="C202" t="s">
        <v>542</v>
      </c>
      <c r="D202" t="s">
        <v>126</v>
      </c>
      <c r="E202" t="s">
        <v>3487</v>
      </c>
      <c r="I202" t="s">
        <v>160</v>
      </c>
      <c r="J202" t="s">
        <v>13</v>
      </c>
      <c r="K202" t="s">
        <v>490</v>
      </c>
      <c r="L202" t="s">
        <v>26</v>
      </c>
      <c r="M202" t="s">
        <v>435</v>
      </c>
      <c r="N202">
        <v>30</v>
      </c>
    </row>
    <row r="203" spans="1:14" x14ac:dyDescent="0.25">
      <c r="A203">
        <v>202</v>
      </c>
      <c r="B203">
        <v>2</v>
      </c>
      <c r="C203" t="s">
        <v>543</v>
      </c>
      <c r="D203" t="s">
        <v>126</v>
      </c>
      <c r="I203" t="s">
        <v>160</v>
      </c>
      <c r="J203" t="s">
        <v>13</v>
      </c>
      <c r="K203" t="s">
        <v>480</v>
      </c>
      <c r="L203" t="s">
        <v>26</v>
      </c>
      <c r="M203" t="s">
        <v>435</v>
      </c>
      <c r="N203">
        <v>20</v>
      </c>
    </row>
    <row r="204" spans="1:14" x14ac:dyDescent="0.25">
      <c r="A204">
        <v>203</v>
      </c>
      <c r="B204">
        <v>2</v>
      </c>
      <c r="C204" t="s">
        <v>544</v>
      </c>
      <c r="D204" t="s">
        <v>126</v>
      </c>
      <c r="E204" t="s">
        <v>3487</v>
      </c>
      <c r="I204" t="s">
        <v>160</v>
      </c>
      <c r="J204" t="s">
        <v>13</v>
      </c>
      <c r="K204" t="s">
        <v>480</v>
      </c>
      <c r="L204" t="s">
        <v>26</v>
      </c>
      <c r="M204" t="s">
        <v>435</v>
      </c>
      <c r="N204">
        <v>25</v>
      </c>
    </row>
    <row r="205" spans="1:14" x14ac:dyDescent="0.25">
      <c r="A205">
        <v>204</v>
      </c>
      <c r="B205">
        <v>2</v>
      </c>
      <c r="C205" t="s">
        <v>134</v>
      </c>
      <c r="D205" t="s">
        <v>126</v>
      </c>
      <c r="E205" t="s">
        <v>3488</v>
      </c>
      <c r="F205" t="s">
        <v>2407</v>
      </c>
      <c r="I205" t="s">
        <v>102</v>
      </c>
      <c r="J205" t="s">
        <v>110</v>
      </c>
      <c r="K205" t="s">
        <v>110</v>
      </c>
      <c r="L205" t="s">
        <v>12</v>
      </c>
      <c r="M205" t="s">
        <v>13</v>
      </c>
      <c r="N205">
        <v>15</v>
      </c>
    </row>
    <row r="206" spans="1:14" x14ac:dyDescent="0.25">
      <c r="A206">
        <v>205</v>
      </c>
      <c r="B206">
        <v>2</v>
      </c>
      <c r="C206" t="s">
        <v>135</v>
      </c>
      <c r="D206" t="s">
        <v>126</v>
      </c>
      <c r="E206" t="s">
        <v>3488</v>
      </c>
      <c r="F206" t="s">
        <v>2407</v>
      </c>
      <c r="G206" t="s">
        <v>3487</v>
      </c>
      <c r="I206" t="s">
        <v>102</v>
      </c>
      <c r="J206" t="s">
        <v>110</v>
      </c>
      <c r="K206" t="s">
        <v>110</v>
      </c>
      <c r="L206" t="s">
        <v>12</v>
      </c>
      <c r="M206" t="s">
        <v>13</v>
      </c>
      <c r="N206">
        <v>20</v>
      </c>
    </row>
    <row r="207" spans="1:14" x14ac:dyDescent="0.25">
      <c r="A207">
        <v>206</v>
      </c>
      <c r="B207">
        <v>2</v>
      </c>
      <c r="C207" t="s">
        <v>560</v>
      </c>
      <c r="D207" t="s">
        <v>2369</v>
      </c>
      <c r="E207" t="s">
        <v>3497</v>
      </c>
      <c r="I207" t="s">
        <v>485</v>
      </c>
      <c r="J207" t="s">
        <v>13</v>
      </c>
      <c r="K207" t="s">
        <v>486</v>
      </c>
      <c r="L207" t="s">
        <v>26</v>
      </c>
      <c r="M207" t="s">
        <v>508</v>
      </c>
      <c r="N207">
        <v>30</v>
      </c>
    </row>
    <row r="208" spans="1:14" x14ac:dyDescent="0.25">
      <c r="A208">
        <v>207</v>
      </c>
      <c r="B208">
        <v>2</v>
      </c>
      <c r="C208" t="s">
        <v>501</v>
      </c>
      <c r="D208" t="s">
        <v>126</v>
      </c>
      <c r="I208" t="s">
        <v>160</v>
      </c>
      <c r="J208" t="s">
        <v>107</v>
      </c>
      <c r="K208" t="s">
        <v>486</v>
      </c>
      <c r="L208" t="s">
        <v>17</v>
      </c>
      <c r="M208" t="s">
        <v>107</v>
      </c>
      <c r="N208">
        <v>20</v>
      </c>
    </row>
    <row r="209" spans="1:14" x14ac:dyDescent="0.25">
      <c r="A209">
        <v>208</v>
      </c>
      <c r="B209">
        <v>2</v>
      </c>
      <c r="C209" t="s">
        <v>502</v>
      </c>
      <c r="D209" t="s">
        <v>126</v>
      </c>
      <c r="E209" t="s">
        <v>3498</v>
      </c>
      <c r="I209" t="s">
        <v>160</v>
      </c>
      <c r="J209" t="s">
        <v>107</v>
      </c>
      <c r="K209" t="s">
        <v>117</v>
      </c>
      <c r="L209" t="s">
        <v>21</v>
      </c>
      <c r="M209" t="s">
        <v>107</v>
      </c>
      <c r="N209">
        <v>20</v>
      </c>
    </row>
    <row r="210" spans="1:14" x14ac:dyDescent="0.25">
      <c r="A210">
        <v>209</v>
      </c>
      <c r="B210">
        <v>2</v>
      </c>
      <c r="C210" t="s">
        <v>503</v>
      </c>
      <c r="D210" t="s">
        <v>126</v>
      </c>
      <c r="E210" t="s">
        <v>2223</v>
      </c>
      <c r="I210" t="s">
        <v>160</v>
      </c>
      <c r="J210" t="s">
        <v>112</v>
      </c>
      <c r="K210" t="s">
        <v>142</v>
      </c>
      <c r="L210" t="s">
        <v>17</v>
      </c>
      <c r="M210" t="s">
        <v>446</v>
      </c>
      <c r="N210">
        <v>25</v>
      </c>
    </row>
    <row r="211" spans="1:14" x14ac:dyDescent="0.25">
      <c r="A211">
        <v>210</v>
      </c>
      <c r="B211">
        <v>2</v>
      </c>
      <c r="C211" t="s">
        <v>561</v>
      </c>
      <c r="D211" t="s">
        <v>2369</v>
      </c>
      <c r="E211" t="s">
        <v>3497</v>
      </c>
      <c r="F211" t="s">
        <v>3491</v>
      </c>
      <c r="I211" t="s">
        <v>485</v>
      </c>
      <c r="J211" t="s">
        <v>13</v>
      </c>
      <c r="K211" t="s">
        <v>486</v>
      </c>
      <c r="L211" t="s">
        <v>26</v>
      </c>
      <c r="M211" t="s">
        <v>508</v>
      </c>
      <c r="N211">
        <v>35</v>
      </c>
    </row>
    <row r="212" spans="1:14" x14ac:dyDescent="0.25">
      <c r="A212">
        <v>211</v>
      </c>
      <c r="B212">
        <v>2</v>
      </c>
      <c r="C212" t="s">
        <v>155</v>
      </c>
      <c r="D212" t="s">
        <v>123</v>
      </c>
      <c r="E212" t="s">
        <v>2223</v>
      </c>
      <c r="F212" t="s">
        <v>2407</v>
      </c>
      <c r="I212" t="s">
        <v>102</v>
      </c>
      <c r="J212" t="s">
        <v>112</v>
      </c>
      <c r="K212" t="s">
        <v>103</v>
      </c>
      <c r="L212" t="s">
        <v>21</v>
      </c>
      <c r="M212" t="s">
        <v>13</v>
      </c>
      <c r="N212">
        <v>20</v>
      </c>
    </row>
    <row r="213" spans="1:14" x14ac:dyDescent="0.25">
      <c r="A213">
        <v>212</v>
      </c>
      <c r="B213">
        <v>2</v>
      </c>
      <c r="C213" t="s">
        <v>303</v>
      </c>
      <c r="D213" t="s">
        <v>123</v>
      </c>
      <c r="E213" t="s">
        <v>119</v>
      </c>
      <c r="F213" t="s">
        <v>3491</v>
      </c>
      <c r="G213" t="s">
        <v>2380</v>
      </c>
      <c r="I213" t="s">
        <v>202</v>
      </c>
      <c r="J213" t="s">
        <v>13</v>
      </c>
      <c r="K213" t="s">
        <v>103</v>
      </c>
      <c r="L213" t="s">
        <v>17</v>
      </c>
      <c r="M213" t="s">
        <v>112</v>
      </c>
      <c r="N213">
        <v>20</v>
      </c>
    </row>
    <row r="214" spans="1:14" x14ac:dyDescent="0.25">
      <c r="A214">
        <v>213</v>
      </c>
      <c r="B214">
        <v>2</v>
      </c>
      <c r="C214" t="s">
        <v>239</v>
      </c>
      <c r="D214" t="s">
        <v>123</v>
      </c>
      <c r="E214" t="s">
        <v>331</v>
      </c>
      <c r="I214" t="s">
        <v>133</v>
      </c>
      <c r="J214" t="s">
        <v>112</v>
      </c>
      <c r="K214" t="s">
        <v>146</v>
      </c>
      <c r="L214" t="s">
        <v>17</v>
      </c>
      <c r="M214" t="s">
        <v>13</v>
      </c>
      <c r="N214">
        <v>0</v>
      </c>
    </row>
    <row r="215" spans="1:14" x14ac:dyDescent="0.25">
      <c r="A215">
        <v>214</v>
      </c>
      <c r="B215">
        <v>2</v>
      </c>
      <c r="C215" t="s">
        <v>156</v>
      </c>
      <c r="D215" t="s">
        <v>123</v>
      </c>
      <c r="E215" t="s">
        <v>331</v>
      </c>
      <c r="I215" t="s">
        <v>133</v>
      </c>
      <c r="J215" t="s">
        <v>107</v>
      </c>
      <c r="K215" t="s">
        <v>107</v>
      </c>
      <c r="L215" t="s">
        <v>17</v>
      </c>
      <c r="M215" t="s">
        <v>13</v>
      </c>
      <c r="N215">
        <v>0</v>
      </c>
    </row>
    <row r="216" spans="1:14" x14ac:dyDescent="0.25">
      <c r="A216">
        <v>215</v>
      </c>
      <c r="B216">
        <v>2</v>
      </c>
      <c r="C216" t="s">
        <v>157</v>
      </c>
      <c r="D216" t="s">
        <v>123</v>
      </c>
      <c r="E216" t="s">
        <v>331</v>
      </c>
      <c r="I216" t="s">
        <v>133</v>
      </c>
      <c r="J216" t="s">
        <v>146</v>
      </c>
      <c r="K216" t="s">
        <v>112</v>
      </c>
      <c r="L216" t="s">
        <v>17</v>
      </c>
      <c r="M216" t="s">
        <v>13</v>
      </c>
      <c r="N216">
        <v>0</v>
      </c>
    </row>
    <row r="217" spans="1:14" x14ac:dyDescent="0.25">
      <c r="A217">
        <v>216</v>
      </c>
      <c r="B217">
        <v>2</v>
      </c>
      <c r="C217" t="s">
        <v>562</v>
      </c>
      <c r="D217" t="s">
        <v>123</v>
      </c>
      <c r="E217" t="s">
        <v>2223</v>
      </c>
      <c r="F217" t="s">
        <v>3512</v>
      </c>
      <c r="G217" t="s">
        <v>2242</v>
      </c>
      <c r="H217" t="s">
        <v>2334</v>
      </c>
      <c r="I217" t="s">
        <v>163</v>
      </c>
      <c r="J217" t="s">
        <v>13</v>
      </c>
      <c r="K217" t="s">
        <v>137</v>
      </c>
      <c r="L217" t="s">
        <v>28</v>
      </c>
      <c r="M217" t="s">
        <v>130</v>
      </c>
      <c r="N217">
        <v>0</v>
      </c>
    </row>
    <row r="218" spans="1:14" x14ac:dyDescent="0.25">
      <c r="A218">
        <v>217</v>
      </c>
      <c r="B218">
        <v>2</v>
      </c>
      <c r="C218" t="s">
        <v>240</v>
      </c>
      <c r="D218" t="s">
        <v>123</v>
      </c>
      <c r="E218" t="s">
        <v>2223</v>
      </c>
      <c r="F218" t="s">
        <v>3501</v>
      </c>
      <c r="I218" t="s">
        <v>241</v>
      </c>
      <c r="J218" t="s">
        <v>13</v>
      </c>
      <c r="K218" t="s">
        <v>146</v>
      </c>
      <c r="L218" t="s">
        <v>12</v>
      </c>
      <c r="M218" t="s">
        <v>13</v>
      </c>
      <c r="N218">
        <v>5</v>
      </c>
    </row>
    <row r="219" spans="1:14" x14ac:dyDescent="0.25">
      <c r="A219">
        <v>218</v>
      </c>
      <c r="B219">
        <v>2</v>
      </c>
      <c r="C219" t="s">
        <v>304</v>
      </c>
      <c r="D219" t="s">
        <v>123</v>
      </c>
      <c r="E219" t="s">
        <v>3491</v>
      </c>
      <c r="I219" t="s">
        <v>102</v>
      </c>
      <c r="J219" t="s">
        <v>112</v>
      </c>
      <c r="K219" t="s">
        <v>110</v>
      </c>
      <c r="L219" t="s">
        <v>17</v>
      </c>
      <c r="M219" t="s">
        <v>112</v>
      </c>
      <c r="N219">
        <v>10</v>
      </c>
    </row>
    <row r="220" spans="1:14" x14ac:dyDescent="0.25">
      <c r="A220">
        <v>219</v>
      </c>
      <c r="B220">
        <v>2</v>
      </c>
      <c r="C220" t="s">
        <v>158</v>
      </c>
      <c r="D220" t="s">
        <v>126</v>
      </c>
      <c r="E220" t="s">
        <v>3491</v>
      </c>
      <c r="I220" t="s">
        <v>127</v>
      </c>
      <c r="J220" t="s">
        <v>146</v>
      </c>
      <c r="K220" t="s">
        <v>117</v>
      </c>
      <c r="L220" t="s">
        <v>21</v>
      </c>
      <c r="M220" t="s">
        <v>13</v>
      </c>
      <c r="N220">
        <v>25</v>
      </c>
    </row>
    <row r="221" spans="1:14" x14ac:dyDescent="0.25">
      <c r="A221">
        <v>220</v>
      </c>
      <c r="B221">
        <v>2</v>
      </c>
      <c r="C221" t="s">
        <v>224</v>
      </c>
      <c r="D221" t="s">
        <v>126</v>
      </c>
      <c r="E221" t="s">
        <v>2223</v>
      </c>
      <c r="I221" t="s">
        <v>160</v>
      </c>
      <c r="J221" t="s">
        <v>13</v>
      </c>
      <c r="K221" t="s">
        <v>146</v>
      </c>
      <c r="L221" t="s">
        <v>12</v>
      </c>
      <c r="M221" t="s">
        <v>13</v>
      </c>
      <c r="N221">
        <v>10</v>
      </c>
    </row>
    <row r="222" spans="1:14" x14ac:dyDescent="0.25">
      <c r="A222">
        <v>221</v>
      </c>
      <c r="B222">
        <v>2</v>
      </c>
      <c r="C222" t="s">
        <v>549</v>
      </c>
      <c r="D222" t="s">
        <v>126</v>
      </c>
      <c r="I222" t="s">
        <v>160</v>
      </c>
      <c r="J222" t="s">
        <v>13</v>
      </c>
      <c r="K222" t="s">
        <v>142</v>
      </c>
      <c r="L222" t="s">
        <v>21</v>
      </c>
      <c r="M222" t="s">
        <v>425</v>
      </c>
      <c r="N222">
        <v>10</v>
      </c>
    </row>
    <row r="223" spans="1:14" x14ac:dyDescent="0.25">
      <c r="A223">
        <v>222</v>
      </c>
      <c r="B223">
        <v>2</v>
      </c>
      <c r="C223" t="s">
        <v>504</v>
      </c>
      <c r="D223" t="s">
        <v>126</v>
      </c>
      <c r="I223" t="s">
        <v>127</v>
      </c>
      <c r="J223" t="s">
        <v>112</v>
      </c>
      <c r="K223" t="s">
        <v>486</v>
      </c>
      <c r="L223" t="s">
        <v>21</v>
      </c>
      <c r="M223" t="s">
        <v>107</v>
      </c>
      <c r="N223">
        <v>25</v>
      </c>
    </row>
    <row r="224" spans="1:14" x14ac:dyDescent="0.25">
      <c r="A224">
        <v>223</v>
      </c>
      <c r="B224">
        <v>2</v>
      </c>
      <c r="C224" t="s">
        <v>550</v>
      </c>
      <c r="D224" t="s">
        <v>126</v>
      </c>
      <c r="E224" t="s">
        <v>472</v>
      </c>
      <c r="F224" t="s">
        <v>3491</v>
      </c>
      <c r="G224" t="s">
        <v>2365</v>
      </c>
      <c r="I224" t="s">
        <v>160</v>
      </c>
      <c r="J224" t="s">
        <v>13</v>
      </c>
      <c r="K224" t="s">
        <v>137</v>
      </c>
      <c r="L224" t="s">
        <v>28</v>
      </c>
      <c r="M224" t="s">
        <v>425</v>
      </c>
      <c r="N224">
        <v>20</v>
      </c>
    </row>
    <row r="225" spans="1:14" x14ac:dyDescent="0.25">
      <c r="A225">
        <v>224</v>
      </c>
      <c r="B225">
        <v>2</v>
      </c>
      <c r="C225" t="s">
        <v>493</v>
      </c>
      <c r="D225" t="s">
        <v>126</v>
      </c>
      <c r="I225" t="s">
        <v>494</v>
      </c>
      <c r="J225" t="s">
        <v>107</v>
      </c>
      <c r="K225" t="s">
        <v>117</v>
      </c>
      <c r="L225" t="s">
        <v>17</v>
      </c>
      <c r="M225" t="s">
        <v>130</v>
      </c>
      <c r="N225">
        <v>20</v>
      </c>
    </row>
    <row r="226" spans="1:14" x14ac:dyDescent="0.25">
      <c r="A226">
        <v>225</v>
      </c>
      <c r="B226">
        <v>3</v>
      </c>
      <c r="C226" t="s">
        <v>242</v>
      </c>
      <c r="D226" t="s">
        <v>115</v>
      </c>
      <c r="E226" t="s">
        <v>123</v>
      </c>
      <c r="F226" t="s">
        <v>2219</v>
      </c>
      <c r="I226" t="s">
        <v>116</v>
      </c>
      <c r="J226" t="s">
        <v>13</v>
      </c>
      <c r="K226" t="s">
        <v>146</v>
      </c>
      <c r="L226" t="s">
        <v>17</v>
      </c>
      <c r="M226" t="s">
        <v>13</v>
      </c>
      <c r="N226">
        <v>0</v>
      </c>
    </row>
    <row r="227" spans="1:14" x14ac:dyDescent="0.25">
      <c r="A227">
        <v>226</v>
      </c>
      <c r="B227">
        <v>3</v>
      </c>
      <c r="C227" t="s">
        <v>243</v>
      </c>
      <c r="D227" t="s">
        <v>115</v>
      </c>
      <c r="E227" t="s">
        <v>123</v>
      </c>
      <c r="F227" t="s">
        <v>2219</v>
      </c>
      <c r="G227" t="s">
        <v>3494</v>
      </c>
      <c r="I227" t="s">
        <v>116</v>
      </c>
      <c r="J227" t="s">
        <v>112</v>
      </c>
      <c r="K227" t="s">
        <v>146</v>
      </c>
      <c r="L227" t="s">
        <v>17</v>
      </c>
      <c r="M227" t="s">
        <v>13</v>
      </c>
      <c r="N227">
        <v>5</v>
      </c>
    </row>
    <row r="228" spans="1:14" x14ac:dyDescent="0.25">
      <c r="A228">
        <v>227</v>
      </c>
      <c r="B228">
        <v>3</v>
      </c>
      <c r="C228" t="s">
        <v>244</v>
      </c>
      <c r="D228" t="s">
        <v>123</v>
      </c>
      <c r="E228" t="s">
        <v>2219</v>
      </c>
      <c r="I228" t="s">
        <v>133</v>
      </c>
      <c r="J228" t="s">
        <v>13</v>
      </c>
      <c r="K228" t="s">
        <v>146</v>
      </c>
      <c r="L228" t="s">
        <v>17</v>
      </c>
      <c r="M228" t="s">
        <v>13</v>
      </c>
      <c r="N228">
        <v>0</v>
      </c>
    </row>
    <row r="229" spans="1:14" x14ac:dyDescent="0.25">
      <c r="A229">
        <v>228</v>
      </c>
      <c r="B229">
        <v>3</v>
      </c>
      <c r="C229" t="s">
        <v>245</v>
      </c>
      <c r="D229" t="s">
        <v>123</v>
      </c>
      <c r="E229" t="s">
        <v>3487</v>
      </c>
      <c r="F229" t="s">
        <v>2219</v>
      </c>
      <c r="I229" t="s">
        <v>133</v>
      </c>
      <c r="J229" t="s">
        <v>13</v>
      </c>
      <c r="K229" t="s">
        <v>146</v>
      </c>
      <c r="L229" t="s">
        <v>17</v>
      </c>
      <c r="M229" t="s">
        <v>13</v>
      </c>
      <c r="N229">
        <v>5</v>
      </c>
    </row>
    <row r="230" spans="1:14" x14ac:dyDescent="0.25">
      <c r="A230">
        <v>229</v>
      </c>
      <c r="B230">
        <v>3</v>
      </c>
      <c r="C230" t="s">
        <v>246</v>
      </c>
      <c r="D230" t="s">
        <v>123</v>
      </c>
      <c r="E230" t="s">
        <v>2219</v>
      </c>
      <c r="F230" t="s">
        <v>3491</v>
      </c>
      <c r="I230" t="s">
        <v>133</v>
      </c>
      <c r="J230" t="s">
        <v>107</v>
      </c>
      <c r="K230" t="s">
        <v>146</v>
      </c>
      <c r="L230" t="s">
        <v>17</v>
      </c>
      <c r="M230" t="s">
        <v>13</v>
      </c>
      <c r="N230">
        <v>5</v>
      </c>
    </row>
    <row r="231" spans="1:14" x14ac:dyDescent="0.25">
      <c r="A231">
        <v>230</v>
      </c>
      <c r="B231">
        <v>3</v>
      </c>
      <c r="C231" t="s">
        <v>305</v>
      </c>
      <c r="D231" t="s">
        <v>126</v>
      </c>
      <c r="E231" t="s">
        <v>2219</v>
      </c>
      <c r="F231" t="s">
        <v>3494</v>
      </c>
      <c r="I231" t="s">
        <v>102</v>
      </c>
      <c r="J231" t="s">
        <v>107</v>
      </c>
      <c r="K231" t="s">
        <v>110</v>
      </c>
      <c r="L231" t="s">
        <v>17</v>
      </c>
      <c r="M231" t="s">
        <v>112</v>
      </c>
      <c r="N231">
        <v>5</v>
      </c>
    </row>
    <row r="232" spans="1:14" x14ac:dyDescent="0.25">
      <c r="A232">
        <v>231</v>
      </c>
      <c r="B232">
        <v>3</v>
      </c>
      <c r="C232" t="s">
        <v>306</v>
      </c>
      <c r="D232" t="s">
        <v>126</v>
      </c>
      <c r="E232" t="s">
        <v>3487</v>
      </c>
      <c r="F232" t="s">
        <v>2219</v>
      </c>
      <c r="G232" t="s">
        <v>3494</v>
      </c>
      <c r="I232" t="s">
        <v>102</v>
      </c>
      <c r="J232" t="s">
        <v>107</v>
      </c>
      <c r="K232" t="s">
        <v>110</v>
      </c>
      <c r="L232" t="s">
        <v>17</v>
      </c>
      <c r="M232" t="s">
        <v>112</v>
      </c>
      <c r="N232">
        <v>10</v>
      </c>
    </row>
    <row r="233" spans="1:14" x14ac:dyDescent="0.25">
      <c r="A233">
        <v>232</v>
      </c>
      <c r="B233">
        <v>3</v>
      </c>
      <c r="C233" t="s">
        <v>563</v>
      </c>
      <c r="D233" t="s">
        <v>123</v>
      </c>
      <c r="E233" t="s">
        <v>331</v>
      </c>
      <c r="F233" t="s">
        <v>2279</v>
      </c>
      <c r="I233" t="s">
        <v>116</v>
      </c>
      <c r="J233" t="s">
        <v>13</v>
      </c>
      <c r="K233" t="s">
        <v>142</v>
      </c>
      <c r="L233" t="s">
        <v>21</v>
      </c>
      <c r="M233" t="s">
        <v>107</v>
      </c>
      <c r="N233">
        <v>15</v>
      </c>
    </row>
    <row r="234" spans="1:14" x14ac:dyDescent="0.25">
      <c r="A234">
        <v>233</v>
      </c>
      <c r="B234">
        <v>3</v>
      </c>
      <c r="C234" t="s">
        <v>564</v>
      </c>
      <c r="D234" t="s">
        <v>123</v>
      </c>
      <c r="E234" t="s">
        <v>2345</v>
      </c>
      <c r="I234" t="s">
        <v>116</v>
      </c>
      <c r="J234" t="s">
        <v>13</v>
      </c>
      <c r="K234" t="s">
        <v>142</v>
      </c>
      <c r="L234" t="s">
        <v>28</v>
      </c>
      <c r="M234" t="s">
        <v>425</v>
      </c>
      <c r="N234">
        <v>15</v>
      </c>
    </row>
    <row r="235" spans="1:14" x14ac:dyDescent="0.25">
      <c r="A235">
        <v>234</v>
      </c>
      <c r="B235">
        <v>3</v>
      </c>
      <c r="C235" t="s">
        <v>565</v>
      </c>
      <c r="D235" t="s">
        <v>123</v>
      </c>
      <c r="E235" t="s">
        <v>2345</v>
      </c>
      <c r="I235" t="s">
        <v>133</v>
      </c>
      <c r="J235" t="s">
        <v>13</v>
      </c>
      <c r="K235" t="s">
        <v>480</v>
      </c>
      <c r="L235" t="s">
        <v>28</v>
      </c>
      <c r="M235" t="s">
        <v>425</v>
      </c>
      <c r="N235">
        <v>25</v>
      </c>
    </row>
    <row r="236" spans="1:14" x14ac:dyDescent="0.25">
      <c r="A236">
        <v>235</v>
      </c>
      <c r="B236">
        <v>3</v>
      </c>
      <c r="C236" t="s">
        <v>566</v>
      </c>
      <c r="D236" t="s">
        <v>126</v>
      </c>
      <c r="E236" t="s">
        <v>2326</v>
      </c>
      <c r="I236" t="s">
        <v>127</v>
      </c>
      <c r="J236" t="s">
        <v>13</v>
      </c>
      <c r="K236" t="s">
        <v>480</v>
      </c>
      <c r="L236" t="s">
        <v>26</v>
      </c>
      <c r="M236" t="s">
        <v>423</v>
      </c>
      <c r="N236">
        <v>15</v>
      </c>
    </row>
    <row r="237" spans="1:14" x14ac:dyDescent="0.25">
      <c r="A237">
        <v>236</v>
      </c>
      <c r="B237">
        <v>3</v>
      </c>
      <c r="C237" t="s">
        <v>307</v>
      </c>
      <c r="D237" t="s">
        <v>126</v>
      </c>
      <c r="E237" t="s">
        <v>2436</v>
      </c>
      <c r="F237" t="s">
        <v>2380</v>
      </c>
      <c r="I237" t="s">
        <v>127</v>
      </c>
      <c r="J237" t="s">
        <v>13</v>
      </c>
      <c r="K237" t="s">
        <v>146</v>
      </c>
      <c r="L237" t="s">
        <v>17</v>
      </c>
      <c r="M237" t="s">
        <v>112</v>
      </c>
      <c r="N237">
        <v>10</v>
      </c>
    </row>
    <row r="238" spans="1:14" x14ac:dyDescent="0.25">
      <c r="A238">
        <v>237</v>
      </c>
      <c r="B238">
        <v>3</v>
      </c>
      <c r="C238" t="s">
        <v>308</v>
      </c>
      <c r="D238" t="s">
        <v>126</v>
      </c>
      <c r="E238" t="s">
        <v>467</v>
      </c>
      <c r="I238" t="s">
        <v>160</v>
      </c>
      <c r="J238" t="s">
        <v>13</v>
      </c>
      <c r="K238" t="s">
        <v>137</v>
      </c>
      <c r="L238" t="s">
        <v>21</v>
      </c>
      <c r="M238" t="s">
        <v>112</v>
      </c>
      <c r="N238">
        <v>10</v>
      </c>
    </row>
    <row r="239" spans="1:14" x14ac:dyDescent="0.25">
      <c r="A239">
        <v>238</v>
      </c>
      <c r="B239">
        <v>3</v>
      </c>
      <c r="C239" t="s">
        <v>159</v>
      </c>
      <c r="D239" t="s">
        <v>126</v>
      </c>
      <c r="E239" t="s">
        <v>467</v>
      </c>
      <c r="I239" t="s">
        <v>160</v>
      </c>
      <c r="J239" t="s">
        <v>112</v>
      </c>
      <c r="K239" t="s">
        <v>103</v>
      </c>
      <c r="L239" t="s">
        <v>17</v>
      </c>
      <c r="M239" t="s">
        <v>13</v>
      </c>
      <c r="N239">
        <v>10</v>
      </c>
    </row>
    <row r="240" spans="1:14" x14ac:dyDescent="0.25">
      <c r="A240">
        <v>239</v>
      </c>
      <c r="B240">
        <v>3</v>
      </c>
      <c r="C240" t="s">
        <v>309</v>
      </c>
      <c r="D240" t="s">
        <v>126</v>
      </c>
      <c r="E240" t="s">
        <v>467</v>
      </c>
      <c r="F240" t="s">
        <v>2223</v>
      </c>
      <c r="G240" t="s">
        <v>2314</v>
      </c>
      <c r="H240" t="s">
        <v>2215</v>
      </c>
      <c r="I240" t="s">
        <v>127</v>
      </c>
      <c r="J240" t="s">
        <v>112</v>
      </c>
      <c r="K240" t="s">
        <v>146</v>
      </c>
      <c r="L240" t="s">
        <v>17</v>
      </c>
      <c r="M240" t="s">
        <v>112</v>
      </c>
      <c r="N240">
        <v>20</v>
      </c>
    </row>
    <row r="241" spans="1:14" x14ac:dyDescent="0.25">
      <c r="A241">
        <v>240</v>
      </c>
      <c r="B241">
        <v>3</v>
      </c>
      <c r="C241" t="s">
        <v>247</v>
      </c>
      <c r="D241" t="s">
        <v>123</v>
      </c>
      <c r="E241" t="s">
        <v>3491</v>
      </c>
      <c r="I241" t="s">
        <v>102</v>
      </c>
      <c r="J241" t="s">
        <v>146</v>
      </c>
      <c r="K241" t="s">
        <v>146</v>
      </c>
      <c r="L241" t="s">
        <v>17</v>
      </c>
      <c r="M241" t="s">
        <v>13</v>
      </c>
      <c r="N241">
        <v>5</v>
      </c>
    </row>
    <row r="242" spans="1:14" x14ac:dyDescent="0.25">
      <c r="A242">
        <v>241</v>
      </c>
      <c r="B242">
        <v>3</v>
      </c>
      <c r="C242" t="s">
        <v>161</v>
      </c>
      <c r="D242" t="s">
        <v>123</v>
      </c>
      <c r="E242" t="s">
        <v>3491</v>
      </c>
      <c r="I242" t="s">
        <v>102</v>
      </c>
      <c r="J242" t="s">
        <v>146</v>
      </c>
      <c r="K242" t="s">
        <v>103</v>
      </c>
      <c r="L242" t="s">
        <v>17</v>
      </c>
      <c r="M242" t="s">
        <v>13</v>
      </c>
      <c r="N242">
        <v>5</v>
      </c>
    </row>
    <row r="243" spans="1:14" x14ac:dyDescent="0.25">
      <c r="A243">
        <v>242</v>
      </c>
      <c r="B243">
        <v>3</v>
      </c>
      <c r="C243" t="s">
        <v>162</v>
      </c>
      <c r="D243" t="s">
        <v>123</v>
      </c>
      <c r="E243" t="s">
        <v>2215</v>
      </c>
      <c r="F243" t="s">
        <v>3509</v>
      </c>
      <c r="G243" t="s">
        <v>2424</v>
      </c>
      <c r="I243" t="s">
        <v>163</v>
      </c>
      <c r="J243" t="s">
        <v>112</v>
      </c>
      <c r="K243" t="s">
        <v>107</v>
      </c>
      <c r="L243" t="s">
        <v>12</v>
      </c>
      <c r="M243" t="s">
        <v>13</v>
      </c>
      <c r="N243">
        <v>5</v>
      </c>
    </row>
    <row r="244" spans="1:14" x14ac:dyDescent="0.25">
      <c r="A244">
        <v>243</v>
      </c>
      <c r="B244">
        <v>3</v>
      </c>
      <c r="C244" t="s">
        <v>248</v>
      </c>
      <c r="D244" t="s">
        <v>123</v>
      </c>
      <c r="E244" t="s">
        <v>467</v>
      </c>
      <c r="F244" t="s">
        <v>2223</v>
      </c>
      <c r="G244" t="s">
        <v>3488</v>
      </c>
      <c r="H244" t="s">
        <v>2351</v>
      </c>
      <c r="I244" t="s">
        <v>105</v>
      </c>
      <c r="J244" t="s">
        <v>13</v>
      </c>
      <c r="K244" t="s">
        <v>146</v>
      </c>
      <c r="L244" t="s">
        <v>17</v>
      </c>
      <c r="M244" t="s">
        <v>13</v>
      </c>
      <c r="N244">
        <v>5</v>
      </c>
    </row>
    <row r="245" spans="1:14" x14ac:dyDescent="0.25">
      <c r="A245">
        <v>244</v>
      </c>
      <c r="B245">
        <v>3</v>
      </c>
      <c r="C245" t="s">
        <v>310</v>
      </c>
      <c r="D245" t="s">
        <v>123</v>
      </c>
      <c r="E245" t="s">
        <v>2326</v>
      </c>
      <c r="I245" t="s">
        <v>163</v>
      </c>
      <c r="J245" t="s">
        <v>13</v>
      </c>
      <c r="K245" t="s">
        <v>142</v>
      </c>
      <c r="L245" t="s">
        <v>26</v>
      </c>
      <c r="M245" t="s">
        <v>112</v>
      </c>
      <c r="N245">
        <v>10</v>
      </c>
    </row>
    <row r="246" spans="1:14" x14ac:dyDescent="0.25">
      <c r="A246">
        <v>245</v>
      </c>
      <c r="B246">
        <v>3</v>
      </c>
      <c r="C246" t="s">
        <v>311</v>
      </c>
      <c r="D246" t="s">
        <v>123</v>
      </c>
      <c r="E246" t="s">
        <v>2326</v>
      </c>
      <c r="I246" t="s">
        <v>163</v>
      </c>
      <c r="J246" t="s">
        <v>13</v>
      </c>
      <c r="K246" t="s">
        <v>110</v>
      </c>
      <c r="L246" t="s">
        <v>21</v>
      </c>
      <c r="M246" t="s">
        <v>112</v>
      </c>
      <c r="N246">
        <v>5</v>
      </c>
    </row>
    <row r="247" spans="1:14" x14ac:dyDescent="0.25">
      <c r="A247">
        <v>246</v>
      </c>
      <c r="B247">
        <v>3</v>
      </c>
      <c r="C247" t="s">
        <v>567</v>
      </c>
      <c r="D247" t="s">
        <v>126</v>
      </c>
      <c r="I247" t="s">
        <v>160</v>
      </c>
      <c r="J247" t="s">
        <v>13</v>
      </c>
      <c r="K247" t="s">
        <v>486</v>
      </c>
      <c r="L247" t="s">
        <v>21</v>
      </c>
      <c r="M247" t="s">
        <v>425</v>
      </c>
      <c r="N247">
        <v>15</v>
      </c>
    </row>
    <row r="248" spans="1:14" x14ac:dyDescent="0.25">
      <c r="A248">
        <v>247</v>
      </c>
      <c r="B248">
        <v>3</v>
      </c>
      <c r="C248" t="s">
        <v>249</v>
      </c>
      <c r="D248" t="s">
        <v>126</v>
      </c>
      <c r="E248" t="s">
        <v>2223</v>
      </c>
      <c r="I248" t="s">
        <v>160</v>
      </c>
      <c r="J248" t="s">
        <v>13</v>
      </c>
      <c r="K248" t="s">
        <v>146</v>
      </c>
      <c r="L248" t="s">
        <v>17</v>
      </c>
      <c r="M248" t="s">
        <v>13</v>
      </c>
      <c r="N248">
        <v>10</v>
      </c>
    </row>
    <row r="249" spans="1:14" x14ac:dyDescent="0.25">
      <c r="A249">
        <v>248</v>
      </c>
      <c r="B249">
        <v>3</v>
      </c>
      <c r="C249" t="s">
        <v>312</v>
      </c>
      <c r="D249" t="s">
        <v>126</v>
      </c>
      <c r="I249" t="s">
        <v>127</v>
      </c>
      <c r="J249" t="s">
        <v>112</v>
      </c>
      <c r="K249" t="s">
        <v>137</v>
      </c>
      <c r="L249" t="s">
        <v>26</v>
      </c>
      <c r="M249" t="s">
        <v>112</v>
      </c>
      <c r="N249">
        <v>15</v>
      </c>
    </row>
    <row r="250" spans="1:14" x14ac:dyDescent="0.25">
      <c r="A250">
        <v>249</v>
      </c>
      <c r="B250">
        <v>3</v>
      </c>
      <c r="C250" t="s">
        <v>313</v>
      </c>
      <c r="D250" t="s">
        <v>126</v>
      </c>
      <c r="E250" t="s">
        <v>3487</v>
      </c>
      <c r="I250" t="s">
        <v>127</v>
      </c>
      <c r="J250" t="s">
        <v>112</v>
      </c>
      <c r="K250" t="s">
        <v>137</v>
      </c>
      <c r="L250" t="s">
        <v>26</v>
      </c>
      <c r="M250" t="s">
        <v>112</v>
      </c>
      <c r="N250">
        <v>20</v>
      </c>
    </row>
    <row r="251" spans="1:14" x14ac:dyDescent="0.25">
      <c r="A251">
        <v>250</v>
      </c>
      <c r="B251">
        <v>3</v>
      </c>
      <c r="C251" t="s">
        <v>505</v>
      </c>
      <c r="D251" t="s">
        <v>126</v>
      </c>
      <c r="I251" t="s">
        <v>160</v>
      </c>
      <c r="J251" t="s">
        <v>107</v>
      </c>
      <c r="K251" t="s">
        <v>142</v>
      </c>
      <c r="L251" t="s">
        <v>21</v>
      </c>
      <c r="M251" t="s">
        <v>425</v>
      </c>
      <c r="N251">
        <v>20</v>
      </c>
    </row>
    <row r="252" spans="1:14" x14ac:dyDescent="0.25">
      <c r="A252">
        <v>251</v>
      </c>
      <c r="B252">
        <v>3</v>
      </c>
      <c r="C252" t="s">
        <v>164</v>
      </c>
      <c r="D252" t="s">
        <v>126</v>
      </c>
      <c r="I252" t="s">
        <v>127</v>
      </c>
      <c r="J252" t="s">
        <v>110</v>
      </c>
      <c r="K252" t="s">
        <v>103</v>
      </c>
      <c r="L252" t="s">
        <v>12</v>
      </c>
      <c r="M252" t="s">
        <v>13</v>
      </c>
      <c r="N252">
        <v>10</v>
      </c>
    </row>
    <row r="253" spans="1:14" x14ac:dyDescent="0.25">
      <c r="A253">
        <v>252</v>
      </c>
      <c r="B253">
        <v>3</v>
      </c>
      <c r="C253" t="s">
        <v>506</v>
      </c>
      <c r="D253" t="s">
        <v>126</v>
      </c>
      <c r="E253" t="s">
        <v>3497</v>
      </c>
      <c r="I253" t="s">
        <v>494</v>
      </c>
      <c r="J253" t="s">
        <v>112</v>
      </c>
      <c r="K253" t="s">
        <v>110</v>
      </c>
      <c r="L253" t="s">
        <v>17</v>
      </c>
      <c r="M253" t="s">
        <v>431</v>
      </c>
      <c r="N253">
        <v>20</v>
      </c>
    </row>
    <row r="254" spans="1:14" x14ac:dyDescent="0.25">
      <c r="A254">
        <v>253</v>
      </c>
      <c r="B254">
        <v>3</v>
      </c>
      <c r="C254" t="s">
        <v>507</v>
      </c>
      <c r="D254" t="s">
        <v>126</v>
      </c>
      <c r="E254" t="s">
        <v>2223</v>
      </c>
      <c r="I254" t="s">
        <v>494</v>
      </c>
      <c r="J254" t="s">
        <v>112</v>
      </c>
      <c r="K254" t="s">
        <v>480</v>
      </c>
      <c r="L254" t="s">
        <v>26</v>
      </c>
      <c r="M254" t="s">
        <v>508</v>
      </c>
      <c r="N254">
        <v>20</v>
      </c>
    </row>
    <row r="255" spans="1:14" x14ac:dyDescent="0.25">
      <c r="A255">
        <v>254</v>
      </c>
      <c r="B255">
        <v>3</v>
      </c>
      <c r="C255" t="s">
        <v>509</v>
      </c>
      <c r="D255" t="s">
        <v>126</v>
      </c>
      <c r="E255" t="s">
        <v>2326</v>
      </c>
      <c r="I255" t="s">
        <v>494</v>
      </c>
      <c r="J255" t="s">
        <v>112</v>
      </c>
      <c r="K255" t="s">
        <v>287</v>
      </c>
      <c r="L255" t="s">
        <v>449</v>
      </c>
      <c r="M255" t="s">
        <v>110</v>
      </c>
      <c r="N255">
        <v>20</v>
      </c>
    </row>
    <row r="256" spans="1:14" x14ac:dyDescent="0.25">
      <c r="A256">
        <v>255</v>
      </c>
      <c r="B256">
        <v>3</v>
      </c>
      <c r="C256" t="s">
        <v>510</v>
      </c>
      <c r="D256" t="s">
        <v>126</v>
      </c>
      <c r="E256" t="s">
        <v>467</v>
      </c>
      <c r="F256" t="s">
        <v>2215</v>
      </c>
      <c r="G256" t="s">
        <v>3497</v>
      </c>
      <c r="H256" t="s">
        <v>2314</v>
      </c>
      <c r="I256" t="s">
        <v>160</v>
      </c>
      <c r="J256" t="s">
        <v>107</v>
      </c>
      <c r="K256" t="s">
        <v>117</v>
      </c>
      <c r="L256" t="s">
        <v>12</v>
      </c>
      <c r="M256" t="s">
        <v>425</v>
      </c>
      <c r="N256">
        <v>15</v>
      </c>
    </row>
    <row r="257" spans="1:14" x14ac:dyDescent="0.25">
      <c r="A257">
        <v>256</v>
      </c>
      <c r="B257">
        <v>3</v>
      </c>
      <c r="C257" t="s">
        <v>314</v>
      </c>
      <c r="D257" t="s">
        <v>126</v>
      </c>
      <c r="E257" t="s">
        <v>467</v>
      </c>
      <c r="I257" t="s">
        <v>105</v>
      </c>
      <c r="J257" t="s">
        <v>112</v>
      </c>
      <c r="K257" t="s">
        <v>117</v>
      </c>
      <c r="L257" t="s">
        <v>12</v>
      </c>
      <c r="M257" t="s">
        <v>112</v>
      </c>
      <c r="N257">
        <v>15</v>
      </c>
    </row>
    <row r="258" spans="1:14" x14ac:dyDescent="0.25">
      <c r="A258">
        <v>257</v>
      </c>
      <c r="B258">
        <v>3</v>
      </c>
      <c r="C258" t="s">
        <v>511</v>
      </c>
      <c r="D258" t="s">
        <v>123</v>
      </c>
      <c r="E258" t="s">
        <v>2223</v>
      </c>
      <c r="F258" t="s">
        <v>1507</v>
      </c>
      <c r="I258" t="s">
        <v>133</v>
      </c>
      <c r="J258" t="s">
        <v>112</v>
      </c>
      <c r="K258" t="s">
        <v>166</v>
      </c>
      <c r="L258" t="s">
        <v>28</v>
      </c>
      <c r="M258" t="s">
        <v>425</v>
      </c>
      <c r="N258">
        <v>25</v>
      </c>
    </row>
    <row r="259" spans="1:14" x14ac:dyDescent="0.25">
      <c r="A259">
        <v>258</v>
      </c>
      <c r="B259">
        <v>3</v>
      </c>
      <c r="C259" t="s">
        <v>165</v>
      </c>
      <c r="D259" t="s">
        <v>123</v>
      </c>
      <c r="E259" t="s">
        <v>1507</v>
      </c>
      <c r="I259" t="s">
        <v>116</v>
      </c>
      <c r="J259" t="s">
        <v>130</v>
      </c>
      <c r="K259" t="s">
        <v>166</v>
      </c>
      <c r="L259" t="s">
        <v>28</v>
      </c>
      <c r="M259" t="s">
        <v>13</v>
      </c>
      <c r="N259">
        <v>20</v>
      </c>
    </row>
    <row r="260" spans="1:14" x14ac:dyDescent="0.25">
      <c r="A260">
        <v>259</v>
      </c>
      <c r="B260">
        <v>3</v>
      </c>
      <c r="C260" t="s">
        <v>568</v>
      </c>
      <c r="D260" t="s">
        <v>123</v>
      </c>
      <c r="E260" t="s">
        <v>3488</v>
      </c>
      <c r="I260" t="s">
        <v>133</v>
      </c>
      <c r="J260" t="s">
        <v>13</v>
      </c>
      <c r="K260" t="s">
        <v>490</v>
      </c>
      <c r="L260" t="s">
        <v>28</v>
      </c>
      <c r="M260" t="s">
        <v>425</v>
      </c>
      <c r="N260">
        <v>25</v>
      </c>
    </row>
    <row r="261" spans="1:14" x14ac:dyDescent="0.25">
      <c r="A261">
        <v>260</v>
      </c>
      <c r="B261">
        <v>3</v>
      </c>
      <c r="C261" t="s">
        <v>250</v>
      </c>
      <c r="D261" t="s">
        <v>123</v>
      </c>
      <c r="E261" t="s">
        <v>467</v>
      </c>
      <c r="I261" t="s">
        <v>105</v>
      </c>
      <c r="J261" t="s">
        <v>13</v>
      </c>
      <c r="K261" t="s">
        <v>146</v>
      </c>
      <c r="L261" t="s">
        <v>12</v>
      </c>
      <c r="M261" t="s">
        <v>13</v>
      </c>
      <c r="N261">
        <v>5</v>
      </c>
    </row>
    <row r="262" spans="1:14" x14ac:dyDescent="0.25">
      <c r="A262">
        <v>261</v>
      </c>
      <c r="B262">
        <v>3</v>
      </c>
      <c r="C262" t="s">
        <v>512</v>
      </c>
      <c r="D262" t="s">
        <v>126</v>
      </c>
      <c r="E262" t="s">
        <v>2223</v>
      </c>
      <c r="I262" t="s">
        <v>160</v>
      </c>
      <c r="J262" t="s">
        <v>112</v>
      </c>
      <c r="K262" t="s">
        <v>137</v>
      </c>
      <c r="L262" t="s">
        <v>26</v>
      </c>
      <c r="M262" t="s">
        <v>423</v>
      </c>
      <c r="N262">
        <v>30</v>
      </c>
    </row>
    <row r="263" spans="1:14" x14ac:dyDescent="0.25">
      <c r="A263">
        <v>262</v>
      </c>
      <c r="B263">
        <v>3</v>
      </c>
      <c r="C263" t="s">
        <v>513</v>
      </c>
      <c r="D263" t="s">
        <v>123</v>
      </c>
      <c r="E263" t="s">
        <v>2223</v>
      </c>
      <c r="F263" t="s">
        <v>3488</v>
      </c>
      <c r="I263" t="s">
        <v>127</v>
      </c>
      <c r="J263" t="s">
        <v>130</v>
      </c>
      <c r="K263" t="s">
        <v>166</v>
      </c>
      <c r="L263" t="s">
        <v>28</v>
      </c>
      <c r="M263" t="s">
        <v>31</v>
      </c>
      <c r="N263">
        <v>35</v>
      </c>
    </row>
    <row r="264" spans="1:14" x14ac:dyDescent="0.25">
      <c r="A264">
        <v>263</v>
      </c>
      <c r="B264">
        <v>3</v>
      </c>
      <c r="C264" t="s">
        <v>167</v>
      </c>
      <c r="D264" t="s">
        <v>115</v>
      </c>
      <c r="E264" t="s">
        <v>123</v>
      </c>
      <c r="F264" t="s">
        <v>3490</v>
      </c>
      <c r="G264" t="s">
        <v>3501</v>
      </c>
      <c r="I264" t="s">
        <v>116</v>
      </c>
      <c r="J264" t="s">
        <v>13</v>
      </c>
      <c r="K264" t="s">
        <v>112</v>
      </c>
      <c r="L264" t="s">
        <v>12</v>
      </c>
      <c r="M264" t="s">
        <v>13</v>
      </c>
      <c r="N264">
        <v>0</v>
      </c>
    </row>
    <row r="265" spans="1:14" x14ac:dyDescent="0.25">
      <c r="A265">
        <v>264</v>
      </c>
      <c r="B265">
        <v>3</v>
      </c>
      <c r="C265" t="s">
        <v>168</v>
      </c>
      <c r="D265" t="s">
        <v>123</v>
      </c>
      <c r="E265" t="s">
        <v>3490</v>
      </c>
      <c r="F265" t="s">
        <v>3501</v>
      </c>
      <c r="G265" t="s">
        <v>3487</v>
      </c>
      <c r="I265" t="s">
        <v>133</v>
      </c>
      <c r="J265" t="s">
        <v>112</v>
      </c>
      <c r="K265" t="s">
        <v>112</v>
      </c>
      <c r="L265" t="s">
        <v>12</v>
      </c>
      <c r="M265" t="s">
        <v>13</v>
      </c>
      <c r="N265">
        <v>0</v>
      </c>
    </row>
    <row r="266" spans="1:14" x14ac:dyDescent="0.25">
      <c r="A266">
        <v>265</v>
      </c>
      <c r="B266">
        <v>3</v>
      </c>
      <c r="C266" t="s">
        <v>169</v>
      </c>
      <c r="D266" t="s">
        <v>123</v>
      </c>
      <c r="E266" t="s">
        <v>3490</v>
      </c>
      <c r="F266" t="s">
        <v>3501</v>
      </c>
      <c r="I266" t="s">
        <v>102</v>
      </c>
      <c r="J266" t="s">
        <v>112</v>
      </c>
      <c r="K266" t="s">
        <v>112</v>
      </c>
      <c r="L266" t="s">
        <v>12</v>
      </c>
      <c r="M266" t="s">
        <v>13</v>
      </c>
      <c r="N266">
        <v>0</v>
      </c>
    </row>
    <row r="267" spans="1:14" x14ac:dyDescent="0.25">
      <c r="A267">
        <v>266</v>
      </c>
      <c r="B267">
        <v>3</v>
      </c>
      <c r="C267" t="s">
        <v>315</v>
      </c>
      <c r="D267" t="s">
        <v>3434</v>
      </c>
      <c r="E267" t="s">
        <v>3490</v>
      </c>
      <c r="F267" t="s">
        <v>3501</v>
      </c>
      <c r="G267" t="s">
        <v>3494</v>
      </c>
      <c r="I267" t="s">
        <v>127</v>
      </c>
      <c r="J267" t="s">
        <v>107</v>
      </c>
      <c r="K267" t="s">
        <v>107</v>
      </c>
      <c r="L267" t="s">
        <v>17</v>
      </c>
      <c r="M267" t="s">
        <v>112</v>
      </c>
      <c r="N267">
        <v>10</v>
      </c>
    </row>
    <row r="268" spans="1:14" x14ac:dyDescent="0.25">
      <c r="A268">
        <v>267</v>
      </c>
      <c r="B268">
        <v>3</v>
      </c>
      <c r="C268" t="s">
        <v>569</v>
      </c>
      <c r="D268" t="s">
        <v>126</v>
      </c>
      <c r="E268" t="s">
        <v>2326</v>
      </c>
      <c r="I268" t="s">
        <v>127</v>
      </c>
      <c r="J268" t="s">
        <v>13</v>
      </c>
      <c r="K268" t="s">
        <v>480</v>
      </c>
      <c r="L268" t="s">
        <v>26</v>
      </c>
      <c r="M268" t="s">
        <v>423</v>
      </c>
      <c r="N268">
        <v>15</v>
      </c>
    </row>
    <row r="269" spans="1:14" x14ac:dyDescent="0.25">
      <c r="A269">
        <v>268</v>
      </c>
      <c r="B269">
        <v>3</v>
      </c>
      <c r="C269" t="s">
        <v>570</v>
      </c>
      <c r="D269" t="s">
        <v>123</v>
      </c>
      <c r="E269" t="s">
        <v>2223</v>
      </c>
      <c r="F269" t="s">
        <v>1785</v>
      </c>
      <c r="I269" t="s">
        <v>133</v>
      </c>
      <c r="J269" t="s">
        <v>13</v>
      </c>
      <c r="K269" t="s">
        <v>110</v>
      </c>
      <c r="L269" t="s">
        <v>12</v>
      </c>
      <c r="M269" t="s">
        <v>130</v>
      </c>
      <c r="N269">
        <v>10</v>
      </c>
    </row>
    <row r="270" spans="1:14" x14ac:dyDescent="0.25">
      <c r="A270">
        <v>269</v>
      </c>
      <c r="B270">
        <v>3</v>
      </c>
      <c r="C270" t="s">
        <v>571</v>
      </c>
      <c r="D270" t="s">
        <v>115</v>
      </c>
      <c r="E270" t="s">
        <v>2326</v>
      </c>
      <c r="I270" t="s">
        <v>163</v>
      </c>
      <c r="J270" t="s">
        <v>13</v>
      </c>
      <c r="K270" t="s">
        <v>137</v>
      </c>
      <c r="L270" t="s">
        <v>26</v>
      </c>
      <c r="M270" t="s">
        <v>130</v>
      </c>
      <c r="N270">
        <v>5</v>
      </c>
    </row>
    <row r="271" spans="1:14" x14ac:dyDescent="0.25">
      <c r="A271">
        <v>270</v>
      </c>
      <c r="B271">
        <v>3</v>
      </c>
      <c r="C271" t="s">
        <v>572</v>
      </c>
      <c r="D271" t="s">
        <v>123</v>
      </c>
      <c r="E271" t="s">
        <v>2326</v>
      </c>
      <c r="I271" t="s">
        <v>133</v>
      </c>
      <c r="J271" t="s">
        <v>13</v>
      </c>
      <c r="K271" t="s">
        <v>137</v>
      </c>
      <c r="L271" t="s">
        <v>28</v>
      </c>
      <c r="M271" t="s">
        <v>435</v>
      </c>
      <c r="N271">
        <v>10</v>
      </c>
    </row>
    <row r="272" spans="1:14" x14ac:dyDescent="0.25">
      <c r="A272">
        <v>271</v>
      </c>
      <c r="B272">
        <v>3</v>
      </c>
      <c r="C272" t="s">
        <v>573</v>
      </c>
      <c r="D272" t="s">
        <v>123</v>
      </c>
      <c r="E272" t="s">
        <v>126</v>
      </c>
      <c r="F272" t="s">
        <v>2345</v>
      </c>
      <c r="I272" t="s">
        <v>133</v>
      </c>
      <c r="J272" t="s">
        <v>13</v>
      </c>
      <c r="K272" t="s">
        <v>490</v>
      </c>
      <c r="L272" t="s">
        <v>28</v>
      </c>
      <c r="M272" t="s">
        <v>425</v>
      </c>
      <c r="N272">
        <v>10</v>
      </c>
    </row>
    <row r="273" spans="1:14" x14ac:dyDescent="0.25">
      <c r="A273">
        <v>272</v>
      </c>
      <c r="B273">
        <v>3</v>
      </c>
      <c r="C273" t="s">
        <v>514</v>
      </c>
      <c r="D273" t="s">
        <v>126</v>
      </c>
      <c r="E273" t="s">
        <v>3488</v>
      </c>
      <c r="F273" t="s">
        <v>2296</v>
      </c>
      <c r="G273" t="s">
        <v>3504</v>
      </c>
      <c r="I273" t="s">
        <v>102</v>
      </c>
      <c r="J273" t="s">
        <v>112</v>
      </c>
      <c r="K273" t="s">
        <v>107</v>
      </c>
      <c r="L273" t="s">
        <v>17</v>
      </c>
      <c r="M273" t="s">
        <v>107</v>
      </c>
      <c r="N273">
        <v>10</v>
      </c>
    </row>
    <row r="274" spans="1:14" x14ac:dyDescent="0.25">
      <c r="A274">
        <v>273</v>
      </c>
      <c r="B274">
        <v>3</v>
      </c>
      <c r="C274" t="s">
        <v>170</v>
      </c>
      <c r="D274" t="s">
        <v>123</v>
      </c>
      <c r="E274" t="s">
        <v>3490</v>
      </c>
      <c r="F274" t="s">
        <v>3501</v>
      </c>
      <c r="I274" t="s">
        <v>133</v>
      </c>
      <c r="J274" t="s">
        <v>107</v>
      </c>
      <c r="K274" t="s">
        <v>112</v>
      </c>
      <c r="L274" t="s">
        <v>12</v>
      </c>
      <c r="M274" t="s">
        <v>13</v>
      </c>
      <c r="N274">
        <v>5</v>
      </c>
    </row>
    <row r="275" spans="1:14" x14ac:dyDescent="0.25">
      <c r="A275">
        <v>274</v>
      </c>
      <c r="B275">
        <v>3</v>
      </c>
      <c r="C275" t="s">
        <v>316</v>
      </c>
      <c r="D275" t="s">
        <v>126</v>
      </c>
      <c r="I275" t="s">
        <v>127</v>
      </c>
      <c r="J275" t="s">
        <v>107</v>
      </c>
      <c r="K275" t="s">
        <v>103</v>
      </c>
      <c r="L275" t="s">
        <v>21</v>
      </c>
      <c r="M275" t="s">
        <v>112</v>
      </c>
      <c r="N275">
        <v>15</v>
      </c>
    </row>
    <row r="276" spans="1:14" x14ac:dyDescent="0.25">
      <c r="A276">
        <v>275</v>
      </c>
      <c r="B276">
        <v>3</v>
      </c>
      <c r="C276" t="s">
        <v>574</v>
      </c>
      <c r="D276" t="s">
        <v>123</v>
      </c>
      <c r="E276" t="s">
        <v>2223</v>
      </c>
      <c r="F276" t="s">
        <v>1564</v>
      </c>
      <c r="I276" t="s">
        <v>102</v>
      </c>
      <c r="J276" t="s">
        <v>13</v>
      </c>
      <c r="K276" t="s">
        <v>13</v>
      </c>
      <c r="L276" t="s">
        <v>12</v>
      </c>
      <c r="M276" t="s">
        <v>130</v>
      </c>
      <c r="N276">
        <v>10</v>
      </c>
    </row>
    <row r="277" spans="1:14" x14ac:dyDescent="0.25">
      <c r="A277">
        <v>276</v>
      </c>
      <c r="B277">
        <v>4</v>
      </c>
      <c r="C277" t="s">
        <v>171</v>
      </c>
      <c r="D277" t="s">
        <v>123</v>
      </c>
      <c r="I277" t="s">
        <v>116</v>
      </c>
      <c r="J277" t="s">
        <v>107</v>
      </c>
      <c r="K277" t="s">
        <v>110</v>
      </c>
      <c r="L277" t="s">
        <v>21</v>
      </c>
      <c r="M277" t="s">
        <v>13</v>
      </c>
      <c r="N277">
        <v>15</v>
      </c>
    </row>
    <row r="278" spans="1:14" x14ac:dyDescent="0.25">
      <c r="A278">
        <v>277</v>
      </c>
      <c r="B278">
        <v>4</v>
      </c>
      <c r="C278" t="s">
        <v>575</v>
      </c>
      <c r="D278" t="s">
        <v>126</v>
      </c>
      <c r="E278" t="s">
        <v>2223</v>
      </c>
      <c r="I278" t="s">
        <v>102</v>
      </c>
      <c r="J278" t="s">
        <v>13</v>
      </c>
      <c r="K278" t="s">
        <v>137</v>
      </c>
      <c r="L278" t="s">
        <v>26</v>
      </c>
      <c r="M278" t="s">
        <v>576</v>
      </c>
      <c r="N278">
        <v>20</v>
      </c>
    </row>
    <row r="279" spans="1:14" x14ac:dyDescent="0.25">
      <c r="A279">
        <v>278</v>
      </c>
      <c r="B279">
        <v>4</v>
      </c>
      <c r="C279" t="s">
        <v>577</v>
      </c>
      <c r="D279" t="s">
        <v>2386</v>
      </c>
      <c r="E279" t="s">
        <v>3497</v>
      </c>
      <c r="I279" t="s">
        <v>485</v>
      </c>
      <c r="J279" t="s">
        <v>13</v>
      </c>
      <c r="K279" t="s">
        <v>578</v>
      </c>
      <c r="L279" t="s">
        <v>28</v>
      </c>
      <c r="M279" t="s">
        <v>579</v>
      </c>
      <c r="N279">
        <v>25</v>
      </c>
    </row>
    <row r="280" spans="1:14" x14ac:dyDescent="0.25">
      <c r="A280">
        <v>279</v>
      </c>
      <c r="B280">
        <v>4</v>
      </c>
      <c r="C280" t="s">
        <v>172</v>
      </c>
      <c r="D280" t="s">
        <v>173</v>
      </c>
      <c r="I280" t="s">
        <v>133</v>
      </c>
      <c r="J280" t="s">
        <v>112</v>
      </c>
      <c r="K280" t="s">
        <v>110</v>
      </c>
      <c r="L280" t="s">
        <v>17</v>
      </c>
      <c r="M280" t="s">
        <v>13</v>
      </c>
      <c r="N280">
        <v>10</v>
      </c>
    </row>
    <row r="281" spans="1:14" x14ac:dyDescent="0.25">
      <c r="A281">
        <v>280</v>
      </c>
      <c r="B281">
        <v>4</v>
      </c>
      <c r="C281" t="s">
        <v>174</v>
      </c>
      <c r="D281" t="s">
        <v>123</v>
      </c>
      <c r="E281" t="s">
        <v>3491</v>
      </c>
      <c r="I281" t="s">
        <v>102</v>
      </c>
      <c r="J281" t="s">
        <v>112</v>
      </c>
      <c r="K281" t="s">
        <v>103</v>
      </c>
      <c r="L281" t="s">
        <v>17</v>
      </c>
      <c r="M281" t="s">
        <v>13</v>
      </c>
      <c r="N281">
        <v>5</v>
      </c>
    </row>
    <row r="282" spans="1:14" x14ac:dyDescent="0.25">
      <c r="A282">
        <v>281</v>
      </c>
      <c r="B282">
        <v>4</v>
      </c>
      <c r="C282" t="s">
        <v>317</v>
      </c>
      <c r="D282" t="s">
        <v>126</v>
      </c>
      <c r="E282" t="s">
        <v>3491</v>
      </c>
      <c r="I282" t="s">
        <v>102</v>
      </c>
      <c r="J282" t="s">
        <v>107</v>
      </c>
      <c r="K282" t="s">
        <v>103</v>
      </c>
      <c r="L282" t="s">
        <v>21</v>
      </c>
      <c r="M282" t="s">
        <v>112</v>
      </c>
      <c r="N282">
        <v>15</v>
      </c>
    </row>
    <row r="283" spans="1:14" x14ac:dyDescent="0.25">
      <c r="A283">
        <v>282</v>
      </c>
      <c r="B283">
        <v>4</v>
      </c>
      <c r="C283" t="s">
        <v>251</v>
      </c>
      <c r="D283" t="s">
        <v>119</v>
      </c>
      <c r="E283" t="s">
        <v>3491</v>
      </c>
      <c r="I283" t="s">
        <v>102</v>
      </c>
      <c r="J283" t="s">
        <v>13</v>
      </c>
      <c r="K283" t="s">
        <v>146</v>
      </c>
      <c r="L283" t="s">
        <v>12</v>
      </c>
      <c r="M283" t="s">
        <v>13</v>
      </c>
      <c r="N283">
        <v>0</v>
      </c>
    </row>
    <row r="284" spans="1:14" x14ac:dyDescent="0.25">
      <c r="A284">
        <v>283</v>
      </c>
      <c r="B284">
        <v>4</v>
      </c>
      <c r="C284" t="s">
        <v>252</v>
      </c>
      <c r="D284" t="s">
        <v>3431</v>
      </c>
      <c r="E284" t="s">
        <v>3502</v>
      </c>
      <c r="F284" t="s">
        <v>3491</v>
      </c>
      <c r="I284" t="s">
        <v>102</v>
      </c>
      <c r="J284" t="s">
        <v>103</v>
      </c>
      <c r="K284" t="s">
        <v>146</v>
      </c>
      <c r="L284" t="s">
        <v>12</v>
      </c>
      <c r="M284" t="s">
        <v>13</v>
      </c>
      <c r="N284">
        <v>10</v>
      </c>
    </row>
    <row r="285" spans="1:14" x14ac:dyDescent="0.25">
      <c r="A285">
        <v>284</v>
      </c>
      <c r="B285">
        <v>4</v>
      </c>
      <c r="C285" t="s">
        <v>175</v>
      </c>
      <c r="D285" t="s">
        <v>126</v>
      </c>
      <c r="E285" t="s">
        <v>218</v>
      </c>
      <c r="F285" t="s">
        <v>3491</v>
      </c>
      <c r="I285" t="s">
        <v>102</v>
      </c>
      <c r="J285" t="s">
        <v>107</v>
      </c>
      <c r="K285" t="s">
        <v>110</v>
      </c>
      <c r="L285" t="s">
        <v>17</v>
      </c>
      <c r="M285" t="s">
        <v>13</v>
      </c>
      <c r="N285">
        <v>15</v>
      </c>
    </row>
    <row r="286" spans="1:14" x14ac:dyDescent="0.25">
      <c r="A286">
        <v>285</v>
      </c>
      <c r="B286">
        <v>4</v>
      </c>
      <c r="C286" t="s">
        <v>176</v>
      </c>
      <c r="D286" t="s">
        <v>123</v>
      </c>
      <c r="E286" t="s">
        <v>3491</v>
      </c>
      <c r="I286" t="s">
        <v>116</v>
      </c>
      <c r="J286" t="s">
        <v>112</v>
      </c>
      <c r="K286" t="s">
        <v>103</v>
      </c>
      <c r="L286" t="s">
        <v>17</v>
      </c>
      <c r="M286" t="s">
        <v>13</v>
      </c>
      <c r="N286">
        <v>5</v>
      </c>
    </row>
    <row r="287" spans="1:14" x14ac:dyDescent="0.25">
      <c r="A287">
        <v>286</v>
      </c>
      <c r="B287">
        <v>4</v>
      </c>
      <c r="C287" t="s">
        <v>580</v>
      </c>
      <c r="D287" t="s">
        <v>126</v>
      </c>
      <c r="E287" t="s">
        <v>3499</v>
      </c>
      <c r="I287" t="s">
        <v>102</v>
      </c>
      <c r="J287" t="s">
        <v>13</v>
      </c>
      <c r="K287" t="s">
        <v>480</v>
      </c>
      <c r="L287" t="s">
        <v>28</v>
      </c>
      <c r="M287" t="s">
        <v>435</v>
      </c>
      <c r="N287">
        <v>20</v>
      </c>
    </row>
    <row r="288" spans="1:14" x14ac:dyDescent="0.25">
      <c r="A288">
        <v>287</v>
      </c>
      <c r="B288">
        <v>4</v>
      </c>
      <c r="C288" t="s">
        <v>515</v>
      </c>
      <c r="D288" t="s">
        <v>123</v>
      </c>
      <c r="E288" t="s">
        <v>2223</v>
      </c>
      <c r="F288" t="s">
        <v>3488</v>
      </c>
      <c r="I288" t="s">
        <v>133</v>
      </c>
      <c r="J288" t="s">
        <v>112</v>
      </c>
      <c r="K288" t="s">
        <v>110</v>
      </c>
      <c r="L288" t="s">
        <v>12</v>
      </c>
      <c r="M288" t="s">
        <v>130</v>
      </c>
      <c r="N288">
        <v>10</v>
      </c>
    </row>
    <row r="289" spans="1:14" x14ac:dyDescent="0.25">
      <c r="A289">
        <v>288</v>
      </c>
      <c r="B289">
        <v>4</v>
      </c>
      <c r="C289" t="s">
        <v>177</v>
      </c>
      <c r="D289" t="s">
        <v>115</v>
      </c>
      <c r="E289" t="s">
        <v>3488</v>
      </c>
      <c r="I289" t="s">
        <v>116</v>
      </c>
      <c r="J289" t="s">
        <v>107</v>
      </c>
      <c r="K289" t="s">
        <v>103</v>
      </c>
      <c r="L289" t="s">
        <v>12</v>
      </c>
      <c r="M289" t="s">
        <v>13</v>
      </c>
      <c r="N289">
        <v>5</v>
      </c>
    </row>
    <row r="290" spans="1:14" x14ac:dyDescent="0.25">
      <c r="A290">
        <v>289</v>
      </c>
      <c r="B290">
        <v>4</v>
      </c>
      <c r="C290" t="s">
        <v>318</v>
      </c>
      <c r="D290" t="s">
        <v>126</v>
      </c>
      <c r="E290" t="s">
        <v>3497</v>
      </c>
      <c r="F290" t="s">
        <v>3488</v>
      </c>
      <c r="I290" t="s">
        <v>133</v>
      </c>
      <c r="J290" t="s">
        <v>13</v>
      </c>
      <c r="K290" t="s">
        <v>117</v>
      </c>
      <c r="L290" t="s">
        <v>17</v>
      </c>
      <c r="M290" t="s">
        <v>112</v>
      </c>
      <c r="N290">
        <v>10</v>
      </c>
    </row>
    <row r="291" spans="1:14" x14ac:dyDescent="0.25">
      <c r="A291">
        <v>290</v>
      </c>
      <c r="B291">
        <v>4</v>
      </c>
      <c r="C291" t="s">
        <v>581</v>
      </c>
      <c r="D291" t="s">
        <v>2369</v>
      </c>
      <c r="E291" t="s">
        <v>3497</v>
      </c>
      <c r="F291" t="s">
        <v>3488</v>
      </c>
      <c r="I291" t="s">
        <v>102</v>
      </c>
      <c r="J291" t="s">
        <v>13</v>
      </c>
      <c r="K291" t="s">
        <v>137</v>
      </c>
      <c r="L291" t="s">
        <v>17</v>
      </c>
      <c r="M291" t="s">
        <v>508</v>
      </c>
      <c r="N291">
        <v>35</v>
      </c>
    </row>
    <row r="292" spans="1:14" x14ac:dyDescent="0.25">
      <c r="A292">
        <v>291</v>
      </c>
      <c r="B292">
        <v>4</v>
      </c>
      <c r="C292" t="s">
        <v>319</v>
      </c>
      <c r="D292" t="s">
        <v>123</v>
      </c>
      <c r="I292" t="s">
        <v>133</v>
      </c>
      <c r="J292" t="s">
        <v>107</v>
      </c>
      <c r="K292" t="s">
        <v>117</v>
      </c>
      <c r="L292" t="s">
        <v>26</v>
      </c>
      <c r="M292" t="s">
        <v>112</v>
      </c>
      <c r="N292">
        <v>10</v>
      </c>
    </row>
    <row r="293" spans="1:14" x14ac:dyDescent="0.25">
      <c r="A293">
        <v>292</v>
      </c>
      <c r="B293">
        <v>4</v>
      </c>
      <c r="C293" t="s">
        <v>320</v>
      </c>
      <c r="D293" t="s">
        <v>173</v>
      </c>
      <c r="E293" t="s">
        <v>3491</v>
      </c>
      <c r="I293" t="s">
        <v>102</v>
      </c>
      <c r="J293" t="s">
        <v>112</v>
      </c>
      <c r="K293" t="s">
        <v>103</v>
      </c>
      <c r="L293" t="s">
        <v>17</v>
      </c>
      <c r="M293" t="s">
        <v>112</v>
      </c>
      <c r="N293">
        <v>10</v>
      </c>
    </row>
    <row r="294" spans="1:14" x14ac:dyDescent="0.25">
      <c r="A294">
        <v>293</v>
      </c>
      <c r="B294">
        <v>4</v>
      </c>
      <c r="C294" t="s">
        <v>321</v>
      </c>
      <c r="D294" t="s">
        <v>123</v>
      </c>
      <c r="I294" t="s">
        <v>116</v>
      </c>
      <c r="J294" t="s">
        <v>13</v>
      </c>
      <c r="K294" t="s">
        <v>103</v>
      </c>
      <c r="L294" t="s">
        <v>21</v>
      </c>
      <c r="M294" t="s">
        <v>112</v>
      </c>
      <c r="N294">
        <v>10</v>
      </c>
    </row>
    <row r="295" spans="1:14" x14ac:dyDescent="0.25">
      <c r="A295">
        <v>294</v>
      </c>
      <c r="B295">
        <v>4</v>
      </c>
      <c r="C295" t="s">
        <v>178</v>
      </c>
      <c r="D295" t="s">
        <v>115</v>
      </c>
      <c r="E295" t="s">
        <v>123</v>
      </c>
      <c r="I295" t="s">
        <v>163</v>
      </c>
      <c r="J295" t="s">
        <v>112</v>
      </c>
      <c r="K295" t="s">
        <v>103</v>
      </c>
      <c r="L295" t="s">
        <v>17</v>
      </c>
      <c r="M295" t="s">
        <v>13</v>
      </c>
      <c r="N295">
        <v>5</v>
      </c>
    </row>
    <row r="296" spans="1:14" x14ac:dyDescent="0.25">
      <c r="A296">
        <v>295</v>
      </c>
      <c r="B296">
        <v>4</v>
      </c>
      <c r="C296" t="s">
        <v>84</v>
      </c>
      <c r="D296" t="s">
        <v>123</v>
      </c>
      <c r="I296" t="s">
        <v>133</v>
      </c>
      <c r="J296" t="s">
        <v>107</v>
      </c>
      <c r="K296" t="s">
        <v>103</v>
      </c>
      <c r="L296" t="s">
        <v>21</v>
      </c>
      <c r="M296" t="s">
        <v>13</v>
      </c>
      <c r="N296">
        <v>10</v>
      </c>
    </row>
    <row r="297" spans="1:14" x14ac:dyDescent="0.25">
      <c r="A297">
        <v>296</v>
      </c>
      <c r="B297">
        <v>4</v>
      </c>
      <c r="C297" t="s">
        <v>322</v>
      </c>
      <c r="D297" t="s">
        <v>126</v>
      </c>
      <c r="E297" t="s">
        <v>2380</v>
      </c>
      <c r="I297" t="s">
        <v>127</v>
      </c>
      <c r="J297" t="s">
        <v>13</v>
      </c>
      <c r="K297" t="s">
        <v>103</v>
      </c>
      <c r="L297" t="s">
        <v>21</v>
      </c>
      <c r="M297" t="s">
        <v>112</v>
      </c>
      <c r="N297">
        <v>10</v>
      </c>
    </row>
    <row r="298" spans="1:14" x14ac:dyDescent="0.25">
      <c r="A298">
        <v>297</v>
      </c>
      <c r="B298">
        <v>4</v>
      </c>
      <c r="C298" t="s">
        <v>582</v>
      </c>
      <c r="D298" t="s">
        <v>123</v>
      </c>
      <c r="E298" t="s">
        <v>2365</v>
      </c>
      <c r="I298" t="s">
        <v>485</v>
      </c>
      <c r="J298" t="s">
        <v>13</v>
      </c>
      <c r="K298" t="s">
        <v>295</v>
      </c>
      <c r="L298" t="s">
        <v>449</v>
      </c>
      <c r="M298" t="s">
        <v>423</v>
      </c>
      <c r="N298">
        <v>25</v>
      </c>
    </row>
    <row r="299" spans="1:14" x14ac:dyDescent="0.25">
      <c r="A299">
        <v>298</v>
      </c>
      <c r="B299">
        <v>4</v>
      </c>
      <c r="C299" t="s">
        <v>179</v>
      </c>
      <c r="D299" t="s">
        <v>126</v>
      </c>
      <c r="E299" t="s">
        <v>3493</v>
      </c>
      <c r="I299" t="s">
        <v>102</v>
      </c>
      <c r="J299" t="s">
        <v>146</v>
      </c>
      <c r="K299" t="s">
        <v>110</v>
      </c>
      <c r="L299" t="s">
        <v>12</v>
      </c>
      <c r="M299" t="s">
        <v>13</v>
      </c>
      <c r="N299">
        <v>10</v>
      </c>
    </row>
    <row r="300" spans="1:14" x14ac:dyDescent="0.25">
      <c r="A300">
        <v>299</v>
      </c>
      <c r="B300">
        <v>4</v>
      </c>
      <c r="C300" t="s">
        <v>180</v>
      </c>
      <c r="D300" t="s">
        <v>123</v>
      </c>
      <c r="E300" t="s">
        <v>3493</v>
      </c>
      <c r="I300" t="s">
        <v>133</v>
      </c>
      <c r="J300" t="s">
        <v>112</v>
      </c>
      <c r="K300" t="s">
        <v>103</v>
      </c>
      <c r="L300" t="s">
        <v>12</v>
      </c>
      <c r="M300" t="s">
        <v>13</v>
      </c>
      <c r="N300">
        <v>0</v>
      </c>
    </row>
    <row r="301" spans="1:14" x14ac:dyDescent="0.25">
      <c r="A301">
        <v>300</v>
      </c>
      <c r="B301">
        <v>4</v>
      </c>
      <c r="C301" t="s">
        <v>323</v>
      </c>
      <c r="D301" t="s">
        <v>126</v>
      </c>
      <c r="E301" t="s">
        <v>3493</v>
      </c>
      <c r="I301" t="s">
        <v>127</v>
      </c>
      <c r="J301" t="s">
        <v>110</v>
      </c>
      <c r="K301" t="s">
        <v>137</v>
      </c>
      <c r="L301" t="s">
        <v>12</v>
      </c>
      <c r="M301" t="s">
        <v>112</v>
      </c>
      <c r="N301">
        <v>15</v>
      </c>
    </row>
    <row r="302" spans="1:14" x14ac:dyDescent="0.25">
      <c r="A302">
        <v>301</v>
      </c>
      <c r="B302">
        <v>4</v>
      </c>
      <c r="C302" t="s">
        <v>583</v>
      </c>
      <c r="D302" t="s">
        <v>123</v>
      </c>
      <c r="I302" t="s">
        <v>116</v>
      </c>
      <c r="J302" t="s">
        <v>13</v>
      </c>
      <c r="K302" t="s">
        <v>146</v>
      </c>
      <c r="L302" t="s">
        <v>21</v>
      </c>
      <c r="M302" t="s">
        <v>107</v>
      </c>
      <c r="N302">
        <v>10</v>
      </c>
    </row>
    <row r="303" spans="1:14" x14ac:dyDescent="0.25">
      <c r="A303">
        <v>302</v>
      </c>
      <c r="B303">
        <v>4</v>
      </c>
      <c r="C303" t="s">
        <v>181</v>
      </c>
      <c r="D303" t="s">
        <v>123</v>
      </c>
      <c r="E303" t="s">
        <v>3487</v>
      </c>
      <c r="F303" t="s">
        <v>3493</v>
      </c>
      <c r="G303" t="s">
        <v>467</v>
      </c>
      <c r="I303" t="s">
        <v>133</v>
      </c>
      <c r="J303" t="s">
        <v>112</v>
      </c>
      <c r="K303" t="s">
        <v>103</v>
      </c>
      <c r="L303" t="s">
        <v>12</v>
      </c>
      <c r="M303" t="s">
        <v>13</v>
      </c>
      <c r="N303">
        <v>5</v>
      </c>
    </row>
    <row r="304" spans="1:14" x14ac:dyDescent="0.25">
      <c r="A304">
        <v>303</v>
      </c>
      <c r="B304">
        <v>4</v>
      </c>
      <c r="C304" t="s">
        <v>516</v>
      </c>
      <c r="D304" t="s">
        <v>123</v>
      </c>
      <c r="E304" t="s">
        <v>3487</v>
      </c>
      <c r="F304" t="s">
        <v>2223</v>
      </c>
      <c r="G304" t="s">
        <v>3488</v>
      </c>
      <c r="I304" t="s">
        <v>133</v>
      </c>
      <c r="J304" t="s">
        <v>112</v>
      </c>
      <c r="K304" t="s">
        <v>110</v>
      </c>
      <c r="L304" t="s">
        <v>12</v>
      </c>
      <c r="M304" t="s">
        <v>130</v>
      </c>
      <c r="N304">
        <v>15</v>
      </c>
    </row>
    <row r="305" spans="1:14" x14ac:dyDescent="0.25">
      <c r="A305">
        <v>304</v>
      </c>
      <c r="B305">
        <v>4</v>
      </c>
      <c r="C305" t="s">
        <v>324</v>
      </c>
      <c r="D305" t="s">
        <v>126</v>
      </c>
      <c r="E305" t="s">
        <v>3487</v>
      </c>
      <c r="F305" t="s">
        <v>3493</v>
      </c>
      <c r="I305" t="s">
        <v>127</v>
      </c>
      <c r="J305" t="s">
        <v>110</v>
      </c>
      <c r="K305" t="s">
        <v>137</v>
      </c>
      <c r="L305" t="s">
        <v>12</v>
      </c>
      <c r="M305" t="s">
        <v>112</v>
      </c>
      <c r="N305">
        <v>20</v>
      </c>
    </row>
    <row r="306" spans="1:14" x14ac:dyDescent="0.25">
      <c r="A306">
        <v>305</v>
      </c>
      <c r="B306">
        <v>5</v>
      </c>
      <c r="C306" t="s">
        <v>253</v>
      </c>
      <c r="D306" t="s">
        <v>123</v>
      </c>
      <c r="E306" t="s">
        <v>119</v>
      </c>
      <c r="I306" t="s">
        <v>133</v>
      </c>
      <c r="J306" t="s">
        <v>112</v>
      </c>
      <c r="K306" t="s">
        <v>146</v>
      </c>
      <c r="L306" t="s">
        <v>12</v>
      </c>
      <c r="M306" t="s">
        <v>13</v>
      </c>
      <c r="N306">
        <v>0</v>
      </c>
    </row>
    <row r="307" spans="1:14" x14ac:dyDescent="0.25">
      <c r="A307">
        <v>306</v>
      </c>
      <c r="B307">
        <v>5</v>
      </c>
      <c r="C307" t="s">
        <v>254</v>
      </c>
      <c r="D307" t="s">
        <v>123</v>
      </c>
      <c r="E307" t="s">
        <v>467</v>
      </c>
      <c r="I307" t="s">
        <v>105</v>
      </c>
      <c r="J307" t="s">
        <v>13</v>
      </c>
      <c r="K307" t="s">
        <v>146</v>
      </c>
      <c r="L307" t="s">
        <v>12</v>
      </c>
      <c r="M307" t="s">
        <v>13</v>
      </c>
      <c r="N307">
        <v>5</v>
      </c>
    </row>
    <row r="308" spans="1:14" x14ac:dyDescent="0.25">
      <c r="A308">
        <v>307</v>
      </c>
      <c r="B308">
        <v>5</v>
      </c>
      <c r="C308" t="s">
        <v>255</v>
      </c>
      <c r="D308" t="s">
        <v>115</v>
      </c>
      <c r="I308" t="s">
        <v>116</v>
      </c>
      <c r="J308" t="s">
        <v>13</v>
      </c>
      <c r="K308" t="s">
        <v>146</v>
      </c>
      <c r="L308" t="s">
        <v>12</v>
      </c>
      <c r="M308" t="s">
        <v>13</v>
      </c>
      <c r="N308">
        <v>0</v>
      </c>
    </row>
    <row r="309" spans="1:14" x14ac:dyDescent="0.25">
      <c r="A309">
        <v>308</v>
      </c>
      <c r="B309">
        <v>5</v>
      </c>
      <c r="C309" t="s">
        <v>256</v>
      </c>
      <c r="D309" t="s">
        <v>115</v>
      </c>
      <c r="E309" t="s">
        <v>3487</v>
      </c>
      <c r="I309" t="s">
        <v>116</v>
      </c>
      <c r="J309" t="s">
        <v>13</v>
      </c>
      <c r="K309" t="s">
        <v>146</v>
      </c>
      <c r="L309" t="s">
        <v>12</v>
      </c>
      <c r="M309" t="s">
        <v>13</v>
      </c>
      <c r="N309">
        <v>5</v>
      </c>
    </row>
    <row r="310" spans="1:14" x14ac:dyDescent="0.25">
      <c r="A310">
        <v>309</v>
      </c>
      <c r="B310">
        <v>5</v>
      </c>
      <c r="C310" t="s">
        <v>182</v>
      </c>
      <c r="D310" t="s">
        <v>123</v>
      </c>
      <c r="E310" t="s">
        <v>173</v>
      </c>
      <c r="F310" t="s">
        <v>3487</v>
      </c>
      <c r="I310" t="s">
        <v>133</v>
      </c>
      <c r="J310" t="s">
        <v>107</v>
      </c>
      <c r="K310" t="s">
        <v>103</v>
      </c>
      <c r="L310" t="s">
        <v>12</v>
      </c>
      <c r="M310" t="s">
        <v>13</v>
      </c>
      <c r="N310">
        <v>5</v>
      </c>
    </row>
    <row r="311" spans="1:14" x14ac:dyDescent="0.25">
      <c r="A311">
        <v>310</v>
      </c>
      <c r="B311">
        <v>5</v>
      </c>
      <c r="C311" t="s">
        <v>257</v>
      </c>
      <c r="D311" t="s">
        <v>123</v>
      </c>
      <c r="E311" t="s">
        <v>119</v>
      </c>
      <c r="I311" t="s">
        <v>133</v>
      </c>
      <c r="J311" t="s">
        <v>112</v>
      </c>
      <c r="K311" t="s">
        <v>146</v>
      </c>
      <c r="L311" t="s">
        <v>12</v>
      </c>
      <c r="M311" t="s">
        <v>13</v>
      </c>
      <c r="N311">
        <v>0</v>
      </c>
    </row>
    <row r="312" spans="1:14" x14ac:dyDescent="0.25">
      <c r="A312">
        <v>311</v>
      </c>
      <c r="B312">
        <v>5</v>
      </c>
      <c r="C312" t="s">
        <v>183</v>
      </c>
      <c r="D312" t="s">
        <v>123</v>
      </c>
      <c r="E312" t="s">
        <v>173</v>
      </c>
      <c r="I312" t="s">
        <v>127</v>
      </c>
      <c r="J312" t="s">
        <v>107</v>
      </c>
      <c r="K312" t="s">
        <v>103</v>
      </c>
      <c r="L312" t="s">
        <v>12</v>
      </c>
      <c r="M312" t="s">
        <v>13</v>
      </c>
      <c r="N312">
        <v>5</v>
      </c>
    </row>
    <row r="313" spans="1:14" x14ac:dyDescent="0.25">
      <c r="A313">
        <v>312</v>
      </c>
      <c r="B313">
        <v>5</v>
      </c>
      <c r="C313" t="s">
        <v>184</v>
      </c>
      <c r="D313" t="s">
        <v>123</v>
      </c>
      <c r="E313" t="s">
        <v>2223</v>
      </c>
      <c r="I313" t="s">
        <v>102</v>
      </c>
      <c r="J313" t="s">
        <v>112</v>
      </c>
      <c r="K313" t="s">
        <v>142</v>
      </c>
      <c r="L313" t="s">
        <v>21</v>
      </c>
      <c r="M313" t="s">
        <v>13</v>
      </c>
      <c r="N313">
        <v>5</v>
      </c>
    </row>
    <row r="314" spans="1:14" x14ac:dyDescent="0.25">
      <c r="A314">
        <v>313</v>
      </c>
      <c r="B314">
        <v>5</v>
      </c>
      <c r="C314" t="s">
        <v>258</v>
      </c>
      <c r="D314" t="s">
        <v>123</v>
      </c>
      <c r="E314" t="s">
        <v>467</v>
      </c>
      <c r="I314" t="s">
        <v>105</v>
      </c>
      <c r="J314" t="s">
        <v>13</v>
      </c>
      <c r="K314" t="s">
        <v>146</v>
      </c>
      <c r="L314" t="s">
        <v>12</v>
      </c>
      <c r="M314" t="s">
        <v>13</v>
      </c>
      <c r="N314">
        <v>0</v>
      </c>
    </row>
    <row r="315" spans="1:14" x14ac:dyDescent="0.25">
      <c r="A315">
        <v>314</v>
      </c>
      <c r="B315">
        <v>5</v>
      </c>
      <c r="C315" t="s">
        <v>517</v>
      </c>
      <c r="D315" t="s">
        <v>115</v>
      </c>
      <c r="E315" t="s">
        <v>2298</v>
      </c>
      <c r="I315" t="s">
        <v>116</v>
      </c>
      <c r="J315" t="s">
        <v>107</v>
      </c>
      <c r="K315" t="s">
        <v>142</v>
      </c>
      <c r="L315" t="s">
        <v>21</v>
      </c>
      <c r="M315" t="s">
        <v>425</v>
      </c>
      <c r="N315">
        <v>5</v>
      </c>
    </row>
    <row r="316" spans="1:14" x14ac:dyDescent="0.25">
      <c r="A316">
        <v>315</v>
      </c>
      <c r="B316">
        <v>5</v>
      </c>
      <c r="C316" t="s">
        <v>518</v>
      </c>
      <c r="D316" t="s">
        <v>123</v>
      </c>
      <c r="E316" t="s">
        <v>2298</v>
      </c>
      <c r="I316" t="s">
        <v>102</v>
      </c>
      <c r="J316" t="s">
        <v>107</v>
      </c>
      <c r="K316" t="s">
        <v>142</v>
      </c>
      <c r="L316" t="s">
        <v>21</v>
      </c>
      <c r="M316" t="s">
        <v>130</v>
      </c>
      <c r="N316">
        <v>10</v>
      </c>
    </row>
    <row r="317" spans="1:14" x14ac:dyDescent="0.25">
      <c r="A317">
        <v>316</v>
      </c>
      <c r="B317">
        <v>5</v>
      </c>
      <c r="C317" t="s">
        <v>185</v>
      </c>
      <c r="D317" t="s">
        <v>126</v>
      </c>
      <c r="E317" t="s">
        <v>2298</v>
      </c>
      <c r="F317" t="s">
        <v>2223</v>
      </c>
      <c r="I317" t="s">
        <v>127</v>
      </c>
      <c r="J317" t="s">
        <v>107</v>
      </c>
      <c r="K317" t="s">
        <v>142</v>
      </c>
      <c r="L317" t="s">
        <v>21</v>
      </c>
      <c r="M317" t="s">
        <v>13</v>
      </c>
      <c r="N317">
        <v>15</v>
      </c>
    </row>
    <row r="318" spans="1:14" x14ac:dyDescent="0.25">
      <c r="A318">
        <v>317</v>
      </c>
      <c r="B318">
        <v>5</v>
      </c>
      <c r="C318" t="s">
        <v>325</v>
      </c>
      <c r="D318" t="s">
        <v>126</v>
      </c>
      <c r="E318" t="s">
        <v>119</v>
      </c>
      <c r="I318" t="s">
        <v>160</v>
      </c>
      <c r="J318" t="s">
        <v>112</v>
      </c>
      <c r="K318" t="s">
        <v>137</v>
      </c>
      <c r="L318" t="s">
        <v>17</v>
      </c>
      <c r="M318" t="s">
        <v>112</v>
      </c>
      <c r="N318">
        <v>10</v>
      </c>
    </row>
    <row r="319" spans="1:14" x14ac:dyDescent="0.25">
      <c r="A319">
        <v>318</v>
      </c>
      <c r="B319">
        <v>1</v>
      </c>
      <c r="C319" t="s">
        <v>519</v>
      </c>
      <c r="D319" t="s">
        <v>123</v>
      </c>
      <c r="E319" t="s">
        <v>2365</v>
      </c>
      <c r="F319" t="s">
        <v>2342</v>
      </c>
      <c r="I319" t="s">
        <v>133</v>
      </c>
      <c r="J319" t="s">
        <v>112</v>
      </c>
      <c r="K319" t="s">
        <v>137</v>
      </c>
      <c r="L319" t="s">
        <v>449</v>
      </c>
      <c r="M319" t="s">
        <v>425</v>
      </c>
      <c r="N319">
        <v>0</v>
      </c>
    </row>
    <row r="320" spans="1:14" x14ac:dyDescent="0.25">
      <c r="A320">
        <v>319</v>
      </c>
      <c r="B320">
        <v>1</v>
      </c>
      <c r="C320" t="s">
        <v>584</v>
      </c>
      <c r="D320" t="s">
        <v>123</v>
      </c>
      <c r="E320" t="s">
        <v>2318</v>
      </c>
      <c r="F320" t="s">
        <v>2211</v>
      </c>
      <c r="G320" t="s">
        <v>2487</v>
      </c>
      <c r="H320" t="s">
        <v>2342</v>
      </c>
      <c r="I320" t="s">
        <v>116</v>
      </c>
      <c r="J320" t="s">
        <v>13</v>
      </c>
      <c r="K320" t="s">
        <v>117</v>
      </c>
      <c r="L320" t="s">
        <v>449</v>
      </c>
      <c r="M320" t="s">
        <v>431</v>
      </c>
      <c r="N320">
        <v>0</v>
      </c>
    </row>
    <row r="321" spans="1:14" x14ac:dyDescent="0.25">
      <c r="A321">
        <v>320</v>
      </c>
      <c r="B321">
        <v>1</v>
      </c>
      <c r="C321" t="s">
        <v>585</v>
      </c>
      <c r="D321" t="s">
        <v>123</v>
      </c>
      <c r="E321" t="s">
        <v>3488</v>
      </c>
      <c r="F321" t="s">
        <v>3491</v>
      </c>
      <c r="G321" t="s">
        <v>2332</v>
      </c>
      <c r="H321" t="s">
        <v>2342</v>
      </c>
      <c r="I321" t="s">
        <v>133</v>
      </c>
      <c r="J321" t="s">
        <v>13</v>
      </c>
      <c r="K321" t="s">
        <v>110</v>
      </c>
      <c r="L321" t="s">
        <v>28</v>
      </c>
      <c r="M321" t="s">
        <v>425</v>
      </c>
      <c r="N321">
        <v>0</v>
      </c>
    </row>
    <row r="322" spans="1:14" x14ac:dyDescent="0.25">
      <c r="A322">
        <v>321</v>
      </c>
      <c r="B322">
        <v>1</v>
      </c>
      <c r="C322" t="s">
        <v>91</v>
      </c>
      <c r="D322" t="s">
        <v>123</v>
      </c>
      <c r="E322" t="s">
        <v>467</v>
      </c>
      <c r="F322" t="s">
        <v>2342</v>
      </c>
      <c r="I322" t="s">
        <v>105</v>
      </c>
      <c r="J322" t="s">
        <v>13</v>
      </c>
      <c r="K322" t="s">
        <v>110</v>
      </c>
      <c r="L322" t="s">
        <v>21</v>
      </c>
      <c r="M322" t="s">
        <v>13</v>
      </c>
      <c r="N322">
        <v>0</v>
      </c>
    </row>
    <row r="323" spans="1:14" x14ac:dyDescent="0.25">
      <c r="A323">
        <v>322</v>
      </c>
      <c r="B323">
        <v>2</v>
      </c>
      <c r="C323" t="s">
        <v>326</v>
      </c>
      <c r="D323" t="s">
        <v>123</v>
      </c>
      <c r="E323" t="s">
        <v>2269</v>
      </c>
      <c r="F323" t="s">
        <v>3491</v>
      </c>
      <c r="G323" t="s">
        <v>3503</v>
      </c>
      <c r="H323" t="s">
        <v>2342</v>
      </c>
      <c r="I323" t="s">
        <v>116</v>
      </c>
      <c r="J323" t="s">
        <v>107</v>
      </c>
      <c r="K323" t="s">
        <v>146</v>
      </c>
      <c r="L323" t="s">
        <v>17</v>
      </c>
      <c r="M323" t="s">
        <v>112</v>
      </c>
      <c r="N323">
        <v>0</v>
      </c>
    </row>
    <row r="324" spans="1:14" x14ac:dyDescent="0.25">
      <c r="A324">
        <v>323</v>
      </c>
      <c r="B324">
        <v>2</v>
      </c>
      <c r="C324" t="s">
        <v>586</v>
      </c>
      <c r="D324" t="s">
        <v>115</v>
      </c>
      <c r="E324" t="s">
        <v>123</v>
      </c>
      <c r="F324" t="s">
        <v>2453</v>
      </c>
      <c r="G324" t="s">
        <v>3492</v>
      </c>
      <c r="H324" t="s">
        <v>2342</v>
      </c>
      <c r="I324" t="s">
        <v>133</v>
      </c>
      <c r="J324" t="s">
        <v>13</v>
      </c>
      <c r="K324" t="s">
        <v>142</v>
      </c>
      <c r="L324" t="s">
        <v>28</v>
      </c>
      <c r="M324" t="s">
        <v>107</v>
      </c>
      <c r="N324">
        <v>0</v>
      </c>
    </row>
    <row r="325" spans="1:14" x14ac:dyDescent="0.25">
      <c r="A325">
        <v>324</v>
      </c>
      <c r="B325">
        <v>2</v>
      </c>
      <c r="C325" t="s">
        <v>186</v>
      </c>
      <c r="D325" t="s">
        <v>115</v>
      </c>
      <c r="E325" t="s">
        <v>467</v>
      </c>
      <c r="F325" t="s">
        <v>3491</v>
      </c>
      <c r="G325" t="s">
        <v>470</v>
      </c>
      <c r="I325" t="s">
        <v>105</v>
      </c>
      <c r="J325" t="s">
        <v>13</v>
      </c>
      <c r="K325" t="s">
        <v>13</v>
      </c>
      <c r="L325" t="s">
        <v>21</v>
      </c>
      <c r="M325" t="s">
        <v>13</v>
      </c>
      <c r="N325">
        <v>0</v>
      </c>
    </row>
    <row r="326" spans="1:14" x14ac:dyDescent="0.25">
      <c r="A326">
        <v>325</v>
      </c>
      <c r="B326">
        <v>3</v>
      </c>
      <c r="C326" t="s">
        <v>587</v>
      </c>
      <c r="D326" t="s">
        <v>123</v>
      </c>
      <c r="E326" t="s">
        <v>2342</v>
      </c>
      <c r="I326" t="s">
        <v>116</v>
      </c>
      <c r="J326" t="s">
        <v>13</v>
      </c>
      <c r="K326" t="s">
        <v>295</v>
      </c>
      <c r="L326" t="s">
        <v>28</v>
      </c>
      <c r="M326" t="s">
        <v>423</v>
      </c>
      <c r="N326">
        <v>0</v>
      </c>
    </row>
    <row r="327" spans="1:14" x14ac:dyDescent="0.25">
      <c r="A327">
        <v>326</v>
      </c>
      <c r="B327">
        <v>3</v>
      </c>
      <c r="C327" t="s">
        <v>187</v>
      </c>
      <c r="D327" t="s">
        <v>123</v>
      </c>
      <c r="E327" t="s">
        <v>2342</v>
      </c>
      <c r="I327" t="s">
        <v>116</v>
      </c>
      <c r="J327" t="s">
        <v>110</v>
      </c>
      <c r="K327" t="s">
        <v>110</v>
      </c>
      <c r="L327" t="s">
        <v>21</v>
      </c>
      <c r="M327" t="s">
        <v>13</v>
      </c>
      <c r="N327">
        <v>0</v>
      </c>
    </row>
    <row r="328" spans="1:14" x14ac:dyDescent="0.25">
      <c r="A328">
        <v>327</v>
      </c>
      <c r="B328">
        <v>3</v>
      </c>
      <c r="C328" t="s">
        <v>327</v>
      </c>
      <c r="D328" t="s">
        <v>123</v>
      </c>
      <c r="E328" t="s">
        <v>2342</v>
      </c>
      <c r="F328" t="s">
        <v>2407</v>
      </c>
      <c r="G328" t="s">
        <v>2219</v>
      </c>
      <c r="H328" t="s">
        <v>3494</v>
      </c>
      <c r="I328" t="s">
        <v>127</v>
      </c>
      <c r="J328" t="s">
        <v>146</v>
      </c>
      <c r="K328" t="s">
        <v>110</v>
      </c>
      <c r="L328" t="s">
        <v>17</v>
      </c>
      <c r="M328" t="s">
        <v>112</v>
      </c>
      <c r="N328">
        <v>0</v>
      </c>
    </row>
    <row r="329" spans="1:14" x14ac:dyDescent="0.25">
      <c r="A329">
        <v>328</v>
      </c>
      <c r="B329">
        <v>3</v>
      </c>
      <c r="C329" t="s">
        <v>328</v>
      </c>
      <c r="D329" t="s">
        <v>123</v>
      </c>
      <c r="E329" t="s">
        <v>2342</v>
      </c>
      <c r="F329" t="s">
        <v>2407</v>
      </c>
      <c r="G329" t="s">
        <v>3515</v>
      </c>
      <c r="H329" t="s">
        <v>2373</v>
      </c>
      <c r="I329" t="s">
        <v>127</v>
      </c>
      <c r="J329" t="s">
        <v>112</v>
      </c>
      <c r="K329" t="s">
        <v>107</v>
      </c>
      <c r="L329" t="s">
        <v>17</v>
      </c>
      <c r="M329" t="s">
        <v>112</v>
      </c>
      <c r="N329">
        <v>0</v>
      </c>
    </row>
    <row r="330" spans="1:14" x14ac:dyDescent="0.25">
      <c r="A330">
        <v>329</v>
      </c>
      <c r="B330">
        <v>3</v>
      </c>
      <c r="C330" t="s">
        <v>588</v>
      </c>
      <c r="D330" t="s">
        <v>126</v>
      </c>
      <c r="E330" t="s">
        <v>2342</v>
      </c>
      <c r="I330" t="s">
        <v>160</v>
      </c>
      <c r="J330" t="s">
        <v>13</v>
      </c>
      <c r="K330" t="s">
        <v>110</v>
      </c>
      <c r="L330" t="s">
        <v>26</v>
      </c>
      <c r="M330" t="s">
        <v>107</v>
      </c>
      <c r="N330">
        <v>0</v>
      </c>
    </row>
    <row r="331" spans="1:14" x14ac:dyDescent="0.25">
      <c r="A331">
        <v>330</v>
      </c>
      <c r="B331">
        <v>3</v>
      </c>
      <c r="C331" t="s">
        <v>329</v>
      </c>
      <c r="D331" t="s">
        <v>115</v>
      </c>
      <c r="E331" t="s">
        <v>2342</v>
      </c>
      <c r="F331" t="s">
        <v>470</v>
      </c>
      <c r="G331" t="s">
        <v>2440</v>
      </c>
      <c r="I331" t="s">
        <v>116</v>
      </c>
      <c r="J331" t="s">
        <v>13</v>
      </c>
      <c r="K331" t="s">
        <v>112</v>
      </c>
      <c r="L331" t="s">
        <v>17</v>
      </c>
      <c r="M331" t="s">
        <v>112</v>
      </c>
      <c r="N331">
        <v>0</v>
      </c>
    </row>
    <row r="332" spans="1:14" x14ac:dyDescent="0.25">
      <c r="A332">
        <v>331</v>
      </c>
      <c r="B332">
        <v>1</v>
      </c>
      <c r="C332" t="s">
        <v>589</v>
      </c>
      <c r="D332" t="s">
        <v>331</v>
      </c>
      <c r="E332" t="s">
        <v>2380</v>
      </c>
      <c r="F332" t="s">
        <v>3488</v>
      </c>
      <c r="G332" t="s">
        <v>3510</v>
      </c>
      <c r="I332" t="s">
        <v>133</v>
      </c>
      <c r="J332" t="s">
        <v>13</v>
      </c>
      <c r="K332" t="s">
        <v>137</v>
      </c>
      <c r="L332" t="s">
        <v>21</v>
      </c>
      <c r="M332" t="s">
        <v>107</v>
      </c>
      <c r="N332">
        <v>0</v>
      </c>
    </row>
    <row r="333" spans="1:14" x14ac:dyDescent="0.25">
      <c r="A333">
        <v>332</v>
      </c>
      <c r="B333">
        <v>1</v>
      </c>
      <c r="C333" t="s">
        <v>520</v>
      </c>
      <c r="D333" t="s">
        <v>331</v>
      </c>
      <c r="I333" t="s">
        <v>102</v>
      </c>
      <c r="J333" t="s">
        <v>425</v>
      </c>
      <c r="K333" t="s">
        <v>103</v>
      </c>
      <c r="L333" t="s">
        <v>17</v>
      </c>
      <c r="M333" t="s">
        <v>130</v>
      </c>
      <c r="N333">
        <v>0</v>
      </c>
    </row>
    <row r="334" spans="1:14" x14ac:dyDescent="0.25">
      <c r="A334">
        <v>333</v>
      </c>
      <c r="B334">
        <v>1</v>
      </c>
      <c r="C334" t="s">
        <v>521</v>
      </c>
      <c r="D334" t="s">
        <v>331</v>
      </c>
      <c r="E334" t="s">
        <v>3488</v>
      </c>
      <c r="F334" t="s">
        <v>2298</v>
      </c>
      <c r="I334" t="s">
        <v>102</v>
      </c>
      <c r="J334" t="s">
        <v>425</v>
      </c>
      <c r="K334" t="s">
        <v>110</v>
      </c>
      <c r="L334" t="s">
        <v>21</v>
      </c>
      <c r="M334" t="s">
        <v>130</v>
      </c>
      <c r="N334">
        <v>0</v>
      </c>
    </row>
    <row r="335" spans="1:14" x14ac:dyDescent="0.25">
      <c r="A335">
        <v>334</v>
      </c>
      <c r="B335">
        <v>1</v>
      </c>
      <c r="C335" t="s">
        <v>330</v>
      </c>
      <c r="D335" t="s">
        <v>331</v>
      </c>
      <c r="I335" t="s">
        <v>116</v>
      </c>
      <c r="J335" t="s">
        <v>103</v>
      </c>
      <c r="K335" t="s">
        <v>103</v>
      </c>
      <c r="L335" t="s">
        <v>21</v>
      </c>
      <c r="M335" t="s">
        <v>112</v>
      </c>
      <c r="N335">
        <v>0</v>
      </c>
    </row>
    <row r="336" spans="1:14" x14ac:dyDescent="0.25">
      <c r="A336">
        <v>335</v>
      </c>
      <c r="B336">
        <v>1</v>
      </c>
      <c r="C336" t="s">
        <v>332</v>
      </c>
      <c r="D336" t="s">
        <v>331</v>
      </c>
      <c r="E336" t="s">
        <v>3488</v>
      </c>
      <c r="F336" t="s">
        <v>2298</v>
      </c>
      <c r="I336" t="s">
        <v>116</v>
      </c>
      <c r="J336" t="s">
        <v>103</v>
      </c>
      <c r="K336" t="s">
        <v>110</v>
      </c>
      <c r="L336" t="s">
        <v>21</v>
      </c>
      <c r="M336" t="s">
        <v>112</v>
      </c>
      <c r="N336">
        <v>0</v>
      </c>
    </row>
    <row r="337" spans="1:14" x14ac:dyDescent="0.25">
      <c r="A337">
        <v>336</v>
      </c>
      <c r="B337">
        <v>2</v>
      </c>
      <c r="C337" t="s">
        <v>522</v>
      </c>
      <c r="D337" t="s">
        <v>331</v>
      </c>
      <c r="I337" t="s">
        <v>102</v>
      </c>
      <c r="J337" t="s">
        <v>425</v>
      </c>
      <c r="K337" t="s">
        <v>103</v>
      </c>
      <c r="L337" t="s">
        <v>17</v>
      </c>
      <c r="M337" t="s">
        <v>130</v>
      </c>
      <c r="N337">
        <v>0</v>
      </c>
    </row>
    <row r="338" spans="1:14" x14ac:dyDescent="0.25">
      <c r="A338">
        <v>337</v>
      </c>
      <c r="B338">
        <v>2</v>
      </c>
      <c r="C338" t="s">
        <v>523</v>
      </c>
      <c r="D338" t="s">
        <v>331</v>
      </c>
      <c r="E338" t="s">
        <v>2298</v>
      </c>
      <c r="F338" t="s">
        <v>3488</v>
      </c>
      <c r="I338" t="s">
        <v>102</v>
      </c>
      <c r="J338" t="s">
        <v>425</v>
      </c>
      <c r="K338" t="s">
        <v>110</v>
      </c>
      <c r="L338" t="s">
        <v>21</v>
      </c>
      <c r="M338" t="s">
        <v>130</v>
      </c>
      <c r="N338">
        <v>0</v>
      </c>
    </row>
    <row r="339" spans="1:14" x14ac:dyDescent="0.25">
      <c r="A339">
        <v>338</v>
      </c>
      <c r="B339">
        <v>2</v>
      </c>
      <c r="C339" t="s">
        <v>590</v>
      </c>
      <c r="D339" t="s">
        <v>331</v>
      </c>
      <c r="E339" t="s">
        <v>2223</v>
      </c>
      <c r="F339" t="s">
        <v>3488</v>
      </c>
      <c r="G339" t="s">
        <v>3491</v>
      </c>
      <c r="I339" t="s">
        <v>133</v>
      </c>
      <c r="J339" t="s">
        <v>13</v>
      </c>
      <c r="K339" t="s">
        <v>117</v>
      </c>
      <c r="L339" t="s">
        <v>21</v>
      </c>
      <c r="M339" t="s">
        <v>508</v>
      </c>
      <c r="N339">
        <v>0</v>
      </c>
    </row>
    <row r="340" spans="1:14" x14ac:dyDescent="0.25">
      <c r="A340">
        <v>339</v>
      </c>
      <c r="B340">
        <v>2</v>
      </c>
      <c r="C340" t="s">
        <v>524</v>
      </c>
      <c r="D340" t="s">
        <v>331</v>
      </c>
      <c r="E340" t="s">
        <v>467</v>
      </c>
      <c r="F340" t="s">
        <v>3491</v>
      </c>
      <c r="I340" t="s">
        <v>105</v>
      </c>
      <c r="J340" t="s">
        <v>112</v>
      </c>
      <c r="K340" t="s">
        <v>146</v>
      </c>
      <c r="L340" t="s">
        <v>17</v>
      </c>
      <c r="M340" t="s">
        <v>425</v>
      </c>
      <c r="N340">
        <v>0</v>
      </c>
    </row>
    <row r="341" spans="1:14" x14ac:dyDescent="0.25">
      <c r="A341">
        <v>340</v>
      </c>
      <c r="B341">
        <v>2</v>
      </c>
      <c r="C341" t="s">
        <v>525</v>
      </c>
      <c r="D341" t="s">
        <v>331</v>
      </c>
      <c r="E341" t="s">
        <v>2298</v>
      </c>
      <c r="F341" t="s">
        <v>467</v>
      </c>
      <c r="G341" t="s">
        <v>3491</v>
      </c>
      <c r="I341" t="s">
        <v>105</v>
      </c>
      <c r="J341" t="s">
        <v>112</v>
      </c>
      <c r="K341" t="s">
        <v>110</v>
      </c>
      <c r="L341" t="s">
        <v>21</v>
      </c>
      <c r="M341" t="s">
        <v>508</v>
      </c>
      <c r="N341">
        <v>0</v>
      </c>
    </row>
    <row r="342" spans="1:14" x14ac:dyDescent="0.25">
      <c r="A342">
        <v>341</v>
      </c>
      <c r="B342">
        <v>2</v>
      </c>
      <c r="C342" t="s">
        <v>188</v>
      </c>
      <c r="D342" t="s">
        <v>331</v>
      </c>
      <c r="E342" t="s">
        <v>123</v>
      </c>
      <c r="F342" t="s">
        <v>2438</v>
      </c>
      <c r="I342" t="s">
        <v>189</v>
      </c>
      <c r="J342" t="s">
        <v>130</v>
      </c>
      <c r="K342" t="s">
        <v>137</v>
      </c>
      <c r="L342" t="s">
        <v>28</v>
      </c>
      <c r="M342" t="s">
        <v>13</v>
      </c>
      <c r="N342">
        <v>0</v>
      </c>
    </row>
    <row r="343" spans="1:14" x14ac:dyDescent="0.25">
      <c r="A343">
        <v>342</v>
      </c>
      <c r="B343">
        <v>2</v>
      </c>
      <c r="C343" t="s">
        <v>526</v>
      </c>
      <c r="D343" t="s">
        <v>331</v>
      </c>
      <c r="E343" t="s">
        <v>3488</v>
      </c>
      <c r="I343" t="s">
        <v>102</v>
      </c>
      <c r="J343" t="s">
        <v>527</v>
      </c>
      <c r="K343" t="s">
        <v>142</v>
      </c>
      <c r="L343" t="s">
        <v>21</v>
      </c>
      <c r="M343" t="s">
        <v>107</v>
      </c>
      <c r="N343">
        <v>0</v>
      </c>
    </row>
    <row r="344" spans="1:14" x14ac:dyDescent="0.25">
      <c r="A344">
        <v>343</v>
      </c>
      <c r="B344">
        <v>2</v>
      </c>
      <c r="C344" t="s">
        <v>528</v>
      </c>
      <c r="D344" t="s">
        <v>331</v>
      </c>
      <c r="E344" t="s">
        <v>2223</v>
      </c>
      <c r="I344" t="s">
        <v>102</v>
      </c>
      <c r="J344" t="s">
        <v>112</v>
      </c>
      <c r="K344" t="s">
        <v>103</v>
      </c>
      <c r="L344" t="s">
        <v>17</v>
      </c>
      <c r="M344" t="s">
        <v>508</v>
      </c>
      <c r="N344">
        <v>0</v>
      </c>
    </row>
    <row r="345" spans="1:14" x14ac:dyDescent="0.25">
      <c r="A345">
        <v>344</v>
      </c>
      <c r="B345">
        <v>2</v>
      </c>
      <c r="C345" t="s">
        <v>591</v>
      </c>
      <c r="D345" t="s">
        <v>331</v>
      </c>
      <c r="E345" t="s">
        <v>2380</v>
      </c>
      <c r="I345" t="s">
        <v>133</v>
      </c>
      <c r="J345" t="s">
        <v>13</v>
      </c>
      <c r="K345" t="s">
        <v>110</v>
      </c>
      <c r="L345" t="s">
        <v>17</v>
      </c>
      <c r="M345" t="s">
        <v>425</v>
      </c>
      <c r="N345">
        <v>0</v>
      </c>
    </row>
    <row r="346" spans="1:14" x14ac:dyDescent="0.25">
      <c r="A346">
        <v>345</v>
      </c>
      <c r="B346">
        <v>2</v>
      </c>
      <c r="C346" t="s">
        <v>190</v>
      </c>
      <c r="D346" t="s">
        <v>331</v>
      </c>
      <c r="E346" t="s">
        <v>467</v>
      </c>
      <c r="I346" t="s">
        <v>105</v>
      </c>
      <c r="J346" t="s">
        <v>13</v>
      </c>
      <c r="K346" t="s">
        <v>110</v>
      </c>
      <c r="L346" t="s">
        <v>21</v>
      </c>
      <c r="M346" t="s">
        <v>13</v>
      </c>
      <c r="N346">
        <v>0</v>
      </c>
    </row>
    <row r="347" spans="1:14" x14ac:dyDescent="0.25">
      <c r="A347">
        <v>346</v>
      </c>
      <c r="B347">
        <v>2</v>
      </c>
      <c r="C347" t="s">
        <v>191</v>
      </c>
      <c r="D347" t="s">
        <v>331</v>
      </c>
      <c r="E347" t="s">
        <v>2223</v>
      </c>
      <c r="F347" t="s">
        <v>3488</v>
      </c>
      <c r="I347" t="s">
        <v>133</v>
      </c>
      <c r="J347" t="s">
        <v>130</v>
      </c>
      <c r="K347" t="s">
        <v>110</v>
      </c>
      <c r="L347" t="s">
        <v>21</v>
      </c>
      <c r="M347" t="s">
        <v>13</v>
      </c>
      <c r="N347">
        <v>0</v>
      </c>
    </row>
    <row r="348" spans="1:14" x14ac:dyDescent="0.25">
      <c r="A348">
        <v>347</v>
      </c>
      <c r="B348">
        <v>2</v>
      </c>
      <c r="C348" t="s">
        <v>259</v>
      </c>
      <c r="D348" t="s">
        <v>331</v>
      </c>
      <c r="E348" t="s">
        <v>115</v>
      </c>
      <c r="F348" t="s">
        <v>3490</v>
      </c>
      <c r="G348" t="s">
        <v>3488</v>
      </c>
      <c r="I348" t="s">
        <v>133</v>
      </c>
      <c r="J348" t="s">
        <v>13</v>
      </c>
      <c r="K348" t="s">
        <v>146</v>
      </c>
      <c r="L348" t="s">
        <v>17</v>
      </c>
      <c r="M348" t="s">
        <v>13</v>
      </c>
      <c r="N348">
        <v>0</v>
      </c>
    </row>
    <row r="349" spans="1:14" x14ac:dyDescent="0.25">
      <c r="A349">
        <v>348</v>
      </c>
      <c r="B349">
        <v>2</v>
      </c>
      <c r="C349" t="s">
        <v>592</v>
      </c>
      <c r="D349" t="s">
        <v>331</v>
      </c>
      <c r="E349" t="s">
        <v>2223</v>
      </c>
      <c r="F349" t="s">
        <v>3488</v>
      </c>
      <c r="I349" t="s">
        <v>133</v>
      </c>
      <c r="J349" t="s">
        <v>13</v>
      </c>
      <c r="K349" t="s">
        <v>142</v>
      </c>
      <c r="L349" t="s">
        <v>12</v>
      </c>
      <c r="M349" t="s">
        <v>446</v>
      </c>
      <c r="N349">
        <v>0</v>
      </c>
    </row>
    <row r="350" spans="1:14" x14ac:dyDescent="0.25">
      <c r="A350">
        <v>349</v>
      </c>
      <c r="B350">
        <v>2</v>
      </c>
      <c r="C350" t="s">
        <v>529</v>
      </c>
      <c r="D350" t="s">
        <v>331</v>
      </c>
      <c r="E350" t="s">
        <v>2223</v>
      </c>
      <c r="F350" t="s">
        <v>2314</v>
      </c>
      <c r="I350" t="s">
        <v>102</v>
      </c>
      <c r="J350" t="s">
        <v>508</v>
      </c>
      <c r="K350" t="s">
        <v>142</v>
      </c>
      <c r="L350" t="s">
        <v>21</v>
      </c>
      <c r="M350" t="s">
        <v>130</v>
      </c>
      <c r="N350">
        <v>0</v>
      </c>
    </row>
    <row r="351" spans="1:14" x14ac:dyDescent="0.25">
      <c r="A351">
        <v>350</v>
      </c>
      <c r="B351">
        <v>2</v>
      </c>
      <c r="C351" t="s">
        <v>530</v>
      </c>
      <c r="D351" t="s">
        <v>331</v>
      </c>
      <c r="E351" t="s">
        <v>2223</v>
      </c>
      <c r="F351" t="s">
        <v>2314</v>
      </c>
      <c r="G351" t="s">
        <v>2298</v>
      </c>
      <c r="I351" t="s">
        <v>102</v>
      </c>
      <c r="J351" t="s">
        <v>446</v>
      </c>
      <c r="K351" t="s">
        <v>142</v>
      </c>
      <c r="L351" t="s">
        <v>26</v>
      </c>
      <c r="M351" t="s">
        <v>130</v>
      </c>
      <c r="N351">
        <v>0</v>
      </c>
    </row>
    <row r="352" spans="1:14" x14ac:dyDescent="0.25">
      <c r="A352">
        <v>351</v>
      </c>
      <c r="B352">
        <v>2</v>
      </c>
      <c r="C352" t="s">
        <v>192</v>
      </c>
      <c r="D352" t="s">
        <v>331</v>
      </c>
      <c r="E352" t="s">
        <v>467</v>
      </c>
      <c r="I352" t="s">
        <v>105</v>
      </c>
      <c r="J352" t="s">
        <v>13</v>
      </c>
      <c r="K352" t="s">
        <v>110</v>
      </c>
      <c r="L352" t="s">
        <v>17</v>
      </c>
      <c r="M352" t="s">
        <v>13</v>
      </c>
      <c r="N352">
        <v>0</v>
      </c>
    </row>
    <row r="353" spans="1:14" x14ac:dyDescent="0.25">
      <c r="A353">
        <v>352</v>
      </c>
      <c r="B353">
        <v>2</v>
      </c>
      <c r="C353" t="s">
        <v>531</v>
      </c>
      <c r="D353" t="s">
        <v>331</v>
      </c>
      <c r="E353" t="s">
        <v>467</v>
      </c>
      <c r="F353" t="s">
        <v>2298</v>
      </c>
      <c r="I353" t="s">
        <v>105</v>
      </c>
      <c r="J353" t="s">
        <v>130</v>
      </c>
      <c r="K353" t="s">
        <v>110</v>
      </c>
      <c r="L353" t="s">
        <v>17</v>
      </c>
      <c r="M353" t="s">
        <v>446</v>
      </c>
      <c r="N353">
        <v>0</v>
      </c>
    </row>
    <row r="354" spans="1:14" x14ac:dyDescent="0.25">
      <c r="A354">
        <v>353</v>
      </c>
      <c r="B354">
        <v>2</v>
      </c>
      <c r="C354" t="s">
        <v>333</v>
      </c>
      <c r="D354" t="s">
        <v>331</v>
      </c>
      <c r="I354" t="s">
        <v>102</v>
      </c>
      <c r="J354" t="s">
        <v>110</v>
      </c>
      <c r="K354" t="s">
        <v>103</v>
      </c>
      <c r="L354" t="s">
        <v>17</v>
      </c>
      <c r="M354" t="s">
        <v>112</v>
      </c>
      <c r="N354">
        <v>0</v>
      </c>
    </row>
    <row r="355" spans="1:14" x14ac:dyDescent="0.25">
      <c r="A355">
        <v>354</v>
      </c>
      <c r="B355">
        <v>2</v>
      </c>
      <c r="C355" t="s">
        <v>532</v>
      </c>
      <c r="D355" t="s">
        <v>331</v>
      </c>
      <c r="I355" t="s">
        <v>133</v>
      </c>
      <c r="J355" t="s">
        <v>107</v>
      </c>
      <c r="K355" t="s">
        <v>103</v>
      </c>
      <c r="L355" t="s">
        <v>17</v>
      </c>
      <c r="M355" t="s">
        <v>130</v>
      </c>
      <c r="N355">
        <v>0</v>
      </c>
    </row>
    <row r="356" spans="1:14" x14ac:dyDescent="0.25">
      <c r="A356">
        <v>355</v>
      </c>
      <c r="B356">
        <v>2</v>
      </c>
      <c r="C356" t="s">
        <v>533</v>
      </c>
      <c r="D356" t="s">
        <v>331</v>
      </c>
      <c r="E356" t="s">
        <v>2298</v>
      </c>
      <c r="F356" t="s">
        <v>3488</v>
      </c>
      <c r="I356" t="s">
        <v>133</v>
      </c>
      <c r="J356" t="s">
        <v>107</v>
      </c>
      <c r="K356" t="s">
        <v>110</v>
      </c>
      <c r="L356" t="s">
        <v>21</v>
      </c>
      <c r="M356" t="s">
        <v>130</v>
      </c>
      <c r="N356">
        <v>0</v>
      </c>
    </row>
    <row r="357" spans="1:14" x14ac:dyDescent="0.25">
      <c r="A357">
        <v>356</v>
      </c>
      <c r="B357">
        <v>2</v>
      </c>
      <c r="C357" t="s">
        <v>593</v>
      </c>
      <c r="D357" t="s">
        <v>331</v>
      </c>
      <c r="E357" t="s">
        <v>2223</v>
      </c>
      <c r="I357" t="s">
        <v>160</v>
      </c>
      <c r="J357" t="s">
        <v>13</v>
      </c>
      <c r="K357" t="s">
        <v>480</v>
      </c>
      <c r="L357" t="s">
        <v>21</v>
      </c>
      <c r="M357" t="s">
        <v>107</v>
      </c>
      <c r="N357">
        <v>0</v>
      </c>
    </row>
    <row r="358" spans="1:14" x14ac:dyDescent="0.25">
      <c r="A358">
        <v>357</v>
      </c>
      <c r="B358">
        <v>2</v>
      </c>
      <c r="C358" t="s">
        <v>193</v>
      </c>
      <c r="D358" t="s">
        <v>331</v>
      </c>
      <c r="E358" t="s">
        <v>467</v>
      </c>
      <c r="I358" t="s">
        <v>105</v>
      </c>
      <c r="J358" t="s">
        <v>13</v>
      </c>
      <c r="K358" t="s">
        <v>103</v>
      </c>
      <c r="L358" t="s">
        <v>17</v>
      </c>
      <c r="M358" t="s">
        <v>13</v>
      </c>
      <c r="N358">
        <v>0</v>
      </c>
    </row>
    <row r="359" spans="1:14" x14ac:dyDescent="0.25">
      <c r="A359">
        <v>358</v>
      </c>
      <c r="B359">
        <v>2</v>
      </c>
      <c r="C359" t="s">
        <v>334</v>
      </c>
      <c r="D359" t="s">
        <v>331</v>
      </c>
      <c r="E359" t="s">
        <v>467</v>
      </c>
      <c r="I359" t="s">
        <v>105</v>
      </c>
      <c r="J359" t="s">
        <v>13</v>
      </c>
      <c r="K359" t="s">
        <v>103</v>
      </c>
      <c r="L359" t="s">
        <v>17</v>
      </c>
      <c r="M359" t="s">
        <v>112</v>
      </c>
      <c r="N359">
        <v>0</v>
      </c>
    </row>
    <row r="360" spans="1:14" x14ac:dyDescent="0.25">
      <c r="A360">
        <v>359</v>
      </c>
      <c r="B360">
        <v>3</v>
      </c>
      <c r="C360" t="s">
        <v>335</v>
      </c>
      <c r="D360" t="s">
        <v>331</v>
      </c>
      <c r="E360" t="s">
        <v>467</v>
      </c>
      <c r="I360" t="s">
        <v>105</v>
      </c>
      <c r="J360" t="s">
        <v>112</v>
      </c>
      <c r="K360" t="s">
        <v>117</v>
      </c>
      <c r="L360" t="s">
        <v>17</v>
      </c>
      <c r="M360" t="s">
        <v>112</v>
      </c>
      <c r="N360">
        <v>0</v>
      </c>
    </row>
    <row r="361" spans="1:14" x14ac:dyDescent="0.25">
      <c r="A361">
        <v>360</v>
      </c>
      <c r="B361">
        <v>3</v>
      </c>
      <c r="C361" t="s">
        <v>594</v>
      </c>
      <c r="D361" t="s">
        <v>331</v>
      </c>
      <c r="E361" t="s">
        <v>467</v>
      </c>
      <c r="F361" t="s">
        <v>3490</v>
      </c>
      <c r="G361" t="s">
        <v>3488</v>
      </c>
      <c r="I361" t="s">
        <v>105</v>
      </c>
      <c r="J361" t="s">
        <v>13</v>
      </c>
      <c r="K361" t="s">
        <v>112</v>
      </c>
      <c r="L361" t="s">
        <v>21</v>
      </c>
      <c r="M361" t="s">
        <v>107</v>
      </c>
      <c r="N361">
        <v>0</v>
      </c>
    </row>
    <row r="362" spans="1:14" x14ac:dyDescent="0.25">
      <c r="A362">
        <v>361</v>
      </c>
      <c r="B362">
        <v>3</v>
      </c>
      <c r="C362" t="s">
        <v>595</v>
      </c>
      <c r="D362" t="s">
        <v>331</v>
      </c>
      <c r="E362" t="s">
        <v>2223</v>
      </c>
      <c r="I362" t="s">
        <v>102</v>
      </c>
      <c r="J362" t="s">
        <v>13</v>
      </c>
      <c r="K362" t="s">
        <v>110</v>
      </c>
      <c r="L362" t="s">
        <v>21</v>
      </c>
      <c r="M362" t="s">
        <v>423</v>
      </c>
      <c r="N362">
        <v>0</v>
      </c>
    </row>
    <row r="363" spans="1:14" x14ac:dyDescent="0.25">
      <c r="A363">
        <v>362</v>
      </c>
      <c r="B363">
        <v>3</v>
      </c>
      <c r="C363" t="s">
        <v>194</v>
      </c>
      <c r="D363" t="s">
        <v>331</v>
      </c>
      <c r="E363" t="s">
        <v>467</v>
      </c>
      <c r="I363" t="s">
        <v>105</v>
      </c>
      <c r="J363" t="s">
        <v>13</v>
      </c>
      <c r="K363" t="s">
        <v>103</v>
      </c>
      <c r="L363" t="s">
        <v>17</v>
      </c>
      <c r="M363" t="s">
        <v>13</v>
      </c>
      <c r="N363">
        <v>0</v>
      </c>
    </row>
    <row r="364" spans="1:14" x14ac:dyDescent="0.25">
      <c r="A364">
        <v>363</v>
      </c>
      <c r="B364">
        <v>1</v>
      </c>
      <c r="C364" t="s">
        <v>9</v>
      </c>
      <c r="D364" t="s">
        <v>10</v>
      </c>
      <c r="I364" t="s">
        <v>10</v>
      </c>
      <c r="J364" t="s">
        <v>11</v>
      </c>
      <c r="K364" t="s">
        <v>11</v>
      </c>
      <c r="L364" t="s">
        <v>12</v>
      </c>
      <c r="M364" t="s">
        <v>13</v>
      </c>
      <c r="N364">
        <v>0</v>
      </c>
    </row>
    <row r="365" spans="1:14" x14ac:dyDescent="0.25">
      <c r="A365">
        <v>364</v>
      </c>
      <c r="B365">
        <v>1</v>
      </c>
      <c r="C365" t="s">
        <v>14</v>
      </c>
      <c r="D365" t="s">
        <v>10</v>
      </c>
      <c r="I365" t="s">
        <v>10</v>
      </c>
      <c r="J365" t="s">
        <v>11</v>
      </c>
      <c r="K365" t="s">
        <v>11</v>
      </c>
      <c r="L365" t="s">
        <v>12</v>
      </c>
      <c r="M365" t="s">
        <v>13</v>
      </c>
      <c r="N365">
        <v>0</v>
      </c>
    </row>
    <row r="366" spans="1:14" x14ac:dyDescent="0.25">
      <c r="A366">
        <v>365</v>
      </c>
      <c r="B366">
        <v>1</v>
      </c>
      <c r="C366" t="s">
        <v>15</v>
      </c>
      <c r="D366" t="s">
        <v>10</v>
      </c>
      <c r="I366" t="s">
        <v>10</v>
      </c>
      <c r="J366" t="s">
        <v>11</v>
      </c>
      <c r="K366" t="s">
        <v>11</v>
      </c>
      <c r="L366" t="s">
        <v>12</v>
      </c>
      <c r="M366" t="s">
        <v>13</v>
      </c>
      <c r="N366">
        <v>0</v>
      </c>
    </row>
    <row r="367" spans="1:14" x14ac:dyDescent="0.25">
      <c r="A367">
        <v>366</v>
      </c>
      <c r="B367">
        <v>1</v>
      </c>
      <c r="C367" t="s">
        <v>16</v>
      </c>
      <c r="D367" t="s">
        <v>10</v>
      </c>
      <c r="I367" t="s">
        <v>10</v>
      </c>
      <c r="J367" t="s">
        <v>11</v>
      </c>
      <c r="K367" t="s">
        <v>11</v>
      </c>
      <c r="L367" t="s">
        <v>17</v>
      </c>
      <c r="M367" t="s">
        <v>13</v>
      </c>
      <c r="N367">
        <v>5</v>
      </c>
    </row>
    <row r="368" spans="1:14" x14ac:dyDescent="0.25">
      <c r="A368">
        <v>367</v>
      </c>
      <c r="B368">
        <v>1</v>
      </c>
      <c r="C368" t="s">
        <v>18</v>
      </c>
      <c r="D368" t="s">
        <v>10</v>
      </c>
      <c r="E368" t="s">
        <v>3494</v>
      </c>
      <c r="I368" t="s">
        <v>10</v>
      </c>
      <c r="J368" t="s">
        <v>11</v>
      </c>
      <c r="K368" t="s">
        <v>11</v>
      </c>
      <c r="L368" t="s">
        <v>17</v>
      </c>
      <c r="M368" t="s">
        <v>13</v>
      </c>
      <c r="N368">
        <v>10</v>
      </c>
    </row>
    <row r="369" spans="1:14" x14ac:dyDescent="0.25">
      <c r="A369">
        <v>368</v>
      </c>
      <c r="B369">
        <v>1</v>
      </c>
      <c r="C369" t="s">
        <v>336</v>
      </c>
      <c r="D369" t="s">
        <v>10</v>
      </c>
      <c r="I369" t="s">
        <v>10</v>
      </c>
      <c r="J369" t="s">
        <v>11</v>
      </c>
      <c r="K369" t="s">
        <v>11</v>
      </c>
      <c r="L369" t="s">
        <v>12</v>
      </c>
      <c r="M369" t="s">
        <v>112</v>
      </c>
      <c r="N369">
        <v>0</v>
      </c>
    </row>
    <row r="370" spans="1:14" x14ac:dyDescent="0.25">
      <c r="A370">
        <v>369</v>
      </c>
      <c r="B370">
        <v>1</v>
      </c>
      <c r="C370" t="s">
        <v>400</v>
      </c>
      <c r="D370" t="s">
        <v>10</v>
      </c>
      <c r="E370" t="s">
        <v>2476</v>
      </c>
      <c r="F370" t="s">
        <v>331</v>
      </c>
      <c r="I370" t="s">
        <v>10</v>
      </c>
      <c r="J370" t="s">
        <v>11</v>
      </c>
      <c r="K370" t="s">
        <v>20</v>
      </c>
      <c r="L370" t="s">
        <v>21</v>
      </c>
      <c r="M370" t="s">
        <v>130</v>
      </c>
      <c r="N370">
        <v>15</v>
      </c>
    </row>
    <row r="371" spans="1:14" x14ac:dyDescent="0.25">
      <c r="A371">
        <v>370</v>
      </c>
      <c r="B371">
        <v>1</v>
      </c>
      <c r="C371" t="s">
        <v>401</v>
      </c>
      <c r="D371" t="s">
        <v>10</v>
      </c>
      <c r="E371" t="s">
        <v>472</v>
      </c>
      <c r="F371" t="s">
        <v>331</v>
      </c>
      <c r="I371" t="s">
        <v>10</v>
      </c>
      <c r="J371" t="s">
        <v>11</v>
      </c>
      <c r="K371" t="s">
        <v>23</v>
      </c>
      <c r="L371" t="s">
        <v>17</v>
      </c>
      <c r="M371" t="s">
        <v>130</v>
      </c>
      <c r="N371">
        <v>15</v>
      </c>
    </row>
    <row r="372" spans="1:14" x14ac:dyDescent="0.25">
      <c r="A372">
        <v>371</v>
      </c>
      <c r="B372">
        <v>1</v>
      </c>
      <c r="C372" t="s">
        <v>402</v>
      </c>
      <c r="D372" t="s">
        <v>10</v>
      </c>
      <c r="E372" t="s">
        <v>331</v>
      </c>
      <c r="I372" t="s">
        <v>10</v>
      </c>
      <c r="J372" t="s">
        <v>11</v>
      </c>
      <c r="K372" t="s">
        <v>25</v>
      </c>
      <c r="L372" t="s">
        <v>26</v>
      </c>
      <c r="M372" t="s">
        <v>130</v>
      </c>
      <c r="N372">
        <v>15</v>
      </c>
    </row>
    <row r="373" spans="1:14" x14ac:dyDescent="0.25">
      <c r="A373">
        <v>372</v>
      </c>
      <c r="B373">
        <v>1</v>
      </c>
      <c r="C373" t="s">
        <v>19</v>
      </c>
      <c r="D373" t="s">
        <v>10</v>
      </c>
      <c r="E373" t="s">
        <v>2476</v>
      </c>
      <c r="I373" t="s">
        <v>10</v>
      </c>
      <c r="J373" t="s">
        <v>11</v>
      </c>
      <c r="K373" t="s">
        <v>20</v>
      </c>
      <c r="L373" t="s">
        <v>21</v>
      </c>
      <c r="M373" t="s">
        <v>13</v>
      </c>
      <c r="N373">
        <v>10</v>
      </c>
    </row>
    <row r="374" spans="1:14" x14ac:dyDescent="0.25">
      <c r="A374">
        <v>373</v>
      </c>
      <c r="B374">
        <v>1</v>
      </c>
      <c r="C374" t="s">
        <v>22</v>
      </c>
      <c r="D374" t="s">
        <v>10</v>
      </c>
      <c r="E374" t="s">
        <v>472</v>
      </c>
      <c r="I374" t="s">
        <v>10</v>
      </c>
      <c r="J374" t="s">
        <v>11</v>
      </c>
      <c r="K374" t="s">
        <v>23</v>
      </c>
      <c r="L374" t="s">
        <v>17</v>
      </c>
      <c r="M374" t="s">
        <v>13</v>
      </c>
      <c r="N374">
        <v>10</v>
      </c>
    </row>
    <row r="375" spans="1:14" x14ac:dyDescent="0.25">
      <c r="A375">
        <v>374</v>
      </c>
      <c r="B375">
        <v>1</v>
      </c>
      <c r="C375" t="s">
        <v>24</v>
      </c>
      <c r="D375" t="s">
        <v>10</v>
      </c>
      <c r="I375" t="s">
        <v>10</v>
      </c>
      <c r="J375" t="s">
        <v>11</v>
      </c>
      <c r="K375" t="s">
        <v>25</v>
      </c>
      <c r="L375" t="s">
        <v>26</v>
      </c>
      <c r="M375" t="s">
        <v>13</v>
      </c>
      <c r="N375">
        <v>10</v>
      </c>
    </row>
    <row r="376" spans="1:14" x14ac:dyDescent="0.25">
      <c r="A376">
        <v>375</v>
      </c>
      <c r="B376">
        <v>1</v>
      </c>
      <c r="C376" t="s">
        <v>337</v>
      </c>
      <c r="D376" t="s">
        <v>10</v>
      </c>
      <c r="E376" t="s">
        <v>472</v>
      </c>
      <c r="I376" t="s">
        <v>10</v>
      </c>
      <c r="J376" t="s">
        <v>11</v>
      </c>
      <c r="K376" t="s">
        <v>20</v>
      </c>
      <c r="L376" t="s">
        <v>17</v>
      </c>
      <c r="M376" t="s">
        <v>112</v>
      </c>
      <c r="N376">
        <v>10</v>
      </c>
    </row>
    <row r="377" spans="1:14" x14ac:dyDescent="0.25">
      <c r="A377">
        <v>376</v>
      </c>
      <c r="B377">
        <v>1</v>
      </c>
      <c r="C377" t="s">
        <v>338</v>
      </c>
      <c r="D377" t="s">
        <v>10</v>
      </c>
      <c r="E377" t="s">
        <v>3488</v>
      </c>
      <c r="F377" t="s">
        <v>2474</v>
      </c>
      <c r="I377" t="s">
        <v>10</v>
      </c>
      <c r="J377" t="s">
        <v>25</v>
      </c>
      <c r="K377" t="s">
        <v>25</v>
      </c>
      <c r="L377" t="s">
        <v>21</v>
      </c>
      <c r="M377" t="s">
        <v>112</v>
      </c>
      <c r="N377">
        <v>10</v>
      </c>
    </row>
    <row r="378" spans="1:14" x14ac:dyDescent="0.25">
      <c r="A378">
        <v>377</v>
      </c>
      <c r="B378">
        <v>1</v>
      </c>
      <c r="C378" t="s">
        <v>339</v>
      </c>
      <c r="D378" t="s">
        <v>10</v>
      </c>
      <c r="E378" t="s">
        <v>472</v>
      </c>
      <c r="I378" t="s">
        <v>10</v>
      </c>
      <c r="J378" t="s">
        <v>25</v>
      </c>
      <c r="K378" t="s">
        <v>23</v>
      </c>
      <c r="L378" t="s">
        <v>21</v>
      </c>
      <c r="M378" t="s">
        <v>112</v>
      </c>
      <c r="N378">
        <v>15</v>
      </c>
    </row>
    <row r="379" spans="1:14" x14ac:dyDescent="0.25">
      <c r="A379">
        <v>378</v>
      </c>
      <c r="B379">
        <v>1</v>
      </c>
      <c r="C379" t="s">
        <v>403</v>
      </c>
      <c r="D379" t="s">
        <v>10</v>
      </c>
      <c r="E379" t="s">
        <v>3488</v>
      </c>
      <c r="F379" t="s">
        <v>2349</v>
      </c>
      <c r="I379" t="s">
        <v>10</v>
      </c>
      <c r="J379" t="s">
        <v>25</v>
      </c>
      <c r="K379" t="s">
        <v>25</v>
      </c>
      <c r="L379" t="s">
        <v>26</v>
      </c>
      <c r="M379" t="s">
        <v>107</v>
      </c>
      <c r="N379">
        <v>20</v>
      </c>
    </row>
    <row r="380" spans="1:14" x14ac:dyDescent="0.25">
      <c r="A380">
        <v>379</v>
      </c>
      <c r="B380">
        <v>1</v>
      </c>
      <c r="C380" t="s">
        <v>340</v>
      </c>
      <c r="D380" t="s">
        <v>10</v>
      </c>
      <c r="E380" t="s">
        <v>2382</v>
      </c>
      <c r="F380" t="s">
        <v>3488</v>
      </c>
      <c r="G380" t="s">
        <v>3511</v>
      </c>
      <c r="I380" t="s">
        <v>10</v>
      </c>
      <c r="J380" t="s">
        <v>11</v>
      </c>
      <c r="K380" t="s">
        <v>11</v>
      </c>
      <c r="L380" t="s">
        <v>21</v>
      </c>
      <c r="M380" t="s">
        <v>112</v>
      </c>
      <c r="N380">
        <v>10</v>
      </c>
    </row>
    <row r="381" spans="1:14" x14ac:dyDescent="0.25">
      <c r="A381">
        <v>380</v>
      </c>
      <c r="B381">
        <v>1</v>
      </c>
      <c r="C381" t="s">
        <v>341</v>
      </c>
      <c r="D381" t="s">
        <v>10</v>
      </c>
      <c r="E381" t="s">
        <v>1785</v>
      </c>
      <c r="F381" t="s">
        <v>2279</v>
      </c>
      <c r="G381" t="s">
        <v>3490</v>
      </c>
      <c r="I381" t="s">
        <v>10</v>
      </c>
      <c r="J381" t="s">
        <v>17</v>
      </c>
      <c r="K381" t="s">
        <v>25</v>
      </c>
      <c r="L381" t="s">
        <v>12</v>
      </c>
      <c r="M381" t="s">
        <v>112</v>
      </c>
      <c r="N381">
        <v>10</v>
      </c>
    </row>
    <row r="382" spans="1:14" x14ac:dyDescent="0.25">
      <c r="A382">
        <v>381</v>
      </c>
      <c r="B382">
        <v>1</v>
      </c>
      <c r="C382" t="s">
        <v>27</v>
      </c>
      <c r="D382" t="s">
        <v>10</v>
      </c>
      <c r="E382" t="s">
        <v>3488</v>
      </c>
      <c r="F382" t="s">
        <v>3491</v>
      </c>
      <c r="I382" t="s">
        <v>10</v>
      </c>
      <c r="J382" t="s">
        <v>11</v>
      </c>
      <c r="K382" t="s">
        <v>25</v>
      </c>
      <c r="L382" t="s">
        <v>28</v>
      </c>
      <c r="M382" t="s">
        <v>13</v>
      </c>
      <c r="N382">
        <v>15</v>
      </c>
    </row>
    <row r="383" spans="1:14" x14ac:dyDescent="0.25">
      <c r="A383">
        <v>382</v>
      </c>
      <c r="B383">
        <v>1</v>
      </c>
      <c r="C383" t="s">
        <v>342</v>
      </c>
      <c r="D383" t="s">
        <v>10</v>
      </c>
      <c r="E383" t="s">
        <v>2407</v>
      </c>
      <c r="F383" t="s">
        <v>3512</v>
      </c>
      <c r="G383" t="s">
        <v>3490</v>
      </c>
      <c r="I383" t="s">
        <v>10</v>
      </c>
      <c r="J383" t="s">
        <v>11</v>
      </c>
      <c r="K383" t="s">
        <v>25</v>
      </c>
      <c r="L383" t="s">
        <v>12</v>
      </c>
      <c r="M383" t="s">
        <v>112</v>
      </c>
      <c r="N383">
        <v>10</v>
      </c>
    </row>
    <row r="384" spans="1:14" x14ac:dyDescent="0.25">
      <c r="A384">
        <v>383</v>
      </c>
      <c r="B384">
        <v>1</v>
      </c>
      <c r="C384" t="s">
        <v>29</v>
      </c>
      <c r="D384" t="s">
        <v>10</v>
      </c>
      <c r="E384" t="s">
        <v>3504</v>
      </c>
      <c r="F384" t="s">
        <v>2265</v>
      </c>
      <c r="G384" t="s">
        <v>3488</v>
      </c>
      <c r="I384" t="s">
        <v>10</v>
      </c>
      <c r="J384" t="s">
        <v>11</v>
      </c>
      <c r="K384" t="s">
        <v>25</v>
      </c>
      <c r="L384" t="s">
        <v>17</v>
      </c>
      <c r="M384" t="s">
        <v>13</v>
      </c>
      <c r="N384">
        <v>5</v>
      </c>
    </row>
    <row r="385" spans="1:14" x14ac:dyDescent="0.25">
      <c r="A385">
        <v>384</v>
      </c>
      <c r="B385">
        <v>1</v>
      </c>
      <c r="C385" t="s">
        <v>343</v>
      </c>
      <c r="D385" t="s">
        <v>10</v>
      </c>
      <c r="E385" t="s">
        <v>3504</v>
      </c>
      <c r="F385" t="s">
        <v>2296</v>
      </c>
      <c r="G385" t="s">
        <v>472</v>
      </c>
      <c r="I385" t="s">
        <v>10</v>
      </c>
      <c r="J385" t="s">
        <v>11</v>
      </c>
      <c r="K385" t="s">
        <v>23</v>
      </c>
      <c r="L385" t="s">
        <v>21</v>
      </c>
      <c r="M385" t="s">
        <v>112</v>
      </c>
      <c r="N385">
        <v>15</v>
      </c>
    </row>
    <row r="386" spans="1:14" x14ac:dyDescent="0.25">
      <c r="A386">
        <v>385</v>
      </c>
      <c r="B386">
        <v>1</v>
      </c>
      <c r="C386" t="s">
        <v>344</v>
      </c>
      <c r="D386" t="s">
        <v>10</v>
      </c>
      <c r="E386" t="s">
        <v>472</v>
      </c>
      <c r="F386" t="s">
        <v>3503</v>
      </c>
      <c r="I386" t="s">
        <v>10</v>
      </c>
      <c r="J386" t="s">
        <v>11</v>
      </c>
      <c r="K386" t="s">
        <v>23</v>
      </c>
      <c r="L386" t="s">
        <v>12</v>
      </c>
      <c r="M386" t="s">
        <v>112</v>
      </c>
      <c r="N386">
        <v>10</v>
      </c>
    </row>
    <row r="387" spans="1:14" x14ac:dyDescent="0.25">
      <c r="A387">
        <v>386</v>
      </c>
      <c r="B387">
        <v>1</v>
      </c>
      <c r="C387" t="s">
        <v>30</v>
      </c>
      <c r="D387" t="s">
        <v>10</v>
      </c>
      <c r="E387" t="s">
        <v>2265</v>
      </c>
      <c r="I387" t="s">
        <v>10</v>
      </c>
      <c r="J387" t="s">
        <v>31</v>
      </c>
      <c r="K387" t="s">
        <v>11</v>
      </c>
      <c r="L387" t="s">
        <v>12</v>
      </c>
      <c r="M387" t="s">
        <v>13</v>
      </c>
      <c r="N387">
        <v>5</v>
      </c>
    </row>
    <row r="388" spans="1:14" x14ac:dyDescent="0.25">
      <c r="A388">
        <v>387</v>
      </c>
      <c r="B388">
        <v>1</v>
      </c>
      <c r="C388" t="s">
        <v>596</v>
      </c>
      <c r="D388" t="s">
        <v>10</v>
      </c>
      <c r="E388" t="s">
        <v>2442</v>
      </c>
      <c r="F388" t="s">
        <v>2476</v>
      </c>
      <c r="G388" t="s">
        <v>2265</v>
      </c>
      <c r="I388" t="s">
        <v>10</v>
      </c>
      <c r="J388" t="s">
        <v>13</v>
      </c>
      <c r="K388" t="s">
        <v>33</v>
      </c>
      <c r="L388" t="s">
        <v>21</v>
      </c>
      <c r="M388" t="s">
        <v>107</v>
      </c>
      <c r="N388">
        <v>15</v>
      </c>
    </row>
    <row r="389" spans="1:14" x14ac:dyDescent="0.25">
      <c r="A389">
        <v>388</v>
      </c>
      <c r="B389">
        <v>1</v>
      </c>
      <c r="C389" t="s">
        <v>345</v>
      </c>
      <c r="D389" t="s">
        <v>10</v>
      </c>
      <c r="E389" t="s">
        <v>2476</v>
      </c>
      <c r="I389" t="s">
        <v>10</v>
      </c>
      <c r="J389" t="s">
        <v>11</v>
      </c>
      <c r="K389" t="s">
        <v>20</v>
      </c>
      <c r="L389" t="s">
        <v>21</v>
      </c>
      <c r="M389" t="s">
        <v>112</v>
      </c>
      <c r="N389">
        <v>15</v>
      </c>
    </row>
    <row r="390" spans="1:14" x14ac:dyDescent="0.25">
      <c r="A390">
        <v>389</v>
      </c>
      <c r="B390">
        <v>1</v>
      </c>
      <c r="C390" t="s">
        <v>346</v>
      </c>
      <c r="D390" t="s">
        <v>10</v>
      </c>
      <c r="E390" t="s">
        <v>2476</v>
      </c>
      <c r="I390" t="s">
        <v>10</v>
      </c>
      <c r="J390" t="s">
        <v>11</v>
      </c>
      <c r="K390" t="s">
        <v>347</v>
      </c>
      <c r="L390" t="s">
        <v>21</v>
      </c>
      <c r="M390" t="s">
        <v>112</v>
      </c>
      <c r="N390">
        <v>20</v>
      </c>
    </row>
    <row r="391" spans="1:14" x14ac:dyDescent="0.25">
      <c r="A391">
        <v>390</v>
      </c>
      <c r="B391">
        <v>1</v>
      </c>
      <c r="C391" t="s">
        <v>404</v>
      </c>
      <c r="D391" t="s">
        <v>10</v>
      </c>
      <c r="I391" t="s">
        <v>10</v>
      </c>
      <c r="J391" t="s">
        <v>11</v>
      </c>
      <c r="K391" t="s">
        <v>33</v>
      </c>
      <c r="L391" t="s">
        <v>21</v>
      </c>
      <c r="M391" t="s">
        <v>130</v>
      </c>
      <c r="N391">
        <v>10</v>
      </c>
    </row>
    <row r="392" spans="1:14" x14ac:dyDescent="0.25">
      <c r="A392">
        <v>391</v>
      </c>
      <c r="B392">
        <v>1</v>
      </c>
      <c r="C392" t="s">
        <v>32</v>
      </c>
      <c r="D392" t="s">
        <v>10</v>
      </c>
      <c r="I392" t="s">
        <v>10</v>
      </c>
      <c r="J392" t="s">
        <v>33</v>
      </c>
      <c r="K392" t="s">
        <v>11</v>
      </c>
      <c r="L392" t="s">
        <v>17</v>
      </c>
      <c r="M392" t="s">
        <v>13</v>
      </c>
      <c r="N392">
        <v>10</v>
      </c>
    </row>
    <row r="393" spans="1:14" x14ac:dyDescent="0.25">
      <c r="A393">
        <v>392</v>
      </c>
      <c r="B393">
        <v>1</v>
      </c>
      <c r="C393" t="s">
        <v>348</v>
      </c>
      <c r="D393" t="s">
        <v>10</v>
      </c>
      <c r="E393" t="s">
        <v>2442</v>
      </c>
      <c r="F393" t="s">
        <v>2476</v>
      </c>
      <c r="I393" t="s">
        <v>10</v>
      </c>
      <c r="J393" t="s">
        <v>17</v>
      </c>
      <c r="K393" t="s">
        <v>33</v>
      </c>
      <c r="L393" t="s">
        <v>21</v>
      </c>
      <c r="M393" t="s">
        <v>112</v>
      </c>
      <c r="N393">
        <v>15</v>
      </c>
    </row>
    <row r="394" spans="1:14" x14ac:dyDescent="0.25">
      <c r="A394">
        <v>393</v>
      </c>
      <c r="B394">
        <v>1</v>
      </c>
      <c r="C394" t="s">
        <v>349</v>
      </c>
      <c r="D394" t="s">
        <v>10</v>
      </c>
      <c r="E394" t="s">
        <v>1785</v>
      </c>
      <c r="F394" t="s">
        <v>2442</v>
      </c>
      <c r="I394" t="s">
        <v>10</v>
      </c>
      <c r="J394" t="s">
        <v>11</v>
      </c>
      <c r="K394" t="s">
        <v>25</v>
      </c>
      <c r="L394" t="s">
        <v>21</v>
      </c>
      <c r="M394" t="s">
        <v>112</v>
      </c>
      <c r="N394">
        <v>10</v>
      </c>
    </row>
    <row r="395" spans="1:14" x14ac:dyDescent="0.25">
      <c r="A395">
        <v>394</v>
      </c>
      <c r="B395">
        <v>1</v>
      </c>
      <c r="C395" t="s">
        <v>350</v>
      </c>
      <c r="D395" t="s">
        <v>10</v>
      </c>
      <c r="E395" t="s">
        <v>3487</v>
      </c>
      <c r="F395" t="s">
        <v>1785</v>
      </c>
      <c r="G395" t="s">
        <v>2442</v>
      </c>
      <c r="I395" t="s">
        <v>10</v>
      </c>
      <c r="J395" t="s">
        <v>11</v>
      </c>
      <c r="K395" t="s">
        <v>25</v>
      </c>
      <c r="L395" t="s">
        <v>21</v>
      </c>
      <c r="M395" t="s">
        <v>112</v>
      </c>
      <c r="N395">
        <v>15</v>
      </c>
    </row>
    <row r="396" spans="1:14" x14ac:dyDescent="0.25">
      <c r="A396">
        <v>395</v>
      </c>
      <c r="B396">
        <v>1</v>
      </c>
      <c r="C396" t="s">
        <v>351</v>
      </c>
      <c r="D396" t="s">
        <v>10</v>
      </c>
      <c r="E396" t="s">
        <v>2442</v>
      </c>
      <c r="F396" t="s">
        <v>2476</v>
      </c>
      <c r="G396" t="s">
        <v>2211</v>
      </c>
      <c r="H396" t="s">
        <v>3504</v>
      </c>
      <c r="I396" t="s">
        <v>10</v>
      </c>
      <c r="J396" t="s">
        <v>17</v>
      </c>
      <c r="K396" t="s">
        <v>33</v>
      </c>
      <c r="L396" t="s">
        <v>21</v>
      </c>
      <c r="M396" t="s">
        <v>112</v>
      </c>
      <c r="N396">
        <v>20</v>
      </c>
    </row>
    <row r="397" spans="1:14" x14ac:dyDescent="0.25">
      <c r="A397">
        <v>396</v>
      </c>
      <c r="B397">
        <v>1</v>
      </c>
      <c r="C397" t="s">
        <v>352</v>
      </c>
      <c r="D397" t="s">
        <v>10</v>
      </c>
      <c r="E397" t="s">
        <v>472</v>
      </c>
      <c r="F397" t="s">
        <v>2442</v>
      </c>
      <c r="G397" t="s">
        <v>2476</v>
      </c>
      <c r="H397" t="s">
        <v>3504</v>
      </c>
      <c r="I397" t="s">
        <v>10</v>
      </c>
      <c r="J397" t="s">
        <v>17</v>
      </c>
      <c r="K397" t="s">
        <v>33</v>
      </c>
      <c r="L397" t="s">
        <v>21</v>
      </c>
      <c r="M397" t="s">
        <v>112</v>
      </c>
      <c r="N397">
        <v>20</v>
      </c>
    </row>
    <row r="398" spans="1:14" x14ac:dyDescent="0.25">
      <c r="A398">
        <v>397</v>
      </c>
      <c r="B398">
        <v>1</v>
      </c>
      <c r="C398" t="s">
        <v>405</v>
      </c>
      <c r="D398" t="s">
        <v>10</v>
      </c>
      <c r="E398" t="s">
        <v>472</v>
      </c>
      <c r="F398" t="s">
        <v>2442</v>
      </c>
      <c r="G398" t="s">
        <v>2476</v>
      </c>
      <c r="H398" t="s">
        <v>3488</v>
      </c>
      <c r="I398" t="s">
        <v>10</v>
      </c>
      <c r="J398" t="s">
        <v>17</v>
      </c>
      <c r="K398" t="s">
        <v>33</v>
      </c>
      <c r="L398" t="s">
        <v>28</v>
      </c>
      <c r="M398" t="s">
        <v>107</v>
      </c>
      <c r="N398">
        <v>25</v>
      </c>
    </row>
    <row r="399" spans="1:14" x14ac:dyDescent="0.25">
      <c r="A399">
        <v>398</v>
      </c>
      <c r="B399">
        <v>1</v>
      </c>
      <c r="C399" t="s">
        <v>200</v>
      </c>
      <c r="D399" t="s">
        <v>10</v>
      </c>
      <c r="E399" t="s">
        <v>2109</v>
      </c>
      <c r="F399" t="s">
        <v>2442</v>
      </c>
      <c r="G399" t="s">
        <v>2476</v>
      </c>
      <c r="I399" t="s">
        <v>10</v>
      </c>
      <c r="J399" t="s">
        <v>21</v>
      </c>
      <c r="K399" t="s">
        <v>33</v>
      </c>
      <c r="L399" t="s">
        <v>21</v>
      </c>
      <c r="M399" t="s">
        <v>107</v>
      </c>
      <c r="N399">
        <v>20</v>
      </c>
    </row>
    <row r="400" spans="1:14" x14ac:dyDescent="0.25">
      <c r="A400">
        <v>399</v>
      </c>
      <c r="B400">
        <v>1</v>
      </c>
      <c r="C400" t="s">
        <v>406</v>
      </c>
      <c r="D400" t="s">
        <v>10</v>
      </c>
      <c r="I400" t="s">
        <v>10</v>
      </c>
      <c r="J400" t="s">
        <v>11</v>
      </c>
      <c r="K400" t="s">
        <v>33</v>
      </c>
      <c r="L400" t="s">
        <v>21</v>
      </c>
      <c r="M400" t="s">
        <v>107</v>
      </c>
      <c r="N400">
        <v>20</v>
      </c>
    </row>
    <row r="401" spans="1:14" x14ac:dyDescent="0.25">
      <c r="A401">
        <v>400</v>
      </c>
      <c r="B401">
        <v>1</v>
      </c>
      <c r="C401" t="s">
        <v>407</v>
      </c>
      <c r="D401" t="s">
        <v>10</v>
      </c>
      <c r="I401" t="s">
        <v>10</v>
      </c>
      <c r="J401" t="s">
        <v>25</v>
      </c>
      <c r="K401" t="s">
        <v>33</v>
      </c>
      <c r="L401" t="s">
        <v>21</v>
      </c>
      <c r="M401" t="s">
        <v>107</v>
      </c>
      <c r="N401">
        <v>20</v>
      </c>
    </row>
    <row r="402" spans="1:14" x14ac:dyDescent="0.25">
      <c r="A402">
        <v>401</v>
      </c>
      <c r="B402">
        <v>1</v>
      </c>
      <c r="C402" t="s">
        <v>408</v>
      </c>
      <c r="D402" t="s">
        <v>10</v>
      </c>
      <c r="I402" t="s">
        <v>10</v>
      </c>
      <c r="J402" t="s">
        <v>11</v>
      </c>
      <c r="K402" t="s">
        <v>33</v>
      </c>
      <c r="L402" t="s">
        <v>21</v>
      </c>
      <c r="M402" t="s">
        <v>107</v>
      </c>
      <c r="N402">
        <v>20</v>
      </c>
    </row>
    <row r="403" spans="1:14" x14ac:dyDescent="0.25">
      <c r="A403">
        <v>402</v>
      </c>
      <c r="B403">
        <v>1</v>
      </c>
      <c r="C403" t="s">
        <v>409</v>
      </c>
      <c r="D403" t="s">
        <v>10</v>
      </c>
      <c r="E403" t="s">
        <v>2211</v>
      </c>
      <c r="F403" t="s">
        <v>3504</v>
      </c>
      <c r="I403" t="s">
        <v>10</v>
      </c>
      <c r="J403" t="s">
        <v>17</v>
      </c>
      <c r="K403" t="s">
        <v>33</v>
      </c>
      <c r="L403" t="s">
        <v>21</v>
      </c>
      <c r="M403" t="s">
        <v>107</v>
      </c>
      <c r="N403">
        <v>25</v>
      </c>
    </row>
    <row r="404" spans="1:14" x14ac:dyDescent="0.25">
      <c r="A404">
        <v>403</v>
      </c>
      <c r="B404">
        <v>1</v>
      </c>
      <c r="C404" t="s">
        <v>410</v>
      </c>
      <c r="D404" t="s">
        <v>10</v>
      </c>
      <c r="E404" t="s">
        <v>1785</v>
      </c>
      <c r="I404" t="s">
        <v>10</v>
      </c>
      <c r="J404" t="s">
        <v>25</v>
      </c>
      <c r="K404" t="s">
        <v>25</v>
      </c>
      <c r="L404" t="s">
        <v>21</v>
      </c>
      <c r="M404" t="s">
        <v>107</v>
      </c>
      <c r="N404">
        <v>15</v>
      </c>
    </row>
    <row r="405" spans="1:14" x14ac:dyDescent="0.25">
      <c r="A405">
        <v>404</v>
      </c>
      <c r="B405">
        <v>1</v>
      </c>
      <c r="C405" t="s">
        <v>411</v>
      </c>
      <c r="D405" t="s">
        <v>10</v>
      </c>
      <c r="E405" t="s">
        <v>2237</v>
      </c>
      <c r="I405" t="s">
        <v>10</v>
      </c>
      <c r="J405" t="s">
        <v>11</v>
      </c>
      <c r="K405" t="s">
        <v>33</v>
      </c>
      <c r="L405" t="s">
        <v>26</v>
      </c>
      <c r="M405" t="s">
        <v>137</v>
      </c>
      <c r="N405">
        <v>25</v>
      </c>
    </row>
    <row r="406" spans="1:14" x14ac:dyDescent="0.25">
      <c r="A406">
        <v>405</v>
      </c>
      <c r="B406">
        <v>1</v>
      </c>
      <c r="C406" t="s">
        <v>412</v>
      </c>
      <c r="D406" t="s">
        <v>10</v>
      </c>
      <c r="I406" t="s">
        <v>10</v>
      </c>
      <c r="J406" t="s">
        <v>33</v>
      </c>
      <c r="K406" t="s">
        <v>11</v>
      </c>
      <c r="L406" t="s">
        <v>21</v>
      </c>
      <c r="M406" t="s">
        <v>107</v>
      </c>
      <c r="N406">
        <v>25</v>
      </c>
    </row>
    <row r="407" spans="1:14" x14ac:dyDescent="0.25">
      <c r="A407">
        <v>406</v>
      </c>
      <c r="B407">
        <v>1</v>
      </c>
      <c r="C407" t="s">
        <v>413</v>
      </c>
      <c r="D407" t="s">
        <v>10</v>
      </c>
      <c r="I407" t="s">
        <v>10</v>
      </c>
      <c r="J407" t="s">
        <v>11</v>
      </c>
      <c r="K407" t="s">
        <v>33</v>
      </c>
      <c r="L407" t="s">
        <v>26</v>
      </c>
      <c r="M407" t="s">
        <v>107</v>
      </c>
      <c r="N407">
        <v>15</v>
      </c>
    </row>
    <row r="408" spans="1:14" x14ac:dyDescent="0.25">
      <c r="A408">
        <v>407</v>
      </c>
      <c r="B408">
        <v>1</v>
      </c>
      <c r="C408" t="s">
        <v>34</v>
      </c>
      <c r="D408" t="s">
        <v>10</v>
      </c>
      <c r="I408" t="s">
        <v>10</v>
      </c>
      <c r="J408" t="s">
        <v>33</v>
      </c>
      <c r="K408" t="s">
        <v>11</v>
      </c>
      <c r="L408" t="s">
        <v>21</v>
      </c>
      <c r="M408" t="s">
        <v>13</v>
      </c>
      <c r="N408">
        <v>15</v>
      </c>
    </row>
    <row r="409" spans="1:14" x14ac:dyDescent="0.25">
      <c r="A409">
        <v>408</v>
      </c>
      <c r="B409">
        <v>1</v>
      </c>
      <c r="C409" t="s">
        <v>414</v>
      </c>
      <c r="D409" t="s">
        <v>10</v>
      </c>
      <c r="I409" t="s">
        <v>10</v>
      </c>
      <c r="J409" t="s">
        <v>11</v>
      </c>
      <c r="K409" t="s">
        <v>33</v>
      </c>
      <c r="L409" t="s">
        <v>28</v>
      </c>
      <c r="M409" t="s">
        <v>110</v>
      </c>
      <c r="N409">
        <v>20</v>
      </c>
    </row>
    <row r="410" spans="1:14" x14ac:dyDescent="0.25">
      <c r="A410">
        <v>409</v>
      </c>
      <c r="B410">
        <v>1</v>
      </c>
      <c r="C410" t="s">
        <v>353</v>
      </c>
      <c r="D410" t="s">
        <v>10</v>
      </c>
      <c r="I410" t="s">
        <v>10</v>
      </c>
      <c r="J410" t="s">
        <v>93</v>
      </c>
      <c r="K410" t="s">
        <v>11</v>
      </c>
      <c r="L410" t="s">
        <v>26</v>
      </c>
      <c r="M410" t="s">
        <v>112</v>
      </c>
      <c r="N410">
        <v>25</v>
      </c>
    </row>
    <row r="411" spans="1:14" x14ac:dyDescent="0.25">
      <c r="A411">
        <v>410</v>
      </c>
      <c r="B411">
        <v>2</v>
      </c>
      <c r="C411" t="s">
        <v>9</v>
      </c>
      <c r="D411" t="s">
        <v>10</v>
      </c>
      <c r="I411" t="s">
        <v>10</v>
      </c>
      <c r="J411" t="s">
        <v>11</v>
      </c>
      <c r="K411" t="s">
        <v>11</v>
      </c>
      <c r="L411" t="s">
        <v>12</v>
      </c>
      <c r="M411" t="s">
        <v>13</v>
      </c>
      <c r="N411">
        <v>0</v>
      </c>
    </row>
    <row r="412" spans="1:14" x14ac:dyDescent="0.25">
      <c r="A412">
        <v>411</v>
      </c>
      <c r="B412">
        <v>2</v>
      </c>
      <c r="C412" t="s">
        <v>14</v>
      </c>
      <c r="D412" t="s">
        <v>10</v>
      </c>
      <c r="I412" t="s">
        <v>10</v>
      </c>
      <c r="J412" t="s">
        <v>11</v>
      </c>
      <c r="K412" t="s">
        <v>11</v>
      </c>
      <c r="L412" t="s">
        <v>12</v>
      </c>
      <c r="M412" t="s">
        <v>13</v>
      </c>
      <c r="N412">
        <v>0</v>
      </c>
    </row>
    <row r="413" spans="1:14" x14ac:dyDescent="0.25">
      <c r="A413">
        <v>412</v>
      </c>
      <c r="B413">
        <v>2</v>
      </c>
      <c r="C413" t="s">
        <v>15</v>
      </c>
      <c r="D413" t="s">
        <v>10</v>
      </c>
      <c r="I413" t="s">
        <v>10</v>
      </c>
      <c r="J413" t="s">
        <v>11</v>
      </c>
      <c r="K413" t="s">
        <v>11</v>
      </c>
      <c r="L413" t="s">
        <v>12</v>
      </c>
      <c r="M413" t="s">
        <v>13</v>
      </c>
      <c r="N413">
        <v>0</v>
      </c>
    </row>
    <row r="414" spans="1:14" x14ac:dyDescent="0.25">
      <c r="A414">
        <v>413</v>
      </c>
      <c r="B414">
        <v>2</v>
      </c>
      <c r="C414" t="s">
        <v>35</v>
      </c>
      <c r="D414" t="s">
        <v>10</v>
      </c>
      <c r="E414" t="s">
        <v>3491</v>
      </c>
      <c r="I414" t="s">
        <v>10</v>
      </c>
      <c r="J414" t="s">
        <v>11</v>
      </c>
      <c r="K414" t="s">
        <v>11</v>
      </c>
      <c r="L414" t="s">
        <v>12</v>
      </c>
      <c r="M414" t="s">
        <v>13</v>
      </c>
      <c r="N414">
        <v>0</v>
      </c>
    </row>
    <row r="415" spans="1:14" x14ac:dyDescent="0.25">
      <c r="A415">
        <v>414</v>
      </c>
      <c r="B415">
        <v>2</v>
      </c>
      <c r="C415" t="s">
        <v>36</v>
      </c>
      <c r="D415" t="s">
        <v>10</v>
      </c>
      <c r="E415" t="s">
        <v>3494</v>
      </c>
      <c r="I415" t="s">
        <v>10</v>
      </c>
      <c r="J415" t="s">
        <v>11</v>
      </c>
      <c r="K415" t="s">
        <v>25</v>
      </c>
      <c r="L415" t="s">
        <v>12</v>
      </c>
      <c r="M415" t="s">
        <v>13</v>
      </c>
      <c r="N415">
        <v>0</v>
      </c>
    </row>
    <row r="416" spans="1:14" x14ac:dyDescent="0.25">
      <c r="A416">
        <v>415</v>
      </c>
      <c r="B416">
        <v>2</v>
      </c>
      <c r="C416" t="s">
        <v>354</v>
      </c>
      <c r="D416" t="s">
        <v>10</v>
      </c>
      <c r="E416" t="s">
        <v>472</v>
      </c>
      <c r="I416" t="s">
        <v>10</v>
      </c>
      <c r="J416" t="s">
        <v>11</v>
      </c>
      <c r="K416" t="s">
        <v>20</v>
      </c>
      <c r="L416" t="s">
        <v>17</v>
      </c>
      <c r="M416" t="s">
        <v>112</v>
      </c>
      <c r="N416">
        <v>0</v>
      </c>
    </row>
    <row r="417" spans="1:14" x14ac:dyDescent="0.25">
      <c r="A417">
        <v>416</v>
      </c>
      <c r="B417">
        <v>2</v>
      </c>
      <c r="C417" t="s">
        <v>37</v>
      </c>
      <c r="D417" t="s">
        <v>10</v>
      </c>
      <c r="I417" t="s">
        <v>10</v>
      </c>
      <c r="J417" t="s">
        <v>25</v>
      </c>
      <c r="K417" t="s">
        <v>25</v>
      </c>
      <c r="L417" t="s">
        <v>12</v>
      </c>
      <c r="M417" t="s">
        <v>13</v>
      </c>
      <c r="N417">
        <v>0</v>
      </c>
    </row>
    <row r="418" spans="1:14" x14ac:dyDescent="0.25">
      <c r="A418">
        <v>417</v>
      </c>
      <c r="B418">
        <v>2</v>
      </c>
      <c r="C418" t="s">
        <v>355</v>
      </c>
      <c r="D418" t="s">
        <v>10</v>
      </c>
      <c r="E418" t="s">
        <v>1785</v>
      </c>
      <c r="I418" t="s">
        <v>10</v>
      </c>
      <c r="J418" t="s">
        <v>20</v>
      </c>
      <c r="K418" t="s">
        <v>25</v>
      </c>
      <c r="L418" t="s">
        <v>17</v>
      </c>
      <c r="M418" t="s">
        <v>112</v>
      </c>
      <c r="N418">
        <v>0</v>
      </c>
    </row>
    <row r="419" spans="1:14" x14ac:dyDescent="0.25">
      <c r="A419">
        <v>418</v>
      </c>
      <c r="B419">
        <v>2</v>
      </c>
      <c r="C419" t="s">
        <v>38</v>
      </c>
      <c r="D419" t="s">
        <v>10</v>
      </c>
      <c r="I419" t="s">
        <v>10</v>
      </c>
      <c r="J419" t="s">
        <v>25</v>
      </c>
      <c r="K419" t="s">
        <v>20</v>
      </c>
      <c r="L419" t="s">
        <v>12</v>
      </c>
      <c r="M419" t="s">
        <v>13</v>
      </c>
      <c r="N419">
        <v>0</v>
      </c>
    </row>
    <row r="420" spans="1:14" x14ac:dyDescent="0.25">
      <c r="A420">
        <v>419</v>
      </c>
      <c r="B420">
        <v>2</v>
      </c>
      <c r="C420" t="s">
        <v>39</v>
      </c>
      <c r="D420" t="s">
        <v>10</v>
      </c>
      <c r="I420" t="s">
        <v>10</v>
      </c>
      <c r="J420" t="s">
        <v>11</v>
      </c>
      <c r="K420" t="s">
        <v>25</v>
      </c>
      <c r="L420" t="s">
        <v>12</v>
      </c>
      <c r="M420" t="s">
        <v>13</v>
      </c>
      <c r="N420">
        <v>0</v>
      </c>
    </row>
    <row r="421" spans="1:14" x14ac:dyDescent="0.25">
      <c r="A421">
        <v>420</v>
      </c>
      <c r="B421">
        <v>2</v>
      </c>
      <c r="C421" t="s">
        <v>40</v>
      </c>
      <c r="D421" t="s">
        <v>10</v>
      </c>
      <c r="I421" t="s">
        <v>10</v>
      </c>
      <c r="J421" t="s">
        <v>11</v>
      </c>
      <c r="K421" t="s">
        <v>11</v>
      </c>
      <c r="L421" t="s">
        <v>12</v>
      </c>
      <c r="M421" t="s">
        <v>13</v>
      </c>
      <c r="N421">
        <v>0</v>
      </c>
    </row>
    <row r="422" spans="1:14" x14ac:dyDescent="0.25">
      <c r="A422">
        <v>421</v>
      </c>
      <c r="B422">
        <v>2</v>
      </c>
      <c r="C422" t="s">
        <v>41</v>
      </c>
      <c r="D422" t="s">
        <v>10</v>
      </c>
      <c r="E422" t="s">
        <v>3491</v>
      </c>
      <c r="I422" t="s">
        <v>10</v>
      </c>
      <c r="J422" t="s">
        <v>11</v>
      </c>
      <c r="K422" t="s">
        <v>11</v>
      </c>
      <c r="L422" t="s">
        <v>12</v>
      </c>
      <c r="M422" t="s">
        <v>13</v>
      </c>
      <c r="N422">
        <v>5</v>
      </c>
    </row>
    <row r="423" spans="1:14" x14ac:dyDescent="0.25">
      <c r="A423">
        <v>422</v>
      </c>
      <c r="B423">
        <v>2</v>
      </c>
      <c r="C423" t="s">
        <v>336</v>
      </c>
      <c r="D423" t="s">
        <v>10</v>
      </c>
      <c r="I423" t="s">
        <v>10</v>
      </c>
      <c r="J423" t="s">
        <v>11</v>
      </c>
      <c r="K423" t="s">
        <v>11</v>
      </c>
      <c r="L423" t="s">
        <v>12</v>
      </c>
      <c r="M423" t="s">
        <v>112</v>
      </c>
      <c r="N423">
        <v>0</v>
      </c>
    </row>
    <row r="424" spans="1:14" x14ac:dyDescent="0.25">
      <c r="A424">
        <v>423</v>
      </c>
      <c r="B424">
        <v>2</v>
      </c>
      <c r="C424" t="s">
        <v>42</v>
      </c>
      <c r="D424" t="s">
        <v>10</v>
      </c>
      <c r="E424" t="s">
        <v>2265</v>
      </c>
      <c r="I424" t="s">
        <v>10</v>
      </c>
      <c r="J424" t="s">
        <v>11</v>
      </c>
      <c r="K424" t="s">
        <v>11</v>
      </c>
      <c r="L424" t="s">
        <v>17</v>
      </c>
      <c r="M424" t="s">
        <v>13</v>
      </c>
      <c r="N424">
        <v>5</v>
      </c>
    </row>
    <row r="425" spans="1:14" x14ac:dyDescent="0.25">
      <c r="A425">
        <v>424</v>
      </c>
      <c r="B425">
        <v>2</v>
      </c>
      <c r="C425" t="s">
        <v>356</v>
      </c>
      <c r="D425" t="s">
        <v>10</v>
      </c>
      <c r="E425" t="s">
        <v>2476</v>
      </c>
      <c r="F425" t="s">
        <v>3488</v>
      </c>
      <c r="I425" t="s">
        <v>10</v>
      </c>
      <c r="J425" t="s">
        <v>11</v>
      </c>
      <c r="K425" t="s">
        <v>11</v>
      </c>
      <c r="L425" t="s">
        <v>21</v>
      </c>
      <c r="M425" t="s">
        <v>112</v>
      </c>
      <c r="N425">
        <v>10</v>
      </c>
    </row>
    <row r="426" spans="1:14" x14ac:dyDescent="0.25">
      <c r="A426">
        <v>425</v>
      </c>
      <c r="B426">
        <v>2</v>
      </c>
      <c r="C426" t="s">
        <v>357</v>
      </c>
      <c r="D426" t="s">
        <v>10</v>
      </c>
      <c r="E426" t="s">
        <v>2474</v>
      </c>
      <c r="F426" t="s">
        <v>2407</v>
      </c>
      <c r="G426" t="s">
        <v>3488</v>
      </c>
      <c r="I426" t="s">
        <v>10</v>
      </c>
      <c r="J426" t="s">
        <v>11</v>
      </c>
      <c r="K426" t="s">
        <v>25</v>
      </c>
      <c r="L426" t="s">
        <v>12</v>
      </c>
      <c r="M426" t="s">
        <v>112</v>
      </c>
      <c r="N426">
        <v>0</v>
      </c>
    </row>
    <row r="427" spans="1:14" x14ac:dyDescent="0.25">
      <c r="A427">
        <v>426</v>
      </c>
      <c r="B427">
        <v>2</v>
      </c>
      <c r="C427" t="s">
        <v>358</v>
      </c>
      <c r="D427" t="s">
        <v>10</v>
      </c>
      <c r="I427" t="s">
        <v>10</v>
      </c>
      <c r="J427" t="s">
        <v>11</v>
      </c>
      <c r="K427" t="s">
        <v>11</v>
      </c>
      <c r="L427" t="s">
        <v>17</v>
      </c>
      <c r="M427" t="s">
        <v>112</v>
      </c>
      <c r="N427">
        <v>5</v>
      </c>
    </row>
    <row r="428" spans="1:14" x14ac:dyDescent="0.25">
      <c r="A428">
        <v>427</v>
      </c>
      <c r="B428">
        <v>2</v>
      </c>
      <c r="C428" t="s">
        <v>400</v>
      </c>
      <c r="D428" t="s">
        <v>10</v>
      </c>
      <c r="E428" t="s">
        <v>2476</v>
      </c>
      <c r="F428" t="s">
        <v>331</v>
      </c>
      <c r="I428" t="s">
        <v>10</v>
      </c>
      <c r="J428" t="s">
        <v>11</v>
      </c>
      <c r="K428" t="s">
        <v>20</v>
      </c>
      <c r="L428" t="s">
        <v>21</v>
      </c>
      <c r="M428" t="s">
        <v>130</v>
      </c>
      <c r="N428">
        <v>15</v>
      </c>
    </row>
    <row r="429" spans="1:14" x14ac:dyDescent="0.25">
      <c r="A429">
        <v>428</v>
      </c>
      <c r="B429">
        <v>2</v>
      </c>
      <c r="C429" t="s">
        <v>401</v>
      </c>
      <c r="D429" t="s">
        <v>10</v>
      </c>
      <c r="E429" t="s">
        <v>472</v>
      </c>
      <c r="F429" t="s">
        <v>331</v>
      </c>
      <c r="I429" t="s">
        <v>10</v>
      </c>
      <c r="J429" t="s">
        <v>11</v>
      </c>
      <c r="K429" t="s">
        <v>23</v>
      </c>
      <c r="L429" t="s">
        <v>17</v>
      </c>
      <c r="M429" t="s">
        <v>130</v>
      </c>
      <c r="N429">
        <v>15</v>
      </c>
    </row>
    <row r="430" spans="1:14" x14ac:dyDescent="0.25">
      <c r="A430">
        <v>429</v>
      </c>
      <c r="B430">
        <v>2</v>
      </c>
      <c r="C430" t="s">
        <v>402</v>
      </c>
      <c r="D430" t="s">
        <v>10</v>
      </c>
      <c r="E430" t="s">
        <v>331</v>
      </c>
      <c r="I430" t="s">
        <v>10</v>
      </c>
      <c r="J430" t="s">
        <v>11</v>
      </c>
      <c r="K430" t="s">
        <v>25</v>
      </c>
      <c r="L430" t="s">
        <v>26</v>
      </c>
      <c r="M430" t="s">
        <v>130</v>
      </c>
      <c r="N430">
        <v>15</v>
      </c>
    </row>
    <row r="431" spans="1:14" x14ac:dyDescent="0.25">
      <c r="A431">
        <v>430</v>
      </c>
      <c r="B431">
        <v>2</v>
      </c>
      <c r="C431" t="s">
        <v>43</v>
      </c>
      <c r="D431" t="s">
        <v>10</v>
      </c>
      <c r="E431" t="s">
        <v>331</v>
      </c>
      <c r="I431" t="s">
        <v>10</v>
      </c>
      <c r="J431" t="s">
        <v>11</v>
      </c>
      <c r="K431" t="s">
        <v>25</v>
      </c>
      <c r="L431" t="s">
        <v>26</v>
      </c>
      <c r="M431" t="s">
        <v>13</v>
      </c>
      <c r="N431">
        <v>15</v>
      </c>
    </row>
    <row r="432" spans="1:14" x14ac:dyDescent="0.25">
      <c r="A432">
        <v>431</v>
      </c>
      <c r="B432">
        <v>2</v>
      </c>
      <c r="C432" t="s">
        <v>415</v>
      </c>
      <c r="D432" t="s">
        <v>10</v>
      </c>
      <c r="E432" t="s">
        <v>331</v>
      </c>
      <c r="F432" t="s">
        <v>472</v>
      </c>
      <c r="I432" t="s">
        <v>10</v>
      </c>
      <c r="J432" t="s">
        <v>11</v>
      </c>
      <c r="K432" t="s">
        <v>23</v>
      </c>
      <c r="L432" t="s">
        <v>17</v>
      </c>
      <c r="M432" t="s">
        <v>107</v>
      </c>
      <c r="N432">
        <v>15</v>
      </c>
    </row>
    <row r="433" spans="1:14" x14ac:dyDescent="0.25">
      <c r="A433">
        <v>432</v>
      </c>
      <c r="B433">
        <v>2</v>
      </c>
      <c r="C433" t="s">
        <v>416</v>
      </c>
      <c r="D433" t="s">
        <v>10</v>
      </c>
      <c r="E433" t="s">
        <v>331</v>
      </c>
      <c r="F433" t="s">
        <v>472</v>
      </c>
      <c r="I433" t="s">
        <v>10</v>
      </c>
      <c r="J433" t="s">
        <v>11</v>
      </c>
      <c r="K433" t="s">
        <v>20</v>
      </c>
      <c r="L433" t="s">
        <v>17</v>
      </c>
      <c r="M433" t="s">
        <v>130</v>
      </c>
      <c r="N433">
        <v>10</v>
      </c>
    </row>
    <row r="434" spans="1:14" x14ac:dyDescent="0.25">
      <c r="A434">
        <v>433</v>
      </c>
      <c r="B434">
        <v>2</v>
      </c>
      <c r="C434" t="s">
        <v>417</v>
      </c>
      <c r="D434" t="s">
        <v>10</v>
      </c>
      <c r="E434" t="s">
        <v>3491</v>
      </c>
      <c r="F434" t="s">
        <v>331</v>
      </c>
      <c r="I434" t="s">
        <v>10</v>
      </c>
      <c r="J434" t="s">
        <v>11</v>
      </c>
      <c r="K434" t="s">
        <v>20</v>
      </c>
      <c r="L434" t="s">
        <v>17</v>
      </c>
      <c r="M434" t="s">
        <v>130</v>
      </c>
      <c r="N434">
        <v>15</v>
      </c>
    </row>
    <row r="435" spans="1:14" x14ac:dyDescent="0.25">
      <c r="A435">
        <v>434</v>
      </c>
      <c r="B435">
        <v>2</v>
      </c>
      <c r="C435" t="s">
        <v>19</v>
      </c>
      <c r="D435" t="s">
        <v>10</v>
      </c>
      <c r="E435" t="s">
        <v>2476</v>
      </c>
      <c r="I435" t="s">
        <v>10</v>
      </c>
      <c r="J435" t="s">
        <v>11</v>
      </c>
      <c r="K435" t="s">
        <v>20</v>
      </c>
      <c r="L435" t="s">
        <v>21</v>
      </c>
      <c r="M435" t="s">
        <v>13</v>
      </c>
      <c r="N435">
        <v>10</v>
      </c>
    </row>
    <row r="436" spans="1:14" x14ac:dyDescent="0.25">
      <c r="A436">
        <v>435</v>
      </c>
      <c r="B436">
        <v>2</v>
      </c>
      <c r="C436" t="s">
        <v>359</v>
      </c>
      <c r="D436" t="s">
        <v>10</v>
      </c>
      <c r="E436" t="s">
        <v>3505</v>
      </c>
      <c r="F436" t="s">
        <v>3488</v>
      </c>
      <c r="I436" t="s">
        <v>10</v>
      </c>
      <c r="J436" t="s">
        <v>11</v>
      </c>
      <c r="K436" t="s">
        <v>23</v>
      </c>
      <c r="L436" t="s">
        <v>21</v>
      </c>
      <c r="M436" t="s">
        <v>112</v>
      </c>
      <c r="N436">
        <v>15</v>
      </c>
    </row>
    <row r="437" spans="1:14" x14ac:dyDescent="0.25">
      <c r="A437">
        <v>436</v>
      </c>
      <c r="B437">
        <v>2</v>
      </c>
      <c r="C437" t="s">
        <v>22</v>
      </c>
      <c r="D437" t="s">
        <v>10</v>
      </c>
      <c r="E437" t="s">
        <v>472</v>
      </c>
      <c r="I437" t="s">
        <v>10</v>
      </c>
      <c r="J437" t="s">
        <v>11</v>
      </c>
      <c r="K437" t="s">
        <v>23</v>
      </c>
      <c r="L437" t="s">
        <v>17</v>
      </c>
      <c r="M437" t="s">
        <v>13</v>
      </c>
      <c r="N437">
        <v>10</v>
      </c>
    </row>
    <row r="438" spans="1:14" x14ac:dyDescent="0.25">
      <c r="A438">
        <v>437</v>
      </c>
      <c r="B438">
        <v>2</v>
      </c>
      <c r="C438" t="s">
        <v>24</v>
      </c>
      <c r="D438" t="s">
        <v>10</v>
      </c>
      <c r="I438" t="s">
        <v>10</v>
      </c>
      <c r="J438" t="s">
        <v>11</v>
      </c>
      <c r="K438" t="s">
        <v>25</v>
      </c>
      <c r="L438" t="s">
        <v>26</v>
      </c>
      <c r="M438" t="s">
        <v>13</v>
      </c>
      <c r="N438">
        <v>10</v>
      </c>
    </row>
    <row r="439" spans="1:14" x14ac:dyDescent="0.25">
      <c r="A439">
        <v>438</v>
      </c>
      <c r="B439">
        <v>2</v>
      </c>
      <c r="C439" t="s">
        <v>360</v>
      </c>
      <c r="D439" t="s">
        <v>10</v>
      </c>
      <c r="E439" t="s">
        <v>3491</v>
      </c>
      <c r="I439" t="s">
        <v>10</v>
      </c>
      <c r="J439" t="s">
        <v>11</v>
      </c>
      <c r="K439" t="s">
        <v>25</v>
      </c>
      <c r="L439" t="s">
        <v>21</v>
      </c>
      <c r="M439" t="s">
        <v>112</v>
      </c>
      <c r="N439">
        <v>10</v>
      </c>
    </row>
    <row r="440" spans="1:14" x14ac:dyDescent="0.25">
      <c r="A440">
        <v>439</v>
      </c>
      <c r="B440">
        <v>2</v>
      </c>
      <c r="C440" t="s">
        <v>418</v>
      </c>
      <c r="D440" t="s">
        <v>10</v>
      </c>
      <c r="E440" t="s">
        <v>2442</v>
      </c>
      <c r="F440" t="s">
        <v>2476</v>
      </c>
      <c r="I440" t="s">
        <v>10</v>
      </c>
      <c r="J440" t="s">
        <v>11</v>
      </c>
      <c r="K440" t="s">
        <v>25</v>
      </c>
      <c r="L440" t="s">
        <v>21</v>
      </c>
      <c r="M440" t="s">
        <v>107</v>
      </c>
      <c r="N440">
        <v>10</v>
      </c>
    </row>
    <row r="441" spans="1:14" x14ac:dyDescent="0.25">
      <c r="A441">
        <v>440</v>
      </c>
      <c r="B441">
        <v>2</v>
      </c>
      <c r="C441" t="s">
        <v>361</v>
      </c>
      <c r="D441" t="s">
        <v>10</v>
      </c>
      <c r="E441" t="s">
        <v>3496</v>
      </c>
      <c r="I441" t="s">
        <v>10</v>
      </c>
      <c r="J441" t="s">
        <v>11</v>
      </c>
      <c r="K441" t="s">
        <v>25</v>
      </c>
      <c r="L441" t="s">
        <v>21</v>
      </c>
      <c r="M441" t="s">
        <v>112</v>
      </c>
      <c r="N441">
        <v>10</v>
      </c>
    </row>
    <row r="442" spans="1:14" x14ac:dyDescent="0.25">
      <c r="A442">
        <v>441</v>
      </c>
      <c r="B442">
        <v>2</v>
      </c>
      <c r="C442" t="s">
        <v>362</v>
      </c>
      <c r="D442" t="s">
        <v>10</v>
      </c>
      <c r="I442" t="s">
        <v>10</v>
      </c>
      <c r="J442" t="s">
        <v>11</v>
      </c>
      <c r="K442" t="s">
        <v>25</v>
      </c>
      <c r="L442" t="s">
        <v>21</v>
      </c>
      <c r="M442" t="s">
        <v>112</v>
      </c>
      <c r="N442">
        <v>10</v>
      </c>
    </row>
    <row r="443" spans="1:14" x14ac:dyDescent="0.25">
      <c r="A443">
        <v>442</v>
      </c>
      <c r="B443">
        <v>2</v>
      </c>
      <c r="C443" t="s">
        <v>44</v>
      </c>
      <c r="D443" t="s">
        <v>10</v>
      </c>
      <c r="E443" t="s">
        <v>2326</v>
      </c>
      <c r="F443" t="s">
        <v>2382</v>
      </c>
      <c r="I443" t="s">
        <v>10</v>
      </c>
      <c r="J443" t="s">
        <v>11</v>
      </c>
      <c r="K443" t="s">
        <v>20</v>
      </c>
      <c r="L443" t="s">
        <v>21</v>
      </c>
      <c r="M443" t="s">
        <v>13</v>
      </c>
      <c r="N443">
        <v>5</v>
      </c>
    </row>
    <row r="444" spans="1:14" x14ac:dyDescent="0.25">
      <c r="A444">
        <v>443</v>
      </c>
      <c r="B444">
        <v>2</v>
      </c>
      <c r="C444" t="s">
        <v>363</v>
      </c>
      <c r="D444" t="s">
        <v>10</v>
      </c>
      <c r="I444" t="s">
        <v>10</v>
      </c>
      <c r="J444" t="s">
        <v>20</v>
      </c>
      <c r="K444" t="s">
        <v>25</v>
      </c>
      <c r="L444" t="s">
        <v>21</v>
      </c>
      <c r="M444" t="s">
        <v>112</v>
      </c>
      <c r="N444">
        <v>20</v>
      </c>
    </row>
    <row r="445" spans="1:14" x14ac:dyDescent="0.25">
      <c r="A445">
        <v>444</v>
      </c>
      <c r="B445">
        <v>2</v>
      </c>
      <c r="C445" t="s">
        <v>419</v>
      </c>
      <c r="D445" t="s">
        <v>10</v>
      </c>
      <c r="E445" t="s">
        <v>3488</v>
      </c>
      <c r="F445" t="s">
        <v>2298</v>
      </c>
      <c r="I445" t="s">
        <v>10</v>
      </c>
      <c r="J445" t="s">
        <v>25</v>
      </c>
      <c r="K445" t="s">
        <v>23</v>
      </c>
      <c r="L445" t="s">
        <v>26</v>
      </c>
      <c r="M445" t="s">
        <v>130</v>
      </c>
      <c r="N445">
        <v>25</v>
      </c>
    </row>
    <row r="446" spans="1:14" x14ac:dyDescent="0.25">
      <c r="A446">
        <v>445</v>
      </c>
      <c r="B446">
        <v>2</v>
      </c>
      <c r="C446" t="s">
        <v>45</v>
      </c>
      <c r="D446" t="s">
        <v>10</v>
      </c>
      <c r="E446" t="s">
        <v>3491</v>
      </c>
      <c r="I446" t="s">
        <v>10</v>
      </c>
      <c r="J446" t="s">
        <v>11</v>
      </c>
      <c r="K446" t="s">
        <v>25</v>
      </c>
      <c r="L446" t="s">
        <v>21</v>
      </c>
      <c r="M446" t="s">
        <v>13</v>
      </c>
      <c r="N446">
        <v>15</v>
      </c>
    </row>
    <row r="447" spans="1:14" x14ac:dyDescent="0.25">
      <c r="A447">
        <v>446</v>
      </c>
      <c r="B447">
        <v>2</v>
      </c>
      <c r="C447" t="s">
        <v>364</v>
      </c>
      <c r="D447" t="s">
        <v>10</v>
      </c>
      <c r="E447" t="s">
        <v>2476</v>
      </c>
      <c r="F447" t="s">
        <v>3491</v>
      </c>
      <c r="I447" t="s">
        <v>10</v>
      </c>
      <c r="J447" t="s">
        <v>25</v>
      </c>
      <c r="K447" t="s">
        <v>25</v>
      </c>
      <c r="L447" t="s">
        <v>21</v>
      </c>
      <c r="M447" t="s">
        <v>112</v>
      </c>
      <c r="N447">
        <v>20</v>
      </c>
    </row>
    <row r="448" spans="1:14" x14ac:dyDescent="0.25">
      <c r="A448">
        <v>447</v>
      </c>
      <c r="B448">
        <v>2</v>
      </c>
      <c r="C448" t="s">
        <v>365</v>
      </c>
      <c r="D448" t="s">
        <v>10</v>
      </c>
      <c r="E448" t="s">
        <v>3491</v>
      </c>
      <c r="I448" t="s">
        <v>10</v>
      </c>
      <c r="J448" t="s">
        <v>17</v>
      </c>
      <c r="K448" t="s">
        <v>33</v>
      </c>
      <c r="L448" t="s">
        <v>21</v>
      </c>
      <c r="M448" t="s">
        <v>112</v>
      </c>
      <c r="N448">
        <v>25</v>
      </c>
    </row>
    <row r="449" spans="1:14" x14ac:dyDescent="0.25">
      <c r="A449">
        <v>448</v>
      </c>
      <c r="B449">
        <v>2</v>
      </c>
      <c r="C449" t="s">
        <v>366</v>
      </c>
      <c r="D449" t="s">
        <v>10</v>
      </c>
      <c r="E449" t="s">
        <v>3491</v>
      </c>
      <c r="I449" t="s">
        <v>10</v>
      </c>
      <c r="J449" t="s">
        <v>25</v>
      </c>
      <c r="K449" t="s">
        <v>11</v>
      </c>
      <c r="L449" t="s">
        <v>12</v>
      </c>
      <c r="M449" t="s">
        <v>112</v>
      </c>
      <c r="N449">
        <v>5</v>
      </c>
    </row>
    <row r="450" spans="1:14" x14ac:dyDescent="0.25">
      <c r="A450">
        <v>449</v>
      </c>
      <c r="B450">
        <v>2</v>
      </c>
      <c r="C450" t="s">
        <v>420</v>
      </c>
      <c r="D450" t="s">
        <v>10</v>
      </c>
      <c r="E450" t="s">
        <v>3491</v>
      </c>
      <c r="I450" t="s">
        <v>10</v>
      </c>
      <c r="J450" t="s">
        <v>11</v>
      </c>
      <c r="K450" t="s">
        <v>33</v>
      </c>
      <c r="L450" t="s">
        <v>21</v>
      </c>
      <c r="M450" t="s">
        <v>107</v>
      </c>
      <c r="N450">
        <v>10</v>
      </c>
    </row>
    <row r="451" spans="1:14" x14ac:dyDescent="0.25">
      <c r="A451">
        <v>450</v>
      </c>
      <c r="B451">
        <v>2</v>
      </c>
      <c r="C451" t="s">
        <v>46</v>
      </c>
      <c r="D451" t="s">
        <v>10</v>
      </c>
      <c r="E451" t="s">
        <v>3491</v>
      </c>
      <c r="I451" t="s">
        <v>10</v>
      </c>
      <c r="J451" t="s">
        <v>33</v>
      </c>
      <c r="K451" t="s">
        <v>11</v>
      </c>
      <c r="L451" t="s">
        <v>17</v>
      </c>
      <c r="M451" t="s">
        <v>13</v>
      </c>
      <c r="N451">
        <v>10</v>
      </c>
    </row>
    <row r="452" spans="1:14" x14ac:dyDescent="0.25">
      <c r="A452">
        <v>451</v>
      </c>
      <c r="B452">
        <v>2</v>
      </c>
      <c r="C452" t="s">
        <v>421</v>
      </c>
      <c r="D452" t="s">
        <v>10</v>
      </c>
      <c r="E452" t="s">
        <v>3491</v>
      </c>
      <c r="I452" t="s">
        <v>10</v>
      </c>
      <c r="J452" t="s">
        <v>11</v>
      </c>
      <c r="K452" t="s">
        <v>33</v>
      </c>
      <c r="L452" t="s">
        <v>21</v>
      </c>
      <c r="M452" t="s">
        <v>107</v>
      </c>
      <c r="N452">
        <v>10</v>
      </c>
    </row>
    <row r="453" spans="1:14" x14ac:dyDescent="0.25">
      <c r="A453">
        <v>452</v>
      </c>
      <c r="B453">
        <v>2</v>
      </c>
      <c r="C453" t="s">
        <v>47</v>
      </c>
      <c r="D453" t="s">
        <v>10</v>
      </c>
      <c r="E453" t="s">
        <v>3491</v>
      </c>
      <c r="I453" t="s">
        <v>10</v>
      </c>
      <c r="J453" t="s">
        <v>33</v>
      </c>
      <c r="K453" t="s">
        <v>11</v>
      </c>
      <c r="L453" t="s">
        <v>12</v>
      </c>
      <c r="M453" t="s">
        <v>13</v>
      </c>
      <c r="N453">
        <v>10</v>
      </c>
    </row>
    <row r="454" spans="1:14" x14ac:dyDescent="0.25">
      <c r="A454">
        <v>453</v>
      </c>
      <c r="B454">
        <v>2</v>
      </c>
      <c r="C454" t="s">
        <v>48</v>
      </c>
      <c r="D454" t="s">
        <v>10</v>
      </c>
      <c r="E454" t="s">
        <v>3491</v>
      </c>
      <c r="I454" t="s">
        <v>10</v>
      </c>
      <c r="J454" t="s">
        <v>11</v>
      </c>
      <c r="K454" t="s">
        <v>11</v>
      </c>
      <c r="L454" t="s">
        <v>17</v>
      </c>
      <c r="M454" t="s">
        <v>13</v>
      </c>
      <c r="N454">
        <v>5</v>
      </c>
    </row>
    <row r="455" spans="1:14" x14ac:dyDescent="0.25">
      <c r="A455">
        <v>454</v>
      </c>
      <c r="B455">
        <v>2</v>
      </c>
      <c r="C455" t="s">
        <v>49</v>
      </c>
      <c r="D455" t="s">
        <v>10</v>
      </c>
      <c r="E455" t="s">
        <v>3491</v>
      </c>
      <c r="I455" t="s">
        <v>10</v>
      </c>
      <c r="J455" t="s">
        <v>11</v>
      </c>
      <c r="K455" t="s">
        <v>11</v>
      </c>
      <c r="L455" t="s">
        <v>21</v>
      </c>
      <c r="M455" t="s">
        <v>13</v>
      </c>
      <c r="N455">
        <v>5</v>
      </c>
    </row>
    <row r="456" spans="1:14" x14ac:dyDescent="0.25">
      <c r="A456">
        <v>455</v>
      </c>
      <c r="B456">
        <v>2</v>
      </c>
      <c r="C456" t="s">
        <v>50</v>
      </c>
      <c r="D456" t="s">
        <v>10</v>
      </c>
      <c r="E456" t="s">
        <v>3491</v>
      </c>
      <c r="I456" t="s">
        <v>10</v>
      </c>
      <c r="J456" t="s">
        <v>11</v>
      </c>
      <c r="K456" t="s">
        <v>20</v>
      </c>
      <c r="L456" t="s">
        <v>17</v>
      </c>
      <c r="M456" t="s">
        <v>13</v>
      </c>
      <c r="N456">
        <v>5</v>
      </c>
    </row>
    <row r="457" spans="1:14" x14ac:dyDescent="0.25">
      <c r="A457">
        <v>456</v>
      </c>
      <c r="B457">
        <v>2</v>
      </c>
      <c r="C457" t="s">
        <v>422</v>
      </c>
      <c r="D457" t="s">
        <v>10</v>
      </c>
      <c r="E457" t="s">
        <v>2476</v>
      </c>
      <c r="F457" t="s">
        <v>2237</v>
      </c>
      <c r="G457" t="s">
        <v>2442</v>
      </c>
      <c r="H457" t="s">
        <v>2248</v>
      </c>
      <c r="I457" t="s">
        <v>10</v>
      </c>
      <c r="J457" t="s">
        <v>11</v>
      </c>
      <c r="K457" t="s">
        <v>33</v>
      </c>
      <c r="L457" t="s">
        <v>28</v>
      </c>
      <c r="M457" t="s">
        <v>423</v>
      </c>
      <c r="N457">
        <v>30</v>
      </c>
    </row>
    <row r="458" spans="1:14" x14ac:dyDescent="0.25">
      <c r="A458">
        <v>457</v>
      </c>
      <c r="B458">
        <v>2</v>
      </c>
      <c r="C458" t="s">
        <v>367</v>
      </c>
      <c r="D458" t="s">
        <v>10</v>
      </c>
      <c r="E458" t="s">
        <v>2476</v>
      </c>
      <c r="I458" t="s">
        <v>10</v>
      </c>
      <c r="J458" t="s">
        <v>33</v>
      </c>
      <c r="K458" t="s">
        <v>11</v>
      </c>
      <c r="L458" t="s">
        <v>21</v>
      </c>
      <c r="M458" t="s">
        <v>112</v>
      </c>
      <c r="N458">
        <v>25</v>
      </c>
    </row>
    <row r="459" spans="1:14" x14ac:dyDescent="0.25">
      <c r="A459">
        <v>458</v>
      </c>
      <c r="B459">
        <v>2</v>
      </c>
      <c r="C459" t="s">
        <v>51</v>
      </c>
      <c r="D459" t="s">
        <v>10</v>
      </c>
      <c r="E459" t="s">
        <v>2265</v>
      </c>
      <c r="I459" t="s">
        <v>10</v>
      </c>
      <c r="J459" t="s">
        <v>11</v>
      </c>
      <c r="K459" t="s">
        <v>11</v>
      </c>
      <c r="L459" t="s">
        <v>17</v>
      </c>
      <c r="M459" t="s">
        <v>13</v>
      </c>
      <c r="N459">
        <v>0</v>
      </c>
    </row>
    <row r="460" spans="1:14" x14ac:dyDescent="0.25">
      <c r="A460">
        <v>459</v>
      </c>
      <c r="B460">
        <v>2</v>
      </c>
      <c r="C460" t="s">
        <v>52</v>
      </c>
      <c r="D460" t="s">
        <v>10</v>
      </c>
      <c r="E460" t="s">
        <v>2474</v>
      </c>
      <c r="I460" t="s">
        <v>10</v>
      </c>
      <c r="J460" t="s">
        <v>17</v>
      </c>
      <c r="K460" t="s">
        <v>20</v>
      </c>
      <c r="L460" t="s">
        <v>17</v>
      </c>
      <c r="M460" t="s">
        <v>13</v>
      </c>
      <c r="N460">
        <v>5</v>
      </c>
    </row>
    <row r="461" spans="1:14" x14ac:dyDescent="0.25">
      <c r="A461">
        <v>460</v>
      </c>
      <c r="B461">
        <v>2</v>
      </c>
      <c r="C461" t="s">
        <v>53</v>
      </c>
      <c r="D461" t="s">
        <v>10</v>
      </c>
      <c r="I461" t="s">
        <v>10</v>
      </c>
      <c r="J461" t="s">
        <v>11</v>
      </c>
      <c r="K461" t="s">
        <v>11</v>
      </c>
      <c r="L461" t="s">
        <v>12</v>
      </c>
      <c r="M461" t="s">
        <v>13</v>
      </c>
      <c r="N461">
        <v>0</v>
      </c>
    </row>
    <row r="462" spans="1:14" x14ac:dyDescent="0.25">
      <c r="A462">
        <v>461</v>
      </c>
      <c r="B462">
        <v>2</v>
      </c>
      <c r="C462" t="s">
        <v>368</v>
      </c>
      <c r="D462" t="s">
        <v>10</v>
      </c>
      <c r="E462" t="s">
        <v>2265</v>
      </c>
      <c r="F462" t="s">
        <v>2211</v>
      </c>
      <c r="I462" t="s">
        <v>10</v>
      </c>
      <c r="J462" t="s">
        <v>11</v>
      </c>
      <c r="K462" t="s">
        <v>11</v>
      </c>
      <c r="L462" t="s">
        <v>21</v>
      </c>
      <c r="M462" t="s">
        <v>112</v>
      </c>
      <c r="N462">
        <v>5</v>
      </c>
    </row>
    <row r="463" spans="1:14" x14ac:dyDescent="0.25">
      <c r="A463">
        <v>462</v>
      </c>
      <c r="B463">
        <v>2</v>
      </c>
      <c r="C463" t="s">
        <v>54</v>
      </c>
      <c r="D463" t="s">
        <v>10</v>
      </c>
      <c r="E463" t="s">
        <v>2326</v>
      </c>
      <c r="F463" t="s">
        <v>2265</v>
      </c>
      <c r="I463" t="s">
        <v>10</v>
      </c>
      <c r="J463" t="s">
        <v>11</v>
      </c>
      <c r="K463" t="s">
        <v>11</v>
      </c>
      <c r="L463" t="s">
        <v>17</v>
      </c>
      <c r="M463" t="s">
        <v>13</v>
      </c>
      <c r="N463">
        <v>0</v>
      </c>
    </row>
    <row r="464" spans="1:14" x14ac:dyDescent="0.25">
      <c r="A464">
        <v>463</v>
      </c>
      <c r="B464">
        <v>2</v>
      </c>
      <c r="C464" t="s">
        <v>369</v>
      </c>
      <c r="D464" t="s">
        <v>10</v>
      </c>
      <c r="E464" t="s">
        <v>2382</v>
      </c>
      <c r="I464" t="s">
        <v>10</v>
      </c>
      <c r="J464" t="s">
        <v>11</v>
      </c>
      <c r="K464" t="s">
        <v>11</v>
      </c>
      <c r="L464" t="s">
        <v>17</v>
      </c>
      <c r="M464" t="s">
        <v>112</v>
      </c>
      <c r="N464">
        <v>5</v>
      </c>
    </row>
    <row r="465" spans="1:14" x14ac:dyDescent="0.25">
      <c r="A465">
        <v>464</v>
      </c>
      <c r="B465">
        <v>2</v>
      </c>
      <c r="C465" t="s">
        <v>55</v>
      </c>
      <c r="D465" t="s">
        <v>10</v>
      </c>
      <c r="I465" t="s">
        <v>10</v>
      </c>
      <c r="J465" t="s">
        <v>11</v>
      </c>
      <c r="K465" t="s">
        <v>11</v>
      </c>
      <c r="L465" t="s">
        <v>17</v>
      </c>
      <c r="M465" t="s">
        <v>13</v>
      </c>
      <c r="N465">
        <v>0</v>
      </c>
    </row>
    <row r="466" spans="1:14" x14ac:dyDescent="0.25">
      <c r="A466">
        <v>465</v>
      </c>
      <c r="B466">
        <v>2</v>
      </c>
      <c r="C466" t="s">
        <v>370</v>
      </c>
      <c r="D466" t="s">
        <v>10</v>
      </c>
      <c r="E466" t="s">
        <v>3491</v>
      </c>
      <c r="I466" t="s">
        <v>10</v>
      </c>
      <c r="J466" t="s">
        <v>11</v>
      </c>
      <c r="K466" t="s">
        <v>11</v>
      </c>
      <c r="L466" t="s">
        <v>12</v>
      </c>
      <c r="M466" t="s">
        <v>112</v>
      </c>
      <c r="N466">
        <v>0</v>
      </c>
    </row>
    <row r="467" spans="1:14" x14ac:dyDescent="0.25">
      <c r="A467">
        <v>466</v>
      </c>
      <c r="B467">
        <v>2</v>
      </c>
      <c r="C467" t="s">
        <v>348</v>
      </c>
      <c r="D467" t="s">
        <v>10</v>
      </c>
      <c r="E467" t="s">
        <v>2442</v>
      </c>
      <c r="F467" t="s">
        <v>2476</v>
      </c>
      <c r="I467" t="s">
        <v>10</v>
      </c>
      <c r="J467" t="s">
        <v>17</v>
      </c>
      <c r="K467" t="s">
        <v>33</v>
      </c>
      <c r="L467" t="s">
        <v>21</v>
      </c>
      <c r="M467" t="s">
        <v>112</v>
      </c>
      <c r="N467">
        <v>15</v>
      </c>
    </row>
    <row r="468" spans="1:14" x14ac:dyDescent="0.25">
      <c r="A468">
        <v>467</v>
      </c>
      <c r="B468">
        <v>2</v>
      </c>
      <c r="C468" t="s">
        <v>371</v>
      </c>
      <c r="D468" t="s">
        <v>10</v>
      </c>
      <c r="E468" t="s">
        <v>3491</v>
      </c>
      <c r="I468" t="s">
        <v>10</v>
      </c>
      <c r="J468" t="s">
        <v>17</v>
      </c>
      <c r="K468" t="s">
        <v>33</v>
      </c>
      <c r="L468" t="s">
        <v>21</v>
      </c>
      <c r="M468" t="s">
        <v>112</v>
      </c>
      <c r="N468">
        <v>20</v>
      </c>
    </row>
    <row r="469" spans="1:14" x14ac:dyDescent="0.25">
      <c r="A469">
        <v>468</v>
      </c>
      <c r="B469">
        <v>2</v>
      </c>
      <c r="C469" t="s">
        <v>349</v>
      </c>
      <c r="D469" t="s">
        <v>10</v>
      </c>
      <c r="E469" t="s">
        <v>1785</v>
      </c>
      <c r="F469" t="s">
        <v>2442</v>
      </c>
      <c r="I469" t="s">
        <v>10</v>
      </c>
      <c r="J469" t="s">
        <v>11</v>
      </c>
      <c r="K469" t="s">
        <v>25</v>
      </c>
      <c r="L469" t="s">
        <v>21</v>
      </c>
      <c r="M469" t="s">
        <v>112</v>
      </c>
      <c r="N469">
        <v>10</v>
      </c>
    </row>
    <row r="470" spans="1:14" x14ac:dyDescent="0.25">
      <c r="A470">
        <v>469</v>
      </c>
      <c r="B470">
        <v>2</v>
      </c>
      <c r="C470" t="s">
        <v>350</v>
      </c>
      <c r="D470" t="s">
        <v>10</v>
      </c>
      <c r="E470" t="s">
        <v>3487</v>
      </c>
      <c r="F470" t="s">
        <v>1785</v>
      </c>
      <c r="G470" t="s">
        <v>2442</v>
      </c>
      <c r="I470" t="s">
        <v>10</v>
      </c>
      <c r="J470" t="s">
        <v>11</v>
      </c>
      <c r="K470" t="s">
        <v>25</v>
      </c>
      <c r="L470" t="s">
        <v>21</v>
      </c>
      <c r="M470" t="s">
        <v>112</v>
      </c>
      <c r="N470">
        <v>15</v>
      </c>
    </row>
    <row r="471" spans="1:14" x14ac:dyDescent="0.25">
      <c r="A471">
        <v>470</v>
      </c>
      <c r="B471">
        <v>2</v>
      </c>
      <c r="C471" t="s">
        <v>56</v>
      </c>
      <c r="D471" t="s">
        <v>10</v>
      </c>
      <c r="E471" t="s">
        <v>3487</v>
      </c>
      <c r="F471" t="s">
        <v>1785</v>
      </c>
      <c r="G471" t="s">
        <v>2442</v>
      </c>
      <c r="I471" t="s">
        <v>10</v>
      </c>
      <c r="J471" t="s">
        <v>25</v>
      </c>
      <c r="K471" t="s">
        <v>25</v>
      </c>
      <c r="L471" t="s">
        <v>21</v>
      </c>
      <c r="M471" t="s">
        <v>13</v>
      </c>
      <c r="N471">
        <v>10</v>
      </c>
    </row>
    <row r="472" spans="1:14" x14ac:dyDescent="0.25">
      <c r="A472">
        <v>471</v>
      </c>
      <c r="B472">
        <v>2</v>
      </c>
      <c r="C472" t="s">
        <v>372</v>
      </c>
      <c r="D472" t="s">
        <v>10</v>
      </c>
      <c r="E472" t="s">
        <v>2265</v>
      </c>
      <c r="I472" t="s">
        <v>10</v>
      </c>
      <c r="J472" t="s">
        <v>25</v>
      </c>
      <c r="K472" t="s">
        <v>11</v>
      </c>
      <c r="L472" t="s">
        <v>17</v>
      </c>
      <c r="M472" t="s">
        <v>112</v>
      </c>
      <c r="N472">
        <v>0</v>
      </c>
    </row>
    <row r="473" spans="1:14" x14ac:dyDescent="0.25">
      <c r="A473">
        <v>472</v>
      </c>
      <c r="B473">
        <v>2</v>
      </c>
      <c r="C473" t="s">
        <v>424</v>
      </c>
      <c r="D473" t="s">
        <v>10</v>
      </c>
      <c r="E473" t="s">
        <v>2265</v>
      </c>
      <c r="I473" t="s">
        <v>10</v>
      </c>
      <c r="J473" t="s">
        <v>11</v>
      </c>
      <c r="K473" t="s">
        <v>11</v>
      </c>
      <c r="L473" t="s">
        <v>21</v>
      </c>
      <c r="M473" t="s">
        <v>425</v>
      </c>
      <c r="N473">
        <v>5</v>
      </c>
    </row>
    <row r="474" spans="1:14" x14ac:dyDescent="0.25">
      <c r="A474">
        <v>473</v>
      </c>
      <c r="B474">
        <v>2</v>
      </c>
      <c r="C474" t="s">
        <v>57</v>
      </c>
      <c r="D474" t="s">
        <v>10</v>
      </c>
      <c r="I474" t="s">
        <v>10</v>
      </c>
      <c r="J474" t="s">
        <v>11</v>
      </c>
      <c r="K474" t="s">
        <v>11</v>
      </c>
      <c r="L474" t="s">
        <v>12</v>
      </c>
      <c r="M474" t="s">
        <v>13</v>
      </c>
      <c r="N474">
        <v>0</v>
      </c>
    </row>
    <row r="475" spans="1:14" x14ac:dyDescent="0.25">
      <c r="A475">
        <v>474</v>
      </c>
      <c r="B475">
        <v>2</v>
      </c>
      <c r="C475" t="s">
        <v>426</v>
      </c>
      <c r="D475" t="s">
        <v>10</v>
      </c>
      <c r="E475" t="s">
        <v>2442</v>
      </c>
      <c r="F475" t="s">
        <v>331</v>
      </c>
      <c r="G475" t="s">
        <v>1239</v>
      </c>
      <c r="I475" t="s">
        <v>10</v>
      </c>
      <c r="J475" t="s">
        <v>11</v>
      </c>
      <c r="K475" t="s">
        <v>33</v>
      </c>
      <c r="L475" t="s">
        <v>21</v>
      </c>
      <c r="M475" t="s">
        <v>107</v>
      </c>
      <c r="N475">
        <v>25</v>
      </c>
    </row>
    <row r="476" spans="1:14" x14ac:dyDescent="0.25">
      <c r="A476">
        <v>475</v>
      </c>
      <c r="B476">
        <v>2</v>
      </c>
      <c r="C476" t="s">
        <v>58</v>
      </c>
      <c r="D476" t="s">
        <v>10</v>
      </c>
      <c r="E476" t="s">
        <v>2442</v>
      </c>
      <c r="F476" t="s">
        <v>331</v>
      </c>
      <c r="G476" t="s">
        <v>1239</v>
      </c>
      <c r="I476" t="s">
        <v>10</v>
      </c>
      <c r="J476" t="s">
        <v>33</v>
      </c>
      <c r="K476" t="s">
        <v>11</v>
      </c>
      <c r="L476" t="s">
        <v>12</v>
      </c>
      <c r="M476" t="s">
        <v>13</v>
      </c>
      <c r="N476">
        <v>25</v>
      </c>
    </row>
    <row r="477" spans="1:14" x14ac:dyDescent="0.25">
      <c r="A477">
        <v>476</v>
      </c>
      <c r="B477">
        <v>2</v>
      </c>
      <c r="C477" t="s">
        <v>427</v>
      </c>
      <c r="D477" t="s">
        <v>10</v>
      </c>
      <c r="E477" t="s">
        <v>2442</v>
      </c>
      <c r="F477" t="s">
        <v>331</v>
      </c>
      <c r="G477" t="s">
        <v>3513</v>
      </c>
      <c r="I477" t="s">
        <v>10</v>
      </c>
      <c r="J477" t="s">
        <v>23</v>
      </c>
      <c r="K477" t="s">
        <v>11</v>
      </c>
      <c r="L477" t="s">
        <v>12</v>
      </c>
      <c r="M477" t="s">
        <v>107</v>
      </c>
      <c r="N477">
        <v>25</v>
      </c>
    </row>
    <row r="478" spans="1:14" x14ac:dyDescent="0.25">
      <c r="A478">
        <v>477</v>
      </c>
      <c r="B478">
        <v>2</v>
      </c>
      <c r="C478" t="s">
        <v>428</v>
      </c>
      <c r="D478" t="s">
        <v>10</v>
      </c>
      <c r="E478" t="s">
        <v>2442</v>
      </c>
      <c r="F478" t="s">
        <v>331</v>
      </c>
      <c r="G478" t="s">
        <v>3513</v>
      </c>
      <c r="I478" t="s">
        <v>10</v>
      </c>
      <c r="J478" t="s">
        <v>33</v>
      </c>
      <c r="K478" t="s">
        <v>11</v>
      </c>
      <c r="L478" t="s">
        <v>12</v>
      </c>
      <c r="M478" t="s">
        <v>107</v>
      </c>
      <c r="N478">
        <v>25</v>
      </c>
    </row>
    <row r="479" spans="1:14" x14ac:dyDescent="0.25">
      <c r="A479">
        <v>478</v>
      </c>
      <c r="B479">
        <v>2</v>
      </c>
      <c r="C479" t="s">
        <v>351</v>
      </c>
      <c r="D479" t="s">
        <v>10</v>
      </c>
      <c r="E479" t="s">
        <v>2442</v>
      </c>
      <c r="F479" t="s">
        <v>2476</v>
      </c>
      <c r="G479" t="s">
        <v>2211</v>
      </c>
      <c r="H479" t="s">
        <v>3504</v>
      </c>
      <c r="I479" t="s">
        <v>10</v>
      </c>
      <c r="J479" t="s">
        <v>17</v>
      </c>
      <c r="K479" t="s">
        <v>33</v>
      </c>
      <c r="L479" t="s">
        <v>21</v>
      </c>
      <c r="M479" t="s">
        <v>112</v>
      </c>
      <c r="N479">
        <v>20</v>
      </c>
    </row>
    <row r="480" spans="1:14" x14ac:dyDescent="0.25">
      <c r="A480">
        <v>479</v>
      </c>
      <c r="B480">
        <v>2</v>
      </c>
      <c r="C480" t="s">
        <v>352</v>
      </c>
      <c r="D480" t="s">
        <v>10</v>
      </c>
      <c r="E480" t="s">
        <v>472</v>
      </c>
      <c r="F480" t="s">
        <v>2442</v>
      </c>
      <c r="G480" t="s">
        <v>2476</v>
      </c>
      <c r="H480" t="s">
        <v>3488</v>
      </c>
      <c r="I480" t="s">
        <v>10</v>
      </c>
      <c r="J480" t="s">
        <v>17</v>
      </c>
      <c r="K480" t="s">
        <v>33</v>
      </c>
      <c r="L480" t="s">
        <v>21</v>
      </c>
      <c r="M480" t="s">
        <v>112</v>
      </c>
      <c r="N480">
        <v>20</v>
      </c>
    </row>
    <row r="481" spans="1:14" x14ac:dyDescent="0.25">
      <c r="A481">
        <v>480</v>
      </c>
      <c r="B481">
        <v>2</v>
      </c>
      <c r="C481" t="s">
        <v>405</v>
      </c>
      <c r="D481" t="s">
        <v>10</v>
      </c>
      <c r="E481" t="s">
        <v>472</v>
      </c>
      <c r="F481" t="s">
        <v>2442</v>
      </c>
      <c r="G481" t="s">
        <v>2476</v>
      </c>
      <c r="H481" t="s">
        <v>3488</v>
      </c>
      <c r="I481" t="s">
        <v>10</v>
      </c>
      <c r="J481" t="s">
        <v>17</v>
      </c>
      <c r="K481" t="s">
        <v>33</v>
      </c>
      <c r="L481" t="s">
        <v>28</v>
      </c>
      <c r="M481" t="s">
        <v>107</v>
      </c>
      <c r="N481">
        <v>25</v>
      </c>
    </row>
    <row r="482" spans="1:14" x14ac:dyDescent="0.25">
      <c r="A482">
        <v>481</v>
      </c>
      <c r="B482">
        <v>2</v>
      </c>
      <c r="C482" t="s">
        <v>408</v>
      </c>
      <c r="D482" t="s">
        <v>10</v>
      </c>
      <c r="I482" t="s">
        <v>10</v>
      </c>
      <c r="J482" t="s">
        <v>11</v>
      </c>
      <c r="K482" t="s">
        <v>33</v>
      </c>
      <c r="L482" t="s">
        <v>21</v>
      </c>
      <c r="M482" t="s">
        <v>107</v>
      </c>
      <c r="N482">
        <v>20</v>
      </c>
    </row>
    <row r="483" spans="1:14" x14ac:dyDescent="0.25">
      <c r="A483">
        <v>482</v>
      </c>
      <c r="B483">
        <v>2</v>
      </c>
      <c r="C483" t="s">
        <v>410</v>
      </c>
      <c r="D483" t="s">
        <v>10</v>
      </c>
      <c r="E483" t="s">
        <v>1785</v>
      </c>
      <c r="I483" t="s">
        <v>10</v>
      </c>
      <c r="J483" t="s">
        <v>25</v>
      </c>
      <c r="K483" t="s">
        <v>25</v>
      </c>
      <c r="L483" t="s">
        <v>21</v>
      </c>
      <c r="M483" t="s">
        <v>107</v>
      </c>
      <c r="N483">
        <v>15</v>
      </c>
    </row>
    <row r="484" spans="1:14" x14ac:dyDescent="0.25">
      <c r="A484">
        <v>483</v>
      </c>
      <c r="B484">
        <v>2</v>
      </c>
      <c r="C484" t="s">
        <v>409</v>
      </c>
      <c r="D484" t="s">
        <v>10</v>
      </c>
      <c r="E484" t="s">
        <v>2211</v>
      </c>
      <c r="F484" t="s">
        <v>3504</v>
      </c>
      <c r="I484" t="s">
        <v>10</v>
      </c>
      <c r="J484" t="s">
        <v>17</v>
      </c>
      <c r="K484" t="s">
        <v>33</v>
      </c>
      <c r="L484" t="s">
        <v>21</v>
      </c>
      <c r="M484" t="s">
        <v>107</v>
      </c>
      <c r="N484">
        <v>25</v>
      </c>
    </row>
    <row r="485" spans="1:14" x14ac:dyDescent="0.25">
      <c r="A485">
        <v>484</v>
      </c>
      <c r="B485">
        <v>2</v>
      </c>
      <c r="C485" t="s">
        <v>429</v>
      </c>
      <c r="D485" t="s">
        <v>10</v>
      </c>
      <c r="I485" t="s">
        <v>10</v>
      </c>
      <c r="J485" t="s">
        <v>11</v>
      </c>
      <c r="K485" t="s">
        <v>33</v>
      </c>
      <c r="L485" t="s">
        <v>21</v>
      </c>
      <c r="M485" t="s">
        <v>107</v>
      </c>
      <c r="N485">
        <v>20</v>
      </c>
    </row>
    <row r="486" spans="1:14" x14ac:dyDescent="0.25">
      <c r="A486">
        <v>485</v>
      </c>
      <c r="B486">
        <v>2</v>
      </c>
      <c r="C486" t="s">
        <v>430</v>
      </c>
      <c r="D486" t="s">
        <v>10</v>
      </c>
      <c r="I486" t="s">
        <v>10</v>
      </c>
      <c r="J486" t="s">
        <v>11</v>
      </c>
      <c r="K486" t="s">
        <v>33</v>
      </c>
      <c r="L486" t="s">
        <v>21</v>
      </c>
      <c r="M486" t="s">
        <v>431</v>
      </c>
      <c r="N486">
        <v>25</v>
      </c>
    </row>
    <row r="487" spans="1:14" x14ac:dyDescent="0.25">
      <c r="A487">
        <v>486</v>
      </c>
      <c r="B487">
        <v>2</v>
      </c>
      <c r="C487" t="s">
        <v>373</v>
      </c>
      <c r="D487" t="s">
        <v>10</v>
      </c>
      <c r="E487" t="s">
        <v>2265</v>
      </c>
      <c r="I487" t="s">
        <v>10</v>
      </c>
      <c r="J487" t="s">
        <v>20</v>
      </c>
      <c r="K487" t="s">
        <v>347</v>
      </c>
      <c r="L487" t="s">
        <v>17</v>
      </c>
      <c r="M487" t="s">
        <v>112</v>
      </c>
      <c r="N487">
        <v>20</v>
      </c>
    </row>
    <row r="488" spans="1:14" x14ac:dyDescent="0.25">
      <c r="A488">
        <v>487</v>
      </c>
      <c r="B488">
        <v>2</v>
      </c>
      <c r="C488" t="s">
        <v>374</v>
      </c>
      <c r="D488" t="s">
        <v>10</v>
      </c>
      <c r="E488" t="s">
        <v>2265</v>
      </c>
      <c r="F488" t="s">
        <v>3491</v>
      </c>
      <c r="I488" t="s">
        <v>10</v>
      </c>
      <c r="J488" t="s">
        <v>20</v>
      </c>
      <c r="K488" t="s">
        <v>347</v>
      </c>
      <c r="L488" t="s">
        <v>17</v>
      </c>
      <c r="M488" t="s">
        <v>112</v>
      </c>
      <c r="N488">
        <v>25</v>
      </c>
    </row>
    <row r="489" spans="1:14" x14ac:dyDescent="0.25">
      <c r="A489">
        <v>488</v>
      </c>
      <c r="B489">
        <v>3</v>
      </c>
      <c r="C489" t="s">
        <v>9</v>
      </c>
      <c r="D489" t="s">
        <v>10</v>
      </c>
      <c r="I489" t="s">
        <v>10</v>
      </c>
      <c r="J489" t="s">
        <v>11</v>
      </c>
      <c r="K489" t="s">
        <v>11</v>
      </c>
      <c r="L489" t="s">
        <v>12</v>
      </c>
      <c r="M489" t="s">
        <v>13</v>
      </c>
      <c r="N489">
        <v>0</v>
      </c>
    </row>
    <row r="490" spans="1:14" x14ac:dyDescent="0.25">
      <c r="A490">
        <v>489</v>
      </c>
      <c r="B490">
        <v>3</v>
      </c>
      <c r="C490" t="s">
        <v>14</v>
      </c>
      <c r="D490" t="s">
        <v>10</v>
      </c>
      <c r="I490" t="s">
        <v>10</v>
      </c>
      <c r="J490" t="s">
        <v>11</v>
      </c>
      <c r="K490" t="s">
        <v>11</v>
      </c>
      <c r="L490" t="s">
        <v>12</v>
      </c>
      <c r="M490" t="s">
        <v>13</v>
      </c>
      <c r="N490">
        <v>0</v>
      </c>
    </row>
    <row r="491" spans="1:14" x14ac:dyDescent="0.25">
      <c r="A491">
        <v>490</v>
      </c>
      <c r="B491">
        <v>3</v>
      </c>
      <c r="C491" t="s">
        <v>375</v>
      </c>
      <c r="D491" t="s">
        <v>10</v>
      </c>
      <c r="E491" t="s">
        <v>331</v>
      </c>
      <c r="F491" t="s">
        <v>3490</v>
      </c>
      <c r="G491" t="s">
        <v>2211</v>
      </c>
      <c r="H491" t="s">
        <v>2279</v>
      </c>
      <c r="I491" t="s">
        <v>10</v>
      </c>
      <c r="J491" t="s">
        <v>11</v>
      </c>
      <c r="K491" t="s">
        <v>25</v>
      </c>
      <c r="L491" t="s">
        <v>21</v>
      </c>
      <c r="M491" t="s">
        <v>112</v>
      </c>
      <c r="N491">
        <v>15</v>
      </c>
    </row>
    <row r="492" spans="1:14" x14ac:dyDescent="0.25">
      <c r="A492">
        <v>491</v>
      </c>
      <c r="B492">
        <v>3</v>
      </c>
      <c r="C492" t="s">
        <v>432</v>
      </c>
      <c r="D492" t="s">
        <v>10</v>
      </c>
      <c r="E492" t="s">
        <v>331</v>
      </c>
      <c r="F492" t="s">
        <v>3490</v>
      </c>
      <c r="G492" t="s">
        <v>2211</v>
      </c>
      <c r="H492" t="s">
        <v>2279</v>
      </c>
      <c r="I492" t="s">
        <v>10</v>
      </c>
      <c r="J492" t="s">
        <v>11</v>
      </c>
      <c r="K492" t="s">
        <v>33</v>
      </c>
      <c r="L492" t="s">
        <v>21</v>
      </c>
      <c r="M492" t="s">
        <v>107</v>
      </c>
      <c r="N492">
        <v>15</v>
      </c>
    </row>
    <row r="493" spans="1:14" x14ac:dyDescent="0.25">
      <c r="A493">
        <v>492</v>
      </c>
      <c r="B493">
        <v>3</v>
      </c>
      <c r="C493" t="s">
        <v>59</v>
      </c>
      <c r="D493" t="s">
        <v>10</v>
      </c>
      <c r="E493" t="s">
        <v>331</v>
      </c>
      <c r="F493" t="s">
        <v>3490</v>
      </c>
      <c r="G493" t="s">
        <v>2211</v>
      </c>
      <c r="H493" t="s">
        <v>2279</v>
      </c>
      <c r="I493" t="s">
        <v>10</v>
      </c>
      <c r="J493" t="s">
        <v>33</v>
      </c>
      <c r="K493" t="s">
        <v>11</v>
      </c>
      <c r="L493" t="s">
        <v>17</v>
      </c>
      <c r="M493" t="s">
        <v>13</v>
      </c>
      <c r="N493">
        <v>15</v>
      </c>
    </row>
    <row r="494" spans="1:14" x14ac:dyDescent="0.25">
      <c r="A494">
        <v>493</v>
      </c>
      <c r="B494">
        <v>3</v>
      </c>
      <c r="C494" t="s">
        <v>433</v>
      </c>
      <c r="D494" t="s">
        <v>10</v>
      </c>
      <c r="E494" t="s">
        <v>331</v>
      </c>
      <c r="F494" t="s">
        <v>3490</v>
      </c>
      <c r="G494" t="s">
        <v>2211</v>
      </c>
      <c r="H494" t="s">
        <v>2279</v>
      </c>
      <c r="I494" t="s">
        <v>10</v>
      </c>
      <c r="J494" t="s">
        <v>11</v>
      </c>
      <c r="K494" t="s">
        <v>20</v>
      </c>
      <c r="L494" t="s">
        <v>12</v>
      </c>
      <c r="M494" t="s">
        <v>130</v>
      </c>
      <c r="N494">
        <v>10</v>
      </c>
    </row>
    <row r="495" spans="1:14" x14ac:dyDescent="0.25">
      <c r="A495">
        <v>494</v>
      </c>
      <c r="B495">
        <v>3</v>
      </c>
      <c r="C495" t="s">
        <v>60</v>
      </c>
      <c r="D495" t="s">
        <v>10</v>
      </c>
      <c r="I495" t="s">
        <v>10</v>
      </c>
      <c r="J495" t="s">
        <v>11</v>
      </c>
      <c r="K495" t="s">
        <v>25</v>
      </c>
      <c r="L495" t="s">
        <v>21</v>
      </c>
      <c r="M495" t="s">
        <v>13</v>
      </c>
      <c r="N495">
        <v>10</v>
      </c>
    </row>
    <row r="496" spans="1:14" x14ac:dyDescent="0.25">
      <c r="A496">
        <v>495</v>
      </c>
      <c r="B496">
        <v>3</v>
      </c>
      <c r="C496" t="s">
        <v>376</v>
      </c>
      <c r="D496" t="s">
        <v>10</v>
      </c>
      <c r="I496" t="s">
        <v>10</v>
      </c>
      <c r="J496" t="s">
        <v>11</v>
      </c>
      <c r="K496" t="s">
        <v>33</v>
      </c>
      <c r="L496" t="s">
        <v>21</v>
      </c>
      <c r="M496" t="s">
        <v>112</v>
      </c>
      <c r="N496">
        <v>15</v>
      </c>
    </row>
    <row r="497" spans="1:14" x14ac:dyDescent="0.25">
      <c r="A497">
        <v>496</v>
      </c>
      <c r="B497">
        <v>3</v>
      </c>
      <c r="C497" t="s">
        <v>61</v>
      </c>
      <c r="D497" t="s">
        <v>10</v>
      </c>
      <c r="I497" t="s">
        <v>10</v>
      </c>
      <c r="J497" t="s">
        <v>33</v>
      </c>
      <c r="K497" t="s">
        <v>11</v>
      </c>
      <c r="L497" t="s">
        <v>17</v>
      </c>
      <c r="M497" t="s">
        <v>13</v>
      </c>
      <c r="N497">
        <v>15</v>
      </c>
    </row>
    <row r="498" spans="1:14" x14ac:dyDescent="0.25">
      <c r="A498">
        <v>497</v>
      </c>
      <c r="B498">
        <v>3</v>
      </c>
      <c r="C498" t="s">
        <v>62</v>
      </c>
      <c r="D498" t="s">
        <v>10</v>
      </c>
      <c r="I498" t="s">
        <v>10</v>
      </c>
      <c r="J498" t="s">
        <v>11</v>
      </c>
      <c r="K498" t="s">
        <v>25</v>
      </c>
      <c r="L498" t="s">
        <v>26</v>
      </c>
      <c r="M498" t="s">
        <v>13</v>
      </c>
      <c r="N498">
        <v>10</v>
      </c>
    </row>
    <row r="499" spans="1:14" x14ac:dyDescent="0.25">
      <c r="A499">
        <v>498</v>
      </c>
      <c r="B499">
        <v>3</v>
      </c>
      <c r="C499" t="s">
        <v>63</v>
      </c>
      <c r="D499" t="s">
        <v>10</v>
      </c>
      <c r="E499" t="s">
        <v>3494</v>
      </c>
      <c r="I499" t="s">
        <v>10</v>
      </c>
      <c r="J499" t="s">
        <v>25</v>
      </c>
      <c r="K499" t="s">
        <v>25</v>
      </c>
      <c r="L499" t="s">
        <v>26</v>
      </c>
      <c r="M499" t="s">
        <v>13</v>
      </c>
      <c r="N499">
        <v>10</v>
      </c>
    </row>
    <row r="500" spans="1:14" x14ac:dyDescent="0.25">
      <c r="A500">
        <v>499</v>
      </c>
      <c r="B500">
        <v>3</v>
      </c>
      <c r="C500" t="s">
        <v>377</v>
      </c>
      <c r="D500" t="s">
        <v>10</v>
      </c>
      <c r="E500" t="s">
        <v>2474</v>
      </c>
      <c r="I500" t="s">
        <v>10</v>
      </c>
      <c r="J500" t="s">
        <v>11</v>
      </c>
      <c r="K500" t="s">
        <v>20</v>
      </c>
      <c r="L500" t="s">
        <v>21</v>
      </c>
      <c r="M500" t="s">
        <v>112</v>
      </c>
      <c r="N500">
        <v>10</v>
      </c>
    </row>
    <row r="501" spans="1:14" x14ac:dyDescent="0.25">
      <c r="A501">
        <v>500</v>
      </c>
      <c r="B501">
        <v>3</v>
      </c>
      <c r="C501" t="s">
        <v>64</v>
      </c>
      <c r="D501" t="s">
        <v>10</v>
      </c>
      <c r="E501" t="s">
        <v>3488</v>
      </c>
      <c r="I501" t="s">
        <v>10</v>
      </c>
      <c r="J501" t="s">
        <v>11</v>
      </c>
      <c r="K501" t="s">
        <v>25</v>
      </c>
      <c r="L501" t="s">
        <v>21</v>
      </c>
      <c r="M501" t="s">
        <v>13</v>
      </c>
      <c r="N501">
        <v>10</v>
      </c>
    </row>
    <row r="502" spans="1:14" x14ac:dyDescent="0.25">
      <c r="A502">
        <v>501</v>
      </c>
      <c r="B502">
        <v>3</v>
      </c>
      <c r="C502" t="s">
        <v>378</v>
      </c>
      <c r="D502" t="s">
        <v>10</v>
      </c>
      <c r="E502" t="s">
        <v>3494</v>
      </c>
      <c r="I502" t="s">
        <v>10</v>
      </c>
      <c r="J502" t="s">
        <v>25</v>
      </c>
      <c r="K502" t="s">
        <v>25</v>
      </c>
      <c r="L502" t="s">
        <v>17</v>
      </c>
      <c r="M502" t="s">
        <v>112</v>
      </c>
      <c r="N502">
        <v>10</v>
      </c>
    </row>
    <row r="503" spans="1:14" x14ac:dyDescent="0.25">
      <c r="A503">
        <v>502</v>
      </c>
      <c r="B503">
        <v>3</v>
      </c>
      <c r="C503" t="s">
        <v>65</v>
      </c>
      <c r="D503" t="s">
        <v>10</v>
      </c>
      <c r="E503" t="s">
        <v>3494</v>
      </c>
      <c r="F503" t="s">
        <v>2407</v>
      </c>
      <c r="I503" t="s">
        <v>10</v>
      </c>
      <c r="J503" t="s">
        <v>11</v>
      </c>
      <c r="K503" t="s">
        <v>25</v>
      </c>
      <c r="L503" t="s">
        <v>12</v>
      </c>
      <c r="M503" t="s">
        <v>13</v>
      </c>
      <c r="N503">
        <v>5</v>
      </c>
    </row>
    <row r="504" spans="1:14" x14ac:dyDescent="0.25">
      <c r="A504">
        <v>503</v>
      </c>
      <c r="B504">
        <v>3</v>
      </c>
      <c r="C504" t="s">
        <v>66</v>
      </c>
      <c r="D504" t="s">
        <v>10</v>
      </c>
      <c r="I504" t="s">
        <v>10</v>
      </c>
      <c r="J504" t="s">
        <v>25</v>
      </c>
      <c r="K504" t="s">
        <v>25</v>
      </c>
      <c r="L504" t="s">
        <v>21</v>
      </c>
      <c r="M504" t="s">
        <v>13</v>
      </c>
      <c r="N504">
        <v>10</v>
      </c>
    </row>
    <row r="505" spans="1:14" x14ac:dyDescent="0.25">
      <c r="A505">
        <v>504</v>
      </c>
      <c r="B505">
        <v>3</v>
      </c>
      <c r="C505" t="s">
        <v>310</v>
      </c>
      <c r="D505" t="s">
        <v>10</v>
      </c>
      <c r="E505" t="s">
        <v>2326</v>
      </c>
      <c r="I505" t="s">
        <v>10</v>
      </c>
      <c r="J505" t="s">
        <v>25</v>
      </c>
      <c r="K505" t="s">
        <v>11</v>
      </c>
      <c r="L505" t="s">
        <v>26</v>
      </c>
      <c r="M505" t="s">
        <v>112</v>
      </c>
      <c r="N505">
        <v>5</v>
      </c>
    </row>
    <row r="506" spans="1:14" x14ac:dyDescent="0.25">
      <c r="A506">
        <v>505</v>
      </c>
      <c r="B506">
        <v>3</v>
      </c>
      <c r="C506" t="s">
        <v>311</v>
      </c>
      <c r="D506" t="s">
        <v>10</v>
      </c>
      <c r="E506" t="s">
        <v>2326</v>
      </c>
      <c r="I506" t="s">
        <v>10</v>
      </c>
      <c r="J506" t="s">
        <v>11</v>
      </c>
      <c r="K506" t="s">
        <v>11</v>
      </c>
      <c r="L506" t="s">
        <v>21</v>
      </c>
      <c r="M506" t="s">
        <v>112</v>
      </c>
      <c r="N506">
        <v>5</v>
      </c>
    </row>
    <row r="507" spans="1:14" x14ac:dyDescent="0.25">
      <c r="A507">
        <v>506</v>
      </c>
      <c r="B507">
        <v>3</v>
      </c>
      <c r="C507" t="s">
        <v>379</v>
      </c>
      <c r="D507" t="s">
        <v>10</v>
      </c>
      <c r="E507" t="s">
        <v>2476</v>
      </c>
      <c r="I507" t="s">
        <v>10</v>
      </c>
      <c r="J507" t="s">
        <v>11</v>
      </c>
      <c r="K507" t="s">
        <v>20</v>
      </c>
      <c r="L507" t="s">
        <v>21</v>
      </c>
      <c r="M507" t="s">
        <v>112</v>
      </c>
      <c r="N507">
        <v>10</v>
      </c>
    </row>
    <row r="508" spans="1:14" x14ac:dyDescent="0.25">
      <c r="A508">
        <v>507</v>
      </c>
      <c r="B508">
        <v>3</v>
      </c>
      <c r="C508" t="s">
        <v>67</v>
      </c>
      <c r="D508" t="s">
        <v>10</v>
      </c>
      <c r="I508" t="s">
        <v>10</v>
      </c>
      <c r="J508" t="s">
        <v>25</v>
      </c>
      <c r="K508" t="s">
        <v>25</v>
      </c>
      <c r="L508" t="s">
        <v>21</v>
      </c>
      <c r="M508" t="s">
        <v>13</v>
      </c>
      <c r="N508">
        <v>10</v>
      </c>
    </row>
    <row r="509" spans="1:14" x14ac:dyDescent="0.25">
      <c r="A509">
        <v>508</v>
      </c>
      <c r="B509">
        <v>3</v>
      </c>
      <c r="C509" t="s">
        <v>380</v>
      </c>
      <c r="D509" t="s">
        <v>10</v>
      </c>
      <c r="I509" t="s">
        <v>10</v>
      </c>
      <c r="J509" t="s">
        <v>11</v>
      </c>
      <c r="K509" t="s">
        <v>11</v>
      </c>
      <c r="L509" t="s">
        <v>21</v>
      </c>
      <c r="M509" t="s">
        <v>112</v>
      </c>
      <c r="N509">
        <v>10</v>
      </c>
    </row>
    <row r="510" spans="1:14" x14ac:dyDescent="0.25">
      <c r="A510">
        <v>509</v>
      </c>
      <c r="B510">
        <v>3</v>
      </c>
      <c r="C510" t="s">
        <v>434</v>
      </c>
      <c r="D510" t="s">
        <v>10</v>
      </c>
      <c r="I510" t="s">
        <v>10</v>
      </c>
      <c r="J510" t="s">
        <v>11</v>
      </c>
      <c r="K510" t="s">
        <v>33</v>
      </c>
      <c r="L510" t="s">
        <v>26</v>
      </c>
      <c r="M510" t="s">
        <v>435</v>
      </c>
      <c r="N510">
        <v>15</v>
      </c>
    </row>
    <row r="511" spans="1:14" x14ac:dyDescent="0.25">
      <c r="A511">
        <v>510</v>
      </c>
      <c r="B511">
        <v>3</v>
      </c>
      <c r="C511" t="s">
        <v>381</v>
      </c>
      <c r="D511" t="s">
        <v>10</v>
      </c>
      <c r="I511" t="s">
        <v>10</v>
      </c>
      <c r="J511" t="s">
        <v>33</v>
      </c>
      <c r="K511" t="s">
        <v>11</v>
      </c>
      <c r="L511" t="s">
        <v>21</v>
      </c>
      <c r="M511" t="s">
        <v>112</v>
      </c>
      <c r="N511">
        <v>10</v>
      </c>
    </row>
    <row r="512" spans="1:14" x14ac:dyDescent="0.25">
      <c r="A512">
        <v>511</v>
      </c>
      <c r="B512">
        <v>3</v>
      </c>
      <c r="C512" t="s">
        <v>436</v>
      </c>
      <c r="D512" t="s">
        <v>10</v>
      </c>
      <c r="E512" t="s">
        <v>2342</v>
      </c>
      <c r="I512" t="s">
        <v>10</v>
      </c>
      <c r="J512" t="s">
        <v>11</v>
      </c>
      <c r="K512" t="s">
        <v>33</v>
      </c>
      <c r="L512" t="s">
        <v>26</v>
      </c>
      <c r="M512" t="s">
        <v>110</v>
      </c>
      <c r="N512">
        <v>20</v>
      </c>
    </row>
    <row r="513" spans="1:14" x14ac:dyDescent="0.25">
      <c r="A513">
        <v>512</v>
      </c>
      <c r="B513">
        <v>3</v>
      </c>
      <c r="C513" t="s">
        <v>382</v>
      </c>
      <c r="D513" t="s">
        <v>10</v>
      </c>
      <c r="E513" t="s">
        <v>2342</v>
      </c>
      <c r="I513" t="s">
        <v>10</v>
      </c>
      <c r="J513" t="s">
        <v>33</v>
      </c>
      <c r="K513" t="s">
        <v>11</v>
      </c>
      <c r="L513" t="s">
        <v>21</v>
      </c>
      <c r="M513" t="s">
        <v>112</v>
      </c>
      <c r="N513">
        <v>15</v>
      </c>
    </row>
    <row r="514" spans="1:14" x14ac:dyDescent="0.25">
      <c r="A514">
        <v>513</v>
      </c>
      <c r="B514">
        <v>3</v>
      </c>
      <c r="C514" t="s">
        <v>383</v>
      </c>
      <c r="D514" t="s">
        <v>10</v>
      </c>
      <c r="E514" t="s">
        <v>3488</v>
      </c>
      <c r="F514" t="s">
        <v>2474</v>
      </c>
      <c r="I514" t="s">
        <v>10</v>
      </c>
      <c r="J514" t="s">
        <v>11</v>
      </c>
      <c r="K514" t="s">
        <v>33</v>
      </c>
      <c r="L514" t="s">
        <v>21</v>
      </c>
      <c r="M514" t="s">
        <v>112</v>
      </c>
      <c r="N514">
        <v>15</v>
      </c>
    </row>
    <row r="515" spans="1:14" x14ac:dyDescent="0.25">
      <c r="A515">
        <v>514</v>
      </c>
      <c r="B515">
        <v>3</v>
      </c>
      <c r="C515" t="s">
        <v>68</v>
      </c>
      <c r="D515" t="s">
        <v>10</v>
      </c>
      <c r="E515" t="s">
        <v>3487</v>
      </c>
      <c r="I515" t="s">
        <v>10</v>
      </c>
      <c r="J515" t="s">
        <v>33</v>
      </c>
      <c r="K515" t="s">
        <v>11</v>
      </c>
      <c r="L515" t="s">
        <v>17</v>
      </c>
      <c r="M515" t="s">
        <v>13</v>
      </c>
      <c r="N515">
        <v>10</v>
      </c>
    </row>
    <row r="516" spans="1:14" x14ac:dyDescent="0.25">
      <c r="A516">
        <v>515</v>
      </c>
      <c r="B516">
        <v>3</v>
      </c>
      <c r="C516" t="s">
        <v>384</v>
      </c>
      <c r="D516" t="s">
        <v>10</v>
      </c>
      <c r="E516" t="s">
        <v>3488</v>
      </c>
      <c r="F516" t="s">
        <v>2474</v>
      </c>
      <c r="I516" t="s">
        <v>10</v>
      </c>
      <c r="J516" t="s">
        <v>11</v>
      </c>
      <c r="K516" t="s">
        <v>25</v>
      </c>
      <c r="L516" t="s">
        <v>21</v>
      </c>
      <c r="M516" t="s">
        <v>112</v>
      </c>
      <c r="N516">
        <v>15</v>
      </c>
    </row>
    <row r="517" spans="1:14" x14ac:dyDescent="0.25">
      <c r="A517">
        <v>516</v>
      </c>
      <c r="B517">
        <v>3</v>
      </c>
      <c r="C517" t="s">
        <v>69</v>
      </c>
      <c r="D517" t="s">
        <v>10</v>
      </c>
      <c r="I517" t="s">
        <v>10</v>
      </c>
      <c r="J517" t="s">
        <v>25</v>
      </c>
      <c r="K517" t="s">
        <v>11</v>
      </c>
      <c r="L517" t="s">
        <v>21</v>
      </c>
      <c r="M517" t="s">
        <v>13</v>
      </c>
      <c r="N517">
        <v>10</v>
      </c>
    </row>
    <row r="518" spans="1:14" x14ac:dyDescent="0.25">
      <c r="A518">
        <v>517</v>
      </c>
      <c r="B518">
        <v>3</v>
      </c>
      <c r="C518" t="s">
        <v>70</v>
      </c>
      <c r="D518" t="s">
        <v>10</v>
      </c>
      <c r="E518" t="s">
        <v>3501</v>
      </c>
      <c r="F518" t="s">
        <v>3490</v>
      </c>
      <c r="I518" t="s">
        <v>10</v>
      </c>
      <c r="J518" t="s">
        <v>25</v>
      </c>
      <c r="K518" t="s">
        <v>11</v>
      </c>
      <c r="L518" t="s">
        <v>17</v>
      </c>
      <c r="M518" t="s">
        <v>13</v>
      </c>
      <c r="N518">
        <v>5</v>
      </c>
    </row>
    <row r="519" spans="1:14" x14ac:dyDescent="0.25">
      <c r="A519">
        <v>518</v>
      </c>
      <c r="B519">
        <v>3</v>
      </c>
      <c r="C519" t="s">
        <v>71</v>
      </c>
      <c r="D519" t="s">
        <v>10</v>
      </c>
      <c r="I519" t="s">
        <v>10</v>
      </c>
      <c r="J519" t="s">
        <v>11</v>
      </c>
      <c r="K519" t="s">
        <v>11</v>
      </c>
      <c r="L519" t="s">
        <v>17</v>
      </c>
      <c r="M519" t="s">
        <v>13</v>
      </c>
      <c r="N519">
        <v>5</v>
      </c>
    </row>
    <row r="520" spans="1:14" x14ac:dyDescent="0.25">
      <c r="A520">
        <v>519</v>
      </c>
      <c r="B520">
        <v>3</v>
      </c>
      <c r="C520" t="s">
        <v>72</v>
      </c>
      <c r="D520" t="s">
        <v>10</v>
      </c>
      <c r="E520" t="s">
        <v>3514</v>
      </c>
      <c r="F520" t="s">
        <v>2442</v>
      </c>
      <c r="G520" t="s">
        <v>2221</v>
      </c>
      <c r="I520" t="s">
        <v>10</v>
      </c>
      <c r="J520" t="s">
        <v>11</v>
      </c>
      <c r="K520" t="s">
        <v>11</v>
      </c>
      <c r="L520" t="s">
        <v>21</v>
      </c>
      <c r="M520" t="s">
        <v>13</v>
      </c>
      <c r="N520">
        <v>10</v>
      </c>
    </row>
    <row r="521" spans="1:14" x14ac:dyDescent="0.25">
      <c r="A521">
        <v>520</v>
      </c>
      <c r="B521">
        <v>3</v>
      </c>
      <c r="C521" t="s">
        <v>73</v>
      </c>
      <c r="D521" t="s">
        <v>10</v>
      </c>
      <c r="E521" t="s">
        <v>472</v>
      </c>
      <c r="F521" t="s">
        <v>3487</v>
      </c>
      <c r="I521" t="s">
        <v>10</v>
      </c>
      <c r="J521" t="s">
        <v>11</v>
      </c>
      <c r="K521" t="s">
        <v>11</v>
      </c>
      <c r="L521" t="s">
        <v>17</v>
      </c>
      <c r="M521" t="s">
        <v>13</v>
      </c>
      <c r="N521">
        <v>10</v>
      </c>
    </row>
    <row r="522" spans="1:14" x14ac:dyDescent="0.25">
      <c r="A522">
        <v>521</v>
      </c>
      <c r="B522">
        <v>3</v>
      </c>
      <c r="C522" t="s">
        <v>385</v>
      </c>
      <c r="D522" t="s">
        <v>10</v>
      </c>
      <c r="E522" t="s">
        <v>2409</v>
      </c>
      <c r="I522" t="s">
        <v>10</v>
      </c>
      <c r="J522" t="s">
        <v>11</v>
      </c>
      <c r="K522" t="s">
        <v>11</v>
      </c>
      <c r="L522" t="s">
        <v>17</v>
      </c>
      <c r="M522" t="s">
        <v>112</v>
      </c>
      <c r="N522">
        <v>10</v>
      </c>
    </row>
    <row r="523" spans="1:14" x14ac:dyDescent="0.25">
      <c r="A523">
        <v>522</v>
      </c>
      <c r="B523">
        <v>3</v>
      </c>
      <c r="C523" t="s">
        <v>74</v>
      </c>
      <c r="D523" t="s">
        <v>10</v>
      </c>
      <c r="E523" t="s">
        <v>2310</v>
      </c>
      <c r="I523" t="s">
        <v>10</v>
      </c>
      <c r="J523" t="s">
        <v>11</v>
      </c>
      <c r="K523" t="s">
        <v>11</v>
      </c>
      <c r="L523" t="s">
        <v>17</v>
      </c>
      <c r="M523" t="s">
        <v>13</v>
      </c>
      <c r="N523">
        <v>5</v>
      </c>
    </row>
    <row r="524" spans="1:14" x14ac:dyDescent="0.25">
      <c r="A524">
        <v>523</v>
      </c>
      <c r="B524">
        <v>3</v>
      </c>
      <c r="C524" t="s">
        <v>386</v>
      </c>
      <c r="D524" t="s">
        <v>10</v>
      </c>
      <c r="E524" t="s">
        <v>2474</v>
      </c>
      <c r="F524" t="s">
        <v>3494</v>
      </c>
      <c r="I524" t="s">
        <v>10</v>
      </c>
      <c r="J524" t="s">
        <v>11</v>
      </c>
      <c r="K524" t="s">
        <v>25</v>
      </c>
      <c r="L524" t="s">
        <v>17</v>
      </c>
      <c r="M524" t="s">
        <v>112</v>
      </c>
      <c r="N524">
        <v>10</v>
      </c>
    </row>
    <row r="525" spans="1:14" x14ac:dyDescent="0.25">
      <c r="A525">
        <v>524</v>
      </c>
      <c r="B525">
        <v>3</v>
      </c>
      <c r="C525" t="s">
        <v>75</v>
      </c>
      <c r="D525" t="s">
        <v>10</v>
      </c>
      <c r="E525" t="s">
        <v>2434</v>
      </c>
      <c r="I525" t="s">
        <v>10</v>
      </c>
      <c r="J525" t="s">
        <v>11</v>
      </c>
      <c r="K525" t="s">
        <v>25</v>
      </c>
      <c r="L525" t="s">
        <v>12</v>
      </c>
      <c r="M525" t="s">
        <v>13</v>
      </c>
      <c r="N525">
        <v>0</v>
      </c>
    </row>
    <row r="526" spans="1:14" x14ac:dyDescent="0.25">
      <c r="A526">
        <v>525</v>
      </c>
      <c r="B526">
        <v>3</v>
      </c>
      <c r="C526" t="s">
        <v>76</v>
      </c>
      <c r="D526" t="s">
        <v>10</v>
      </c>
      <c r="I526" t="s">
        <v>10</v>
      </c>
      <c r="J526" t="s">
        <v>11</v>
      </c>
      <c r="K526" t="s">
        <v>11</v>
      </c>
      <c r="L526" t="s">
        <v>12</v>
      </c>
      <c r="M526" t="s">
        <v>13</v>
      </c>
      <c r="N526">
        <v>0</v>
      </c>
    </row>
    <row r="527" spans="1:14" x14ac:dyDescent="0.25">
      <c r="A527">
        <v>526</v>
      </c>
      <c r="B527">
        <v>4</v>
      </c>
      <c r="C527" t="s">
        <v>9</v>
      </c>
      <c r="D527" t="s">
        <v>10</v>
      </c>
      <c r="I527" t="s">
        <v>10</v>
      </c>
      <c r="J527" t="s">
        <v>11</v>
      </c>
      <c r="K527" t="s">
        <v>11</v>
      </c>
      <c r="L527" t="s">
        <v>12</v>
      </c>
      <c r="M527" t="s">
        <v>13</v>
      </c>
      <c r="N527">
        <v>0</v>
      </c>
    </row>
    <row r="528" spans="1:14" x14ac:dyDescent="0.25">
      <c r="A528">
        <v>527</v>
      </c>
      <c r="B528">
        <v>4</v>
      </c>
      <c r="C528" t="s">
        <v>14</v>
      </c>
      <c r="D528" t="s">
        <v>10</v>
      </c>
      <c r="I528" t="s">
        <v>10</v>
      </c>
      <c r="J528" t="s">
        <v>11</v>
      </c>
      <c r="K528" t="s">
        <v>11</v>
      </c>
      <c r="L528" t="s">
        <v>12</v>
      </c>
      <c r="M528" t="s">
        <v>13</v>
      </c>
      <c r="N528">
        <v>0</v>
      </c>
    </row>
    <row r="529" spans="1:14" x14ac:dyDescent="0.25">
      <c r="A529">
        <v>528</v>
      </c>
      <c r="B529">
        <v>4</v>
      </c>
      <c r="C529" t="s">
        <v>387</v>
      </c>
      <c r="D529" t="s">
        <v>10</v>
      </c>
      <c r="I529" t="s">
        <v>10</v>
      </c>
      <c r="J529" t="s">
        <v>11</v>
      </c>
      <c r="K529" t="s">
        <v>20</v>
      </c>
      <c r="L529" t="s">
        <v>21</v>
      </c>
      <c r="M529" t="s">
        <v>112</v>
      </c>
      <c r="N529">
        <v>15</v>
      </c>
    </row>
    <row r="530" spans="1:14" x14ac:dyDescent="0.25">
      <c r="A530">
        <v>529</v>
      </c>
      <c r="B530">
        <v>4</v>
      </c>
      <c r="C530" t="s">
        <v>77</v>
      </c>
      <c r="D530" t="s">
        <v>10</v>
      </c>
      <c r="E530" t="s">
        <v>3491</v>
      </c>
      <c r="I530" t="s">
        <v>10</v>
      </c>
      <c r="J530" t="s">
        <v>11</v>
      </c>
      <c r="K530" t="s">
        <v>11</v>
      </c>
      <c r="L530" t="s">
        <v>12</v>
      </c>
      <c r="M530" t="s">
        <v>13</v>
      </c>
      <c r="N530">
        <v>0</v>
      </c>
    </row>
    <row r="531" spans="1:14" x14ac:dyDescent="0.25">
      <c r="A531">
        <v>530</v>
      </c>
      <c r="B531">
        <v>4</v>
      </c>
      <c r="C531" t="s">
        <v>78</v>
      </c>
      <c r="D531" t="s">
        <v>10</v>
      </c>
      <c r="E531" t="s">
        <v>2407</v>
      </c>
      <c r="I531" t="s">
        <v>10</v>
      </c>
      <c r="J531" t="s">
        <v>33</v>
      </c>
      <c r="K531" t="s">
        <v>11</v>
      </c>
      <c r="L531" t="s">
        <v>17</v>
      </c>
      <c r="M531" t="s">
        <v>13</v>
      </c>
      <c r="N531">
        <v>10</v>
      </c>
    </row>
    <row r="532" spans="1:14" x14ac:dyDescent="0.25">
      <c r="A532">
        <v>531</v>
      </c>
      <c r="B532">
        <v>4</v>
      </c>
      <c r="C532" t="s">
        <v>437</v>
      </c>
      <c r="D532" t="s">
        <v>10</v>
      </c>
      <c r="I532" t="s">
        <v>10</v>
      </c>
      <c r="J532" t="s">
        <v>11</v>
      </c>
      <c r="K532" t="s">
        <v>20</v>
      </c>
      <c r="L532" t="s">
        <v>21</v>
      </c>
      <c r="M532" t="s">
        <v>130</v>
      </c>
      <c r="N532">
        <v>10</v>
      </c>
    </row>
    <row r="533" spans="1:14" x14ac:dyDescent="0.25">
      <c r="A533">
        <v>532</v>
      </c>
      <c r="B533">
        <v>4</v>
      </c>
      <c r="C533" t="s">
        <v>438</v>
      </c>
      <c r="D533" t="s">
        <v>10</v>
      </c>
      <c r="I533" t="s">
        <v>10</v>
      </c>
      <c r="J533" t="s">
        <v>11</v>
      </c>
      <c r="K533" t="s">
        <v>347</v>
      </c>
      <c r="L533" t="s">
        <v>26</v>
      </c>
      <c r="M533" t="s">
        <v>107</v>
      </c>
      <c r="N533">
        <v>20</v>
      </c>
    </row>
    <row r="534" spans="1:14" x14ac:dyDescent="0.25">
      <c r="A534">
        <v>533</v>
      </c>
      <c r="B534">
        <v>4</v>
      </c>
      <c r="C534" t="s">
        <v>79</v>
      </c>
      <c r="D534" t="s">
        <v>10</v>
      </c>
      <c r="I534" t="s">
        <v>10</v>
      </c>
      <c r="J534" t="s">
        <v>11</v>
      </c>
      <c r="K534" t="s">
        <v>25</v>
      </c>
      <c r="L534" t="s">
        <v>26</v>
      </c>
      <c r="M534" t="s">
        <v>13</v>
      </c>
      <c r="N534">
        <v>10</v>
      </c>
    </row>
    <row r="535" spans="1:14" x14ac:dyDescent="0.25">
      <c r="A535">
        <v>534</v>
      </c>
      <c r="B535">
        <v>4</v>
      </c>
      <c r="C535" t="s">
        <v>80</v>
      </c>
      <c r="D535" t="s">
        <v>10</v>
      </c>
      <c r="I535" t="s">
        <v>10</v>
      </c>
      <c r="J535" t="s">
        <v>11</v>
      </c>
      <c r="K535" t="s">
        <v>20</v>
      </c>
      <c r="L535" t="s">
        <v>21</v>
      </c>
      <c r="M535" t="s">
        <v>13</v>
      </c>
      <c r="N535">
        <v>10</v>
      </c>
    </row>
    <row r="536" spans="1:14" x14ac:dyDescent="0.25">
      <c r="A536">
        <v>535</v>
      </c>
      <c r="B536">
        <v>4</v>
      </c>
      <c r="C536" t="s">
        <v>81</v>
      </c>
      <c r="D536" t="s">
        <v>10</v>
      </c>
      <c r="I536" t="s">
        <v>10</v>
      </c>
      <c r="J536" t="s">
        <v>25</v>
      </c>
      <c r="K536" t="s">
        <v>11</v>
      </c>
      <c r="L536" t="s">
        <v>17</v>
      </c>
      <c r="M536" t="s">
        <v>13</v>
      </c>
      <c r="N536">
        <v>10</v>
      </c>
    </row>
    <row r="537" spans="1:14" x14ac:dyDescent="0.25">
      <c r="A537">
        <v>536</v>
      </c>
      <c r="B537">
        <v>4</v>
      </c>
      <c r="C537" t="s">
        <v>82</v>
      </c>
      <c r="D537" t="s">
        <v>10</v>
      </c>
      <c r="I537" t="s">
        <v>10</v>
      </c>
      <c r="J537" t="s">
        <v>11</v>
      </c>
      <c r="K537" t="s">
        <v>11</v>
      </c>
      <c r="L537" t="s">
        <v>17</v>
      </c>
      <c r="M537" t="s">
        <v>13</v>
      </c>
      <c r="N537">
        <v>5</v>
      </c>
    </row>
    <row r="538" spans="1:14" x14ac:dyDescent="0.25">
      <c r="A538">
        <v>537</v>
      </c>
      <c r="B538">
        <v>4</v>
      </c>
      <c r="C538" t="s">
        <v>319</v>
      </c>
      <c r="D538" t="s">
        <v>10</v>
      </c>
      <c r="I538" t="s">
        <v>10</v>
      </c>
      <c r="J538" t="s">
        <v>11</v>
      </c>
      <c r="K538" t="s">
        <v>23</v>
      </c>
      <c r="L538" t="s">
        <v>26</v>
      </c>
      <c r="M538" t="s">
        <v>112</v>
      </c>
      <c r="N538">
        <v>10</v>
      </c>
    </row>
    <row r="539" spans="1:14" x14ac:dyDescent="0.25">
      <c r="A539">
        <v>538</v>
      </c>
      <c r="B539">
        <v>4</v>
      </c>
      <c r="C539" t="s">
        <v>439</v>
      </c>
      <c r="D539" t="s">
        <v>10</v>
      </c>
      <c r="I539" t="s">
        <v>10</v>
      </c>
      <c r="J539" t="s">
        <v>11</v>
      </c>
      <c r="K539" t="s">
        <v>11</v>
      </c>
      <c r="L539" t="s">
        <v>21</v>
      </c>
      <c r="M539" t="s">
        <v>107</v>
      </c>
      <c r="N539">
        <v>15</v>
      </c>
    </row>
    <row r="540" spans="1:14" x14ac:dyDescent="0.25">
      <c r="A540">
        <v>539</v>
      </c>
      <c r="B540">
        <v>4</v>
      </c>
      <c r="C540" t="s">
        <v>83</v>
      </c>
      <c r="D540" t="s">
        <v>10</v>
      </c>
      <c r="I540" t="s">
        <v>10</v>
      </c>
      <c r="J540" t="s">
        <v>11</v>
      </c>
      <c r="K540" t="s">
        <v>11</v>
      </c>
      <c r="L540" t="s">
        <v>12</v>
      </c>
      <c r="M540" t="s">
        <v>13</v>
      </c>
      <c r="N540">
        <v>0</v>
      </c>
    </row>
    <row r="541" spans="1:14" x14ac:dyDescent="0.25">
      <c r="A541">
        <v>540</v>
      </c>
      <c r="B541">
        <v>4</v>
      </c>
      <c r="C541" t="s">
        <v>321</v>
      </c>
      <c r="D541" t="s">
        <v>10</v>
      </c>
      <c r="I541" t="s">
        <v>10</v>
      </c>
      <c r="J541" t="s">
        <v>11</v>
      </c>
      <c r="K541" t="s">
        <v>25</v>
      </c>
      <c r="L541" t="s">
        <v>21</v>
      </c>
      <c r="M541" t="s">
        <v>112</v>
      </c>
      <c r="N541">
        <v>10</v>
      </c>
    </row>
    <row r="542" spans="1:14" x14ac:dyDescent="0.25">
      <c r="A542">
        <v>541</v>
      </c>
      <c r="B542">
        <v>4</v>
      </c>
      <c r="C542" t="s">
        <v>84</v>
      </c>
      <c r="D542" t="s">
        <v>10</v>
      </c>
      <c r="I542" t="s">
        <v>10</v>
      </c>
      <c r="J542" t="s">
        <v>11</v>
      </c>
      <c r="K542" t="s">
        <v>25</v>
      </c>
      <c r="L542" t="s">
        <v>21</v>
      </c>
      <c r="M542" t="s">
        <v>13</v>
      </c>
      <c r="N542">
        <v>10</v>
      </c>
    </row>
    <row r="543" spans="1:14" x14ac:dyDescent="0.25">
      <c r="A543">
        <v>542</v>
      </c>
      <c r="B543">
        <v>4</v>
      </c>
      <c r="C543" t="s">
        <v>440</v>
      </c>
      <c r="D543" t="s">
        <v>10</v>
      </c>
      <c r="I543" t="s">
        <v>10</v>
      </c>
      <c r="J543" t="s">
        <v>11</v>
      </c>
      <c r="K543" t="s">
        <v>33</v>
      </c>
      <c r="L543" t="s">
        <v>26</v>
      </c>
      <c r="M543" t="s">
        <v>107</v>
      </c>
      <c r="N543">
        <v>10</v>
      </c>
    </row>
    <row r="544" spans="1:14" x14ac:dyDescent="0.25">
      <c r="A544">
        <v>543</v>
      </c>
      <c r="B544">
        <v>4</v>
      </c>
      <c r="C544" t="s">
        <v>85</v>
      </c>
      <c r="D544" t="s">
        <v>10</v>
      </c>
      <c r="I544" t="s">
        <v>10</v>
      </c>
      <c r="J544" t="s">
        <v>33</v>
      </c>
      <c r="K544" t="s">
        <v>11</v>
      </c>
      <c r="L544" t="s">
        <v>17</v>
      </c>
      <c r="M544" t="s">
        <v>13</v>
      </c>
      <c r="N544">
        <v>10</v>
      </c>
    </row>
    <row r="545" spans="1:14" x14ac:dyDescent="0.25">
      <c r="A545">
        <v>544</v>
      </c>
      <c r="B545">
        <v>4</v>
      </c>
      <c r="C545" t="s">
        <v>388</v>
      </c>
      <c r="D545" t="s">
        <v>10</v>
      </c>
      <c r="I545" t="s">
        <v>10</v>
      </c>
      <c r="J545" t="s">
        <v>11</v>
      </c>
      <c r="K545" t="s">
        <v>347</v>
      </c>
      <c r="L545" t="s">
        <v>17</v>
      </c>
      <c r="M545" t="s">
        <v>112</v>
      </c>
      <c r="N545">
        <v>10</v>
      </c>
    </row>
    <row r="546" spans="1:14" x14ac:dyDescent="0.25">
      <c r="A546">
        <v>545</v>
      </c>
      <c r="B546">
        <v>4</v>
      </c>
      <c r="C546" t="s">
        <v>389</v>
      </c>
      <c r="D546" t="s">
        <v>10</v>
      </c>
      <c r="E546" t="s">
        <v>2407</v>
      </c>
      <c r="F546" t="s">
        <v>2261</v>
      </c>
      <c r="I546" t="s">
        <v>10</v>
      </c>
      <c r="J546" t="s">
        <v>11</v>
      </c>
      <c r="K546" t="s">
        <v>33</v>
      </c>
      <c r="L546" t="s">
        <v>26</v>
      </c>
      <c r="M546" t="s">
        <v>112</v>
      </c>
      <c r="N546">
        <v>15</v>
      </c>
    </row>
    <row r="547" spans="1:14" x14ac:dyDescent="0.25">
      <c r="A547">
        <v>546</v>
      </c>
      <c r="B547">
        <v>4</v>
      </c>
      <c r="C547" t="s">
        <v>86</v>
      </c>
      <c r="D547" t="s">
        <v>10</v>
      </c>
      <c r="I547" t="s">
        <v>10</v>
      </c>
      <c r="J547" t="s">
        <v>33</v>
      </c>
      <c r="K547" t="s">
        <v>11</v>
      </c>
      <c r="L547" t="s">
        <v>12</v>
      </c>
      <c r="M547" t="s">
        <v>13</v>
      </c>
      <c r="N547">
        <v>5</v>
      </c>
    </row>
    <row r="548" spans="1:14" x14ac:dyDescent="0.25">
      <c r="A548">
        <v>547</v>
      </c>
      <c r="B548">
        <v>5</v>
      </c>
      <c r="C548" t="s">
        <v>9</v>
      </c>
      <c r="D548" t="s">
        <v>10</v>
      </c>
      <c r="I548" t="s">
        <v>10</v>
      </c>
      <c r="J548" t="s">
        <v>11</v>
      </c>
      <c r="K548" t="s">
        <v>11</v>
      </c>
      <c r="L548" t="s">
        <v>12</v>
      </c>
      <c r="M548" t="s">
        <v>13</v>
      </c>
      <c r="N548">
        <v>0</v>
      </c>
    </row>
    <row r="549" spans="1:14" x14ac:dyDescent="0.25">
      <c r="A549">
        <v>548</v>
      </c>
      <c r="B549">
        <v>5</v>
      </c>
      <c r="C549" t="s">
        <v>14</v>
      </c>
      <c r="D549" t="s">
        <v>10</v>
      </c>
      <c r="I549" t="s">
        <v>10</v>
      </c>
      <c r="J549" t="s">
        <v>11</v>
      </c>
      <c r="K549" t="s">
        <v>11</v>
      </c>
      <c r="L549" t="s">
        <v>12</v>
      </c>
      <c r="M549" t="s">
        <v>13</v>
      </c>
      <c r="N549">
        <v>0</v>
      </c>
    </row>
    <row r="550" spans="1:14" x14ac:dyDescent="0.25">
      <c r="A550">
        <v>549</v>
      </c>
      <c r="B550">
        <v>5</v>
      </c>
      <c r="C550" t="s">
        <v>390</v>
      </c>
      <c r="D550" t="s">
        <v>10</v>
      </c>
      <c r="I550" t="s">
        <v>10</v>
      </c>
      <c r="J550" t="s">
        <v>11</v>
      </c>
      <c r="K550" t="s">
        <v>33</v>
      </c>
      <c r="L550" t="s">
        <v>21</v>
      </c>
      <c r="M550" t="s">
        <v>112</v>
      </c>
      <c r="N550">
        <v>15</v>
      </c>
    </row>
    <row r="551" spans="1:14" x14ac:dyDescent="0.25">
      <c r="A551">
        <v>550</v>
      </c>
      <c r="B551">
        <v>5</v>
      </c>
      <c r="C551" t="s">
        <v>87</v>
      </c>
      <c r="D551" t="s">
        <v>10</v>
      </c>
      <c r="E551" t="s">
        <v>2265</v>
      </c>
      <c r="I551" t="s">
        <v>10</v>
      </c>
      <c r="J551" t="s">
        <v>11</v>
      </c>
      <c r="K551" t="s">
        <v>11</v>
      </c>
      <c r="L551" t="s">
        <v>12</v>
      </c>
      <c r="M551" t="s">
        <v>13</v>
      </c>
      <c r="N551">
        <v>15</v>
      </c>
    </row>
    <row r="552" spans="1:14" x14ac:dyDescent="0.25">
      <c r="A552">
        <v>551</v>
      </c>
      <c r="B552">
        <v>5</v>
      </c>
      <c r="C552" t="s">
        <v>88</v>
      </c>
      <c r="D552" t="s">
        <v>10</v>
      </c>
      <c r="I552" t="s">
        <v>10</v>
      </c>
      <c r="J552" t="s">
        <v>11</v>
      </c>
      <c r="K552" t="s">
        <v>11</v>
      </c>
      <c r="L552" t="s">
        <v>12</v>
      </c>
      <c r="M552" t="s">
        <v>13</v>
      </c>
      <c r="N552">
        <v>0</v>
      </c>
    </row>
    <row r="553" spans="1:14" x14ac:dyDescent="0.25">
      <c r="A553">
        <v>552</v>
      </c>
      <c r="B553">
        <v>5</v>
      </c>
      <c r="C553" t="s">
        <v>391</v>
      </c>
      <c r="D553" t="s">
        <v>10</v>
      </c>
      <c r="E553" t="s">
        <v>2474</v>
      </c>
      <c r="I553" t="s">
        <v>10</v>
      </c>
      <c r="J553" t="s">
        <v>17</v>
      </c>
      <c r="K553" t="s">
        <v>23</v>
      </c>
      <c r="L553" t="s">
        <v>17</v>
      </c>
      <c r="M553" t="s">
        <v>112</v>
      </c>
      <c r="N553">
        <v>5</v>
      </c>
    </row>
    <row r="554" spans="1:14" x14ac:dyDescent="0.25">
      <c r="A554">
        <v>553</v>
      </c>
      <c r="B554">
        <v>5</v>
      </c>
      <c r="C554" t="s">
        <v>89</v>
      </c>
      <c r="D554" t="s">
        <v>10</v>
      </c>
      <c r="I554" t="s">
        <v>10</v>
      </c>
      <c r="J554" t="s">
        <v>11</v>
      </c>
      <c r="K554" t="s">
        <v>11</v>
      </c>
      <c r="L554" t="s">
        <v>21</v>
      </c>
      <c r="M554" t="s">
        <v>13</v>
      </c>
      <c r="N554">
        <v>5</v>
      </c>
    </row>
    <row r="555" spans="1:14" x14ac:dyDescent="0.25">
      <c r="A555">
        <v>554</v>
      </c>
      <c r="B555">
        <v>5</v>
      </c>
      <c r="C555" t="s">
        <v>441</v>
      </c>
      <c r="D555" t="s">
        <v>10</v>
      </c>
      <c r="E555" t="s">
        <v>472</v>
      </c>
      <c r="I555" t="s">
        <v>10</v>
      </c>
      <c r="J555" t="s">
        <v>442</v>
      </c>
      <c r="K555" t="s">
        <v>443</v>
      </c>
      <c r="L555" t="s">
        <v>21</v>
      </c>
      <c r="M555" t="s">
        <v>431</v>
      </c>
      <c r="N555">
        <v>15</v>
      </c>
    </row>
    <row r="556" spans="1:14" x14ac:dyDescent="0.25">
      <c r="A556">
        <v>555</v>
      </c>
      <c r="B556">
        <v>1</v>
      </c>
      <c r="C556" t="s">
        <v>444</v>
      </c>
      <c r="D556" t="s">
        <v>10</v>
      </c>
      <c r="E556" t="s">
        <v>2382</v>
      </c>
      <c r="F556" t="s">
        <v>2342</v>
      </c>
      <c r="I556" t="s">
        <v>10</v>
      </c>
      <c r="J556" t="s">
        <v>11</v>
      </c>
      <c r="K556" t="s">
        <v>33</v>
      </c>
      <c r="L556" t="s">
        <v>26</v>
      </c>
      <c r="M556" t="s">
        <v>107</v>
      </c>
      <c r="N556">
        <v>0</v>
      </c>
    </row>
    <row r="557" spans="1:14" x14ac:dyDescent="0.25">
      <c r="A557">
        <v>556</v>
      </c>
      <c r="B557">
        <v>1</v>
      </c>
      <c r="C557" t="s">
        <v>90</v>
      </c>
      <c r="D557" t="s">
        <v>10</v>
      </c>
      <c r="E557" t="s">
        <v>2342</v>
      </c>
      <c r="I557" t="s">
        <v>10</v>
      </c>
      <c r="J557" t="s">
        <v>33</v>
      </c>
      <c r="K557" t="s">
        <v>11</v>
      </c>
      <c r="L557" t="s">
        <v>21</v>
      </c>
      <c r="M557" t="s">
        <v>13</v>
      </c>
      <c r="N557">
        <v>0</v>
      </c>
    </row>
    <row r="558" spans="1:14" x14ac:dyDescent="0.25">
      <c r="A558">
        <v>557</v>
      </c>
      <c r="B558">
        <v>1</v>
      </c>
      <c r="C558" t="s">
        <v>445</v>
      </c>
      <c r="D558" t="s">
        <v>10</v>
      </c>
      <c r="E558" t="s">
        <v>2474</v>
      </c>
      <c r="F558" t="s">
        <v>2318</v>
      </c>
      <c r="G558" t="s">
        <v>2487</v>
      </c>
      <c r="H558" t="s">
        <v>2342</v>
      </c>
      <c r="I558" t="s">
        <v>10</v>
      </c>
      <c r="J558" t="s">
        <v>11</v>
      </c>
      <c r="K558" t="s">
        <v>33</v>
      </c>
      <c r="L558" t="s">
        <v>28</v>
      </c>
      <c r="M558" t="s">
        <v>446</v>
      </c>
      <c r="N558">
        <v>0</v>
      </c>
    </row>
    <row r="559" spans="1:14" x14ac:dyDescent="0.25">
      <c r="A559">
        <v>558</v>
      </c>
      <c r="B559">
        <v>1</v>
      </c>
      <c r="C559" t="s">
        <v>447</v>
      </c>
      <c r="D559" t="s">
        <v>10</v>
      </c>
      <c r="E559" t="s">
        <v>2474</v>
      </c>
      <c r="F559" t="s">
        <v>2318</v>
      </c>
      <c r="G559" t="s">
        <v>2487</v>
      </c>
      <c r="H559" t="s">
        <v>2342</v>
      </c>
      <c r="I559" t="s">
        <v>10</v>
      </c>
      <c r="J559" t="s">
        <v>33</v>
      </c>
      <c r="K559" t="s">
        <v>11</v>
      </c>
      <c r="L559" t="s">
        <v>26</v>
      </c>
      <c r="M559" t="s">
        <v>130</v>
      </c>
      <c r="N559">
        <v>0</v>
      </c>
    </row>
    <row r="560" spans="1:14" x14ac:dyDescent="0.25">
      <c r="A560">
        <v>559</v>
      </c>
      <c r="B560">
        <v>1</v>
      </c>
      <c r="C560" t="s">
        <v>392</v>
      </c>
      <c r="D560" t="s">
        <v>10</v>
      </c>
      <c r="E560" t="s">
        <v>2225</v>
      </c>
      <c r="F560" t="s">
        <v>3516</v>
      </c>
      <c r="G560" t="s">
        <v>392</v>
      </c>
      <c r="H560" t="s">
        <v>2342</v>
      </c>
      <c r="I560" t="s">
        <v>10</v>
      </c>
      <c r="J560" t="s">
        <v>11</v>
      </c>
      <c r="K560" t="s">
        <v>11</v>
      </c>
      <c r="L560" t="s">
        <v>26</v>
      </c>
      <c r="M560" t="s">
        <v>112</v>
      </c>
      <c r="N560">
        <v>0</v>
      </c>
    </row>
    <row r="561" spans="1:14" x14ac:dyDescent="0.25">
      <c r="A561">
        <v>560</v>
      </c>
      <c r="B561">
        <v>1</v>
      </c>
      <c r="C561" t="s">
        <v>448</v>
      </c>
      <c r="D561" t="s">
        <v>10</v>
      </c>
      <c r="E561" t="s">
        <v>2474</v>
      </c>
      <c r="F561" t="s">
        <v>472</v>
      </c>
      <c r="G561" t="s">
        <v>3488</v>
      </c>
      <c r="H561" t="s">
        <v>3491</v>
      </c>
      <c r="I561" t="s">
        <v>10</v>
      </c>
      <c r="J561" t="s">
        <v>11</v>
      </c>
      <c r="K561" t="s">
        <v>23</v>
      </c>
      <c r="L561" t="s">
        <v>449</v>
      </c>
      <c r="M561" t="s">
        <v>431</v>
      </c>
      <c r="N561">
        <v>0</v>
      </c>
    </row>
    <row r="562" spans="1:14" x14ac:dyDescent="0.25">
      <c r="A562">
        <v>561</v>
      </c>
      <c r="B562">
        <v>1</v>
      </c>
      <c r="C562" t="s">
        <v>91</v>
      </c>
      <c r="D562" t="s">
        <v>10</v>
      </c>
      <c r="E562" t="s">
        <v>2342</v>
      </c>
      <c r="F562" t="s">
        <v>2211</v>
      </c>
      <c r="I562" t="s">
        <v>10</v>
      </c>
      <c r="J562" t="s">
        <v>25</v>
      </c>
      <c r="K562" t="s">
        <v>25</v>
      </c>
      <c r="L562" t="s">
        <v>26</v>
      </c>
      <c r="M562" t="s">
        <v>13</v>
      </c>
      <c r="N562">
        <v>0</v>
      </c>
    </row>
    <row r="563" spans="1:14" x14ac:dyDescent="0.25">
      <c r="A563">
        <v>562</v>
      </c>
      <c r="B563">
        <v>2</v>
      </c>
      <c r="C563" t="s">
        <v>450</v>
      </c>
      <c r="D563" t="s">
        <v>10</v>
      </c>
      <c r="E563" t="s">
        <v>1785</v>
      </c>
      <c r="F563" t="s">
        <v>2357</v>
      </c>
      <c r="G563" t="s">
        <v>2442</v>
      </c>
      <c r="H563" t="s">
        <v>3487</v>
      </c>
      <c r="I563" t="s">
        <v>10</v>
      </c>
      <c r="J563" t="s">
        <v>11</v>
      </c>
      <c r="K563" t="s">
        <v>25</v>
      </c>
      <c r="L563" t="s">
        <v>28</v>
      </c>
      <c r="M563" t="s">
        <v>425</v>
      </c>
      <c r="N563">
        <v>0</v>
      </c>
    </row>
    <row r="564" spans="1:14" x14ac:dyDescent="0.25">
      <c r="A564">
        <v>563</v>
      </c>
      <c r="B564">
        <v>2</v>
      </c>
      <c r="C564" t="s">
        <v>451</v>
      </c>
      <c r="D564" t="s">
        <v>10</v>
      </c>
      <c r="E564" t="s">
        <v>3487</v>
      </c>
      <c r="F564" t="s">
        <v>2442</v>
      </c>
      <c r="G564" t="s">
        <v>1785</v>
      </c>
      <c r="H564" t="s">
        <v>3503</v>
      </c>
      <c r="I564" t="s">
        <v>10</v>
      </c>
      <c r="J564" t="s">
        <v>23</v>
      </c>
      <c r="K564" t="s">
        <v>20</v>
      </c>
      <c r="L564" t="s">
        <v>26</v>
      </c>
      <c r="M564" t="s">
        <v>452</v>
      </c>
      <c r="N564">
        <v>35</v>
      </c>
    </row>
    <row r="565" spans="1:14" x14ac:dyDescent="0.25">
      <c r="A565">
        <v>564</v>
      </c>
      <c r="B565">
        <v>2</v>
      </c>
      <c r="C565" t="s">
        <v>453</v>
      </c>
      <c r="D565" t="s">
        <v>10</v>
      </c>
      <c r="E565" t="s">
        <v>2403</v>
      </c>
      <c r="F565" t="s">
        <v>2453</v>
      </c>
      <c r="G565" t="s">
        <v>2318</v>
      </c>
      <c r="H565" t="s">
        <v>2474</v>
      </c>
      <c r="I565" t="s">
        <v>10</v>
      </c>
      <c r="J565" t="s">
        <v>11</v>
      </c>
      <c r="K565" t="s">
        <v>33</v>
      </c>
      <c r="L565" t="s">
        <v>26</v>
      </c>
      <c r="M565" t="s">
        <v>146</v>
      </c>
      <c r="N565">
        <v>0</v>
      </c>
    </row>
    <row r="566" spans="1:14" x14ac:dyDescent="0.25">
      <c r="A566">
        <v>565</v>
      </c>
      <c r="B566">
        <v>2</v>
      </c>
      <c r="C566" t="s">
        <v>92</v>
      </c>
      <c r="D566" t="s">
        <v>10</v>
      </c>
      <c r="E566" t="s">
        <v>2403</v>
      </c>
      <c r="F566" t="s">
        <v>2453</v>
      </c>
      <c r="G566" t="s">
        <v>2318</v>
      </c>
      <c r="H566" t="s">
        <v>2474</v>
      </c>
      <c r="I566" t="s">
        <v>10</v>
      </c>
      <c r="J566" t="s">
        <v>93</v>
      </c>
      <c r="K566" t="s">
        <v>11</v>
      </c>
      <c r="L566" t="s">
        <v>17</v>
      </c>
      <c r="M566" t="s">
        <v>13</v>
      </c>
      <c r="N566">
        <v>0</v>
      </c>
    </row>
    <row r="567" spans="1:14" x14ac:dyDescent="0.25">
      <c r="A567">
        <v>566</v>
      </c>
      <c r="B567">
        <v>2</v>
      </c>
      <c r="C567" t="s">
        <v>454</v>
      </c>
      <c r="D567" t="s">
        <v>10</v>
      </c>
      <c r="E567" t="s">
        <v>2403</v>
      </c>
      <c r="F567" t="s">
        <v>2279</v>
      </c>
      <c r="G567" t="s">
        <v>2474</v>
      </c>
      <c r="H567" t="s">
        <v>3488</v>
      </c>
      <c r="I567" t="s">
        <v>10</v>
      </c>
      <c r="J567" t="s">
        <v>11</v>
      </c>
      <c r="K567" t="s">
        <v>33</v>
      </c>
      <c r="L567" t="s">
        <v>26</v>
      </c>
      <c r="M567" t="s">
        <v>146</v>
      </c>
      <c r="N567">
        <v>0</v>
      </c>
    </row>
    <row r="568" spans="1:14" x14ac:dyDescent="0.25">
      <c r="A568">
        <v>567</v>
      </c>
      <c r="B568">
        <v>2</v>
      </c>
      <c r="C568" t="s">
        <v>94</v>
      </c>
      <c r="D568" t="s">
        <v>10</v>
      </c>
      <c r="E568" t="s">
        <v>2403</v>
      </c>
      <c r="F568" t="s">
        <v>2279</v>
      </c>
      <c r="G568" t="s">
        <v>2474</v>
      </c>
      <c r="H568" t="s">
        <v>3488</v>
      </c>
      <c r="I568" t="s">
        <v>10</v>
      </c>
      <c r="J568" t="s">
        <v>93</v>
      </c>
      <c r="K568" t="s">
        <v>11</v>
      </c>
      <c r="L568" t="s">
        <v>17</v>
      </c>
      <c r="M568" t="s">
        <v>13</v>
      </c>
      <c r="N568">
        <v>0</v>
      </c>
    </row>
    <row r="569" spans="1:14" x14ac:dyDescent="0.25">
      <c r="A569">
        <v>568</v>
      </c>
      <c r="B569">
        <v>2</v>
      </c>
      <c r="C569" t="s">
        <v>455</v>
      </c>
      <c r="D569" t="s">
        <v>10</v>
      </c>
      <c r="E569" t="s">
        <v>331</v>
      </c>
      <c r="F569" t="s">
        <v>2342</v>
      </c>
      <c r="G569" t="s">
        <v>2474</v>
      </c>
      <c r="H569" t="s">
        <v>3488</v>
      </c>
      <c r="I569" t="s">
        <v>10</v>
      </c>
      <c r="J569" t="s">
        <v>11</v>
      </c>
      <c r="K569" t="s">
        <v>33</v>
      </c>
      <c r="L569" t="s">
        <v>26</v>
      </c>
      <c r="M569" t="s">
        <v>107</v>
      </c>
      <c r="N569">
        <v>0</v>
      </c>
    </row>
    <row r="570" spans="1:14" x14ac:dyDescent="0.25">
      <c r="A570">
        <v>569</v>
      </c>
      <c r="B570">
        <v>2</v>
      </c>
      <c r="C570" t="s">
        <v>95</v>
      </c>
      <c r="D570" t="s">
        <v>10</v>
      </c>
      <c r="E570" t="s">
        <v>331</v>
      </c>
      <c r="F570" t="s">
        <v>2342</v>
      </c>
      <c r="G570" t="s">
        <v>2474</v>
      </c>
      <c r="I570" t="s">
        <v>10</v>
      </c>
      <c r="J570" t="s">
        <v>33</v>
      </c>
      <c r="K570" t="s">
        <v>11</v>
      </c>
      <c r="L570" t="s">
        <v>17</v>
      </c>
      <c r="M570" t="s">
        <v>13</v>
      </c>
      <c r="N570">
        <v>0</v>
      </c>
    </row>
    <row r="571" spans="1:14" x14ac:dyDescent="0.25">
      <c r="A571">
        <v>570</v>
      </c>
      <c r="B571">
        <v>2</v>
      </c>
      <c r="C571" t="s">
        <v>456</v>
      </c>
      <c r="D571" t="s">
        <v>10</v>
      </c>
      <c r="E571" t="s">
        <v>331</v>
      </c>
      <c r="F571" t="s">
        <v>2342</v>
      </c>
      <c r="I571" t="s">
        <v>10</v>
      </c>
      <c r="J571" t="s">
        <v>25</v>
      </c>
      <c r="K571" t="s">
        <v>23</v>
      </c>
      <c r="L571" t="s">
        <v>17</v>
      </c>
      <c r="M571" t="s">
        <v>107</v>
      </c>
      <c r="N571">
        <v>0</v>
      </c>
    </row>
    <row r="572" spans="1:14" x14ac:dyDescent="0.25">
      <c r="A572">
        <v>571</v>
      </c>
      <c r="B572">
        <v>2</v>
      </c>
      <c r="C572" t="s">
        <v>457</v>
      </c>
      <c r="D572" t="s">
        <v>10</v>
      </c>
      <c r="E572" t="s">
        <v>2342</v>
      </c>
      <c r="F572" t="s">
        <v>331</v>
      </c>
      <c r="I572" t="s">
        <v>10</v>
      </c>
      <c r="J572" t="s">
        <v>11</v>
      </c>
      <c r="K572" t="s">
        <v>25</v>
      </c>
      <c r="L572" t="s">
        <v>26</v>
      </c>
      <c r="M572" t="s">
        <v>130</v>
      </c>
      <c r="N572">
        <v>0</v>
      </c>
    </row>
    <row r="573" spans="1:14" x14ac:dyDescent="0.25">
      <c r="A573">
        <v>572</v>
      </c>
      <c r="B573">
        <v>2</v>
      </c>
      <c r="C573" t="s">
        <v>458</v>
      </c>
      <c r="D573" t="s">
        <v>10</v>
      </c>
      <c r="E573" t="s">
        <v>2342</v>
      </c>
      <c r="F573" t="s">
        <v>2211</v>
      </c>
      <c r="G573" t="s">
        <v>2279</v>
      </c>
      <c r="I573" t="s">
        <v>10</v>
      </c>
      <c r="J573" t="s">
        <v>11</v>
      </c>
      <c r="K573" t="s">
        <v>20</v>
      </c>
      <c r="L573" t="s">
        <v>21</v>
      </c>
      <c r="M573" t="s">
        <v>107</v>
      </c>
      <c r="N573">
        <v>0</v>
      </c>
    </row>
    <row r="574" spans="1:14" x14ac:dyDescent="0.25">
      <c r="A574">
        <v>573</v>
      </c>
      <c r="B574">
        <v>2</v>
      </c>
      <c r="C574" t="s">
        <v>459</v>
      </c>
      <c r="D574" t="s">
        <v>10</v>
      </c>
      <c r="E574" t="s">
        <v>331</v>
      </c>
      <c r="F574" t="s">
        <v>2342</v>
      </c>
      <c r="I574" t="s">
        <v>10</v>
      </c>
      <c r="J574" t="s">
        <v>11</v>
      </c>
      <c r="K574" t="s">
        <v>20</v>
      </c>
      <c r="L574" t="s">
        <v>21</v>
      </c>
      <c r="M574" t="s">
        <v>460</v>
      </c>
      <c r="N574">
        <v>0</v>
      </c>
    </row>
    <row r="575" spans="1:14" x14ac:dyDescent="0.25">
      <c r="A575">
        <v>574</v>
      </c>
      <c r="B575">
        <v>2</v>
      </c>
      <c r="C575" t="s">
        <v>461</v>
      </c>
      <c r="D575" t="s">
        <v>10</v>
      </c>
      <c r="E575" t="s">
        <v>331</v>
      </c>
      <c r="F575" t="s">
        <v>2342</v>
      </c>
      <c r="I575" t="s">
        <v>10</v>
      </c>
      <c r="J575" t="s">
        <v>11</v>
      </c>
      <c r="K575" t="s">
        <v>25</v>
      </c>
      <c r="L575" t="s">
        <v>17</v>
      </c>
      <c r="M575" t="s">
        <v>130</v>
      </c>
      <c r="N575">
        <v>0</v>
      </c>
    </row>
    <row r="576" spans="1:14" x14ac:dyDescent="0.25">
      <c r="A576">
        <v>575</v>
      </c>
      <c r="B576">
        <v>2</v>
      </c>
      <c r="C576" t="s">
        <v>96</v>
      </c>
      <c r="D576" t="s">
        <v>10</v>
      </c>
      <c r="E576" t="s">
        <v>331</v>
      </c>
      <c r="F576" t="s">
        <v>2342</v>
      </c>
      <c r="G576" t="s">
        <v>3511</v>
      </c>
      <c r="I576" t="s">
        <v>10</v>
      </c>
      <c r="J576" t="s">
        <v>11</v>
      </c>
      <c r="K576" t="s">
        <v>11</v>
      </c>
      <c r="L576" t="s">
        <v>12</v>
      </c>
      <c r="M576" t="s">
        <v>13</v>
      </c>
      <c r="N576">
        <v>0</v>
      </c>
    </row>
    <row r="577" spans="1:14" x14ac:dyDescent="0.25">
      <c r="A577">
        <v>576</v>
      </c>
      <c r="B577">
        <v>2</v>
      </c>
      <c r="C577" t="s">
        <v>462</v>
      </c>
      <c r="D577" t="s">
        <v>10</v>
      </c>
      <c r="E577" t="s">
        <v>2342</v>
      </c>
      <c r="F577" t="s">
        <v>2248</v>
      </c>
      <c r="G577" t="s">
        <v>2438</v>
      </c>
      <c r="H577" t="s">
        <v>3488</v>
      </c>
      <c r="I577" t="s">
        <v>10</v>
      </c>
      <c r="J577" t="s">
        <v>11</v>
      </c>
      <c r="K577" t="s">
        <v>20</v>
      </c>
      <c r="L577" t="s">
        <v>21</v>
      </c>
      <c r="M577" t="s">
        <v>107</v>
      </c>
      <c r="N577">
        <v>0</v>
      </c>
    </row>
    <row r="578" spans="1:14" x14ac:dyDescent="0.25">
      <c r="A578">
        <v>577</v>
      </c>
      <c r="B578">
        <v>3</v>
      </c>
      <c r="C578" t="s">
        <v>463</v>
      </c>
      <c r="D578" t="s">
        <v>10</v>
      </c>
      <c r="E578" t="s">
        <v>2342</v>
      </c>
      <c r="I578" t="s">
        <v>10</v>
      </c>
      <c r="J578" t="s">
        <v>11</v>
      </c>
      <c r="K578" t="s">
        <v>33</v>
      </c>
      <c r="L578" t="s">
        <v>28</v>
      </c>
      <c r="M578" t="s">
        <v>423</v>
      </c>
      <c r="N578">
        <v>0</v>
      </c>
    </row>
    <row r="579" spans="1:14" x14ac:dyDescent="0.25">
      <c r="A579">
        <v>578</v>
      </c>
      <c r="B579">
        <v>3</v>
      </c>
      <c r="C579" t="s">
        <v>393</v>
      </c>
      <c r="D579" t="s">
        <v>10</v>
      </c>
      <c r="E579" t="s">
        <v>2342</v>
      </c>
      <c r="I579" t="s">
        <v>10</v>
      </c>
      <c r="J579" t="s">
        <v>33</v>
      </c>
      <c r="K579" t="s">
        <v>11</v>
      </c>
      <c r="L579" t="s">
        <v>21</v>
      </c>
      <c r="M579" t="s">
        <v>112</v>
      </c>
      <c r="N579">
        <v>0</v>
      </c>
    </row>
    <row r="580" spans="1:14" x14ac:dyDescent="0.25">
      <c r="A580">
        <v>579</v>
      </c>
      <c r="B580">
        <v>3</v>
      </c>
      <c r="C580" t="s">
        <v>464</v>
      </c>
      <c r="D580" t="s">
        <v>10</v>
      </c>
      <c r="E580" t="s">
        <v>331</v>
      </c>
      <c r="F580" t="s">
        <v>2342</v>
      </c>
      <c r="I580" t="s">
        <v>10</v>
      </c>
      <c r="J580" t="s">
        <v>11</v>
      </c>
      <c r="K580" t="s">
        <v>33</v>
      </c>
      <c r="L580" t="s">
        <v>28</v>
      </c>
      <c r="M580" t="s">
        <v>435</v>
      </c>
      <c r="N580">
        <v>0</v>
      </c>
    </row>
    <row r="581" spans="1:14" x14ac:dyDescent="0.25">
      <c r="A581">
        <v>580</v>
      </c>
      <c r="B581">
        <v>3</v>
      </c>
      <c r="C581" t="s">
        <v>97</v>
      </c>
      <c r="D581" t="s">
        <v>10</v>
      </c>
      <c r="E581" t="s">
        <v>331</v>
      </c>
      <c r="F581" t="s">
        <v>2342</v>
      </c>
      <c r="I581" t="s">
        <v>10</v>
      </c>
      <c r="J581" t="s">
        <v>33</v>
      </c>
      <c r="K581" t="s">
        <v>11</v>
      </c>
      <c r="L581" t="s">
        <v>28</v>
      </c>
      <c r="M581" t="s">
        <v>13</v>
      </c>
      <c r="N581">
        <v>0</v>
      </c>
    </row>
    <row r="582" spans="1:14" x14ac:dyDescent="0.25">
      <c r="A582">
        <v>581</v>
      </c>
      <c r="B582">
        <v>3</v>
      </c>
      <c r="C582" t="s">
        <v>394</v>
      </c>
      <c r="D582" t="s">
        <v>10</v>
      </c>
      <c r="E582" t="s">
        <v>331</v>
      </c>
      <c r="F582" t="s">
        <v>2342</v>
      </c>
      <c r="G582" t="s">
        <v>2382</v>
      </c>
      <c r="I582" t="s">
        <v>10</v>
      </c>
      <c r="J582" t="s">
        <v>11</v>
      </c>
      <c r="K582" t="s">
        <v>11</v>
      </c>
      <c r="L582" t="s">
        <v>28</v>
      </c>
      <c r="M582" t="s">
        <v>112</v>
      </c>
      <c r="N582">
        <v>0</v>
      </c>
    </row>
    <row r="583" spans="1:14" x14ac:dyDescent="0.25">
      <c r="A583">
        <v>582</v>
      </c>
      <c r="B583">
        <v>3</v>
      </c>
      <c r="C583" t="s">
        <v>395</v>
      </c>
      <c r="D583" t="s">
        <v>10</v>
      </c>
      <c r="E583" t="s">
        <v>331</v>
      </c>
      <c r="F583" t="s">
        <v>2342</v>
      </c>
      <c r="G583" t="s">
        <v>3488</v>
      </c>
      <c r="I583" t="s">
        <v>10</v>
      </c>
      <c r="J583" t="s">
        <v>11</v>
      </c>
      <c r="K583" t="s">
        <v>11</v>
      </c>
      <c r="L583" t="s">
        <v>26</v>
      </c>
      <c r="M583" t="s">
        <v>112</v>
      </c>
      <c r="N583">
        <v>0</v>
      </c>
    </row>
    <row r="584" spans="1:14" x14ac:dyDescent="0.25">
      <c r="A584">
        <v>583</v>
      </c>
      <c r="B584">
        <v>3</v>
      </c>
      <c r="C584" t="s">
        <v>396</v>
      </c>
      <c r="D584" t="s">
        <v>10</v>
      </c>
      <c r="E584" t="s">
        <v>331</v>
      </c>
      <c r="F584" t="s">
        <v>2342</v>
      </c>
      <c r="G584" t="s">
        <v>3490</v>
      </c>
      <c r="I584" t="s">
        <v>10</v>
      </c>
      <c r="J584" t="s">
        <v>11</v>
      </c>
      <c r="K584" t="s">
        <v>20</v>
      </c>
      <c r="L584" t="s">
        <v>17</v>
      </c>
      <c r="M584" t="s">
        <v>112</v>
      </c>
      <c r="N584">
        <v>0</v>
      </c>
    </row>
    <row r="585" spans="1:14" x14ac:dyDescent="0.25">
      <c r="A585">
        <v>584</v>
      </c>
      <c r="B585">
        <v>3</v>
      </c>
      <c r="C585" t="s">
        <v>397</v>
      </c>
      <c r="D585" t="s">
        <v>10</v>
      </c>
      <c r="E585" t="s">
        <v>2342</v>
      </c>
      <c r="I585" t="s">
        <v>10</v>
      </c>
      <c r="J585" t="s">
        <v>11</v>
      </c>
      <c r="K585" t="s">
        <v>20</v>
      </c>
      <c r="L585" t="s">
        <v>26</v>
      </c>
      <c r="M585" t="s">
        <v>112</v>
      </c>
      <c r="N585">
        <v>0</v>
      </c>
    </row>
    <row r="586" spans="1:14" x14ac:dyDescent="0.25">
      <c r="A586">
        <v>585</v>
      </c>
      <c r="B586">
        <v>3</v>
      </c>
      <c r="C586" t="s">
        <v>398</v>
      </c>
      <c r="D586" t="s">
        <v>10</v>
      </c>
      <c r="E586" t="s">
        <v>2342</v>
      </c>
      <c r="F586" t="s">
        <v>1785</v>
      </c>
      <c r="I586" t="s">
        <v>10</v>
      </c>
      <c r="J586" t="s">
        <v>11</v>
      </c>
      <c r="K586" t="s">
        <v>33</v>
      </c>
      <c r="L586" t="s">
        <v>26</v>
      </c>
      <c r="M586" t="s">
        <v>112</v>
      </c>
      <c r="N586">
        <v>0</v>
      </c>
    </row>
    <row r="587" spans="1:14" x14ac:dyDescent="0.25">
      <c r="A587">
        <v>586</v>
      </c>
      <c r="B587">
        <v>3</v>
      </c>
      <c r="C587" t="s">
        <v>98</v>
      </c>
      <c r="D587" t="s">
        <v>10</v>
      </c>
      <c r="E587" t="s">
        <v>2342</v>
      </c>
      <c r="I587" t="s">
        <v>10</v>
      </c>
      <c r="J587" t="s">
        <v>33</v>
      </c>
      <c r="K587" t="s">
        <v>11</v>
      </c>
      <c r="L587" t="s">
        <v>26</v>
      </c>
      <c r="M587" t="s">
        <v>13</v>
      </c>
      <c r="N587">
        <v>0</v>
      </c>
    </row>
    <row r="588" spans="1:14" x14ac:dyDescent="0.25">
      <c r="A588">
        <v>587</v>
      </c>
      <c r="B588">
        <v>3</v>
      </c>
      <c r="C588" t="s">
        <v>99</v>
      </c>
      <c r="D588" t="s">
        <v>10</v>
      </c>
      <c r="E588" t="s">
        <v>3506</v>
      </c>
      <c r="F588" t="s">
        <v>2279</v>
      </c>
      <c r="I588" t="s">
        <v>10</v>
      </c>
      <c r="J588" t="s">
        <v>23</v>
      </c>
      <c r="K588" t="s">
        <v>11</v>
      </c>
      <c r="L588" t="s">
        <v>21</v>
      </c>
      <c r="M588" t="s">
        <v>13</v>
      </c>
      <c r="N588">
        <v>0</v>
      </c>
    </row>
    <row r="589" spans="1:14" x14ac:dyDescent="0.25">
      <c r="A589">
        <v>588</v>
      </c>
      <c r="B589">
        <v>3</v>
      </c>
      <c r="C589" t="s">
        <v>465</v>
      </c>
      <c r="D589" t="s">
        <v>10</v>
      </c>
      <c r="E589" t="s">
        <v>2342</v>
      </c>
      <c r="F589" t="s">
        <v>3488</v>
      </c>
      <c r="G589" t="s">
        <v>2474</v>
      </c>
      <c r="I589" t="s">
        <v>10</v>
      </c>
      <c r="J589" t="s">
        <v>25</v>
      </c>
      <c r="K589" t="s">
        <v>20</v>
      </c>
      <c r="L589" t="s">
        <v>21</v>
      </c>
      <c r="M589" t="s">
        <v>107</v>
      </c>
      <c r="N589">
        <v>0</v>
      </c>
    </row>
    <row r="590" spans="1:14" x14ac:dyDescent="0.25">
      <c r="A590">
        <v>589</v>
      </c>
      <c r="B590">
        <v>3</v>
      </c>
      <c r="C590" t="s">
        <v>399</v>
      </c>
      <c r="D590" t="s">
        <v>10</v>
      </c>
      <c r="E590" t="s">
        <v>2342</v>
      </c>
      <c r="F590" t="s">
        <v>3487</v>
      </c>
      <c r="I590" t="s">
        <v>10</v>
      </c>
      <c r="J590" t="s">
        <v>23</v>
      </c>
      <c r="K590" t="s">
        <v>25</v>
      </c>
      <c r="L590" t="s">
        <v>21</v>
      </c>
      <c r="M590" t="s">
        <v>112</v>
      </c>
      <c r="N590">
        <v>0</v>
      </c>
    </row>
    <row r="591" spans="1:14" x14ac:dyDescent="0.25">
      <c r="A591">
        <v>590</v>
      </c>
      <c r="B591">
        <v>3</v>
      </c>
      <c r="C591" t="s">
        <v>100</v>
      </c>
      <c r="D591" t="s">
        <v>10</v>
      </c>
      <c r="E591" t="s">
        <v>2342</v>
      </c>
      <c r="F591" t="s">
        <v>3493</v>
      </c>
      <c r="G591" t="s">
        <v>3490</v>
      </c>
      <c r="I591" t="s">
        <v>10</v>
      </c>
      <c r="J591" t="s">
        <v>11</v>
      </c>
      <c r="K591" t="s">
        <v>11</v>
      </c>
      <c r="L591" t="s">
        <v>21</v>
      </c>
      <c r="M591" t="s">
        <v>13</v>
      </c>
      <c r="N591">
        <v>0</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6BC3-8E04-40E9-83B7-90EEB182A818}">
  <dimension ref="A1:W2678"/>
  <sheetViews>
    <sheetView workbookViewId="0">
      <selection activeCell="P1" sqref="P1:Q2187"/>
    </sheetView>
  </sheetViews>
  <sheetFormatPr baseColWidth="10" defaultRowHeight="15" x14ac:dyDescent="0.25"/>
  <cols>
    <col min="1" max="1" width="12.85546875" bestFit="1" customWidth="1"/>
    <col min="2" max="2" width="9.42578125" bestFit="1" customWidth="1"/>
    <col min="3" max="3" width="1.7109375" customWidth="1"/>
    <col min="4" max="4" width="9.42578125" bestFit="1" customWidth="1"/>
    <col min="5" max="5" width="12.85546875" bestFit="1" customWidth="1"/>
    <col min="6" max="6" width="1.7109375" customWidth="1"/>
    <col min="7" max="7" width="9.42578125" bestFit="1" customWidth="1"/>
    <col min="8" max="8" width="10.85546875" bestFit="1" customWidth="1"/>
    <col min="9" max="9" width="1.7109375" customWidth="1"/>
    <col min="10" max="11" width="9.42578125" bestFit="1" customWidth="1"/>
    <col min="12" max="12" width="1.7109375" customWidth="1"/>
    <col min="13" max="13" width="9.42578125" bestFit="1" customWidth="1"/>
    <col min="14" max="14" width="13.5703125" bestFit="1" customWidth="1"/>
    <col min="15" max="15" width="1.7109375" customWidth="1"/>
    <col min="16" max="16" width="9.42578125" bestFit="1" customWidth="1"/>
    <col min="17" max="17" width="13.42578125" bestFit="1" customWidth="1"/>
    <col min="18" max="18" width="1.7109375" customWidth="1"/>
    <col min="19" max="19" width="13.5703125" bestFit="1" customWidth="1"/>
    <col min="20" max="20" width="21.85546875" bestFit="1" customWidth="1"/>
    <col min="21" max="21" width="1.7109375" customWidth="1"/>
    <col min="22" max="22" width="18.140625" bestFit="1" customWidth="1"/>
    <col min="23" max="23" width="21.5703125" bestFit="1" customWidth="1"/>
  </cols>
  <sheetData>
    <row r="1" spans="1:23" x14ac:dyDescent="0.25">
      <c r="A1" t="s">
        <v>0</v>
      </c>
      <c r="B1" t="s">
        <v>597</v>
      </c>
      <c r="D1" t="s">
        <v>598</v>
      </c>
      <c r="E1" t="s">
        <v>0</v>
      </c>
      <c r="G1" t="s">
        <v>598</v>
      </c>
      <c r="H1" t="s">
        <v>599</v>
      </c>
      <c r="J1" t="s">
        <v>598</v>
      </c>
      <c r="K1" t="s">
        <v>597</v>
      </c>
      <c r="M1" t="s">
        <v>598</v>
      </c>
      <c r="N1" t="s">
        <v>600</v>
      </c>
      <c r="P1" t="s">
        <v>598</v>
      </c>
      <c r="Q1" t="s">
        <v>601</v>
      </c>
      <c r="S1" t="s">
        <v>600</v>
      </c>
      <c r="T1" t="s">
        <v>1592</v>
      </c>
      <c r="V1" t="s">
        <v>1</v>
      </c>
      <c r="W1" t="s">
        <v>3179</v>
      </c>
    </row>
    <row r="2" spans="1:23" x14ac:dyDescent="0.25">
      <c r="A2">
        <v>1</v>
      </c>
      <c r="B2">
        <v>95</v>
      </c>
      <c r="D2">
        <v>1</v>
      </c>
      <c r="E2">
        <v>375</v>
      </c>
      <c r="G2">
        <v>1</v>
      </c>
      <c r="H2">
        <v>1</v>
      </c>
      <c r="J2">
        <v>1</v>
      </c>
      <c r="K2">
        <v>39</v>
      </c>
      <c r="M2">
        <v>1</v>
      </c>
      <c r="N2">
        <v>48</v>
      </c>
      <c r="P2">
        <v>1</v>
      </c>
      <c r="Q2">
        <v>1</v>
      </c>
      <c r="S2">
        <v>1</v>
      </c>
      <c r="T2" t="s">
        <v>2491</v>
      </c>
      <c r="V2">
        <v>1</v>
      </c>
      <c r="W2" t="s">
        <v>3180</v>
      </c>
    </row>
    <row r="3" spans="1:23" x14ac:dyDescent="0.25">
      <c r="A3">
        <v>2</v>
      </c>
      <c r="B3">
        <v>95</v>
      </c>
      <c r="D3">
        <v>1</v>
      </c>
      <c r="E3">
        <v>58</v>
      </c>
      <c r="G3">
        <v>2</v>
      </c>
      <c r="H3">
        <v>1</v>
      </c>
      <c r="J3">
        <v>1</v>
      </c>
      <c r="K3">
        <v>50</v>
      </c>
      <c r="M3">
        <v>1</v>
      </c>
      <c r="N3">
        <v>49</v>
      </c>
      <c r="P3">
        <v>1</v>
      </c>
      <c r="Q3">
        <v>3</v>
      </c>
      <c r="S3">
        <v>2</v>
      </c>
      <c r="T3" t="s">
        <v>2135</v>
      </c>
      <c r="V3">
        <v>2</v>
      </c>
      <c r="W3" t="s">
        <v>3181</v>
      </c>
    </row>
    <row r="4" spans="1:23" x14ac:dyDescent="0.25">
      <c r="A4">
        <v>3</v>
      </c>
      <c r="B4">
        <v>95</v>
      </c>
      <c r="D4">
        <v>1</v>
      </c>
      <c r="E4">
        <v>59</v>
      </c>
      <c r="G4">
        <v>3</v>
      </c>
      <c r="H4">
        <v>1</v>
      </c>
      <c r="J4">
        <v>1</v>
      </c>
      <c r="K4">
        <v>4</v>
      </c>
      <c r="M4">
        <v>6</v>
      </c>
      <c r="N4">
        <v>48</v>
      </c>
      <c r="P4">
        <v>2</v>
      </c>
      <c r="Q4">
        <v>2</v>
      </c>
      <c r="S4">
        <v>3</v>
      </c>
      <c r="T4" t="s">
        <v>2492</v>
      </c>
      <c r="V4">
        <v>3</v>
      </c>
      <c r="W4" t="s">
        <v>3182</v>
      </c>
    </row>
    <row r="5" spans="1:23" x14ac:dyDescent="0.25">
      <c r="A5">
        <v>3</v>
      </c>
      <c r="B5">
        <v>98</v>
      </c>
      <c r="D5">
        <v>2</v>
      </c>
      <c r="E5">
        <v>363</v>
      </c>
      <c r="G5">
        <v>4</v>
      </c>
      <c r="H5">
        <v>1</v>
      </c>
      <c r="J5">
        <v>1</v>
      </c>
      <c r="K5">
        <v>62</v>
      </c>
      <c r="M5">
        <v>6</v>
      </c>
      <c r="N5">
        <v>49</v>
      </c>
      <c r="P5">
        <v>2</v>
      </c>
      <c r="Q5">
        <v>19</v>
      </c>
      <c r="S5">
        <v>4</v>
      </c>
      <c r="T5" t="s">
        <v>2493</v>
      </c>
      <c r="V5">
        <v>4</v>
      </c>
      <c r="W5" t="s">
        <v>3183</v>
      </c>
    </row>
    <row r="6" spans="1:23" x14ac:dyDescent="0.25">
      <c r="A6">
        <v>4</v>
      </c>
      <c r="B6">
        <v>95</v>
      </c>
      <c r="D6">
        <v>3</v>
      </c>
      <c r="E6">
        <v>1</v>
      </c>
      <c r="G6">
        <v>4</v>
      </c>
      <c r="H6">
        <v>5</v>
      </c>
      <c r="J6">
        <v>1</v>
      </c>
      <c r="K6">
        <v>3</v>
      </c>
      <c r="M6">
        <v>7</v>
      </c>
      <c r="N6">
        <v>48</v>
      </c>
      <c r="P6">
        <v>2</v>
      </c>
      <c r="Q6">
        <v>20</v>
      </c>
      <c r="S6">
        <v>5</v>
      </c>
      <c r="T6" t="s">
        <v>2494</v>
      </c>
      <c r="V6">
        <v>5</v>
      </c>
      <c r="W6" t="s">
        <v>3184</v>
      </c>
    </row>
    <row r="7" spans="1:23" x14ac:dyDescent="0.25">
      <c r="A7">
        <v>5</v>
      </c>
      <c r="B7">
        <v>7</v>
      </c>
      <c r="D7">
        <v>3</v>
      </c>
      <c r="E7">
        <v>555</v>
      </c>
      <c r="G7">
        <v>5</v>
      </c>
      <c r="H7">
        <v>1</v>
      </c>
      <c r="J7">
        <v>1</v>
      </c>
      <c r="K7">
        <v>24</v>
      </c>
      <c r="M7">
        <v>7</v>
      </c>
      <c r="N7">
        <v>49</v>
      </c>
      <c r="P7">
        <v>3</v>
      </c>
      <c r="Q7">
        <v>4</v>
      </c>
      <c r="S7">
        <v>6</v>
      </c>
      <c r="T7" t="s">
        <v>2495</v>
      </c>
    </row>
    <row r="8" spans="1:23" x14ac:dyDescent="0.25">
      <c r="A8">
        <v>5</v>
      </c>
      <c r="B8">
        <v>95</v>
      </c>
      <c r="D8">
        <v>3</v>
      </c>
      <c r="E8">
        <v>556</v>
      </c>
      <c r="G8">
        <v>6</v>
      </c>
      <c r="H8">
        <v>1</v>
      </c>
      <c r="J8">
        <v>1</v>
      </c>
      <c r="K8">
        <v>41</v>
      </c>
      <c r="M8">
        <v>93</v>
      </c>
      <c r="N8">
        <v>48</v>
      </c>
      <c r="P8">
        <v>3</v>
      </c>
      <c r="Q8">
        <v>5</v>
      </c>
      <c r="S8">
        <v>7</v>
      </c>
      <c r="T8" t="s">
        <v>2496</v>
      </c>
    </row>
    <row r="9" spans="1:23" x14ac:dyDescent="0.25">
      <c r="A9">
        <v>5</v>
      </c>
      <c r="B9">
        <v>141</v>
      </c>
      <c r="D9">
        <v>4</v>
      </c>
      <c r="E9">
        <v>374</v>
      </c>
      <c r="G9">
        <v>7</v>
      </c>
      <c r="H9">
        <v>1</v>
      </c>
      <c r="J9">
        <v>1</v>
      </c>
      <c r="K9">
        <v>67</v>
      </c>
      <c r="M9">
        <v>114</v>
      </c>
      <c r="N9">
        <v>5</v>
      </c>
      <c r="P9">
        <v>3</v>
      </c>
      <c r="Q9">
        <v>6</v>
      </c>
      <c r="S9">
        <v>8</v>
      </c>
      <c r="T9" t="s">
        <v>2497</v>
      </c>
    </row>
    <row r="10" spans="1:23" x14ac:dyDescent="0.25">
      <c r="A10">
        <v>6</v>
      </c>
      <c r="B10">
        <v>109</v>
      </c>
      <c r="D10">
        <v>4</v>
      </c>
      <c r="E10">
        <v>392</v>
      </c>
      <c r="G10">
        <v>7</v>
      </c>
      <c r="H10">
        <v>5</v>
      </c>
      <c r="J10">
        <v>1</v>
      </c>
      <c r="K10">
        <v>77</v>
      </c>
      <c r="M10">
        <v>114</v>
      </c>
      <c r="N10">
        <v>17</v>
      </c>
      <c r="P10">
        <v>3</v>
      </c>
      <c r="Q10">
        <v>7</v>
      </c>
      <c r="S10">
        <v>9</v>
      </c>
      <c r="T10" t="s">
        <v>2498</v>
      </c>
    </row>
    <row r="11" spans="1:23" x14ac:dyDescent="0.25">
      <c r="A11">
        <v>7</v>
      </c>
      <c r="B11">
        <v>55</v>
      </c>
      <c r="D11">
        <v>5</v>
      </c>
      <c r="E11">
        <v>6</v>
      </c>
      <c r="G11">
        <v>8</v>
      </c>
      <c r="H11">
        <v>1</v>
      </c>
      <c r="J11">
        <v>1</v>
      </c>
      <c r="K11">
        <v>156</v>
      </c>
      <c r="M11">
        <v>128</v>
      </c>
      <c r="N11">
        <v>11</v>
      </c>
      <c r="P11">
        <v>4</v>
      </c>
      <c r="Q11">
        <v>8</v>
      </c>
      <c r="S11">
        <v>10</v>
      </c>
      <c r="T11" t="s">
        <v>2499</v>
      </c>
    </row>
    <row r="12" spans="1:23" x14ac:dyDescent="0.25">
      <c r="A12">
        <v>7</v>
      </c>
      <c r="B12">
        <v>7</v>
      </c>
      <c r="D12">
        <v>5</v>
      </c>
      <c r="E12">
        <v>392</v>
      </c>
      <c r="G12">
        <v>9</v>
      </c>
      <c r="H12">
        <v>1</v>
      </c>
      <c r="J12">
        <v>2</v>
      </c>
      <c r="K12">
        <v>41</v>
      </c>
      <c r="M12">
        <v>128</v>
      </c>
      <c r="N12">
        <v>1</v>
      </c>
      <c r="P12">
        <v>4</v>
      </c>
      <c r="Q12">
        <v>9</v>
      </c>
      <c r="S12">
        <v>11</v>
      </c>
      <c r="T12" t="s">
        <v>2500</v>
      </c>
    </row>
    <row r="13" spans="1:23" x14ac:dyDescent="0.25">
      <c r="A13">
        <v>8</v>
      </c>
      <c r="B13">
        <v>55</v>
      </c>
      <c r="D13">
        <v>6</v>
      </c>
      <c r="E13">
        <v>375</v>
      </c>
      <c r="G13">
        <v>10</v>
      </c>
      <c r="H13">
        <v>1</v>
      </c>
      <c r="J13">
        <v>3</v>
      </c>
      <c r="K13">
        <v>39</v>
      </c>
      <c r="M13">
        <v>128</v>
      </c>
      <c r="N13">
        <v>2</v>
      </c>
      <c r="P13">
        <v>5</v>
      </c>
      <c r="Q13">
        <v>10</v>
      </c>
      <c r="S13">
        <v>12</v>
      </c>
      <c r="T13" t="s">
        <v>2501</v>
      </c>
    </row>
    <row r="14" spans="1:23" x14ac:dyDescent="0.25">
      <c r="A14">
        <v>8</v>
      </c>
      <c r="B14">
        <v>7</v>
      </c>
      <c r="D14">
        <v>6</v>
      </c>
      <c r="E14">
        <v>58</v>
      </c>
      <c r="G14">
        <v>11</v>
      </c>
      <c r="H14">
        <v>1</v>
      </c>
      <c r="J14">
        <v>3</v>
      </c>
      <c r="K14">
        <v>50</v>
      </c>
      <c r="M14">
        <v>128</v>
      </c>
      <c r="N14">
        <v>10</v>
      </c>
      <c r="P14">
        <v>5</v>
      </c>
      <c r="Q14">
        <v>11</v>
      </c>
      <c r="S14">
        <v>13</v>
      </c>
      <c r="T14" t="s">
        <v>2502</v>
      </c>
    </row>
    <row r="15" spans="1:23" x14ac:dyDescent="0.25">
      <c r="A15">
        <v>9</v>
      </c>
      <c r="B15">
        <v>95</v>
      </c>
      <c r="D15">
        <v>6</v>
      </c>
      <c r="E15">
        <v>59</v>
      </c>
      <c r="G15">
        <v>12</v>
      </c>
      <c r="H15">
        <v>1</v>
      </c>
      <c r="J15">
        <v>3</v>
      </c>
      <c r="K15">
        <v>4</v>
      </c>
      <c r="M15">
        <v>128</v>
      </c>
      <c r="N15">
        <v>19</v>
      </c>
      <c r="P15">
        <v>6</v>
      </c>
      <c r="Q15">
        <v>12</v>
      </c>
      <c r="S15">
        <v>14</v>
      </c>
      <c r="T15" t="s">
        <v>2503</v>
      </c>
    </row>
    <row r="16" spans="1:23" x14ac:dyDescent="0.25">
      <c r="A16">
        <v>10</v>
      </c>
      <c r="B16">
        <v>7</v>
      </c>
      <c r="D16">
        <v>7</v>
      </c>
      <c r="E16">
        <v>375</v>
      </c>
      <c r="G16">
        <v>13</v>
      </c>
      <c r="H16">
        <v>1</v>
      </c>
      <c r="J16">
        <v>3</v>
      </c>
      <c r="K16">
        <v>62</v>
      </c>
      <c r="M16">
        <v>128</v>
      </c>
      <c r="N16">
        <v>6</v>
      </c>
      <c r="P16">
        <v>6</v>
      </c>
      <c r="Q16">
        <v>13</v>
      </c>
      <c r="S16">
        <v>15</v>
      </c>
      <c r="T16" t="s">
        <v>2504</v>
      </c>
    </row>
    <row r="17" spans="1:20" x14ac:dyDescent="0.25">
      <c r="A17">
        <v>10</v>
      </c>
      <c r="B17">
        <v>98</v>
      </c>
      <c r="D17">
        <v>7</v>
      </c>
      <c r="E17">
        <v>392</v>
      </c>
      <c r="G17">
        <v>14</v>
      </c>
      <c r="H17">
        <v>1</v>
      </c>
      <c r="J17">
        <v>3</v>
      </c>
      <c r="K17">
        <v>40</v>
      </c>
      <c r="M17">
        <v>128</v>
      </c>
      <c r="N17">
        <v>3</v>
      </c>
      <c r="P17">
        <v>7</v>
      </c>
      <c r="Q17">
        <v>12</v>
      </c>
      <c r="S17">
        <v>16</v>
      </c>
      <c r="T17" t="s">
        <v>2505</v>
      </c>
    </row>
    <row r="18" spans="1:20" x14ac:dyDescent="0.25">
      <c r="A18">
        <v>11</v>
      </c>
      <c r="B18">
        <v>7</v>
      </c>
      <c r="D18">
        <v>8</v>
      </c>
      <c r="E18">
        <v>6</v>
      </c>
      <c r="G18">
        <v>15</v>
      </c>
      <c r="H18">
        <v>1</v>
      </c>
      <c r="J18">
        <v>3</v>
      </c>
      <c r="K18">
        <v>3</v>
      </c>
      <c r="M18">
        <v>128</v>
      </c>
      <c r="N18">
        <v>24</v>
      </c>
      <c r="P18">
        <v>7</v>
      </c>
      <c r="Q18">
        <v>14</v>
      </c>
      <c r="S18">
        <v>17</v>
      </c>
      <c r="T18" t="s">
        <v>2506</v>
      </c>
    </row>
    <row r="19" spans="1:20" x14ac:dyDescent="0.25">
      <c r="A19">
        <v>11</v>
      </c>
      <c r="B19">
        <v>59</v>
      </c>
      <c r="D19">
        <v>8</v>
      </c>
      <c r="E19">
        <v>31</v>
      </c>
      <c r="G19">
        <v>16</v>
      </c>
      <c r="H19">
        <v>1</v>
      </c>
      <c r="J19">
        <v>3</v>
      </c>
      <c r="K19">
        <v>24</v>
      </c>
      <c r="M19">
        <v>128</v>
      </c>
      <c r="N19">
        <v>4</v>
      </c>
      <c r="P19">
        <v>8</v>
      </c>
      <c r="Q19">
        <v>15</v>
      </c>
      <c r="S19">
        <v>18</v>
      </c>
      <c r="T19" t="s">
        <v>2507</v>
      </c>
    </row>
    <row r="20" spans="1:20" x14ac:dyDescent="0.25">
      <c r="A20">
        <v>11</v>
      </c>
      <c r="B20">
        <v>98</v>
      </c>
      <c r="D20">
        <v>8</v>
      </c>
      <c r="E20">
        <v>387</v>
      </c>
      <c r="G20">
        <v>17</v>
      </c>
      <c r="H20">
        <v>1</v>
      </c>
      <c r="J20">
        <v>3</v>
      </c>
      <c r="K20">
        <v>77</v>
      </c>
      <c r="M20">
        <v>128</v>
      </c>
      <c r="N20">
        <v>5</v>
      </c>
      <c r="P20">
        <v>8</v>
      </c>
      <c r="Q20">
        <v>16</v>
      </c>
      <c r="S20">
        <v>19</v>
      </c>
      <c r="T20" t="s">
        <v>2508</v>
      </c>
    </row>
    <row r="21" spans="1:20" x14ac:dyDescent="0.25">
      <c r="A21">
        <v>12</v>
      </c>
      <c r="B21">
        <v>55</v>
      </c>
      <c r="D21">
        <v>8</v>
      </c>
      <c r="E21">
        <v>62</v>
      </c>
      <c r="G21">
        <v>18</v>
      </c>
      <c r="H21">
        <v>1</v>
      </c>
      <c r="J21">
        <v>4</v>
      </c>
      <c r="K21">
        <v>39</v>
      </c>
      <c r="M21">
        <v>129</v>
      </c>
      <c r="N21">
        <v>48</v>
      </c>
      <c r="P21">
        <v>8</v>
      </c>
      <c r="Q21">
        <v>17</v>
      </c>
      <c r="S21">
        <v>20</v>
      </c>
      <c r="T21" t="s">
        <v>2509</v>
      </c>
    </row>
    <row r="22" spans="1:20" x14ac:dyDescent="0.25">
      <c r="A22">
        <v>13</v>
      </c>
      <c r="B22">
        <v>55</v>
      </c>
      <c r="D22">
        <v>8</v>
      </c>
      <c r="E22">
        <v>388</v>
      </c>
      <c r="G22">
        <v>19</v>
      </c>
      <c r="H22">
        <v>1</v>
      </c>
      <c r="J22">
        <v>4</v>
      </c>
      <c r="K22">
        <v>50</v>
      </c>
      <c r="M22">
        <v>210</v>
      </c>
      <c r="N22">
        <v>2</v>
      </c>
      <c r="P22">
        <v>8</v>
      </c>
      <c r="Q22">
        <v>18</v>
      </c>
      <c r="S22">
        <v>21</v>
      </c>
      <c r="T22" t="s">
        <v>2510</v>
      </c>
    </row>
    <row r="23" spans="1:20" x14ac:dyDescent="0.25">
      <c r="A23">
        <v>13</v>
      </c>
      <c r="B23">
        <v>127</v>
      </c>
      <c r="D23">
        <v>9</v>
      </c>
      <c r="E23">
        <v>387</v>
      </c>
      <c r="G23">
        <v>20</v>
      </c>
      <c r="H23">
        <v>1</v>
      </c>
      <c r="J23">
        <v>4</v>
      </c>
      <c r="K23">
        <v>4</v>
      </c>
      <c r="M23">
        <v>213</v>
      </c>
      <c r="N23">
        <v>1</v>
      </c>
      <c r="P23">
        <v>8</v>
      </c>
      <c r="Q23">
        <v>19</v>
      </c>
      <c r="S23">
        <v>22</v>
      </c>
      <c r="T23" t="s">
        <v>2511</v>
      </c>
    </row>
    <row r="24" spans="1:20" x14ac:dyDescent="0.25">
      <c r="A24">
        <v>14</v>
      </c>
      <c r="B24">
        <v>55</v>
      </c>
      <c r="D24">
        <v>9</v>
      </c>
      <c r="E24">
        <v>22</v>
      </c>
      <c r="G24">
        <v>21</v>
      </c>
      <c r="H24">
        <v>1</v>
      </c>
      <c r="J24">
        <v>4</v>
      </c>
      <c r="K24">
        <v>27</v>
      </c>
      <c r="M24">
        <v>213</v>
      </c>
      <c r="N24">
        <v>3</v>
      </c>
      <c r="P24">
        <v>8</v>
      </c>
      <c r="Q24">
        <v>20</v>
      </c>
      <c r="S24">
        <v>23</v>
      </c>
      <c r="T24" t="s">
        <v>2512</v>
      </c>
    </row>
    <row r="25" spans="1:20" x14ac:dyDescent="0.25">
      <c r="A25">
        <v>14</v>
      </c>
      <c r="B25">
        <v>127</v>
      </c>
      <c r="D25">
        <v>10</v>
      </c>
      <c r="E25">
        <v>1</v>
      </c>
      <c r="G25">
        <v>22</v>
      </c>
      <c r="H25">
        <v>1</v>
      </c>
      <c r="J25">
        <v>4</v>
      </c>
      <c r="K25">
        <v>62</v>
      </c>
      <c r="M25">
        <v>213</v>
      </c>
      <c r="N25">
        <v>5</v>
      </c>
      <c r="P25">
        <v>9</v>
      </c>
      <c r="Q25">
        <v>19</v>
      </c>
      <c r="S25">
        <v>24</v>
      </c>
      <c r="T25" t="s">
        <v>2513</v>
      </c>
    </row>
    <row r="26" spans="1:20" x14ac:dyDescent="0.25">
      <c r="A26">
        <v>15</v>
      </c>
      <c r="B26">
        <v>59</v>
      </c>
      <c r="D26">
        <v>10</v>
      </c>
      <c r="E26">
        <v>31</v>
      </c>
      <c r="G26">
        <v>23</v>
      </c>
      <c r="H26">
        <v>1</v>
      </c>
      <c r="J26">
        <v>4</v>
      </c>
      <c r="K26">
        <v>3</v>
      </c>
      <c r="M26">
        <v>213</v>
      </c>
      <c r="N26">
        <v>28</v>
      </c>
      <c r="P26">
        <v>9</v>
      </c>
      <c r="Q26">
        <v>20</v>
      </c>
      <c r="S26">
        <v>25</v>
      </c>
      <c r="T26" t="s">
        <v>2514</v>
      </c>
    </row>
    <row r="27" spans="1:20" x14ac:dyDescent="0.25">
      <c r="A27">
        <v>16</v>
      </c>
      <c r="B27">
        <v>96</v>
      </c>
      <c r="D27">
        <v>10</v>
      </c>
      <c r="E27">
        <v>392</v>
      </c>
      <c r="G27">
        <v>24</v>
      </c>
      <c r="H27">
        <v>1</v>
      </c>
      <c r="J27">
        <v>4</v>
      </c>
      <c r="K27">
        <v>17</v>
      </c>
      <c r="M27">
        <v>213</v>
      </c>
      <c r="N27">
        <v>31</v>
      </c>
      <c r="P27">
        <v>10</v>
      </c>
      <c r="Q27">
        <v>21</v>
      </c>
      <c r="S27">
        <v>26</v>
      </c>
      <c r="T27" t="s">
        <v>2515</v>
      </c>
    </row>
    <row r="28" spans="1:20" x14ac:dyDescent="0.25">
      <c r="A28">
        <v>17</v>
      </c>
      <c r="B28">
        <v>21</v>
      </c>
      <c r="D28">
        <v>10</v>
      </c>
      <c r="E28">
        <v>394</v>
      </c>
      <c r="G28">
        <v>25</v>
      </c>
      <c r="H28">
        <v>1</v>
      </c>
      <c r="J28">
        <v>4</v>
      </c>
      <c r="K28">
        <v>24</v>
      </c>
      <c r="M28">
        <v>213</v>
      </c>
      <c r="N28">
        <v>29</v>
      </c>
      <c r="P28">
        <v>10</v>
      </c>
      <c r="Q28">
        <v>23</v>
      </c>
      <c r="S28">
        <v>27</v>
      </c>
      <c r="T28" t="s">
        <v>2516</v>
      </c>
    </row>
    <row r="29" spans="1:20" x14ac:dyDescent="0.25">
      <c r="A29">
        <v>18</v>
      </c>
      <c r="B29">
        <v>48</v>
      </c>
      <c r="D29">
        <v>10</v>
      </c>
      <c r="E29">
        <v>368</v>
      </c>
      <c r="G29">
        <v>26</v>
      </c>
      <c r="H29">
        <v>1</v>
      </c>
      <c r="J29">
        <v>4</v>
      </c>
      <c r="K29">
        <v>35</v>
      </c>
      <c r="M29">
        <v>213</v>
      </c>
      <c r="N29">
        <v>9</v>
      </c>
      <c r="P29">
        <v>11</v>
      </c>
      <c r="Q29">
        <v>21</v>
      </c>
      <c r="S29">
        <v>28</v>
      </c>
      <c r="T29" t="s">
        <v>2517</v>
      </c>
    </row>
    <row r="30" spans="1:20" x14ac:dyDescent="0.25">
      <c r="A30">
        <v>19</v>
      </c>
      <c r="B30">
        <v>109</v>
      </c>
      <c r="D30">
        <v>10</v>
      </c>
      <c r="E30">
        <v>363</v>
      </c>
      <c r="G30">
        <v>27</v>
      </c>
      <c r="H30">
        <v>1</v>
      </c>
      <c r="J30">
        <v>4</v>
      </c>
      <c r="K30">
        <v>77</v>
      </c>
      <c r="M30">
        <v>213</v>
      </c>
      <c r="N30">
        <v>14</v>
      </c>
      <c r="P30">
        <v>11</v>
      </c>
      <c r="Q30">
        <v>23</v>
      </c>
      <c r="S30">
        <v>29</v>
      </c>
      <c r="T30" t="s">
        <v>2518</v>
      </c>
    </row>
    <row r="31" spans="1:20" x14ac:dyDescent="0.25">
      <c r="A31">
        <v>20</v>
      </c>
      <c r="B31">
        <v>109</v>
      </c>
      <c r="D31">
        <v>11</v>
      </c>
      <c r="E31">
        <v>1</v>
      </c>
      <c r="G31">
        <v>28</v>
      </c>
      <c r="H31">
        <v>1</v>
      </c>
      <c r="J31">
        <v>5</v>
      </c>
      <c r="K31">
        <v>39</v>
      </c>
      <c r="M31">
        <v>213</v>
      </c>
      <c r="N31">
        <v>37</v>
      </c>
      <c r="P31">
        <v>12</v>
      </c>
      <c r="Q31">
        <v>21</v>
      </c>
      <c r="S31">
        <v>30</v>
      </c>
      <c r="T31" t="s">
        <v>2519</v>
      </c>
    </row>
    <row r="32" spans="1:20" x14ac:dyDescent="0.25">
      <c r="A32">
        <v>21</v>
      </c>
      <c r="B32">
        <v>109</v>
      </c>
      <c r="D32">
        <v>11</v>
      </c>
      <c r="E32">
        <v>365</v>
      </c>
      <c r="G32">
        <v>29</v>
      </c>
      <c r="H32">
        <v>1</v>
      </c>
      <c r="J32">
        <v>5</v>
      </c>
      <c r="K32">
        <v>50</v>
      </c>
      <c r="M32">
        <v>214</v>
      </c>
      <c r="N32">
        <v>1</v>
      </c>
      <c r="P32">
        <v>12</v>
      </c>
      <c r="Q32">
        <v>23</v>
      </c>
      <c r="S32">
        <v>31</v>
      </c>
      <c r="T32" t="s">
        <v>2520</v>
      </c>
    </row>
    <row r="33" spans="1:20" x14ac:dyDescent="0.25">
      <c r="A33">
        <v>22</v>
      </c>
      <c r="B33">
        <v>55</v>
      </c>
      <c r="D33">
        <v>12</v>
      </c>
      <c r="E33">
        <v>394</v>
      </c>
      <c r="G33">
        <v>30</v>
      </c>
      <c r="H33">
        <v>1</v>
      </c>
      <c r="J33">
        <v>5</v>
      </c>
      <c r="K33">
        <v>4</v>
      </c>
      <c r="M33">
        <v>214</v>
      </c>
      <c r="N33">
        <v>3</v>
      </c>
      <c r="P33">
        <v>13</v>
      </c>
      <c r="Q33">
        <v>21</v>
      </c>
      <c r="S33">
        <v>32</v>
      </c>
      <c r="T33" t="s">
        <v>2521</v>
      </c>
    </row>
    <row r="34" spans="1:20" x14ac:dyDescent="0.25">
      <c r="A34">
        <v>22</v>
      </c>
      <c r="B34">
        <v>141</v>
      </c>
      <c r="D34">
        <v>13</v>
      </c>
      <c r="E34">
        <v>1</v>
      </c>
      <c r="G34">
        <v>31</v>
      </c>
      <c r="H34">
        <v>1</v>
      </c>
      <c r="J34">
        <v>5</v>
      </c>
      <c r="K34">
        <v>62</v>
      </c>
      <c r="M34">
        <v>214</v>
      </c>
      <c r="N34">
        <v>5</v>
      </c>
      <c r="P34">
        <v>13</v>
      </c>
      <c r="Q34">
        <v>23</v>
      </c>
      <c r="S34">
        <v>33</v>
      </c>
      <c r="T34" t="s">
        <v>2522</v>
      </c>
    </row>
    <row r="35" spans="1:20" x14ac:dyDescent="0.25">
      <c r="A35">
        <v>23</v>
      </c>
      <c r="B35">
        <v>55</v>
      </c>
      <c r="D35">
        <v>13</v>
      </c>
      <c r="E35">
        <v>45</v>
      </c>
      <c r="G35">
        <v>32</v>
      </c>
      <c r="H35">
        <v>1</v>
      </c>
      <c r="J35">
        <v>5</v>
      </c>
      <c r="K35">
        <v>3</v>
      </c>
      <c r="M35">
        <v>214</v>
      </c>
      <c r="N35">
        <v>28</v>
      </c>
      <c r="P35">
        <v>14</v>
      </c>
      <c r="Q35">
        <v>21</v>
      </c>
      <c r="S35">
        <v>34</v>
      </c>
      <c r="T35" t="s">
        <v>2523</v>
      </c>
    </row>
    <row r="36" spans="1:20" x14ac:dyDescent="0.25">
      <c r="A36">
        <v>23</v>
      </c>
      <c r="B36">
        <v>141</v>
      </c>
      <c r="D36">
        <v>13</v>
      </c>
      <c r="E36">
        <v>374</v>
      </c>
      <c r="G36">
        <v>33</v>
      </c>
      <c r="H36">
        <v>1</v>
      </c>
      <c r="J36">
        <v>5</v>
      </c>
      <c r="K36">
        <v>24</v>
      </c>
      <c r="M36">
        <v>214</v>
      </c>
      <c r="N36">
        <v>31</v>
      </c>
      <c r="P36">
        <v>14</v>
      </c>
      <c r="Q36">
        <v>23</v>
      </c>
      <c r="S36">
        <v>35</v>
      </c>
      <c r="T36" t="s">
        <v>2524</v>
      </c>
    </row>
    <row r="37" spans="1:20" x14ac:dyDescent="0.25">
      <c r="A37">
        <v>24</v>
      </c>
      <c r="B37">
        <v>7</v>
      </c>
      <c r="D37">
        <v>13</v>
      </c>
      <c r="E37">
        <v>368</v>
      </c>
      <c r="G37">
        <v>34</v>
      </c>
      <c r="H37">
        <v>1</v>
      </c>
      <c r="J37">
        <v>5</v>
      </c>
      <c r="K37">
        <v>77</v>
      </c>
      <c r="M37">
        <v>214</v>
      </c>
      <c r="N37">
        <v>29</v>
      </c>
      <c r="P37">
        <v>15</v>
      </c>
      <c r="Q37">
        <v>21</v>
      </c>
      <c r="S37">
        <v>36</v>
      </c>
      <c r="T37" t="s">
        <v>2525</v>
      </c>
    </row>
    <row r="38" spans="1:20" x14ac:dyDescent="0.25">
      <c r="A38">
        <v>24</v>
      </c>
      <c r="B38">
        <v>109</v>
      </c>
      <c r="D38">
        <v>13</v>
      </c>
      <c r="E38">
        <v>363</v>
      </c>
      <c r="G38">
        <v>35</v>
      </c>
      <c r="H38">
        <v>1</v>
      </c>
      <c r="J38">
        <v>6</v>
      </c>
      <c r="K38">
        <v>39</v>
      </c>
      <c r="M38">
        <v>214</v>
      </c>
      <c r="N38">
        <v>9</v>
      </c>
      <c r="P38">
        <v>15</v>
      </c>
      <c r="Q38">
        <v>23</v>
      </c>
      <c r="S38">
        <v>37</v>
      </c>
      <c r="T38" t="s">
        <v>2526</v>
      </c>
    </row>
    <row r="39" spans="1:20" x14ac:dyDescent="0.25">
      <c r="A39">
        <v>25</v>
      </c>
      <c r="B39">
        <v>109</v>
      </c>
      <c r="D39">
        <v>14</v>
      </c>
      <c r="E39">
        <v>1</v>
      </c>
      <c r="G39">
        <v>35</v>
      </c>
      <c r="H39">
        <v>5</v>
      </c>
      <c r="J39">
        <v>6</v>
      </c>
      <c r="K39">
        <v>50</v>
      </c>
      <c r="M39">
        <v>242</v>
      </c>
      <c r="N39">
        <v>35</v>
      </c>
      <c r="P39">
        <v>16</v>
      </c>
      <c r="Q39">
        <v>21</v>
      </c>
      <c r="S39">
        <v>38</v>
      </c>
      <c r="T39" t="s">
        <v>2527</v>
      </c>
    </row>
    <row r="40" spans="1:20" x14ac:dyDescent="0.25">
      <c r="A40">
        <v>26</v>
      </c>
      <c r="B40">
        <v>7</v>
      </c>
      <c r="D40">
        <v>14</v>
      </c>
      <c r="E40">
        <v>374</v>
      </c>
      <c r="G40">
        <v>36</v>
      </c>
      <c r="H40">
        <v>1</v>
      </c>
      <c r="J40">
        <v>6</v>
      </c>
      <c r="K40">
        <v>4</v>
      </c>
      <c r="M40">
        <v>242</v>
      </c>
      <c r="N40">
        <v>33</v>
      </c>
      <c r="P40">
        <v>16</v>
      </c>
      <c r="Q40">
        <v>23</v>
      </c>
      <c r="S40">
        <v>39</v>
      </c>
      <c r="T40" t="s">
        <v>2528</v>
      </c>
    </row>
    <row r="41" spans="1:20" x14ac:dyDescent="0.25">
      <c r="A41">
        <v>26</v>
      </c>
      <c r="B41">
        <v>30</v>
      </c>
      <c r="D41">
        <v>15</v>
      </c>
      <c r="E41">
        <v>1</v>
      </c>
      <c r="G41">
        <v>36</v>
      </c>
      <c r="H41">
        <v>5</v>
      </c>
      <c r="J41">
        <v>6</v>
      </c>
      <c r="K41">
        <v>62</v>
      </c>
      <c r="M41">
        <v>242</v>
      </c>
      <c r="N41">
        <v>34</v>
      </c>
      <c r="P41">
        <v>17</v>
      </c>
      <c r="Q41">
        <v>21</v>
      </c>
      <c r="S41">
        <v>40</v>
      </c>
      <c r="T41" t="s">
        <v>2529</v>
      </c>
    </row>
    <row r="42" spans="1:20" x14ac:dyDescent="0.25">
      <c r="A42">
        <v>26</v>
      </c>
      <c r="B42">
        <v>99</v>
      </c>
      <c r="D42">
        <v>15</v>
      </c>
      <c r="E42">
        <v>45</v>
      </c>
      <c r="G42">
        <v>37</v>
      </c>
      <c r="H42">
        <v>1</v>
      </c>
      <c r="J42">
        <v>6</v>
      </c>
      <c r="K42">
        <v>3</v>
      </c>
      <c r="M42">
        <v>243</v>
      </c>
      <c r="N42">
        <v>35</v>
      </c>
      <c r="P42">
        <v>17</v>
      </c>
      <c r="Q42">
        <v>23</v>
      </c>
      <c r="S42">
        <v>41</v>
      </c>
      <c r="T42" t="s">
        <v>2530</v>
      </c>
    </row>
    <row r="43" spans="1:20" x14ac:dyDescent="0.25">
      <c r="A43">
        <v>26</v>
      </c>
      <c r="B43">
        <v>105</v>
      </c>
      <c r="D43">
        <v>15</v>
      </c>
      <c r="E43">
        <v>372</v>
      </c>
      <c r="G43">
        <v>37</v>
      </c>
      <c r="H43">
        <v>5</v>
      </c>
      <c r="J43">
        <v>6</v>
      </c>
      <c r="K43">
        <v>24</v>
      </c>
      <c r="M43">
        <v>243</v>
      </c>
      <c r="N43">
        <v>33</v>
      </c>
      <c r="P43">
        <v>18</v>
      </c>
      <c r="Q43">
        <v>21</v>
      </c>
      <c r="S43">
        <v>42</v>
      </c>
      <c r="T43" t="s">
        <v>2531</v>
      </c>
    </row>
    <row r="44" spans="1:20" x14ac:dyDescent="0.25">
      <c r="A44">
        <v>26</v>
      </c>
      <c r="B44">
        <v>109</v>
      </c>
      <c r="D44">
        <v>15</v>
      </c>
      <c r="E44">
        <v>368</v>
      </c>
      <c r="G44">
        <v>38</v>
      </c>
      <c r="H44">
        <v>1</v>
      </c>
      <c r="J44">
        <v>6</v>
      </c>
      <c r="K44">
        <v>156</v>
      </c>
      <c r="M44">
        <v>243</v>
      </c>
      <c r="N44">
        <v>34</v>
      </c>
      <c r="P44">
        <v>18</v>
      </c>
      <c r="Q44">
        <v>23</v>
      </c>
      <c r="S44">
        <v>43</v>
      </c>
      <c r="T44" t="s">
        <v>2532</v>
      </c>
    </row>
    <row r="45" spans="1:20" x14ac:dyDescent="0.25">
      <c r="A45">
        <v>27</v>
      </c>
      <c r="B45">
        <v>55</v>
      </c>
      <c r="D45">
        <v>15</v>
      </c>
      <c r="E45">
        <v>363</v>
      </c>
      <c r="G45">
        <v>38</v>
      </c>
      <c r="H45">
        <v>5</v>
      </c>
      <c r="J45">
        <v>7</v>
      </c>
      <c r="K45">
        <v>39</v>
      </c>
      <c r="M45">
        <v>244</v>
      </c>
      <c r="N45">
        <v>35</v>
      </c>
      <c r="P45">
        <v>19</v>
      </c>
      <c r="Q45">
        <v>21</v>
      </c>
      <c r="S45">
        <v>44</v>
      </c>
      <c r="T45" t="s">
        <v>2533</v>
      </c>
    </row>
    <row r="46" spans="1:20" x14ac:dyDescent="0.25">
      <c r="A46">
        <v>27</v>
      </c>
      <c r="B46">
        <v>7</v>
      </c>
      <c r="D46">
        <v>16</v>
      </c>
      <c r="E46">
        <v>1</v>
      </c>
      <c r="G46">
        <v>39</v>
      </c>
      <c r="H46">
        <v>2</v>
      </c>
      <c r="J46">
        <v>7</v>
      </c>
      <c r="K46">
        <v>50</v>
      </c>
      <c r="M46">
        <v>244</v>
      </c>
      <c r="N46">
        <v>33</v>
      </c>
      <c r="P46">
        <v>19</v>
      </c>
      <c r="Q46">
        <v>23</v>
      </c>
      <c r="S46">
        <v>45</v>
      </c>
      <c r="T46" t="s">
        <v>2534</v>
      </c>
    </row>
    <row r="47" spans="1:20" x14ac:dyDescent="0.25">
      <c r="A47">
        <v>27</v>
      </c>
      <c r="B47">
        <v>141</v>
      </c>
      <c r="D47">
        <v>16</v>
      </c>
      <c r="E47">
        <v>372</v>
      </c>
      <c r="G47">
        <v>40</v>
      </c>
      <c r="H47">
        <v>2</v>
      </c>
      <c r="J47">
        <v>7</v>
      </c>
      <c r="K47">
        <v>4</v>
      </c>
      <c r="M47">
        <v>244</v>
      </c>
      <c r="N47">
        <v>34</v>
      </c>
      <c r="P47">
        <v>20</v>
      </c>
      <c r="Q47">
        <v>21</v>
      </c>
      <c r="S47">
        <v>46</v>
      </c>
      <c r="T47" t="s">
        <v>2535</v>
      </c>
    </row>
    <row r="48" spans="1:20" x14ac:dyDescent="0.25">
      <c r="A48">
        <v>28</v>
      </c>
      <c r="B48">
        <v>55</v>
      </c>
      <c r="D48">
        <v>17</v>
      </c>
      <c r="E48">
        <v>1</v>
      </c>
      <c r="G48">
        <v>41</v>
      </c>
      <c r="H48">
        <v>10</v>
      </c>
      <c r="J48">
        <v>7</v>
      </c>
      <c r="K48">
        <v>27</v>
      </c>
      <c r="M48">
        <v>245</v>
      </c>
      <c r="N48">
        <v>35</v>
      </c>
      <c r="P48">
        <v>20</v>
      </c>
      <c r="Q48">
        <v>23</v>
      </c>
      <c r="S48">
        <v>47</v>
      </c>
      <c r="T48" t="s">
        <v>2536</v>
      </c>
    </row>
    <row r="49" spans="1:20" x14ac:dyDescent="0.25">
      <c r="A49">
        <v>28</v>
      </c>
      <c r="B49">
        <v>7</v>
      </c>
      <c r="D49">
        <v>17</v>
      </c>
      <c r="E49">
        <v>31</v>
      </c>
      <c r="G49">
        <v>42</v>
      </c>
      <c r="H49">
        <v>10</v>
      </c>
      <c r="J49">
        <v>7</v>
      </c>
      <c r="K49">
        <v>62</v>
      </c>
      <c r="M49">
        <v>245</v>
      </c>
      <c r="N49">
        <v>33</v>
      </c>
      <c r="P49">
        <v>21</v>
      </c>
      <c r="Q49">
        <v>21</v>
      </c>
      <c r="S49">
        <v>48</v>
      </c>
      <c r="T49" t="s">
        <v>2123</v>
      </c>
    </row>
    <row r="50" spans="1:20" x14ac:dyDescent="0.25">
      <c r="A50">
        <v>28</v>
      </c>
      <c r="B50">
        <v>59</v>
      </c>
      <c r="D50">
        <v>17</v>
      </c>
      <c r="E50">
        <v>392</v>
      </c>
      <c r="G50">
        <v>43</v>
      </c>
      <c r="H50">
        <v>10</v>
      </c>
      <c r="J50">
        <v>7</v>
      </c>
      <c r="K50">
        <v>3</v>
      </c>
      <c r="M50">
        <v>245</v>
      </c>
      <c r="N50">
        <v>34</v>
      </c>
      <c r="P50">
        <v>21</v>
      </c>
      <c r="Q50">
        <v>23</v>
      </c>
      <c r="S50">
        <v>49</v>
      </c>
      <c r="T50" t="s">
        <v>604</v>
      </c>
    </row>
    <row r="51" spans="1:20" x14ac:dyDescent="0.25">
      <c r="A51">
        <v>29</v>
      </c>
      <c r="B51">
        <v>55</v>
      </c>
      <c r="D51">
        <v>17</v>
      </c>
      <c r="E51">
        <v>368</v>
      </c>
      <c r="G51">
        <v>44</v>
      </c>
      <c r="H51">
        <v>10</v>
      </c>
      <c r="J51">
        <v>7</v>
      </c>
      <c r="K51">
        <v>17</v>
      </c>
      <c r="M51">
        <v>245</v>
      </c>
      <c r="N51">
        <v>5</v>
      </c>
      <c r="P51">
        <v>22</v>
      </c>
      <c r="Q51">
        <v>21</v>
      </c>
      <c r="S51">
        <v>50</v>
      </c>
      <c r="T51" t="s">
        <v>2537</v>
      </c>
    </row>
    <row r="52" spans="1:20" x14ac:dyDescent="0.25">
      <c r="A52">
        <v>29</v>
      </c>
      <c r="B52">
        <v>13</v>
      </c>
      <c r="D52">
        <v>17</v>
      </c>
      <c r="E52">
        <v>363</v>
      </c>
      <c r="G52">
        <v>45</v>
      </c>
      <c r="H52">
        <v>10</v>
      </c>
      <c r="J52">
        <v>7</v>
      </c>
      <c r="K52">
        <v>24</v>
      </c>
      <c r="M52">
        <v>247</v>
      </c>
      <c r="N52">
        <v>35</v>
      </c>
      <c r="P52">
        <v>22</v>
      </c>
      <c r="Q52">
        <v>23</v>
      </c>
    </row>
    <row r="53" spans="1:20" x14ac:dyDescent="0.25">
      <c r="A53">
        <v>29</v>
      </c>
      <c r="B53">
        <v>96</v>
      </c>
      <c r="D53">
        <v>18</v>
      </c>
      <c r="E53">
        <v>1</v>
      </c>
      <c r="G53">
        <v>46</v>
      </c>
      <c r="H53">
        <v>10</v>
      </c>
      <c r="J53">
        <v>7</v>
      </c>
      <c r="K53">
        <v>156</v>
      </c>
      <c r="M53">
        <v>247</v>
      </c>
      <c r="N53">
        <v>33</v>
      </c>
      <c r="P53">
        <v>23</v>
      </c>
      <c r="Q53">
        <v>21</v>
      </c>
    </row>
    <row r="54" spans="1:20" x14ac:dyDescent="0.25">
      <c r="A54">
        <v>30</v>
      </c>
      <c r="B54">
        <v>59</v>
      </c>
      <c r="D54">
        <v>18</v>
      </c>
      <c r="E54">
        <v>365</v>
      </c>
      <c r="G54">
        <v>47</v>
      </c>
      <c r="H54">
        <v>10</v>
      </c>
      <c r="J54">
        <v>8</v>
      </c>
      <c r="K54">
        <v>39</v>
      </c>
      <c r="M54">
        <v>247</v>
      </c>
      <c r="N54">
        <v>34</v>
      </c>
      <c r="P54">
        <v>23</v>
      </c>
      <c r="Q54">
        <v>23</v>
      </c>
    </row>
    <row r="55" spans="1:20" x14ac:dyDescent="0.25">
      <c r="A55">
        <v>30</v>
      </c>
      <c r="B55">
        <v>95</v>
      </c>
      <c r="D55">
        <v>19</v>
      </c>
      <c r="E55">
        <v>1</v>
      </c>
      <c r="G55">
        <v>48</v>
      </c>
      <c r="H55">
        <v>10</v>
      </c>
      <c r="J55">
        <v>8</v>
      </c>
      <c r="K55">
        <v>50</v>
      </c>
      <c r="M55">
        <v>247</v>
      </c>
      <c r="N55">
        <v>5</v>
      </c>
      <c r="P55">
        <v>24</v>
      </c>
      <c r="Q55">
        <v>21</v>
      </c>
    </row>
    <row r="56" spans="1:20" x14ac:dyDescent="0.25">
      <c r="A56">
        <v>31</v>
      </c>
      <c r="B56">
        <v>7</v>
      </c>
      <c r="D56">
        <v>19</v>
      </c>
      <c r="E56">
        <v>392</v>
      </c>
      <c r="G56">
        <v>49</v>
      </c>
      <c r="H56">
        <v>10</v>
      </c>
      <c r="J56">
        <v>8</v>
      </c>
      <c r="K56">
        <v>4</v>
      </c>
      <c r="M56">
        <v>264</v>
      </c>
      <c r="N56">
        <v>1</v>
      </c>
      <c r="P56">
        <v>24</v>
      </c>
      <c r="Q56">
        <v>23</v>
      </c>
    </row>
    <row r="57" spans="1:20" x14ac:dyDescent="0.25">
      <c r="A57">
        <v>31</v>
      </c>
      <c r="B57">
        <v>59</v>
      </c>
      <c r="D57">
        <v>20</v>
      </c>
      <c r="E57">
        <v>1</v>
      </c>
      <c r="G57">
        <v>50</v>
      </c>
      <c r="H57">
        <v>10</v>
      </c>
      <c r="J57">
        <v>8</v>
      </c>
      <c r="K57">
        <v>62</v>
      </c>
      <c r="M57">
        <v>264</v>
      </c>
      <c r="N57">
        <v>36</v>
      </c>
      <c r="P57">
        <v>25</v>
      </c>
      <c r="Q57">
        <v>21</v>
      </c>
    </row>
    <row r="58" spans="1:20" x14ac:dyDescent="0.25">
      <c r="A58">
        <v>32</v>
      </c>
      <c r="B58">
        <v>109</v>
      </c>
      <c r="D58">
        <v>20</v>
      </c>
      <c r="E58">
        <v>6</v>
      </c>
      <c r="G58">
        <v>51</v>
      </c>
      <c r="H58">
        <v>10</v>
      </c>
      <c r="J58">
        <v>8</v>
      </c>
      <c r="K58">
        <v>3</v>
      </c>
      <c r="M58">
        <v>264</v>
      </c>
      <c r="N58">
        <v>28</v>
      </c>
      <c r="P58">
        <v>25</v>
      </c>
      <c r="Q58">
        <v>23</v>
      </c>
    </row>
    <row r="59" spans="1:20" x14ac:dyDescent="0.25">
      <c r="A59">
        <v>33</v>
      </c>
      <c r="B59">
        <v>7</v>
      </c>
      <c r="D59">
        <v>20</v>
      </c>
      <c r="E59">
        <v>89</v>
      </c>
      <c r="G59">
        <v>52</v>
      </c>
      <c r="H59">
        <v>10</v>
      </c>
      <c r="J59">
        <v>8</v>
      </c>
      <c r="K59">
        <v>17</v>
      </c>
      <c r="M59">
        <v>264</v>
      </c>
      <c r="N59">
        <v>2</v>
      </c>
      <c r="P59">
        <v>26</v>
      </c>
      <c r="Q59">
        <v>21</v>
      </c>
    </row>
    <row r="60" spans="1:20" x14ac:dyDescent="0.25">
      <c r="A60">
        <v>33</v>
      </c>
      <c r="B60">
        <v>59</v>
      </c>
      <c r="D60">
        <v>20</v>
      </c>
      <c r="E60">
        <v>54</v>
      </c>
      <c r="G60">
        <v>53</v>
      </c>
      <c r="H60">
        <v>10</v>
      </c>
      <c r="J60">
        <v>8</v>
      </c>
      <c r="K60">
        <v>24</v>
      </c>
      <c r="M60">
        <v>264</v>
      </c>
      <c r="N60">
        <v>9</v>
      </c>
      <c r="P60">
        <v>26</v>
      </c>
      <c r="Q60">
        <v>23</v>
      </c>
    </row>
    <row r="61" spans="1:20" x14ac:dyDescent="0.25">
      <c r="A61">
        <v>34</v>
      </c>
      <c r="B61">
        <v>109</v>
      </c>
      <c r="D61">
        <v>20</v>
      </c>
      <c r="E61">
        <v>363</v>
      </c>
      <c r="G61">
        <v>54</v>
      </c>
      <c r="H61">
        <v>10</v>
      </c>
      <c r="J61">
        <v>9</v>
      </c>
      <c r="K61">
        <v>41</v>
      </c>
      <c r="M61">
        <v>264</v>
      </c>
      <c r="N61">
        <v>10</v>
      </c>
      <c r="P61">
        <v>27</v>
      </c>
      <c r="Q61">
        <v>21</v>
      </c>
    </row>
    <row r="62" spans="1:20" x14ac:dyDescent="0.25">
      <c r="A62">
        <v>35</v>
      </c>
      <c r="B62">
        <v>7</v>
      </c>
      <c r="D62">
        <v>21</v>
      </c>
      <c r="E62">
        <v>1</v>
      </c>
      <c r="G62">
        <v>55</v>
      </c>
      <c r="H62">
        <v>10</v>
      </c>
      <c r="J62">
        <v>10</v>
      </c>
      <c r="K62">
        <v>39</v>
      </c>
      <c r="M62">
        <v>264</v>
      </c>
      <c r="N62">
        <v>14</v>
      </c>
      <c r="P62">
        <v>27</v>
      </c>
      <c r="Q62">
        <v>23</v>
      </c>
    </row>
    <row r="63" spans="1:20" x14ac:dyDescent="0.25">
      <c r="A63">
        <v>35</v>
      </c>
      <c r="B63">
        <v>59</v>
      </c>
      <c r="D63">
        <v>21</v>
      </c>
      <c r="E63">
        <v>6</v>
      </c>
      <c r="G63">
        <v>56</v>
      </c>
      <c r="H63">
        <v>10</v>
      </c>
      <c r="J63">
        <v>10</v>
      </c>
      <c r="K63">
        <v>50</v>
      </c>
      <c r="M63">
        <v>264</v>
      </c>
      <c r="N63">
        <v>29</v>
      </c>
      <c r="P63">
        <v>28</v>
      </c>
      <c r="Q63">
        <v>22</v>
      </c>
    </row>
    <row r="64" spans="1:20" x14ac:dyDescent="0.25">
      <c r="A64">
        <v>36</v>
      </c>
      <c r="B64">
        <v>7</v>
      </c>
      <c r="D64">
        <v>21</v>
      </c>
      <c r="E64">
        <v>363</v>
      </c>
      <c r="G64">
        <v>57</v>
      </c>
      <c r="H64">
        <v>10</v>
      </c>
      <c r="J64">
        <v>10</v>
      </c>
      <c r="K64">
        <v>4</v>
      </c>
      <c r="M64">
        <v>264</v>
      </c>
      <c r="N64">
        <v>13</v>
      </c>
      <c r="P64">
        <v>28</v>
      </c>
      <c r="Q64">
        <v>24</v>
      </c>
    </row>
    <row r="65" spans="1:17" x14ac:dyDescent="0.25">
      <c r="A65">
        <v>36</v>
      </c>
      <c r="B65">
        <v>59</v>
      </c>
      <c r="D65">
        <v>22</v>
      </c>
      <c r="E65">
        <v>1</v>
      </c>
      <c r="G65">
        <v>58</v>
      </c>
      <c r="H65">
        <v>10</v>
      </c>
      <c r="J65">
        <v>10</v>
      </c>
      <c r="K65">
        <v>3</v>
      </c>
      <c r="M65">
        <v>264</v>
      </c>
      <c r="N65">
        <v>30</v>
      </c>
      <c r="P65">
        <v>29</v>
      </c>
      <c r="Q65">
        <v>25</v>
      </c>
    </row>
    <row r="66" spans="1:17" x14ac:dyDescent="0.25">
      <c r="A66">
        <v>37</v>
      </c>
      <c r="B66">
        <v>7</v>
      </c>
      <c r="D66">
        <v>22</v>
      </c>
      <c r="E66">
        <v>6</v>
      </c>
      <c r="G66">
        <v>59</v>
      </c>
      <c r="H66">
        <v>10</v>
      </c>
      <c r="J66">
        <v>10</v>
      </c>
      <c r="K66">
        <v>24</v>
      </c>
      <c r="M66">
        <v>264</v>
      </c>
      <c r="N66">
        <v>32</v>
      </c>
      <c r="P66">
        <v>29</v>
      </c>
      <c r="Q66">
        <v>26</v>
      </c>
    </row>
    <row r="67" spans="1:17" x14ac:dyDescent="0.25">
      <c r="A67">
        <v>37</v>
      </c>
      <c r="B67">
        <v>59</v>
      </c>
      <c r="D67">
        <v>22</v>
      </c>
      <c r="E67">
        <v>70</v>
      </c>
      <c r="G67">
        <v>60</v>
      </c>
      <c r="H67">
        <v>10</v>
      </c>
      <c r="J67">
        <v>11</v>
      </c>
      <c r="K67">
        <v>39</v>
      </c>
      <c r="M67">
        <v>264</v>
      </c>
      <c r="N67">
        <v>11</v>
      </c>
      <c r="P67">
        <v>29</v>
      </c>
      <c r="Q67">
        <v>27</v>
      </c>
    </row>
    <row r="68" spans="1:17" x14ac:dyDescent="0.25">
      <c r="A68">
        <v>38</v>
      </c>
      <c r="B68">
        <v>7</v>
      </c>
      <c r="D68">
        <v>22</v>
      </c>
      <c r="E68">
        <v>71</v>
      </c>
      <c r="G68">
        <v>61</v>
      </c>
      <c r="H68">
        <v>10</v>
      </c>
      <c r="J68">
        <v>11</v>
      </c>
      <c r="K68">
        <v>50</v>
      </c>
      <c r="M68">
        <v>264</v>
      </c>
      <c r="N68">
        <v>3</v>
      </c>
      <c r="P68">
        <v>30</v>
      </c>
      <c r="Q68">
        <v>25</v>
      </c>
    </row>
    <row r="69" spans="1:17" x14ac:dyDescent="0.25">
      <c r="A69">
        <v>38</v>
      </c>
      <c r="B69">
        <v>32</v>
      </c>
      <c r="D69">
        <v>22</v>
      </c>
      <c r="E69">
        <v>60</v>
      </c>
      <c r="G69">
        <v>62</v>
      </c>
      <c r="H69">
        <v>10</v>
      </c>
      <c r="J69">
        <v>11</v>
      </c>
      <c r="K69">
        <v>4</v>
      </c>
      <c r="M69">
        <v>264</v>
      </c>
      <c r="N69">
        <v>16</v>
      </c>
      <c r="P69">
        <v>30</v>
      </c>
      <c r="Q69">
        <v>26</v>
      </c>
    </row>
    <row r="70" spans="1:17" x14ac:dyDescent="0.25">
      <c r="A70">
        <v>38</v>
      </c>
      <c r="B70">
        <v>59</v>
      </c>
      <c r="D70">
        <v>22</v>
      </c>
      <c r="E70">
        <v>61</v>
      </c>
      <c r="G70">
        <v>63</v>
      </c>
      <c r="H70">
        <v>10</v>
      </c>
      <c r="J70">
        <v>11</v>
      </c>
      <c r="K70">
        <v>3</v>
      </c>
      <c r="M70">
        <v>264</v>
      </c>
      <c r="N70">
        <v>31</v>
      </c>
      <c r="P70">
        <v>30</v>
      </c>
      <c r="Q70">
        <v>27</v>
      </c>
    </row>
    <row r="71" spans="1:17" x14ac:dyDescent="0.25">
      <c r="A71">
        <v>39</v>
      </c>
      <c r="B71">
        <v>7</v>
      </c>
      <c r="D71">
        <v>22</v>
      </c>
      <c r="E71">
        <v>363</v>
      </c>
      <c r="G71">
        <v>64</v>
      </c>
      <c r="H71">
        <v>10</v>
      </c>
      <c r="J71">
        <v>11</v>
      </c>
      <c r="K71">
        <v>24</v>
      </c>
      <c r="M71">
        <v>264</v>
      </c>
      <c r="N71">
        <v>4</v>
      </c>
      <c r="P71">
        <v>31</v>
      </c>
      <c r="Q71">
        <v>25</v>
      </c>
    </row>
    <row r="72" spans="1:17" x14ac:dyDescent="0.25">
      <c r="A72">
        <v>39</v>
      </c>
      <c r="B72">
        <v>79</v>
      </c>
      <c r="D72">
        <v>23</v>
      </c>
      <c r="E72">
        <v>1</v>
      </c>
      <c r="G72">
        <v>65</v>
      </c>
      <c r="H72">
        <v>10</v>
      </c>
      <c r="J72">
        <v>12</v>
      </c>
      <c r="K72">
        <v>39</v>
      </c>
      <c r="M72">
        <v>264</v>
      </c>
      <c r="N72">
        <v>5</v>
      </c>
      <c r="P72">
        <v>31</v>
      </c>
      <c r="Q72">
        <v>26</v>
      </c>
    </row>
    <row r="73" spans="1:17" x14ac:dyDescent="0.25">
      <c r="A73">
        <v>40</v>
      </c>
      <c r="B73">
        <v>7</v>
      </c>
      <c r="D73">
        <v>23</v>
      </c>
      <c r="E73">
        <v>6</v>
      </c>
      <c r="G73">
        <v>66</v>
      </c>
      <c r="H73">
        <v>10</v>
      </c>
      <c r="J73">
        <v>12</v>
      </c>
      <c r="K73">
        <v>50</v>
      </c>
      <c r="M73">
        <v>264</v>
      </c>
      <c r="N73">
        <v>15</v>
      </c>
      <c r="P73">
        <v>31</v>
      </c>
      <c r="Q73">
        <v>28</v>
      </c>
    </row>
    <row r="74" spans="1:17" x14ac:dyDescent="0.25">
      <c r="A74">
        <v>40</v>
      </c>
      <c r="B74">
        <v>30</v>
      </c>
      <c r="D74">
        <v>23</v>
      </c>
      <c r="E74">
        <v>363</v>
      </c>
      <c r="G74">
        <v>67</v>
      </c>
      <c r="H74">
        <v>10</v>
      </c>
      <c r="J74">
        <v>12</v>
      </c>
      <c r="K74">
        <v>4</v>
      </c>
      <c r="M74">
        <v>264</v>
      </c>
      <c r="N74">
        <v>37</v>
      </c>
      <c r="P74">
        <v>31</v>
      </c>
      <c r="Q74">
        <v>29</v>
      </c>
    </row>
    <row r="75" spans="1:17" x14ac:dyDescent="0.25">
      <c r="A75">
        <v>40</v>
      </c>
      <c r="B75">
        <v>59</v>
      </c>
      <c r="D75">
        <v>24</v>
      </c>
      <c r="E75">
        <v>1</v>
      </c>
      <c r="G75">
        <v>68</v>
      </c>
      <c r="H75">
        <v>10</v>
      </c>
      <c r="J75">
        <v>12</v>
      </c>
      <c r="K75">
        <v>3</v>
      </c>
      <c r="M75">
        <v>264</v>
      </c>
      <c r="N75">
        <v>12</v>
      </c>
      <c r="P75">
        <v>32</v>
      </c>
      <c r="Q75">
        <v>25</v>
      </c>
    </row>
    <row r="76" spans="1:17" x14ac:dyDescent="0.25">
      <c r="A76">
        <v>41</v>
      </c>
      <c r="B76">
        <v>7</v>
      </c>
      <c r="D76">
        <v>24</v>
      </c>
      <c r="E76">
        <v>6</v>
      </c>
      <c r="G76">
        <v>69</v>
      </c>
      <c r="H76">
        <v>10</v>
      </c>
      <c r="J76">
        <v>12</v>
      </c>
      <c r="K76">
        <v>24</v>
      </c>
      <c r="M76">
        <v>265</v>
      </c>
      <c r="N76">
        <v>1</v>
      </c>
      <c r="P76">
        <v>32</v>
      </c>
      <c r="Q76">
        <v>26</v>
      </c>
    </row>
    <row r="77" spans="1:17" x14ac:dyDescent="0.25">
      <c r="A77">
        <v>41</v>
      </c>
      <c r="B77">
        <v>30</v>
      </c>
      <c r="D77">
        <v>24</v>
      </c>
      <c r="E77">
        <v>22</v>
      </c>
      <c r="G77">
        <v>70</v>
      </c>
      <c r="H77">
        <v>10</v>
      </c>
      <c r="J77">
        <v>13</v>
      </c>
      <c r="K77">
        <v>39</v>
      </c>
      <c r="M77">
        <v>265</v>
      </c>
      <c r="N77">
        <v>36</v>
      </c>
      <c r="P77">
        <v>32</v>
      </c>
      <c r="Q77">
        <v>30</v>
      </c>
    </row>
    <row r="78" spans="1:17" x14ac:dyDescent="0.25">
      <c r="A78">
        <v>41</v>
      </c>
      <c r="B78">
        <v>59</v>
      </c>
      <c r="D78">
        <v>24</v>
      </c>
      <c r="E78">
        <v>54</v>
      </c>
      <c r="G78">
        <v>71</v>
      </c>
      <c r="H78">
        <v>10</v>
      </c>
      <c r="J78">
        <v>13</v>
      </c>
      <c r="K78">
        <v>50</v>
      </c>
      <c r="M78">
        <v>265</v>
      </c>
      <c r="N78">
        <v>28</v>
      </c>
      <c r="P78">
        <v>32</v>
      </c>
      <c r="Q78">
        <v>31</v>
      </c>
    </row>
    <row r="79" spans="1:17" x14ac:dyDescent="0.25">
      <c r="A79">
        <v>41</v>
      </c>
      <c r="B79">
        <v>79</v>
      </c>
      <c r="D79">
        <v>24</v>
      </c>
      <c r="E79">
        <v>363</v>
      </c>
      <c r="G79">
        <v>72</v>
      </c>
      <c r="H79">
        <v>10</v>
      </c>
      <c r="J79">
        <v>13</v>
      </c>
      <c r="K79">
        <v>4</v>
      </c>
      <c r="M79">
        <v>265</v>
      </c>
      <c r="N79">
        <v>2</v>
      </c>
      <c r="P79">
        <v>32</v>
      </c>
      <c r="Q79">
        <v>111</v>
      </c>
    </row>
    <row r="80" spans="1:17" x14ac:dyDescent="0.25">
      <c r="A80">
        <v>42</v>
      </c>
      <c r="B80">
        <v>55</v>
      </c>
      <c r="D80">
        <v>25</v>
      </c>
      <c r="E80">
        <v>1</v>
      </c>
      <c r="G80">
        <v>73</v>
      </c>
      <c r="H80">
        <v>10</v>
      </c>
      <c r="J80">
        <v>13</v>
      </c>
      <c r="K80">
        <v>3</v>
      </c>
      <c r="M80">
        <v>265</v>
      </c>
      <c r="N80">
        <v>9</v>
      </c>
      <c r="P80">
        <v>33</v>
      </c>
      <c r="Q80">
        <v>25</v>
      </c>
    </row>
    <row r="81" spans="1:17" x14ac:dyDescent="0.25">
      <c r="A81">
        <v>42</v>
      </c>
      <c r="B81">
        <v>7</v>
      </c>
      <c r="D81">
        <v>25</v>
      </c>
      <c r="E81">
        <v>6</v>
      </c>
      <c r="G81">
        <v>74</v>
      </c>
      <c r="H81">
        <v>10</v>
      </c>
      <c r="J81">
        <v>13</v>
      </c>
      <c r="K81">
        <v>24</v>
      </c>
      <c r="M81">
        <v>265</v>
      </c>
      <c r="N81">
        <v>10</v>
      </c>
      <c r="P81">
        <v>33</v>
      </c>
      <c r="Q81">
        <v>26</v>
      </c>
    </row>
    <row r="82" spans="1:17" x14ac:dyDescent="0.25">
      <c r="A82">
        <v>42</v>
      </c>
      <c r="B82">
        <v>59</v>
      </c>
      <c r="D82">
        <v>25</v>
      </c>
      <c r="E82">
        <v>363</v>
      </c>
      <c r="G82">
        <v>75</v>
      </c>
      <c r="H82">
        <v>10</v>
      </c>
      <c r="J82">
        <v>14</v>
      </c>
      <c r="K82">
        <v>39</v>
      </c>
      <c r="M82">
        <v>265</v>
      </c>
      <c r="N82">
        <v>14</v>
      </c>
      <c r="P82">
        <v>33</v>
      </c>
      <c r="Q82">
        <v>30</v>
      </c>
    </row>
    <row r="83" spans="1:17" x14ac:dyDescent="0.25">
      <c r="A83">
        <v>43</v>
      </c>
      <c r="B83">
        <v>7</v>
      </c>
      <c r="D83">
        <v>26</v>
      </c>
      <c r="E83">
        <v>1</v>
      </c>
      <c r="G83">
        <v>76</v>
      </c>
      <c r="H83">
        <v>10</v>
      </c>
      <c r="J83">
        <v>14</v>
      </c>
      <c r="K83">
        <v>50</v>
      </c>
      <c r="M83">
        <v>265</v>
      </c>
      <c r="N83">
        <v>29</v>
      </c>
      <c r="P83">
        <v>33</v>
      </c>
      <c r="Q83">
        <v>31</v>
      </c>
    </row>
    <row r="84" spans="1:17" x14ac:dyDescent="0.25">
      <c r="A84">
        <v>43</v>
      </c>
      <c r="B84">
        <v>59</v>
      </c>
      <c r="D84">
        <v>26</v>
      </c>
      <c r="E84">
        <v>6</v>
      </c>
      <c r="G84">
        <v>77</v>
      </c>
      <c r="H84">
        <v>1</v>
      </c>
      <c r="J84">
        <v>14</v>
      </c>
      <c r="K84">
        <v>4</v>
      </c>
      <c r="M84">
        <v>265</v>
      </c>
      <c r="N84">
        <v>13</v>
      </c>
      <c r="P84">
        <v>33</v>
      </c>
      <c r="Q84">
        <v>111</v>
      </c>
    </row>
    <row r="85" spans="1:17" x14ac:dyDescent="0.25">
      <c r="A85">
        <v>44</v>
      </c>
      <c r="B85">
        <v>30</v>
      </c>
      <c r="D85">
        <v>26</v>
      </c>
      <c r="E85">
        <v>118</v>
      </c>
      <c r="G85">
        <v>78</v>
      </c>
      <c r="H85">
        <v>1</v>
      </c>
      <c r="J85">
        <v>14</v>
      </c>
      <c r="K85">
        <v>3</v>
      </c>
      <c r="M85">
        <v>265</v>
      </c>
      <c r="N85">
        <v>30</v>
      </c>
      <c r="P85">
        <v>34</v>
      </c>
      <c r="Q85">
        <v>25</v>
      </c>
    </row>
    <row r="86" spans="1:17" x14ac:dyDescent="0.25">
      <c r="A86">
        <v>44</v>
      </c>
      <c r="B86">
        <v>95</v>
      </c>
      <c r="D86">
        <v>26</v>
      </c>
      <c r="E86">
        <v>119</v>
      </c>
      <c r="G86">
        <v>79</v>
      </c>
      <c r="H86">
        <v>10</v>
      </c>
      <c r="J86">
        <v>14</v>
      </c>
      <c r="K86">
        <v>24</v>
      </c>
      <c r="M86">
        <v>265</v>
      </c>
      <c r="N86">
        <v>32</v>
      </c>
      <c r="P86">
        <v>34</v>
      </c>
      <c r="Q86">
        <v>26</v>
      </c>
    </row>
    <row r="87" spans="1:17" x14ac:dyDescent="0.25">
      <c r="A87">
        <v>45</v>
      </c>
      <c r="B87">
        <v>7</v>
      </c>
      <c r="D87">
        <v>26</v>
      </c>
      <c r="E87">
        <v>60</v>
      </c>
      <c r="G87">
        <v>80</v>
      </c>
      <c r="H87">
        <v>10</v>
      </c>
      <c r="J87">
        <v>15</v>
      </c>
      <c r="K87">
        <v>39</v>
      </c>
      <c r="M87">
        <v>265</v>
      </c>
      <c r="N87">
        <v>11</v>
      </c>
      <c r="P87">
        <v>34</v>
      </c>
      <c r="Q87">
        <v>30</v>
      </c>
    </row>
    <row r="88" spans="1:17" x14ac:dyDescent="0.25">
      <c r="A88">
        <v>45</v>
      </c>
      <c r="B88">
        <v>79</v>
      </c>
      <c r="D88">
        <v>26</v>
      </c>
      <c r="E88">
        <v>61</v>
      </c>
      <c r="G88">
        <v>81</v>
      </c>
      <c r="H88">
        <v>10</v>
      </c>
      <c r="J88">
        <v>15</v>
      </c>
      <c r="K88">
        <v>50</v>
      </c>
      <c r="M88">
        <v>265</v>
      </c>
      <c r="N88">
        <v>3</v>
      </c>
      <c r="P88">
        <v>34</v>
      </c>
      <c r="Q88">
        <v>31</v>
      </c>
    </row>
    <row r="89" spans="1:17" x14ac:dyDescent="0.25">
      <c r="A89">
        <v>46</v>
      </c>
      <c r="B89">
        <v>55</v>
      </c>
      <c r="D89">
        <v>26</v>
      </c>
      <c r="E89">
        <v>363</v>
      </c>
      <c r="G89">
        <v>82</v>
      </c>
      <c r="H89">
        <v>10</v>
      </c>
      <c r="J89">
        <v>15</v>
      </c>
      <c r="K89">
        <v>4</v>
      </c>
      <c r="M89">
        <v>265</v>
      </c>
      <c r="N89">
        <v>16</v>
      </c>
      <c r="P89">
        <v>34</v>
      </c>
      <c r="Q89">
        <v>111</v>
      </c>
    </row>
    <row r="90" spans="1:17" x14ac:dyDescent="0.25">
      <c r="A90">
        <v>47</v>
      </c>
      <c r="B90">
        <v>109</v>
      </c>
      <c r="D90">
        <v>27</v>
      </c>
      <c r="E90">
        <v>1</v>
      </c>
      <c r="G90">
        <v>83</v>
      </c>
      <c r="H90">
        <v>10</v>
      </c>
      <c r="J90">
        <v>15</v>
      </c>
      <c r="K90">
        <v>3</v>
      </c>
      <c r="M90">
        <v>265</v>
      </c>
      <c r="N90">
        <v>31</v>
      </c>
      <c r="P90">
        <v>35</v>
      </c>
      <c r="Q90">
        <v>32</v>
      </c>
    </row>
    <row r="91" spans="1:17" x14ac:dyDescent="0.25">
      <c r="A91">
        <v>48</v>
      </c>
      <c r="B91">
        <v>7</v>
      </c>
      <c r="D91">
        <v>27</v>
      </c>
      <c r="E91">
        <v>6</v>
      </c>
      <c r="G91">
        <v>84</v>
      </c>
      <c r="H91">
        <v>10</v>
      </c>
      <c r="J91">
        <v>15</v>
      </c>
      <c r="K91">
        <v>24</v>
      </c>
      <c r="M91">
        <v>265</v>
      </c>
      <c r="N91">
        <v>4</v>
      </c>
      <c r="P91">
        <v>36</v>
      </c>
      <c r="Q91">
        <v>32</v>
      </c>
    </row>
    <row r="92" spans="1:17" x14ac:dyDescent="0.25">
      <c r="A92">
        <v>48</v>
      </c>
      <c r="B92">
        <v>79</v>
      </c>
      <c r="D92">
        <v>27</v>
      </c>
      <c r="E92">
        <v>363</v>
      </c>
      <c r="G92">
        <v>85</v>
      </c>
      <c r="H92">
        <v>1</v>
      </c>
      <c r="J92">
        <v>16</v>
      </c>
      <c r="K92">
        <v>39</v>
      </c>
      <c r="M92">
        <v>265</v>
      </c>
      <c r="N92">
        <v>5</v>
      </c>
      <c r="P92">
        <v>37</v>
      </c>
      <c r="Q92">
        <v>32</v>
      </c>
    </row>
    <row r="93" spans="1:17" x14ac:dyDescent="0.25">
      <c r="A93">
        <v>49</v>
      </c>
      <c r="B93">
        <v>55</v>
      </c>
      <c r="D93">
        <v>28</v>
      </c>
      <c r="E93">
        <v>6</v>
      </c>
      <c r="G93">
        <v>85</v>
      </c>
      <c r="H93">
        <v>9</v>
      </c>
      <c r="J93">
        <v>16</v>
      </c>
      <c r="K93">
        <v>50</v>
      </c>
      <c r="M93">
        <v>265</v>
      </c>
      <c r="N93">
        <v>15</v>
      </c>
      <c r="P93">
        <v>38</v>
      </c>
      <c r="Q93">
        <v>32</v>
      </c>
    </row>
    <row r="94" spans="1:17" x14ac:dyDescent="0.25">
      <c r="A94">
        <v>49</v>
      </c>
      <c r="B94">
        <v>79</v>
      </c>
      <c r="D94">
        <v>28</v>
      </c>
      <c r="E94">
        <v>32</v>
      </c>
      <c r="G94">
        <v>86</v>
      </c>
      <c r="H94">
        <v>1</v>
      </c>
      <c r="J94">
        <v>16</v>
      </c>
      <c r="K94">
        <v>4</v>
      </c>
      <c r="M94">
        <v>265</v>
      </c>
      <c r="N94">
        <v>37</v>
      </c>
      <c r="P94">
        <v>39</v>
      </c>
      <c r="Q94">
        <v>33</v>
      </c>
    </row>
    <row r="95" spans="1:17" x14ac:dyDescent="0.25">
      <c r="A95">
        <v>50</v>
      </c>
      <c r="B95">
        <v>55</v>
      </c>
      <c r="D95">
        <v>28</v>
      </c>
      <c r="E95">
        <v>33</v>
      </c>
      <c r="G95">
        <v>86</v>
      </c>
      <c r="H95">
        <v>9</v>
      </c>
      <c r="J95">
        <v>16</v>
      </c>
      <c r="K95">
        <v>3</v>
      </c>
      <c r="M95">
        <v>265</v>
      </c>
      <c r="N95">
        <v>12</v>
      </c>
      <c r="P95">
        <v>40</v>
      </c>
      <c r="Q95">
        <v>33</v>
      </c>
    </row>
    <row r="96" spans="1:17" x14ac:dyDescent="0.25">
      <c r="A96">
        <v>50</v>
      </c>
      <c r="B96">
        <v>79</v>
      </c>
      <c r="D96">
        <v>28</v>
      </c>
      <c r="E96">
        <v>22</v>
      </c>
      <c r="G96">
        <v>87</v>
      </c>
      <c r="H96">
        <v>1</v>
      </c>
      <c r="J96">
        <v>16</v>
      </c>
      <c r="K96">
        <v>24</v>
      </c>
      <c r="M96">
        <v>266</v>
      </c>
      <c r="N96">
        <v>1</v>
      </c>
      <c r="P96">
        <v>41</v>
      </c>
      <c r="Q96">
        <v>37</v>
      </c>
    </row>
    <row r="97" spans="1:17" x14ac:dyDescent="0.25">
      <c r="A97">
        <v>51</v>
      </c>
      <c r="B97">
        <v>7</v>
      </c>
      <c r="D97">
        <v>28</v>
      </c>
      <c r="E97">
        <v>374</v>
      </c>
      <c r="G97">
        <v>87</v>
      </c>
      <c r="H97">
        <v>9</v>
      </c>
      <c r="J97">
        <v>17</v>
      </c>
      <c r="K97">
        <v>39</v>
      </c>
      <c r="M97">
        <v>266</v>
      </c>
      <c r="N97">
        <v>36</v>
      </c>
      <c r="P97">
        <v>41</v>
      </c>
      <c r="Q97">
        <v>34</v>
      </c>
    </row>
    <row r="98" spans="1:17" x14ac:dyDescent="0.25">
      <c r="A98">
        <v>51</v>
      </c>
      <c r="B98">
        <v>79</v>
      </c>
      <c r="D98">
        <v>28</v>
      </c>
      <c r="E98">
        <v>363</v>
      </c>
      <c r="G98">
        <v>88</v>
      </c>
      <c r="H98">
        <v>5</v>
      </c>
      <c r="J98">
        <v>17</v>
      </c>
      <c r="K98">
        <v>50</v>
      </c>
      <c r="M98">
        <v>266</v>
      </c>
      <c r="N98">
        <v>28</v>
      </c>
      <c r="P98">
        <v>41</v>
      </c>
      <c r="Q98">
        <v>35</v>
      </c>
    </row>
    <row r="99" spans="1:17" x14ac:dyDescent="0.25">
      <c r="A99">
        <v>52</v>
      </c>
      <c r="B99">
        <v>55</v>
      </c>
      <c r="D99">
        <v>29</v>
      </c>
      <c r="E99">
        <v>1</v>
      </c>
      <c r="G99">
        <v>88</v>
      </c>
      <c r="H99">
        <v>9</v>
      </c>
      <c r="J99">
        <v>17</v>
      </c>
      <c r="K99">
        <v>4</v>
      </c>
      <c r="M99">
        <v>266</v>
      </c>
      <c r="N99">
        <v>2</v>
      </c>
      <c r="P99">
        <v>42</v>
      </c>
      <c r="Q99">
        <v>37</v>
      </c>
    </row>
    <row r="100" spans="1:17" x14ac:dyDescent="0.25">
      <c r="A100">
        <v>52</v>
      </c>
      <c r="B100">
        <v>13</v>
      </c>
      <c r="D100">
        <v>29</v>
      </c>
      <c r="E100">
        <v>58</v>
      </c>
      <c r="G100">
        <v>89</v>
      </c>
      <c r="H100">
        <v>5</v>
      </c>
      <c r="J100">
        <v>17</v>
      </c>
      <c r="K100">
        <v>3</v>
      </c>
      <c r="M100">
        <v>266</v>
      </c>
      <c r="N100">
        <v>9</v>
      </c>
      <c r="P100">
        <v>42</v>
      </c>
      <c r="Q100">
        <v>34</v>
      </c>
    </row>
    <row r="101" spans="1:17" x14ac:dyDescent="0.25">
      <c r="A101">
        <v>52</v>
      </c>
      <c r="B101">
        <v>79</v>
      </c>
      <c r="D101">
        <v>29</v>
      </c>
      <c r="E101">
        <v>59</v>
      </c>
      <c r="G101">
        <v>89</v>
      </c>
      <c r="H101">
        <v>9</v>
      </c>
      <c r="J101">
        <v>17</v>
      </c>
      <c r="K101">
        <v>24</v>
      </c>
      <c r="M101">
        <v>266</v>
      </c>
      <c r="N101">
        <v>10</v>
      </c>
      <c r="P101">
        <v>42</v>
      </c>
      <c r="Q101">
        <v>35</v>
      </c>
    </row>
    <row r="102" spans="1:17" x14ac:dyDescent="0.25">
      <c r="A102">
        <v>53</v>
      </c>
      <c r="B102">
        <v>5</v>
      </c>
      <c r="D102">
        <v>29</v>
      </c>
      <c r="E102">
        <v>374</v>
      </c>
      <c r="G102">
        <v>90</v>
      </c>
      <c r="H102">
        <v>5</v>
      </c>
      <c r="J102">
        <v>18</v>
      </c>
      <c r="K102">
        <v>39</v>
      </c>
      <c r="M102">
        <v>266</v>
      </c>
      <c r="N102">
        <v>14</v>
      </c>
      <c r="P102">
        <v>43</v>
      </c>
      <c r="Q102">
        <v>37</v>
      </c>
    </row>
    <row r="103" spans="1:17" x14ac:dyDescent="0.25">
      <c r="A103">
        <v>53</v>
      </c>
      <c r="B103">
        <v>21</v>
      </c>
      <c r="D103">
        <v>29</v>
      </c>
      <c r="E103">
        <v>372</v>
      </c>
      <c r="G103">
        <v>90</v>
      </c>
      <c r="H103">
        <v>9</v>
      </c>
      <c r="J103">
        <v>18</v>
      </c>
      <c r="K103">
        <v>50</v>
      </c>
      <c r="M103">
        <v>266</v>
      </c>
      <c r="N103">
        <v>29</v>
      </c>
      <c r="P103">
        <v>43</v>
      </c>
      <c r="Q103">
        <v>34</v>
      </c>
    </row>
    <row r="104" spans="1:17" x14ac:dyDescent="0.25">
      <c r="A104">
        <v>53</v>
      </c>
      <c r="B104">
        <v>49</v>
      </c>
      <c r="D104">
        <v>29</v>
      </c>
      <c r="E104">
        <v>392</v>
      </c>
      <c r="G104">
        <v>91</v>
      </c>
      <c r="H104">
        <v>1</v>
      </c>
      <c r="J104">
        <v>18</v>
      </c>
      <c r="K104">
        <v>4</v>
      </c>
      <c r="M104">
        <v>266</v>
      </c>
      <c r="N104">
        <v>13</v>
      </c>
      <c r="P104">
        <v>43</v>
      </c>
      <c r="Q104">
        <v>35</v>
      </c>
    </row>
    <row r="105" spans="1:17" x14ac:dyDescent="0.25">
      <c r="A105">
        <v>53</v>
      </c>
      <c r="B105">
        <v>95</v>
      </c>
      <c r="D105">
        <v>30</v>
      </c>
      <c r="E105">
        <v>1</v>
      </c>
      <c r="G105">
        <v>92</v>
      </c>
      <c r="H105">
        <v>1</v>
      </c>
      <c r="J105">
        <v>18</v>
      </c>
      <c r="K105">
        <v>3</v>
      </c>
      <c r="M105">
        <v>266</v>
      </c>
      <c r="N105">
        <v>30</v>
      </c>
      <c r="P105">
        <v>44</v>
      </c>
      <c r="Q105">
        <v>37</v>
      </c>
    </row>
    <row r="106" spans="1:17" x14ac:dyDescent="0.25">
      <c r="A106">
        <v>54</v>
      </c>
      <c r="B106">
        <v>5</v>
      </c>
      <c r="D106">
        <v>30</v>
      </c>
      <c r="E106">
        <v>376</v>
      </c>
      <c r="G106">
        <v>93</v>
      </c>
      <c r="H106">
        <v>1</v>
      </c>
      <c r="J106">
        <v>18</v>
      </c>
      <c r="K106">
        <v>24</v>
      </c>
      <c r="M106">
        <v>266</v>
      </c>
      <c r="N106">
        <v>32</v>
      </c>
      <c r="P106">
        <v>44</v>
      </c>
      <c r="Q106">
        <v>34</v>
      </c>
    </row>
    <row r="107" spans="1:17" x14ac:dyDescent="0.25">
      <c r="A107">
        <v>54</v>
      </c>
      <c r="B107">
        <v>21</v>
      </c>
      <c r="D107">
        <v>30</v>
      </c>
      <c r="E107">
        <v>396</v>
      </c>
      <c r="G107">
        <v>94</v>
      </c>
      <c r="H107">
        <v>1</v>
      </c>
      <c r="J107">
        <v>19</v>
      </c>
      <c r="K107">
        <v>39</v>
      </c>
      <c r="M107">
        <v>266</v>
      </c>
      <c r="N107">
        <v>11</v>
      </c>
      <c r="P107">
        <v>44</v>
      </c>
      <c r="Q107">
        <v>35</v>
      </c>
    </row>
    <row r="108" spans="1:17" x14ac:dyDescent="0.25">
      <c r="A108">
        <v>54</v>
      </c>
      <c r="B108">
        <v>49</v>
      </c>
      <c r="D108">
        <v>30</v>
      </c>
      <c r="E108">
        <v>397</v>
      </c>
      <c r="G108">
        <v>95</v>
      </c>
      <c r="H108">
        <v>1</v>
      </c>
      <c r="J108">
        <v>19</v>
      </c>
      <c r="K108">
        <v>50</v>
      </c>
      <c r="M108">
        <v>266</v>
      </c>
      <c r="N108">
        <v>3</v>
      </c>
      <c r="P108">
        <v>45</v>
      </c>
      <c r="Q108">
        <v>37</v>
      </c>
    </row>
    <row r="109" spans="1:17" x14ac:dyDescent="0.25">
      <c r="A109">
        <v>54</v>
      </c>
      <c r="B109">
        <v>114</v>
      </c>
      <c r="D109">
        <v>30</v>
      </c>
      <c r="E109">
        <v>372</v>
      </c>
      <c r="G109">
        <v>96</v>
      </c>
      <c r="H109">
        <v>1</v>
      </c>
      <c r="J109">
        <v>19</v>
      </c>
      <c r="K109">
        <v>4</v>
      </c>
      <c r="M109">
        <v>266</v>
      </c>
      <c r="N109">
        <v>16</v>
      </c>
      <c r="P109">
        <v>45</v>
      </c>
      <c r="Q109">
        <v>34</v>
      </c>
    </row>
    <row r="110" spans="1:17" x14ac:dyDescent="0.25">
      <c r="A110">
        <v>55</v>
      </c>
      <c r="B110">
        <v>109</v>
      </c>
      <c r="D110">
        <v>31</v>
      </c>
      <c r="E110">
        <v>67</v>
      </c>
      <c r="G110">
        <v>96</v>
      </c>
      <c r="H110">
        <v>5</v>
      </c>
      <c r="J110">
        <v>19</v>
      </c>
      <c r="K110">
        <v>3</v>
      </c>
      <c r="M110">
        <v>266</v>
      </c>
      <c r="N110">
        <v>31</v>
      </c>
      <c r="P110">
        <v>45</v>
      </c>
      <c r="Q110">
        <v>35</v>
      </c>
    </row>
    <row r="111" spans="1:17" x14ac:dyDescent="0.25">
      <c r="A111">
        <v>56</v>
      </c>
      <c r="B111">
        <v>5</v>
      </c>
      <c r="D111">
        <v>31</v>
      </c>
      <c r="E111">
        <v>68</v>
      </c>
      <c r="G111">
        <v>97</v>
      </c>
      <c r="H111">
        <v>1</v>
      </c>
      <c r="J111">
        <v>19</v>
      </c>
      <c r="K111">
        <v>24</v>
      </c>
      <c r="M111">
        <v>266</v>
      </c>
      <c r="N111">
        <v>4</v>
      </c>
      <c r="P111">
        <v>46</v>
      </c>
      <c r="Q111">
        <v>37</v>
      </c>
    </row>
    <row r="112" spans="1:17" x14ac:dyDescent="0.25">
      <c r="A112">
        <v>56</v>
      </c>
      <c r="B112">
        <v>21</v>
      </c>
      <c r="D112">
        <v>31</v>
      </c>
      <c r="E112">
        <v>69</v>
      </c>
      <c r="G112">
        <v>98</v>
      </c>
      <c r="H112">
        <v>2</v>
      </c>
      <c r="J112">
        <v>20</v>
      </c>
      <c r="K112">
        <v>39</v>
      </c>
      <c r="M112">
        <v>266</v>
      </c>
      <c r="N112">
        <v>5</v>
      </c>
      <c r="P112">
        <v>46</v>
      </c>
      <c r="Q112">
        <v>34</v>
      </c>
    </row>
    <row r="113" spans="1:17" x14ac:dyDescent="0.25">
      <c r="A113">
        <v>56</v>
      </c>
      <c r="B113">
        <v>49</v>
      </c>
      <c r="D113">
        <v>31</v>
      </c>
      <c r="E113">
        <v>15</v>
      </c>
      <c r="G113">
        <v>99</v>
      </c>
      <c r="H113">
        <v>1</v>
      </c>
      <c r="J113">
        <v>20</v>
      </c>
      <c r="K113">
        <v>50</v>
      </c>
      <c r="M113">
        <v>266</v>
      </c>
      <c r="N113">
        <v>15</v>
      </c>
      <c r="P113">
        <v>46</v>
      </c>
      <c r="Q113">
        <v>35</v>
      </c>
    </row>
    <row r="114" spans="1:17" x14ac:dyDescent="0.25">
      <c r="A114">
        <v>56</v>
      </c>
      <c r="B114">
        <v>114</v>
      </c>
      <c r="D114">
        <v>31</v>
      </c>
      <c r="E114">
        <v>16</v>
      </c>
      <c r="G114">
        <v>99</v>
      </c>
      <c r="H114">
        <v>5</v>
      </c>
      <c r="J114">
        <v>20</v>
      </c>
      <c r="K114">
        <v>4</v>
      </c>
      <c r="M114">
        <v>266</v>
      </c>
      <c r="N114">
        <v>37</v>
      </c>
      <c r="P114">
        <v>47</v>
      </c>
      <c r="Q114">
        <v>37</v>
      </c>
    </row>
    <row r="115" spans="1:17" x14ac:dyDescent="0.25">
      <c r="A115">
        <v>57</v>
      </c>
      <c r="B115">
        <v>5</v>
      </c>
      <c r="D115">
        <v>31</v>
      </c>
      <c r="E115">
        <v>17</v>
      </c>
      <c r="G115">
        <v>100</v>
      </c>
      <c r="H115">
        <v>1</v>
      </c>
      <c r="J115">
        <v>20</v>
      </c>
      <c r="K115">
        <v>3</v>
      </c>
      <c r="M115">
        <v>266</v>
      </c>
      <c r="N115">
        <v>12</v>
      </c>
      <c r="P115">
        <v>47</v>
      </c>
      <c r="Q115">
        <v>34</v>
      </c>
    </row>
    <row r="116" spans="1:17" x14ac:dyDescent="0.25">
      <c r="A116">
        <v>57</v>
      </c>
      <c r="B116">
        <v>21</v>
      </c>
      <c r="D116">
        <v>31</v>
      </c>
      <c r="E116">
        <v>18</v>
      </c>
      <c r="G116">
        <v>100</v>
      </c>
      <c r="H116">
        <v>5</v>
      </c>
      <c r="J116">
        <v>20</v>
      </c>
      <c r="K116">
        <v>24</v>
      </c>
      <c r="M116">
        <v>267</v>
      </c>
      <c r="N116">
        <v>1</v>
      </c>
      <c r="P116">
        <v>47</v>
      </c>
      <c r="Q116">
        <v>42</v>
      </c>
    </row>
    <row r="117" spans="1:17" x14ac:dyDescent="0.25">
      <c r="A117">
        <v>57</v>
      </c>
      <c r="B117">
        <v>49</v>
      </c>
      <c r="D117">
        <v>31</v>
      </c>
      <c r="E117">
        <v>47</v>
      </c>
      <c r="G117">
        <v>101</v>
      </c>
      <c r="H117">
        <v>1</v>
      </c>
      <c r="J117">
        <v>21</v>
      </c>
      <c r="K117">
        <v>39</v>
      </c>
      <c r="M117">
        <v>267</v>
      </c>
      <c r="N117">
        <v>36</v>
      </c>
      <c r="P117">
        <v>47</v>
      </c>
      <c r="Q117">
        <v>43</v>
      </c>
    </row>
    <row r="118" spans="1:17" x14ac:dyDescent="0.25">
      <c r="A118">
        <v>57</v>
      </c>
      <c r="B118">
        <v>114</v>
      </c>
      <c r="D118">
        <v>31</v>
      </c>
      <c r="E118">
        <v>48</v>
      </c>
      <c r="G118">
        <v>102</v>
      </c>
      <c r="H118">
        <v>1</v>
      </c>
      <c r="J118">
        <v>21</v>
      </c>
      <c r="K118">
        <v>50</v>
      </c>
      <c r="M118">
        <v>267</v>
      </c>
      <c r="N118">
        <v>28</v>
      </c>
      <c r="P118">
        <v>48</v>
      </c>
      <c r="Q118">
        <v>37</v>
      </c>
    </row>
    <row r="119" spans="1:17" x14ac:dyDescent="0.25">
      <c r="A119">
        <v>58</v>
      </c>
      <c r="B119">
        <v>95</v>
      </c>
      <c r="D119">
        <v>31</v>
      </c>
      <c r="E119">
        <v>374</v>
      </c>
      <c r="G119">
        <v>103</v>
      </c>
      <c r="H119">
        <v>10</v>
      </c>
      <c r="J119">
        <v>21</v>
      </c>
      <c r="K119">
        <v>4</v>
      </c>
      <c r="M119">
        <v>267</v>
      </c>
      <c r="N119">
        <v>2</v>
      </c>
      <c r="P119">
        <v>48</v>
      </c>
      <c r="Q119">
        <v>34</v>
      </c>
    </row>
    <row r="120" spans="1:17" x14ac:dyDescent="0.25">
      <c r="A120">
        <v>59</v>
      </c>
      <c r="B120">
        <v>48</v>
      </c>
      <c r="D120">
        <v>31</v>
      </c>
      <c r="E120">
        <v>363</v>
      </c>
      <c r="G120">
        <v>104</v>
      </c>
      <c r="H120">
        <v>10</v>
      </c>
      <c r="J120">
        <v>21</v>
      </c>
      <c r="K120">
        <v>3</v>
      </c>
      <c r="M120">
        <v>267</v>
      </c>
      <c r="N120">
        <v>9</v>
      </c>
      <c r="P120">
        <v>48</v>
      </c>
      <c r="Q120">
        <v>42</v>
      </c>
    </row>
    <row r="121" spans="1:17" x14ac:dyDescent="0.25">
      <c r="A121">
        <v>59</v>
      </c>
      <c r="B121">
        <v>95</v>
      </c>
      <c r="D121">
        <v>32</v>
      </c>
      <c r="E121">
        <v>396</v>
      </c>
      <c r="G121">
        <v>105</v>
      </c>
      <c r="H121">
        <v>10</v>
      </c>
      <c r="J121">
        <v>21</v>
      </c>
      <c r="K121">
        <v>24</v>
      </c>
      <c r="M121">
        <v>267</v>
      </c>
      <c r="N121">
        <v>10</v>
      </c>
      <c r="P121">
        <v>48</v>
      </c>
      <c r="Q121">
        <v>43</v>
      </c>
    </row>
    <row r="122" spans="1:17" x14ac:dyDescent="0.25">
      <c r="A122">
        <v>60</v>
      </c>
      <c r="B122">
        <v>109</v>
      </c>
      <c r="D122">
        <v>32</v>
      </c>
      <c r="E122">
        <v>397</v>
      </c>
      <c r="G122">
        <v>106</v>
      </c>
      <c r="H122">
        <v>10</v>
      </c>
      <c r="J122">
        <v>22</v>
      </c>
      <c r="K122">
        <v>39</v>
      </c>
      <c r="M122">
        <v>267</v>
      </c>
      <c r="N122">
        <v>14</v>
      </c>
      <c r="P122">
        <v>49</v>
      </c>
      <c r="Q122">
        <v>37</v>
      </c>
    </row>
    <row r="123" spans="1:17" x14ac:dyDescent="0.25">
      <c r="A123">
        <v>61</v>
      </c>
      <c r="B123">
        <v>48</v>
      </c>
      <c r="D123">
        <v>33</v>
      </c>
      <c r="E123">
        <v>394</v>
      </c>
      <c r="G123">
        <v>107</v>
      </c>
      <c r="H123">
        <v>10</v>
      </c>
      <c r="J123">
        <v>22</v>
      </c>
      <c r="K123">
        <v>50</v>
      </c>
      <c r="M123">
        <v>267</v>
      </c>
      <c r="N123">
        <v>29</v>
      </c>
      <c r="P123">
        <v>49</v>
      </c>
      <c r="Q123">
        <v>34</v>
      </c>
    </row>
    <row r="124" spans="1:17" x14ac:dyDescent="0.25">
      <c r="A124">
        <v>61</v>
      </c>
      <c r="B124">
        <v>109</v>
      </c>
      <c r="D124">
        <v>34</v>
      </c>
      <c r="E124">
        <v>24</v>
      </c>
      <c r="G124">
        <v>108</v>
      </c>
      <c r="H124">
        <v>10</v>
      </c>
      <c r="J124">
        <v>22</v>
      </c>
      <c r="K124">
        <v>4</v>
      </c>
      <c r="M124">
        <v>267</v>
      </c>
      <c r="N124">
        <v>13</v>
      </c>
      <c r="P124">
        <v>49</v>
      </c>
      <c r="Q124">
        <v>42</v>
      </c>
    </row>
    <row r="125" spans="1:17" x14ac:dyDescent="0.25">
      <c r="A125">
        <v>62</v>
      </c>
      <c r="B125">
        <v>7</v>
      </c>
      <c r="D125">
        <v>34</v>
      </c>
      <c r="E125">
        <v>36</v>
      </c>
      <c r="G125">
        <v>109</v>
      </c>
      <c r="H125">
        <v>10</v>
      </c>
      <c r="J125">
        <v>22</v>
      </c>
      <c r="K125">
        <v>3</v>
      </c>
      <c r="M125">
        <v>267</v>
      </c>
      <c r="N125">
        <v>30</v>
      </c>
      <c r="P125">
        <v>49</v>
      </c>
      <c r="Q125">
        <v>43</v>
      </c>
    </row>
    <row r="126" spans="1:17" x14ac:dyDescent="0.25">
      <c r="A126">
        <v>62</v>
      </c>
      <c r="B126">
        <v>48</v>
      </c>
      <c r="D126">
        <v>34</v>
      </c>
      <c r="E126">
        <v>92</v>
      </c>
      <c r="G126">
        <v>110</v>
      </c>
      <c r="H126">
        <v>10</v>
      </c>
      <c r="J126">
        <v>22</v>
      </c>
      <c r="K126">
        <v>24</v>
      </c>
      <c r="M126">
        <v>267</v>
      </c>
      <c r="N126">
        <v>32</v>
      </c>
      <c r="P126">
        <v>50</v>
      </c>
      <c r="Q126">
        <v>37</v>
      </c>
    </row>
    <row r="127" spans="1:17" x14ac:dyDescent="0.25">
      <c r="A127">
        <v>63</v>
      </c>
      <c r="B127">
        <v>55</v>
      </c>
      <c r="D127">
        <v>34</v>
      </c>
      <c r="E127">
        <v>395</v>
      </c>
      <c r="G127">
        <v>111</v>
      </c>
      <c r="H127">
        <v>10</v>
      </c>
      <c r="J127">
        <v>23</v>
      </c>
      <c r="K127">
        <v>39</v>
      </c>
      <c r="M127">
        <v>267</v>
      </c>
      <c r="N127">
        <v>11</v>
      </c>
      <c r="P127">
        <v>50</v>
      </c>
      <c r="Q127">
        <v>40</v>
      </c>
    </row>
    <row r="128" spans="1:17" x14ac:dyDescent="0.25">
      <c r="A128">
        <v>63</v>
      </c>
      <c r="B128">
        <v>7</v>
      </c>
      <c r="D128">
        <v>34</v>
      </c>
      <c r="E128">
        <v>392</v>
      </c>
      <c r="G128">
        <v>112</v>
      </c>
      <c r="H128">
        <v>1</v>
      </c>
      <c r="J128">
        <v>23</v>
      </c>
      <c r="K128">
        <v>50</v>
      </c>
      <c r="M128">
        <v>267</v>
      </c>
      <c r="N128">
        <v>3</v>
      </c>
      <c r="P128">
        <v>50</v>
      </c>
      <c r="Q128">
        <v>44</v>
      </c>
    </row>
    <row r="129" spans="1:17" x14ac:dyDescent="0.25">
      <c r="A129">
        <v>64</v>
      </c>
      <c r="B129">
        <v>55</v>
      </c>
      <c r="D129">
        <v>34</v>
      </c>
      <c r="E129">
        <v>374</v>
      </c>
      <c r="G129">
        <v>112</v>
      </c>
      <c r="H129">
        <v>5</v>
      </c>
      <c r="J129">
        <v>23</v>
      </c>
      <c r="K129">
        <v>4</v>
      </c>
      <c r="M129">
        <v>267</v>
      </c>
      <c r="N129">
        <v>16</v>
      </c>
      <c r="P129">
        <v>50</v>
      </c>
      <c r="Q129">
        <v>45</v>
      </c>
    </row>
    <row r="130" spans="1:17" x14ac:dyDescent="0.25">
      <c r="A130">
        <v>64</v>
      </c>
      <c r="B130">
        <v>7</v>
      </c>
      <c r="D130">
        <v>35</v>
      </c>
      <c r="E130">
        <v>1</v>
      </c>
      <c r="G130">
        <v>113</v>
      </c>
      <c r="H130">
        <v>1</v>
      </c>
      <c r="J130">
        <v>23</v>
      </c>
      <c r="K130">
        <v>3</v>
      </c>
      <c r="M130">
        <v>267</v>
      </c>
      <c r="N130">
        <v>31</v>
      </c>
      <c r="P130">
        <v>50</v>
      </c>
      <c r="Q130">
        <v>46</v>
      </c>
    </row>
    <row r="131" spans="1:17" x14ac:dyDescent="0.25">
      <c r="A131">
        <v>64</v>
      </c>
      <c r="B131">
        <v>48</v>
      </c>
      <c r="D131">
        <v>35</v>
      </c>
      <c r="E131">
        <v>58</v>
      </c>
      <c r="G131">
        <v>113</v>
      </c>
      <c r="H131">
        <v>5</v>
      </c>
      <c r="J131">
        <v>23</v>
      </c>
      <c r="K131">
        <v>24</v>
      </c>
      <c r="M131">
        <v>267</v>
      </c>
      <c r="N131">
        <v>4</v>
      </c>
      <c r="P131">
        <v>50</v>
      </c>
      <c r="Q131">
        <v>47</v>
      </c>
    </row>
    <row r="132" spans="1:17" x14ac:dyDescent="0.25">
      <c r="A132">
        <v>65</v>
      </c>
      <c r="B132">
        <v>7</v>
      </c>
      <c r="D132">
        <v>35</v>
      </c>
      <c r="E132">
        <v>59</v>
      </c>
      <c r="G132">
        <v>114</v>
      </c>
      <c r="H132">
        <v>1</v>
      </c>
      <c r="J132">
        <v>24</v>
      </c>
      <c r="K132">
        <v>39</v>
      </c>
      <c r="M132">
        <v>267</v>
      </c>
      <c r="N132">
        <v>5</v>
      </c>
      <c r="P132">
        <v>51</v>
      </c>
      <c r="Q132">
        <v>37</v>
      </c>
    </row>
    <row r="133" spans="1:17" x14ac:dyDescent="0.25">
      <c r="A133">
        <v>66</v>
      </c>
      <c r="B133">
        <v>7</v>
      </c>
      <c r="D133">
        <v>35</v>
      </c>
      <c r="E133">
        <v>368</v>
      </c>
      <c r="G133">
        <v>115</v>
      </c>
      <c r="H133">
        <v>1</v>
      </c>
      <c r="J133">
        <v>24</v>
      </c>
      <c r="K133">
        <v>50</v>
      </c>
      <c r="M133">
        <v>267</v>
      </c>
      <c r="N133">
        <v>15</v>
      </c>
      <c r="P133">
        <v>51</v>
      </c>
      <c r="Q133">
        <v>40</v>
      </c>
    </row>
    <row r="134" spans="1:17" x14ac:dyDescent="0.25">
      <c r="A134">
        <v>66</v>
      </c>
      <c r="B134">
        <v>48</v>
      </c>
      <c r="D134">
        <v>36</v>
      </c>
      <c r="E134">
        <v>1</v>
      </c>
      <c r="G134">
        <v>116</v>
      </c>
      <c r="H134">
        <v>1</v>
      </c>
      <c r="J134">
        <v>24</v>
      </c>
      <c r="K134">
        <v>4</v>
      </c>
      <c r="M134">
        <v>267</v>
      </c>
      <c r="N134">
        <v>37</v>
      </c>
      <c r="P134">
        <v>51</v>
      </c>
      <c r="Q134">
        <v>44</v>
      </c>
    </row>
    <row r="135" spans="1:17" x14ac:dyDescent="0.25">
      <c r="A135">
        <v>67</v>
      </c>
      <c r="B135">
        <v>109</v>
      </c>
      <c r="D135">
        <v>36</v>
      </c>
      <c r="E135">
        <v>374</v>
      </c>
      <c r="G135">
        <v>117</v>
      </c>
      <c r="H135">
        <v>1</v>
      </c>
      <c r="J135">
        <v>24</v>
      </c>
      <c r="K135">
        <v>3</v>
      </c>
      <c r="M135">
        <v>267</v>
      </c>
      <c r="N135">
        <v>12</v>
      </c>
      <c r="P135">
        <v>51</v>
      </c>
      <c r="Q135">
        <v>45</v>
      </c>
    </row>
    <row r="136" spans="1:17" x14ac:dyDescent="0.25">
      <c r="A136">
        <v>68</v>
      </c>
      <c r="B136">
        <v>109</v>
      </c>
      <c r="D136">
        <v>37</v>
      </c>
      <c r="E136">
        <v>1</v>
      </c>
      <c r="G136">
        <v>118</v>
      </c>
      <c r="H136">
        <v>1</v>
      </c>
      <c r="J136">
        <v>24</v>
      </c>
      <c r="K136">
        <v>24</v>
      </c>
      <c r="M136">
        <v>268</v>
      </c>
      <c r="N136">
        <v>1</v>
      </c>
      <c r="P136">
        <v>51</v>
      </c>
      <c r="Q136">
        <v>46</v>
      </c>
    </row>
    <row r="137" spans="1:17" x14ac:dyDescent="0.25">
      <c r="A137">
        <v>69</v>
      </c>
      <c r="B137">
        <v>48</v>
      </c>
      <c r="D137">
        <v>37</v>
      </c>
      <c r="E137">
        <v>31</v>
      </c>
      <c r="G137">
        <v>119</v>
      </c>
      <c r="H137">
        <v>1</v>
      </c>
      <c r="J137">
        <v>25</v>
      </c>
      <c r="K137">
        <v>39</v>
      </c>
      <c r="M137">
        <v>268</v>
      </c>
      <c r="N137">
        <v>2</v>
      </c>
      <c r="P137">
        <v>51</v>
      </c>
      <c r="Q137">
        <v>47</v>
      </c>
    </row>
    <row r="138" spans="1:17" x14ac:dyDescent="0.25">
      <c r="A138">
        <v>69</v>
      </c>
      <c r="B138">
        <v>109</v>
      </c>
      <c r="D138">
        <v>37</v>
      </c>
      <c r="E138">
        <v>368</v>
      </c>
      <c r="G138">
        <v>120</v>
      </c>
      <c r="H138">
        <v>1</v>
      </c>
      <c r="J138">
        <v>25</v>
      </c>
      <c r="K138">
        <v>50</v>
      </c>
      <c r="M138">
        <v>268</v>
      </c>
      <c r="N138">
        <v>9</v>
      </c>
      <c r="P138">
        <v>52</v>
      </c>
      <c r="Q138">
        <v>37</v>
      </c>
    </row>
    <row r="139" spans="1:17" x14ac:dyDescent="0.25">
      <c r="A139">
        <v>70</v>
      </c>
      <c r="B139">
        <v>55</v>
      </c>
      <c r="D139">
        <v>38</v>
      </c>
      <c r="E139">
        <v>1</v>
      </c>
      <c r="G139">
        <v>121</v>
      </c>
      <c r="H139">
        <v>1</v>
      </c>
      <c r="J139">
        <v>25</v>
      </c>
      <c r="K139">
        <v>4</v>
      </c>
      <c r="M139">
        <v>268</v>
      </c>
      <c r="N139">
        <v>14</v>
      </c>
      <c r="P139">
        <v>52</v>
      </c>
      <c r="Q139">
        <v>40</v>
      </c>
    </row>
    <row r="140" spans="1:17" x14ac:dyDescent="0.25">
      <c r="A140">
        <v>71</v>
      </c>
      <c r="B140">
        <v>55</v>
      </c>
      <c r="D140">
        <v>38</v>
      </c>
      <c r="E140">
        <v>372</v>
      </c>
      <c r="G140">
        <v>122</v>
      </c>
      <c r="H140">
        <v>1</v>
      </c>
      <c r="J140">
        <v>25</v>
      </c>
      <c r="K140">
        <v>3</v>
      </c>
      <c r="M140">
        <v>268</v>
      </c>
      <c r="N140">
        <v>29</v>
      </c>
      <c r="P140">
        <v>52</v>
      </c>
      <c r="Q140">
        <v>44</v>
      </c>
    </row>
    <row r="141" spans="1:17" x14ac:dyDescent="0.25">
      <c r="A141">
        <v>71</v>
      </c>
      <c r="B141">
        <v>13</v>
      </c>
      <c r="D141">
        <v>39</v>
      </c>
      <c r="E141">
        <v>19</v>
      </c>
      <c r="G141">
        <v>123</v>
      </c>
      <c r="H141">
        <v>1</v>
      </c>
      <c r="J141">
        <v>25</v>
      </c>
      <c r="K141">
        <v>24</v>
      </c>
      <c r="M141">
        <v>268</v>
      </c>
      <c r="N141">
        <v>3</v>
      </c>
      <c r="P141">
        <v>52</v>
      </c>
      <c r="Q141">
        <v>45</v>
      </c>
    </row>
    <row r="142" spans="1:17" x14ac:dyDescent="0.25">
      <c r="A142">
        <v>71</v>
      </c>
      <c r="B142">
        <v>48</v>
      </c>
      <c r="D142">
        <v>39</v>
      </c>
      <c r="E142">
        <v>1</v>
      </c>
      <c r="G142">
        <v>124</v>
      </c>
      <c r="H142">
        <v>1</v>
      </c>
      <c r="J142">
        <v>26</v>
      </c>
      <c r="K142">
        <v>39</v>
      </c>
      <c r="M142">
        <v>268</v>
      </c>
      <c r="N142">
        <v>31</v>
      </c>
      <c r="P142">
        <v>52</v>
      </c>
      <c r="Q142">
        <v>46</v>
      </c>
    </row>
    <row r="143" spans="1:17" x14ac:dyDescent="0.25">
      <c r="A143">
        <v>72</v>
      </c>
      <c r="B143">
        <v>55</v>
      </c>
      <c r="D143">
        <v>39</v>
      </c>
      <c r="E143">
        <v>45</v>
      </c>
      <c r="G143">
        <v>125</v>
      </c>
      <c r="H143">
        <v>1</v>
      </c>
      <c r="J143">
        <v>26</v>
      </c>
      <c r="K143">
        <v>50</v>
      </c>
      <c r="M143">
        <v>268</v>
      </c>
      <c r="N143">
        <v>4</v>
      </c>
      <c r="P143">
        <v>52</v>
      </c>
      <c r="Q143">
        <v>47</v>
      </c>
    </row>
    <row r="144" spans="1:17" x14ac:dyDescent="0.25">
      <c r="A144">
        <v>73</v>
      </c>
      <c r="B144">
        <v>55</v>
      </c>
      <c r="D144">
        <v>39</v>
      </c>
      <c r="E144">
        <v>6</v>
      </c>
      <c r="G144">
        <v>126</v>
      </c>
      <c r="H144">
        <v>1</v>
      </c>
      <c r="J144">
        <v>26</v>
      </c>
      <c r="K144">
        <v>4</v>
      </c>
      <c r="M144">
        <v>268</v>
      </c>
      <c r="N144">
        <v>5</v>
      </c>
      <c r="P144">
        <v>53</v>
      </c>
      <c r="Q144">
        <v>38</v>
      </c>
    </row>
    <row r="145" spans="1:17" x14ac:dyDescent="0.25">
      <c r="A145">
        <v>73</v>
      </c>
      <c r="B145">
        <v>13</v>
      </c>
      <c r="D145">
        <v>39</v>
      </c>
      <c r="E145">
        <v>60</v>
      </c>
      <c r="G145">
        <v>127</v>
      </c>
      <c r="H145">
        <v>1</v>
      </c>
      <c r="J145">
        <v>26</v>
      </c>
      <c r="K145">
        <v>3</v>
      </c>
      <c r="M145">
        <v>268</v>
      </c>
      <c r="N145">
        <v>37</v>
      </c>
      <c r="P145">
        <v>53</v>
      </c>
      <c r="Q145">
        <v>48</v>
      </c>
    </row>
    <row r="146" spans="1:17" x14ac:dyDescent="0.25">
      <c r="A146">
        <v>73</v>
      </c>
      <c r="B146">
        <v>48</v>
      </c>
      <c r="D146">
        <v>39</v>
      </c>
      <c r="E146">
        <v>61</v>
      </c>
      <c r="G146">
        <v>128</v>
      </c>
      <c r="H146">
        <v>1</v>
      </c>
      <c r="J146">
        <v>26</v>
      </c>
      <c r="K146">
        <v>24</v>
      </c>
      <c r="M146">
        <v>269</v>
      </c>
      <c r="N146">
        <v>1</v>
      </c>
      <c r="P146">
        <v>53</v>
      </c>
      <c r="Q146">
        <v>49</v>
      </c>
    </row>
    <row r="147" spans="1:17" x14ac:dyDescent="0.25">
      <c r="A147">
        <v>74</v>
      </c>
      <c r="B147">
        <v>55</v>
      </c>
      <c r="D147">
        <v>39</v>
      </c>
      <c r="E147">
        <v>374</v>
      </c>
      <c r="G147">
        <v>129</v>
      </c>
      <c r="H147">
        <v>1</v>
      </c>
      <c r="J147">
        <v>27</v>
      </c>
      <c r="K147">
        <v>39</v>
      </c>
      <c r="M147">
        <v>269</v>
      </c>
      <c r="N147">
        <v>2</v>
      </c>
      <c r="P147">
        <v>54</v>
      </c>
      <c r="Q147">
        <v>38</v>
      </c>
    </row>
    <row r="148" spans="1:17" x14ac:dyDescent="0.25">
      <c r="A148">
        <v>74</v>
      </c>
      <c r="B148">
        <v>13</v>
      </c>
      <c r="D148">
        <v>39</v>
      </c>
      <c r="E148">
        <v>363</v>
      </c>
      <c r="G148">
        <v>130</v>
      </c>
      <c r="H148">
        <v>1</v>
      </c>
      <c r="J148">
        <v>27</v>
      </c>
      <c r="K148">
        <v>50</v>
      </c>
      <c r="M148">
        <v>269</v>
      </c>
      <c r="N148">
        <v>9</v>
      </c>
      <c r="P148">
        <v>54</v>
      </c>
      <c r="Q148">
        <v>48</v>
      </c>
    </row>
    <row r="149" spans="1:17" x14ac:dyDescent="0.25">
      <c r="A149">
        <v>75</v>
      </c>
      <c r="B149">
        <v>55</v>
      </c>
      <c r="D149">
        <v>40</v>
      </c>
      <c r="E149">
        <v>19</v>
      </c>
      <c r="G149">
        <v>131</v>
      </c>
      <c r="H149">
        <v>1</v>
      </c>
      <c r="J149">
        <v>27</v>
      </c>
      <c r="K149">
        <v>4</v>
      </c>
      <c r="M149">
        <v>269</v>
      </c>
      <c r="N149">
        <v>14</v>
      </c>
      <c r="P149">
        <v>54</v>
      </c>
      <c r="Q149">
        <v>49</v>
      </c>
    </row>
    <row r="150" spans="1:17" x14ac:dyDescent="0.25">
      <c r="A150">
        <v>75</v>
      </c>
      <c r="B150">
        <v>13</v>
      </c>
      <c r="D150">
        <v>40</v>
      </c>
      <c r="E150">
        <v>1</v>
      </c>
      <c r="G150">
        <v>132</v>
      </c>
      <c r="H150">
        <v>1</v>
      </c>
      <c r="J150">
        <v>27</v>
      </c>
      <c r="K150">
        <v>3</v>
      </c>
      <c r="M150">
        <v>269</v>
      </c>
      <c r="N150">
        <v>29</v>
      </c>
      <c r="P150">
        <v>55</v>
      </c>
      <c r="Q150">
        <v>38</v>
      </c>
    </row>
    <row r="151" spans="1:17" x14ac:dyDescent="0.25">
      <c r="A151">
        <v>75</v>
      </c>
      <c r="B151">
        <v>48</v>
      </c>
      <c r="D151">
        <v>40</v>
      </c>
      <c r="E151">
        <v>49</v>
      </c>
      <c r="G151">
        <v>133</v>
      </c>
      <c r="H151">
        <v>1</v>
      </c>
      <c r="J151">
        <v>27</v>
      </c>
      <c r="K151">
        <v>24</v>
      </c>
      <c r="M151">
        <v>269</v>
      </c>
      <c r="N151">
        <v>3</v>
      </c>
      <c r="P151">
        <v>55</v>
      </c>
      <c r="Q151">
        <v>48</v>
      </c>
    </row>
    <row r="152" spans="1:17" x14ac:dyDescent="0.25">
      <c r="A152">
        <v>76</v>
      </c>
      <c r="B152">
        <v>55</v>
      </c>
      <c r="D152">
        <v>40</v>
      </c>
      <c r="E152">
        <v>50</v>
      </c>
      <c r="G152">
        <v>134</v>
      </c>
      <c r="H152">
        <v>1</v>
      </c>
      <c r="J152">
        <v>28</v>
      </c>
      <c r="K152">
        <v>39</v>
      </c>
      <c r="M152">
        <v>269</v>
      </c>
      <c r="N152">
        <v>31</v>
      </c>
      <c r="P152">
        <v>55</v>
      </c>
      <c r="Q152">
        <v>49</v>
      </c>
    </row>
    <row r="153" spans="1:17" x14ac:dyDescent="0.25">
      <c r="A153">
        <v>76</v>
      </c>
      <c r="B153">
        <v>13</v>
      </c>
      <c r="D153">
        <v>40</v>
      </c>
      <c r="E153">
        <v>6</v>
      </c>
      <c r="G153">
        <v>135</v>
      </c>
      <c r="H153">
        <v>1</v>
      </c>
      <c r="J153">
        <v>28</v>
      </c>
      <c r="K153">
        <v>50</v>
      </c>
      <c r="M153">
        <v>269</v>
      </c>
      <c r="N153">
        <v>4</v>
      </c>
      <c r="P153">
        <v>56</v>
      </c>
      <c r="Q153">
        <v>38</v>
      </c>
    </row>
    <row r="154" spans="1:17" x14ac:dyDescent="0.25">
      <c r="A154">
        <v>77</v>
      </c>
      <c r="B154">
        <v>55</v>
      </c>
      <c r="D154">
        <v>40</v>
      </c>
      <c r="E154">
        <v>363</v>
      </c>
      <c r="G154">
        <v>136</v>
      </c>
      <c r="H154">
        <v>1</v>
      </c>
      <c r="J154">
        <v>28</v>
      </c>
      <c r="K154">
        <v>4</v>
      </c>
      <c r="M154">
        <v>269</v>
      </c>
      <c r="N154">
        <v>5</v>
      </c>
      <c r="P154">
        <v>56</v>
      </c>
      <c r="Q154">
        <v>49</v>
      </c>
    </row>
    <row r="155" spans="1:17" x14ac:dyDescent="0.25">
      <c r="A155">
        <v>77</v>
      </c>
      <c r="B155">
        <v>13</v>
      </c>
      <c r="D155">
        <v>41</v>
      </c>
      <c r="E155">
        <v>118</v>
      </c>
      <c r="G155">
        <v>137</v>
      </c>
      <c r="H155">
        <v>1</v>
      </c>
      <c r="J155">
        <v>28</v>
      </c>
      <c r="K155">
        <v>3</v>
      </c>
      <c r="M155">
        <v>269</v>
      </c>
      <c r="N155">
        <v>37</v>
      </c>
      <c r="P155">
        <v>56</v>
      </c>
      <c r="Q155">
        <v>50</v>
      </c>
    </row>
    <row r="156" spans="1:17" x14ac:dyDescent="0.25">
      <c r="A156">
        <v>77</v>
      </c>
      <c r="B156">
        <v>48</v>
      </c>
      <c r="D156">
        <v>41</v>
      </c>
      <c r="E156">
        <v>119</v>
      </c>
      <c r="G156">
        <v>138</v>
      </c>
      <c r="H156">
        <v>1</v>
      </c>
      <c r="J156">
        <v>28</v>
      </c>
      <c r="K156">
        <v>24</v>
      </c>
      <c r="M156">
        <v>270</v>
      </c>
      <c r="N156">
        <v>1</v>
      </c>
      <c r="P156">
        <v>56</v>
      </c>
      <c r="Q156">
        <v>51</v>
      </c>
    </row>
    <row r="157" spans="1:17" x14ac:dyDescent="0.25">
      <c r="A157">
        <v>78</v>
      </c>
      <c r="B157">
        <v>55</v>
      </c>
      <c r="D157">
        <v>41</v>
      </c>
      <c r="E157">
        <v>90</v>
      </c>
      <c r="G157">
        <v>139</v>
      </c>
      <c r="H157">
        <v>1</v>
      </c>
      <c r="J157">
        <v>28</v>
      </c>
      <c r="K157">
        <v>64</v>
      </c>
      <c r="M157">
        <v>270</v>
      </c>
      <c r="N157">
        <v>2</v>
      </c>
      <c r="P157">
        <v>57</v>
      </c>
      <c r="Q157">
        <v>38</v>
      </c>
    </row>
    <row r="158" spans="1:17" x14ac:dyDescent="0.25">
      <c r="A158">
        <v>78</v>
      </c>
      <c r="B158">
        <v>7</v>
      </c>
      <c r="D158">
        <v>42</v>
      </c>
      <c r="E158">
        <v>118</v>
      </c>
      <c r="G158">
        <v>140</v>
      </c>
      <c r="H158">
        <v>1</v>
      </c>
      <c r="J158">
        <v>28</v>
      </c>
      <c r="K158">
        <v>85</v>
      </c>
      <c r="M158">
        <v>270</v>
      </c>
      <c r="N158">
        <v>9</v>
      </c>
      <c r="P158">
        <v>57</v>
      </c>
      <c r="Q158">
        <v>49</v>
      </c>
    </row>
    <row r="159" spans="1:17" x14ac:dyDescent="0.25">
      <c r="A159">
        <v>78</v>
      </c>
      <c r="B159">
        <v>13</v>
      </c>
      <c r="D159">
        <v>42</v>
      </c>
      <c r="E159">
        <v>119</v>
      </c>
      <c r="G159">
        <v>141</v>
      </c>
      <c r="H159">
        <v>1</v>
      </c>
      <c r="J159">
        <v>28</v>
      </c>
      <c r="K159">
        <v>115</v>
      </c>
      <c r="M159">
        <v>270</v>
      </c>
      <c r="N159">
        <v>14</v>
      </c>
      <c r="P159">
        <v>57</v>
      </c>
      <c r="Q159">
        <v>50</v>
      </c>
    </row>
    <row r="160" spans="1:17" x14ac:dyDescent="0.25">
      <c r="A160">
        <v>78</v>
      </c>
      <c r="B160">
        <v>109</v>
      </c>
      <c r="D160">
        <v>42</v>
      </c>
      <c r="E160">
        <v>90</v>
      </c>
      <c r="G160">
        <v>142</v>
      </c>
      <c r="H160">
        <v>1</v>
      </c>
      <c r="J160">
        <v>29</v>
      </c>
      <c r="K160">
        <v>39</v>
      </c>
      <c r="M160">
        <v>270</v>
      </c>
      <c r="N160">
        <v>29</v>
      </c>
      <c r="P160">
        <v>57</v>
      </c>
      <c r="Q160">
        <v>51</v>
      </c>
    </row>
    <row r="161" spans="1:17" x14ac:dyDescent="0.25">
      <c r="A161">
        <v>79</v>
      </c>
      <c r="B161">
        <v>55</v>
      </c>
      <c r="D161">
        <v>43</v>
      </c>
      <c r="E161">
        <v>118</v>
      </c>
      <c r="G161">
        <v>143</v>
      </c>
      <c r="H161">
        <v>1</v>
      </c>
      <c r="J161">
        <v>29</v>
      </c>
      <c r="K161">
        <v>50</v>
      </c>
      <c r="M161">
        <v>270</v>
      </c>
      <c r="N161">
        <v>3</v>
      </c>
      <c r="P161">
        <v>58</v>
      </c>
      <c r="Q161">
        <v>38</v>
      </c>
    </row>
    <row r="162" spans="1:17" x14ac:dyDescent="0.25">
      <c r="A162">
        <v>79</v>
      </c>
      <c r="B162">
        <v>7</v>
      </c>
      <c r="D162">
        <v>43</v>
      </c>
      <c r="E162">
        <v>119</v>
      </c>
      <c r="G162">
        <v>144</v>
      </c>
      <c r="H162">
        <v>1</v>
      </c>
      <c r="J162">
        <v>29</v>
      </c>
      <c r="K162">
        <v>4</v>
      </c>
      <c r="M162">
        <v>270</v>
      </c>
      <c r="N162">
        <v>31</v>
      </c>
      <c r="P162">
        <v>58</v>
      </c>
      <c r="Q162">
        <v>49</v>
      </c>
    </row>
    <row r="163" spans="1:17" x14ac:dyDescent="0.25">
      <c r="A163">
        <v>79</v>
      </c>
      <c r="B163">
        <v>60</v>
      </c>
      <c r="D163">
        <v>43</v>
      </c>
      <c r="E163">
        <v>90</v>
      </c>
      <c r="G163">
        <v>145</v>
      </c>
      <c r="H163">
        <v>1</v>
      </c>
      <c r="J163">
        <v>29</v>
      </c>
      <c r="K163">
        <v>27</v>
      </c>
      <c r="M163">
        <v>270</v>
      </c>
      <c r="N163">
        <v>4</v>
      </c>
      <c r="P163">
        <v>58</v>
      </c>
      <c r="Q163">
        <v>50</v>
      </c>
    </row>
    <row r="164" spans="1:17" x14ac:dyDescent="0.25">
      <c r="A164">
        <v>80</v>
      </c>
      <c r="B164">
        <v>109</v>
      </c>
      <c r="D164">
        <v>44</v>
      </c>
      <c r="E164">
        <v>92</v>
      </c>
      <c r="G164">
        <v>146</v>
      </c>
      <c r="H164">
        <v>1</v>
      </c>
      <c r="J164">
        <v>29</v>
      </c>
      <c r="K164">
        <v>3</v>
      </c>
      <c r="M164">
        <v>270</v>
      </c>
      <c r="N164">
        <v>5</v>
      </c>
      <c r="P164">
        <v>58</v>
      </c>
      <c r="Q164">
        <v>51</v>
      </c>
    </row>
    <row r="165" spans="1:17" x14ac:dyDescent="0.25">
      <c r="A165">
        <v>81</v>
      </c>
      <c r="B165">
        <v>109</v>
      </c>
      <c r="D165">
        <v>44</v>
      </c>
      <c r="E165">
        <v>36</v>
      </c>
      <c r="G165">
        <v>146</v>
      </c>
      <c r="H165">
        <v>5</v>
      </c>
      <c r="J165">
        <v>29</v>
      </c>
      <c r="K165">
        <v>17</v>
      </c>
      <c r="M165">
        <v>270</v>
      </c>
      <c r="N165">
        <v>37</v>
      </c>
      <c r="P165">
        <v>59</v>
      </c>
      <c r="Q165">
        <v>37</v>
      </c>
    </row>
    <row r="166" spans="1:17" x14ac:dyDescent="0.25">
      <c r="A166">
        <v>82</v>
      </c>
      <c r="B166">
        <v>109</v>
      </c>
      <c r="D166">
        <v>44</v>
      </c>
      <c r="E166">
        <v>401</v>
      </c>
      <c r="G166">
        <v>147</v>
      </c>
      <c r="H166">
        <v>1</v>
      </c>
      <c r="J166">
        <v>29</v>
      </c>
      <c r="K166">
        <v>24</v>
      </c>
      <c r="M166">
        <v>271</v>
      </c>
      <c r="N166">
        <v>1</v>
      </c>
      <c r="P166">
        <v>59</v>
      </c>
      <c r="Q166">
        <v>53</v>
      </c>
    </row>
    <row r="167" spans="1:17" x14ac:dyDescent="0.25">
      <c r="A167">
        <v>83</v>
      </c>
      <c r="B167">
        <v>55</v>
      </c>
      <c r="D167">
        <v>45</v>
      </c>
      <c r="E167">
        <v>92</v>
      </c>
      <c r="G167">
        <v>147</v>
      </c>
      <c r="H167">
        <v>5</v>
      </c>
      <c r="J167">
        <v>30</v>
      </c>
      <c r="K167">
        <v>39</v>
      </c>
      <c r="M167">
        <v>271</v>
      </c>
      <c r="N167">
        <v>2</v>
      </c>
      <c r="P167">
        <v>59</v>
      </c>
      <c r="Q167">
        <v>54</v>
      </c>
    </row>
    <row r="168" spans="1:17" x14ac:dyDescent="0.25">
      <c r="A168">
        <v>84</v>
      </c>
      <c r="B168">
        <v>55</v>
      </c>
      <c r="D168">
        <v>45</v>
      </c>
      <c r="E168">
        <v>36</v>
      </c>
      <c r="G168">
        <v>148</v>
      </c>
      <c r="H168">
        <v>2</v>
      </c>
      <c r="J168">
        <v>30</v>
      </c>
      <c r="K168">
        <v>50</v>
      </c>
      <c r="M168">
        <v>271</v>
      </c>
      <c r="N168">
        <v>9</v>
      </c>
      <c r="P168">
        <v>59</v>
      </c>
      <c r="Q168">
        <v>49</v>
      </c>
    </row>
    <row r="169" spans="1:17" x14ac:dyDescent="0.25">
      <c r="A169">
        <v>85</v>
      </c>
      <c r="B169">
        <v>55</v>
      </c>
      <c r="D169">
        <v>45</v>
      </c>
      <c r="E169">
        <v>401</v>
      </c>
      <c r="G169">
        <v>149</v>
      </c>
      <c r="H169">
        <v>10</v>
      </c>
      <c r="J169">
        <v>30</v>
      </c>
      <c r="K169">
        <v>4</v>
      </c>
      <c r="M169">
        <v>271</v>
      </c>
      <c r="N169">
        <v>14</v>
      </c>
      <c r="P169">
        <v>59</v>
      </c>
      <c r="Q169">
        <v>50</v>
      </c>
    </row>
    <row r="170" spans="1:17" x14ac:dyDescent="0.25">
      <c r="A170">
        <v>85</v>
      </c>
      <c r="B170">
        <v>5</v>
      </c>
      <c r="D170">
        <v>46</v>
      </c>
      <c r="E170">
        <v>92</v>
      </c>
      <c r="G170">
        <v>150</v>
      </c>
      <c r="H170">
        <v>10</v>
      </c>
      <c r="J170">
        <v>30</v>
      </c>
      <c r="K170">
        <v>27</v>
      </c>
      <c r="M170">
        <v>271</v>
      </c>
      <c r="N170">
        <v>29</v>
      </c>
      <c r="P170">
        <v>59</v>
      </c>
      <c r="Q170">
        <v>52</v>
      </c>
    </row>
    <row r="171" spans="1:17" x14ac:dyDescent="0.25">
      <c r="A171">
        <v>85</v>
      </c>
      <c r="B171">
        <v>45</v>
      </c>
      <c r="D171">
        <v>46</v>
      </c>
      <c r="E171">
        <v>36</v>
      </c>
      <c r="G171">
        <v>151</v>
      </c>
      <c r="H171">
        <v>10</v>
      </c>
      <c r="J171">
        <v>30</v>
      </c>
      <c r="K171">
        <v>3</v>
      </c>
      <c r="M171">
        <v>271</v>
      </c>
      <c r="N171">
        <v>3</v>
      </c>
      <c r="P171">
        <v>60</v>
      </c>
      <c r="Q171">
        <v>37</v>
      </c>
    </row>
    <row r="172" spans="1:17" x14ac:dyDescent="0.25">
      <c r="A172">
        <v>85</v>
      </c>
      <c r="B172">
        <v>66</v>
      </c>
      <c r="D172">
        <v>46</v>
      </c>
      <c r="E172">
        <v>401</v>
      </c>
      <c r="G172">
        <v>152</v>
      </c>
      <c r="H172">
        <v>10</v>
      </c>
      <c r="J172">
        <v>30</v>
      </c>
      <c r="K172">
        <v>17</v>
      </c>
      <c r="M172">
        <v>271</v>
      </c>
      <c r="N172">
        <v>31</v>
      </c>
      <c r="P172">
        <v>60</v>
      </c>
      <c r="Q172">
        <v>53</v>
      </c>
    </row>
    <row r="173" spans="1:17" x14ac:dyDescent="0.25">
      <c r="A173">
        <v>85</v>
      </c>
      <c r="B173">
        <v>122</v>
      </c>
      <c r="D173">
        <v>47</v>
      </c>
      <c r="E173">
        <v>37</v>
      </c>
      <c r="G173">
        <v>153</v>
      </c>
      <c r="H173">
        <v>10</v>
      </c>
      <c r="J173">
        <v>30</v>
      </c>
      <c r="K173">
        <v>24</v>
      </c>
      <c r="M173">
        <v>271</v>
      </c>
      <c r="N173">
        <v>4</v>
      </c>
      <c r="P173">
        <v>60</v>
      </c>
      <c r="Q173">
        <v>54</v>
      </c>
    </row>
    <row r="174" spans="1:17" x14ac:dyDescent="0.25">
      <c r="A174">
        <v>86</v>
      </c>
      <c r="B174">
        <v>55</v>
      </c>
      <c r="D174">
        <v>47</v>
      </c>
      <c r="E174">
        <v>36</v>
      </c>
      <c r="G174">
        <v>154</v>
      </c>
      <c r="H174">
        <v>10</v>
      </c>
      <c r="J174">
        <v>31</v>
      </c>
      <c r="K174">
        <v>39</v>
      </c>
      <c r="M174">
        <v>271</v>
      </c>
      <c r="N174">
        <v>5</v>
      </c>
      <c r="P174">
        <v>60</v>
      </c>
      <c r="Q174">
        <v>49</v>
      </c>
    </row>
    <row r="175" spans="1:17" x14ac:dyDescent="0.25">
      <c r="A175">
        <v>86</v>
      </c>
      <c r="B175">
        <v>13</v>
      </c>
      <c r="D175">
        <v>47</v>
      </c>
      <c r="E175">
        <v>401</v>
      </c>
      <c r="G175">
        <v>155</v>
      </c>
      <c r="H175">
        <v>10</v>
      </c>
      <c r="J175">
        <v>31</v>
      </c>
      <c r="K175">
        <v>50</v>
      </c>
      <c r="M175">
        <v>271</v>
      </c>
      <c r="N175">
        <v>37</v>
      </c>
      <c r="P175">
        <v>60</v>
      </c>
      <c r="Q175">
        <v>50</v>
      </c>
    </row>
    <row r="176" spans="1:17" x14ac:dyDescent="0.25">
      <c r="A176">
        <v>87</v>
      </c>
      <c r="B176">
        <v>55</v>
      </c>
      <c r="D176">
        <v>48</v>
      </c>
      <c r="E176">
        <v>37</v>
      </c>
      <c r="G176">
        <v>156</v>
      </c>
      <c r="H176">
        <v>10</v>
      </c>
      <c r="J176">
        <v>31</v>
      </c>
      <c r="K176">
        <v>4</v>
      </c>
      <c r="M176">
        <v>272</v>
      </c>
      <c r="N176">
        <v>1</v>
      </c>
      <c r="P176">
        <v>60</v>
      </c>
      <c r="Q176">
        <v>52</v>
      </c>
    </row>
    <row r="177" spans="1:17" x14ac:dyDescent="0.25">
      <c r="A177">
        <v>87</v>
      </c>
      <c r="B177">
        <v>109</v>
      </c>
      <c r="D177">
        <v>48</v>
      </c>
      <c r="E177">
        <v>36</v>
      </c>
      <c r="G177">
        <v>157</v>
      </c>
      <c r="H177">
        <v>10</v>
      </c>
      <c r="J177">
        <v>31</v>
      </c>
      <c r="K177">
        <v>3</v>
      </c>
      <c r="M177">
        <v>272</v>
      </c>
      <c r="N177">
        <v>2</v>
      </c>
      <c r="P177">
        <v>61</v>
      </c>
      <c r="Q177">
        <v>37</v>
      </c>
    </row>
    <row r="178" spans="1:17" x14ac:dyDescent="0.25">
      <c r="A178">
        <v>88</v>
      </c>
      <c r="B178">
        <v>55</v>
      </c>
      <c r="D178">
        <v>48</v>
      </c>
      <c r="E178">
        <v>401</v>
      </c>
      <c r="G178">
        <v>158</v>
      </c>
      <c r="H178">
        <v>1</v>
      </c>
      <c r="J178">
        <v>31</v>
      </c>
      <c r="K178">
        <v>24</v>
      </c>
      <c r="M178">
        <v>272</v>
      </c>
      <c r="N178">
        <v>9</v>
      </c>
      <c r="P178">
        <v>61</v>
      </c>
      <c r="Q178">
        <v>53</v>
      </c>
    </row>
    <row r="179" spans="1:17" x14ac:dyDescent="0.25">
      <c r="A179">
        <v>89</v>
      </c>
      <c r="B179">
        <v>55</v>
      </c>
      <c r="D179">
        <v>49</v>
      </c>
      <c r="E179">
        <v>37</v>
      </c>
      <c r="G179">
        <v>159</v>
      </c>
      <c r="H179">
        <v>1</v>
      </c>
      <c r="J179">
        <v>32</v>
      </c>
      <c r="K179">
        <v>39</v>
      </c>
      <c r="M179">
        <v>272</v>
      </c>
      <c r="N179">
        <v>14</v>
      </c>
      <c r="P179">
        <v>61</v>
      </c>
      <c r="Q179">
        <v>54</v>
      </c>
    </row>
    <row r="180" spans="1:17" x14ac:dyDescent="0.25">
      <c r="A180">
        <v>90</v>
      </c>
      <c r="B180">
        <v>55</v>
      </c>
      <c r="D180">
        <v>49</v>
      </c>
      <c r="E180">
        <v>36</v>
      </c>
      <c r="G180">
        <v>160</v>
      </c>
      <c r="H180">
        <v>1</v>
      </c>
      <c r="J180">
        <v>32</v>
      </c>
      <c r="K180">
        <v>4</v>
      </c>
      <c r="M180">
        <v>272</v>
      </c>
      <c r="N180">
        <v>29</v>
      </c>
      <c r="P180">
        <v>61</v>
      </c>
      <c r="Q180">
        <v>49</v>
      </c>
    </row>
    <row r="181" spans="1:17" x14ac:dyDescent="0.25">
      <c r="A181">
        <v>91</v>
      </c>
      <c r="B181">
        <v>55</v>
      </c>
      <c r="D181">
        <v>49</v>
      </c>
      <c r="E181">
        <v>401</v>
      </c>
      <c r="G181">
        <v>161</v>
      </c>
      <c r="H181">
        <v>1</v>
      </c>
      <c r="J181">
        <v>32</v>
      </c>
      <c r="K181">
        <v>27</v>
      </c>
      <c r="M181">
        <v>272</v>
      </c>
      <c r="N181">
        <v>3</v>
      </c>
      <c r="P181">
        <v>61</v>
      </c>
      <c r="Q181">
        <v>50</v>
      </c>
    </row>
    <row r="182" spans="1:17" x14ac:dyDescent="0.25">
      <c r="A182">
        <v>92</v>
      </c>
      <c r="B182">
        <v>55</v>
      </c>
      <c r="D182">
        <v>50</v>
      </c>
      <c r="E182">
        <v>121</v>
      </c>
      <c r="G182">
        <v>162</v>
      </c>
      <c r="H182">
        <v>1</v>
      </c>
      <c r="J182">
        <v>32</v>
      </c>
      <c r="K182">
        <v>3</v>
      </c>
      <c r="M182">
        <v>272</v>
      </c>
      <c r="N182">
        <v>31</v>
      </c>
      <c r="P182">
        <v>61</v>
      </c>
      <c r="Q182">
        <v>52</v>
      </c>
    </row>
    <row r="183" spans="1:17" x14ac:dyDescent="0.25">
      <c r="A183">
        <v>92</v>
      </c>
      <c r="B183">
        <v>30</v>
      </c>
      <c r="D183">
        <v>50</v>
      </c>
      <c r="E183">
        <v>122</v>
      </c>
      <c r="G183">
        <v>163</v>
      </c>
      <c r="H183">
        <v>1</v>
      </c>
      <c r="J183">
        <v>32</v>
      </c>
      <c r="K183">
        <v>17</v>
      </c>
      <c r="M183">
        <v>272</v>
      </c>
      <c r="N183">
        <v>4</v>
      </c>
      <c r="P183">
        <v>62</v>
      </c>
      <c r="Q183">
        <v>37</v>
      </c>
    </row>
    <row r="184" spans="1:17" x14ac:dyDescent="0.25">
      <c r="A184">
        <v>92</v>
      </c>
      <c r="B184">
        <v>112</v>
      </c>
      <c r="D184">
        <v>50</v>
      </c>
      <c r="E184">
        <v>22</v>
      </c>
      <c r="G184">
        <v>164</v>
      </c>
      <c r="H184">
        <v>1</v>
      </c>
      <c r="J184">
        <v>32</v>
      </c>
      <c r="K184">
        <v>24</v>
      </c>
      <c r="M184">
        <v>272</v>
      </c>
      <c r="N184">
        <v>5</v>
      </c>
      <c r="P184">
        <v>62</v>
      </c>
      <c r="Q184">
        <v>53</v>
      </c>
    </row>
    <row r="185" spans="1:17" x14ac:dyDescent="0.25">
      <c r="A185">
        <v>93</v>
      </c>
      <c r="B185">
        <v>55</v>
      </c>
      <c r="D185">
        <v>50</v>
      </c>
      <c r="E185">
        <v>363</v>
      </c>
      <c r="G185">
        <v>165</v>
      </c>
      <c r="H185">
        <v>9</v>
      </c>
      <c r="J185">
        <v>32</v>
      </c>
      <c r="K185">
        <v>111</v>
      </c>
      <c r="M185">
        <v>272</v>
      </c>
      <c r="N185">
        <v>37</v>
      </c>
      <c r="P185">
        <v>62</v>
      </c>
      <c r="Q185">
        <v>54</v>
      </c>
    </row>
    <row r="186" spans="1:17" x14ac:dyDescent="0.25">
      <c r="A186">
        <v>93</v>
      </c>
      <c r="B186">
        <v>30</v>
      </c>
      <c r="D186">
        <v>50</v>
      </c>
      <c r="E186">
        <v>92</v>
      </c>
      <c r="G186">
        <v>166</v>
      </c>
      <c r="H186">
        <v>9</v>
      </c>
      <c r="J186">
        <v>33</v>
      </c>
      <c r="K186">
        <v>39</v>
      </c>
      <c r="M186">
        <v>274</v>
      </c>
      <c r="N186">
        <v>1</v>
      </c>
      <c r="P186">
        <v>62</v>
      </c>
      <c r="Q186">
        <v>49</v>
      </c>
    </row>
    <row r="187" spans="1:17" x14ac:dyDescent="0.25">
      <c r="A187">
        <v>93</v>
      </c>
      <c r="B187">
        <v>112</v>
      </c>
      <c r="D187">
        <v>50</v>
      </c>
      <c r="E187">
        <v>36</v>
      </c>
      <c r="G187">
        <v>167</v>
      </c>
      <c r="H187">
        <v>9</v>
      </c>
      <c r="J187">
        <v>33</v>
      </c>
      <c r="K187">
        <v>4</v>
      </c>
      <c r="M187">
        <v>274</v>
      </c>
      <c r="N187">
        <v>2</v>
      </c>
      <c r="P187">
        <v>62</v>
      </c>
      <c r="Q187">
        <v>52</v>
      </c>
    </row>
    <row r="188" spans="1:17" x14ac:dyDescent="0.25">
      <c r="A188">
        <v>94</v>
      </c>
      <c r="B188">
        <v>55</v>
      </c>
      <c r="D188">
        <v>50</v>
      </c>
      <c r="E188">
        <v>49</v>
      </c>
      <c r="G188">
        <v>168</v>
      </c>
      <c r="H188">
        <v>10</v>
      </c>
      <c r="J188">
        <v>33</v>
      </c>
      <c r="K188">
        <v>27</v>
      </c>
      <c r="M188">
        <v>274</v>
      </c>
      <c r="N188">
        <v>9</v>
      </c>
      <c r="P188">
        <v>63</v>
      </c>
      <c r="Q188">
        <v>37</v>
      </c>
    </row>
    <row r="189" spans="1:17" x14ac:dyDescent="0.25">
      <c r="A189">
        <v>94</v>
      </c>
      <c r="B189">
        <v>30</v>
      </c>
      <c r="D189">
        <v>50</v>
      </c>
      <c r="E189">
        <v>50</v>
      </c>
      <c r="G189">
        <v>169</v>
      </c>
      <c r="H189">
        <v>10</v>
      </c>
      <c r="J189">
        <v>33</v>
      </c>
      <c r="K189">
        <v>3</v>
      </c>
      <c r="M189">
        <v>274</v>
      </c>
      <c r="N189">
        <v>14</v>
      </c>
      <c r="P189">
        <v>63</v>
      </c>
      <c r="Q189">
        <v>53</v>
      </c>
    </row>
    <row r="190" spans="1:17" x14ac:dyDescent="0.25">
      <c r="A190">
        <v>95</v>
      </c>
      <c r="B190">
        <v>55</v>
      </c>
      <c r="D190">
        <v>51</v>
      </c>
      <c r="E190">
        <v>121</v>
      </c>
      <c r="G190">
        <v>170</v>
      </c>
      <c r="H190">
        <v>10</v>
      </c>
      <c r="J190">
        <v>33</v>
      </c>
      <c r="K190">
        <v>17</v>
      </c>
      <c r="M190">
        <v>274</v>
      </c>
      <c r="N190">
        <v>29</v>
      </c>
      <c r="P190">
        <v>63</v>
      </c>
      <c r="Q190">
        <v>54</v>
      </c>
    </row>
    <row r="191" spans="1:17" x14ac:dyDescent="0.25">
      <c r="A191">
        <v>95</v>
      </c>
      <c r="B191">
        <v>112</v>
      </c>
      <c r="D191">
        <v>51</v>
      </c>
      <c r="E191">
        <v>122</v>
      </c>
      <c r="G191">
        <v>171</v>
      </c>
      <c r="H191">
        <v>10</v>
      </c>
      <c r="J191">
        <v>33</v>
      </c>
      <c r="K191">
        <v>24</v>
      </c>
      <c r="M191">
        <v>274</v>
      </c>
      <c r="N191">
        <v>3</v>
      </c>
      <c r="P191">
        <v>63</v>
      </c>
      <c r="Q191">
        <v>49</v>
      </c>
    </row>
    <row r="192" spans="1:17" x14ac:dyDescent="0.25">
      <c r="A192">
        <v>96</v>
      </c>
      <c r="B192">
        <v>5</v>
      </c>
      <c r="D192">
        <v>51</v>
      </c>
      <c r="E192">
        <v>22</v>
      </c>
      <c r="G192">
        <v>172</v>
      </c>
      <c r="H192">
        <v>10</v>
      </c>
      <c r="J192">
        <v>33</v>
      </c>
      <c r="K192">
        <v>111</v>
      </c>
      <c r="M192">
        <v>274</v>
      </c>
      <c r="N192">
        <v>31</v>
      </c>
      <c r="P192">
        <v>63</v>
      </c>
      <c r="Q192">
        <v>52</v>
      </c>
    </row>
    <row r="193" spans="1:17" x14ac:dyDescent="0.25">
      <c r="A193">
        <v>96</v>
      </c>
      <c r="B193">
        <v>30</v>
      </c>
      <c r="D193">
        <v>51</v>
      </c>
      <c r="E193">
        <v>363</v>
      </c>
      <c r="G193">
        <v>173</v>
      </c>
      <c r="H193">
        <v>10</v>
      </c>
      <c r="J193">
        <v>34</v>
      </c>
      <c r="K193">
        <v>39</v>
      </c>
      <c r="M193">
        <v>274</v>
      </c>
      <c r="N193">
        <v>4</v>
      </c>
      <c r="P193">
        <v>64</v>
      </c>
      <c r="Q193">
        <v>37</v>
      </c>
    </row>
    <row r="194" spans="1:17" x14ac:dyDescent="0.25">
      <c r="A194">
        <v>96</v>
      </c>
      <c r="B194">
        <v>53</v>
      </c>
      <c r="D194">
        <v>51</v>
      </c>
      <c r="E194">
        <v>92</v>
      </c>
      <c r="G194">
        <v>174</v>
      </c>
      <c r="H194">
        <v>10</v>
      </c>
      <c r="J194">
        <v>34</v>
      </c>
      <c r="K194">
        <v>4</v>
      </c>
      <c r="M194">
        <v>274</v>
      </c>
      <c r="N194">
        <v>5</v>
      </c>
      <c r="P194">
        <v>64</v>
      </c>
      <c r="Q194">
        <v>53</v>
      </c>
    </row>
    <row r="195" spans="1:17" x14ac:dyDescent="0.25">
      <c r="A195">
        <v>96</v>
      </c>
      <c r="B195">
        <v>95</v>
      </c>
      <c r="D195">
        <v>51</v>
      </c>
      <c r="E195">
        <v>36</v>
      </c>
      <c r="G195">
        <v>175</v>
      </c>
      <c r="H195">
        <v>10</v>
      </c>
      <c r="J195">
        <v>34</v>
      </c>
      <c r="K195">
        <v>27</v>
      </c>
      <c r="M195">
        <v>274</v>
      </c>
      <c r="N195">
        <v>37</v>
      </c>
      <c r="P195">
        <v>64</v>
      </c>
      <c r="Q195">
        <v>54</v>
      </c>
    </row>
    <row r="196" spans="1:17" x14ac:dyDescent="0.25">
      <c r="A196">
        <v>97</v>
      </c>
      <c r="B196">
        <v>5</v>
      </c>
      <c r="D196">
        <v>51</v>
      </c>
      <c r="E196">
        <v>49</v>
      </c>
      <c r="G196">
        <v>176</v>
      </c>
      <c r="H196">
        <v>10</v>
      </c>
      <c r="J196">
        <v>34</v>
      </c>
      <c r="K196">
        <v>3</v>
      </c>
      <c r="M196">
        <v>275</v>
      </c>
      <c r="N196">
        <v>1</v>
      </c>
      <c r="P196">
        <v>64</v>
      </c>
      <c r="Q196">
        <v>49</v>
      </c>
    </row>
    <row r="197" spans="1:17" x14ac:dyDescent="0.25">
      <c r="A197">
        <v>97</v>
      </c>
      <c r="B197">
        <v>30</v>
      </c>
      <c r="D197">
        <v>51</v>
      </c>
      <c r="E197">
        <v>50</v>
      </c>
      <c r="G197">
        <v>177</v>
      </c>
      <c r="H197">
        <v>10</v>
      </c>
      <c r="J197">
        <v>34</v>
      </c>
      <c r="K197">
        <v>17</v>
      </c>
      <c r="M197">
        <v>275</v>
      </c>
      <c r="N197">
        <v>2</v>
      </c>
      <c r="P197">
        <v>64</v>
      </c>
      <c r="Q197">
        <v>52</v>
      </c>
    </row>
    <row r="198" spans="1:17" x14ac:dyDescent="0.25">
      <c r="A198">
        <v>97</v>
      </c>
      <c r="B198">
        <v>53</v>
      </c>
      <c r="D198">
        <v>52</v>
      </c>
      <c r="E198">
        <v>121</v>
      </c>
      <c r="G198">
        <v>178</v>
      </c>
      <c r="H198">
        <v>10</v>
      </c>
      <c r="J198">
        <v>34</v>
      </c>
      <c r="K198">
        <v>24</v>
      </c>
      <c r="M198">
        <v>275</v>
      </c>
      <c r="N198">
        <v>9</v>
      </c>
      <c r="P198">
        <v>65</v>
      </c>
      <c r="Q198">
        <v>37</v>
      </c>
    </row>
    <row r="199" spans="1:17" x14ac:dyDescent="0.25">
      <c r="A199">
        <v>98</v>
      </c>
      <c r="B199">
        <v>7</v>
      </c>
      <c r="D199">
        <v>52</v>
      </c>
      <c r="E199">
        <v>122</v>
      </c>
      <c r="G199">
        <v>179</v>
      </c>
      <c r="H199">
        <v>10</v>
      </c>
      <c r="J199">
        <v>34</v>
      </c>
      <c r="K199">
        <v>111</v>
      </c>
      <c r="M199">
        <v>275</v>
      </c>
      <c r="N199">
        <v>14</v>
      </c>
      <c r="P199">
        <v>65</v>
      </c>
      <c r="Q199">
        <v>53</v>
      </c>
    </row>
    <row r="200" spans="1:17" x14ac:dyDescent="0.25">
      <c r="A200">
        <v>98</v>
      </c>
      <c r="B200">
        <v>59</v>
      </c>
      <c r="D200">
        <v>52</v>
      </c>
      <c r="E200">
        <v>22</v>
      </c>
      <c r="G200">
        <v>180</v>
      </c>
      <c r="H200">
        <v>10</v>
      </c>
      <c r="J200">
        <v>35</v>
      </c>
      <c r="K200">
        <v>39</v>
      </c>
      <c r="M200">
        <v>275</v>
      </c>
      <c r="N200">
        <v>29</v>
      </c>
      <c r="P200">
        <v>65</v>
      </c>
      <c r="Q200">
        <v>54</v>
      </c>
    </row>
    <row r="201" spans="1:17" x14ac:dyDescent="0.25">
      <c r="A201">
        <v>98</v>
      </c>
      <c r="B201">
        <v>76</v>
      </c>
      <c r="D201">
        <v>52</v>
      </c>
      <c r="E201">
        <v>363</v>
      </c>
      <c r="G201">
        <v>181</v>
      </c>
      <c r="H201">
        <v>10</v>
      </c>
      <c r="J201">
        <v>35</v>
      </c>
      <c r="K201">
        <v>50</v>
      </c>
      <c r="M201">
        <v>275</v>
      </c>
      <c r="N201">
        <v>3</v>
      </c>
      <c r="P201">
        <v>65</v>
      </c>
      <c r="Q201">
        <v>49</v>
      </c>
    </row>
    <row r="202" spans="1:17" x14ac:dyDescent="0.25">
      <c r="A202">
        <v>98</v>
      </c>
      <c r="B202">
        <v>95</v>
      </c>
      <c r="D202">
        <v>52</v>
      </c>
      <c r="E202">
        <v>92</v>
      </c>
      <c r="G202">
        <v>182</v>
      </c>
      <c r="H202">
        <v>10</v>
      </c>
      <c r="J202">
        <v>35</v>
      </c>
      <c r="K202">
        <v>4</v>
      </c>
      <c r="M202">
        <v>275</v>
      </c>
      <c r="N202">
        <v>31</v>
      </c>
      <c r="P202">
        <v>65</v>
      </c>
      <c r="Q202">
        <v>56</v>
      </c>
    </row>
    <row r="203" spans="1:17" x14ac:dyDescent="0.25">
      <c r="A203">
        <v>99</v>
      </c>
      <c r="B203">
        <v>55</v>
      </c>
      <c r="D203">
        <v>52</v>
      </c>
      <c r="E203">
        <v>36</v>
      </c>
      <c r="G203">
        <v>183</v>
      </c>
      <c r="H203">
        <v>10</v>
      </c>
      <c r="J203">
        <v>35</v>
      </c>
      <c r="K203">
        <v>27</v>
      </c>
      <c r="M203">
        <v>275</v>
      </c>
      <c r="N203">
        <v>4</v>
      </c>
      <c r="P203">
        <v>65</v>
      </c>
      <c r="Q203">
        <v>457</v>
      </c>
    </row>
    <row r="204" spans="1:17" x14ac:dyDescent="0.25">
      <c r="A204">
        <v>99</v>
      </c>
      <c r="B204">
        <v>59</v>
      </c>
      <c r="D204">
        <v>52</v>
      </c>
      <c r="E204">
        <v>49</v>
      </c>
      <c r="G204">
        <v>184</v>
      </c>
      <c r="H204">
        <v>10</v>
      </c>
      <c r="J204">
        <v>35</v>
      </c>
      <c r="K204">
        <v>3</v>
      </c>
      <c r="M204">
        <v>275</v>
      </c>
      <c r="N204">
        <v>5</v>
      </c>
      <c r="P204">
        <v>66</v>
      </c>
      <c r="Q204">
        <v>37</v>
      </c>
    </row>
    <row r="205" spans="1:17" x14ac:dyDescent="0.25">
      <c r="A205">
        <v>99</v>
      </c>
      <c r="B205">
        <v>76</v>
      </c>
      <c r="D205">
        <v>52</v>
      </c>
      <c r="E205">
        <v>50</v>
      </c>
      <c r="G205">
        <v>185</v>
      </c>
      <c r="H205">
        <v>10</v>
      </c>
      <c r="J205">
        <v>35</v>
      </c>
      <c r="K205">
        <v>17</v>
      </c>
      <c r="M205">
        <v>275</v>
      </c>
      <c r="N205">
        <v>37</v>
      </c>
      <c r="P205">
        <v>66</v>
      </c>
      <c r="Q205">
        <v>53</v>
      </c>
    </row>
    <row r="206" spans="1:17" x14ac:dyDescent="0.25">
      <c r="A206">
        <v>100</v>
      </c>
      <c r="B206">
        <v>55</v>
      </c>
      <c r="D206">
        <v>53</v>
      </c>
      <c r="E206">
        <v>364</v>
      </c>
      <c r="G206">
        <v>186</v>
      </c>
      <c r="H206">
        <v>10</v>
      </c>
      <c r="J206">
        <v>35</v>
      </c>
      <c r="K206">
        <v>24</v>
      </c>
      <c r="M206">
        <v>276</v>
      </c>
      <c r="N206">
        <v>1</v>
      </c>
      <c r="P206">
        <v>66</v>
      </c>
      <c r="Q206">
        <v>54</v>
      </c>
    </row>
    <row r="207" spans="1:17" x14ac:dyDescent="0.25">
      <c r="A207">
        <v>101</v>
      </c>
      <c r="B207">
        <v>55</v>
      </c>
      <c r="D207">
        <v>53</v>
      </c>
      <c r="E207">
        <v>87</v>
      </c>
      <c r="G207">
        <v>187</v>
      </c>
      <c r="H207">
        <v>10</v>
      </c>
      <c r="J207">
        <v>36</v>
      </c>
      <c r="K207">
        <v>39</v>
      </c>
      <c r="M207">
        <v>276</v>
      </c>
      <c r="N207">
        <v>2</v>
      </c>
      <c r="P207">
        <v>66</v>
      </c>
      <c r="Q207">
        <v>49</v>
      </c>
    </row>
    <row r="208" spans="1:17" x14ac:dyDescent="0.25">
      <c r="A208">
        <v>101</v>
      </c>
      <c r="B208">
        <v>59</v>
      </c>
      <c r="D208">
        <v>53</v>
      </c>
      <c r="E208">
        <v>22</v>
      </c>
      <c r="G208">
        <v>188</v>
      </c>
      <c r="H208">
        <v>10</v>
      </c>
      <c r="J208">
        <v>36</v>
      </c>
      <c r="K208">
        <v>50</v>
      </c>
      <c r="M208">
        <v>276</v>
      </c>
      <c r="N208">
        <v>9</v>
      </c>
      <c r="P208">
        <v>66</v>
      </c>
      <c r="Q208">
        <v>56</v>
      </c>
    </row>
    <row r="209" spans="1:17" x14ac:dyDescent="0.25">
      <c r="A209">
        <v>101</v>
      </c>
      <c r="B209">
        <v>76</v>
      </c>
      <c r="D209">
        <v>53</v>
      </c>
      <c r="E209">
        <v>24</v>
      </c>
      <c r="G209">
        <v>189</v>
      </c>
      <c r="H209">
        <v>10</v>
      </c>
      <c r="J209">
        <v>36</v>
      </c>
      <c r="K209">
        <v>4</v>
      </c>
      <c r="M209">
        <v>276</v>
      </c>
      <c r="N209">
        <v>14</v>
      </c>
      <c r="P209">
        <v>66</v>
      </c>
      <c r="Q209">
        <v>457</v>
      </c>
    </row>
    <row r="210" spans="1:17" x14ac:dyDescent="0.25">
      <c r="A210">
        <v>102</v>
      </c>
      <c r="B210">
        <v>55</v>
      </c>
      <c r="D210">
        <v>54</v>
      </c>
      <c r="E210">
        <v>364</v>
      </c>
      <c r="G210">
        <v>190</v>
      </c>
      <c r="H210">
        <v>10</v>
      </c>
      <c r="J210">
        <v>36</v>
      </c>
      <c r="K210">
        <v>27</v>
      </c>
      <c r="M210">
        <v>276</v>
      </c>
      <c r="N210">
        <v>29</v>
      </c>
      <c r="P210">
        <v>67</v>
      </c>
      <c r="Q210">
        <v>37</v>
      </c>
    </row>
    <row r="211" spans="1:17" x14ac:dyDescent="0.25">
      <c r="A211">
        <v>102</v>
      </c>
      <c r="B211">
        <v>59</v>
      </c>
      <c r="D211">
        <v>54</v>
      </c>
      <c r="E211">
        <v>87</v>
      </c>
      <c r="G211">
        <v>191</v>
      </c>
      <c r="H211">
        <v>10</v>
      </c>
      <c r="J211">
        <v>36</v>
      </c>
      <c r="K211">
        <v>3</v>
      </c>
      <c r="M211">
        <v>276</v>
      </c>
      <c r="N211">
        <v>3</v>
      </c>
      <c r="P211">
        <v>67</v>
      </c>
      <c r="Q211">
        <v>53</v>
      </c>
    </row>
    <row r="212" spans="1:17" x14ac:dyDescent="0.25">
      <c r="A212">
        <v>102</v>
      </c>
      <c r="B212">
        <v>76</v>
      </c>
      <c r="D212">
        <v>54</v>
      </c>
      <c r="E212">
        <v>22</v>
      </c>
      <c r="G212">
        <v>192</v>
      </c>
      <c r="H212">
        <v>10</v>
      </c>
      <c r="J212">
        <v>36</v>
      </c>
      <c r="K212">
        <v>17</v>
      </c>
      <c r="M212">
        <v>276</v>
      </c>
      <c r="N212">
        <v>31</v>
      </c>
      <c r="P212">
        <v>67</v>
      </c>
      <c r="Q212">
        <v>54</v>
      </c>
    </row>
    <row r="213" spans="1:17" x14ac:dyDescent="0.25">
      <c r="A213">
        <v>103</v>
      </c>
      <c r="B213">
        <v>55</v>
      </c>
      <c r="D213">
        <v>54</v>
      </c>
      <c r="E213">
        <v>24</v>
      </c>
      <c r="G213">
        <v>193</v>
      </c>
      <c r="H213">
        <v>10</v>
      </c>
      <c r="J213">
        <v>36</v>
      </c>
      <c r="K213">
        <v>24</v>
      </c>
      <c r="M213">
        <v>276</v>
      </c>
      <c r="N213">
        <v>4</v>
      </c>
      <c r="P213">
        <v>67</v>
      </c>
      <c r="Q213">
        <v>49</v>
      </c>
    </row>
    <row r="214" spans="1:17" x14ac:dyDescent="0.25">
      <c r="A214">
        <v>103</v>
      </c>
      <c r="B214">
        <v>59</v>
      </c>
      <c r="D214">
        <v>55</v>
      </c>
      <c r="E214">
        <v>364</v>
      </c>
      <c r="G214">
        <v>194</v>
      </c>
      <c r="H214">
        <v>10</v>
      </c>
      <c r="J214">
        <v>37</v>
      </c>
      <c r="K214">
        <v>39</v>
      </c>
      <c r="M214">
        <v>276</v>
      </c>
      <c r="N214">
        <v>5</v>
      </c>
      <c r="P214">
        <v>67</v>
      </c>
      <c r="Q214">
        <v>56</v>
      </c>
    </row>
    <row r="215" spans="1:17" x14ac:dyDescent="0.25">
      <c r="A215">
        <v>103</v>
      </c>
      <c r="B215">
        <v>76</v>
      </c>
      <c r="D215">
        <v>55</v>
      </c>
      <c r="E215">
        <v>87</v>
      </c>
      <c r="G215">
        <v>195</v>
      </c>
      <c r="H215">
        <v>10</v>
      </c>
      <c r="J215">
        <v>37</v>
      </c>
      <c r="K215">
        <v>50</v>
      </c>
      <c r="M215">
        <v>276</v>
      </c>
      <c r="N215">
        <v>37</v>
      </c>
      <c r="P215">
        <v>67</v>
      </c>
      <c r="Q215">
        <v>457</v>
      </c>
    </row>
    <row r="216" spans="1:17" x14ac:dyDescent="0.25">
      <c r="A216">
        <v>104</v>
      </c>
      <c r="B216">
        <v>18</v>
      </c>
      <c r="D216">
        <v>55</v>
      </c>
      <c r="E216">
        <v>22</v>
      </c>
      <c r="G216">
        <v>196</v>
      </c>
      <c r="H216">
        <v>10</v>
      </c>
      <c r="J216">
        <v>37</v>
      </c>
      <c r="K216">
        <v>4</v>
      </c>
      <c r="M216">
        <v>277</v>
      </c>
      <c r="N216">
        <v>1</v>
      </c>
      <c r="P216">
        <v>68</v>
      </c>
      <c r="Q216">
        <v>37</v>
      </c>
    </row>
    <row r="217" spans="1:17" x14ac:dyDescent="0.25">
      <c r="A217">
        <v>104</v>
      </c>
      <c r="B217">
        <v>95</v>
      </c>
      <c r="D217">
        <v>55</v>
      </c>
      <c r="E217">
        <v>24</v>
      </c>
      <c r="G217">
        <v>197</v>
      </c>
      <c r="H217">
        <v>10</v>
      </c>
      <c r="J217">
        <v>37</v>
      </c>
      <c r="K217">
        <v>27</v>
      </c>
      <c r="M217">
        <v>277</v>
      </c>
      <c r="N217">
        <v>2</v>
      </c>
      <c r="P217">
        <v>68</v>
      </c>
      <c r="Q217">
        <v>53</v>
      </c>
    </row>
    <row r="218" spans="1:17" x14ac:dyDescent="0.25">
      <c r="A218">
        <v>105</v>
      </c>
      <c r="B218">
        <v>141</v>
      </c>
      <c r="D218">
        <v>56</v>
      </c>
      <c r="E218">
        <v>364</v>
      </c>
      <c r="G218">
        <v>198</v>
      </c>
      <c r="H218">
        <v>10</v>
      </c>
      <c r="J218">
        <v>37</v>
      </c>
      <c r="K218">
        <v>3</v>
      </c>
      <c r="M218">
        <v>277</v>
      </c>
      <c r="N218">
        <v>9</v>
      </c>
      <c r="P218">
        <v>68</v>
      </c>
      <c r="Q218">
        <v>54</v>
      </c>
    </row>
    <row r="219" spans="1:17" x14ac:dyDescent="0.25">
      <c r="A219">
        <v>106</v>
      </c>
      <c r="B219">
        <v>6</v>
      </c>
      <c r="D219">
        <v>56</v>
      </c>
      <c r="E219">
        <v>88</v>
      </c>
      <c r="G219">
        <v>199</v>
      </c>
      <c r="H219">
        <v>10</v>
      </c>
      <c r="J219">
        <v>37</v>
      </c>
      <c r="K219">
        <v>17</v>
      </c>
      <c r="M219">
        <v>277</v>
      </c>
      <c r="N219">
        <v>14</v>
      </c>
      <c r="P219">
        <v>68</v>
      </c>
      <c r="Q219">
        <v>57</v>
      </c>
    </row>
    <row r="220" spans="1:17" x14ac:dyDescent="0.25">
      <c r="A220">
        <v>106</v>
      </c>
      <c r="B220">
        <v>30</v>
      </c>
      <c r="D220">
        <v>56</v>
      </c>
      <c r="E220">
        <v>89</v>
      </c>
      <c r="G220">
        <v>200</v>
      </c>
      <c r="H220">
        <v>10</v>
      </c>
      <c r="J220">
        <v>37</v>
      </c>
      <c r="K220">
        <v>24</v>
      </c>
      <c r="M220">
        <v>277</v>
      </c>
      <c r="N220">
        <v>29</v>
      </c>
      <c r="P220">
        <v>68</v>
      </c>
      <c r="Q220">
        <v>58</v>
      </c>
    </row>
    <row r="221" spans="1:17" x14ac:dyDescent="0.25">
      <c r="A221">
        <v>106</v>
      </c>
      <c r="B221">
        <v>95</v>
      </c>
      <c r="D221">
        <v>56</v>
      </c>
      <c r="E221">
        <v>24</v>
      </c>
      <c r="G221">
        <v>201</v>
      </c>
      <c r="H221">
        <v>10</v>
      </c>
      <c r="J221">
        <v>38</v>
      </c>
      <c r="K221">
        <v>39</v>
      </c>
      <c r="M221">
        <v>277</v>
      </c>
      <c r="N221">
        <v>3</v>
      </c>
      <c r="P221">
        <v>68</v>
      </c>
      <c r="Q221">
        <v>59</v>
      </c>
    </row>
    <row r="222" spans="1:17" x14ac:dyDescent="0.25">
      <c r="A222">
        <v>107</v>
      </c>
      <c r="B222">
        <v>7</v>
      </c>
      <c r="D222">
        <v>57</v>
      </c>
      <c r="E222">
        <v>364</v>
      </c>
      <c r="G222">
        <v>202</v>
      </c>
      <c r="H222">
        <v>10</v>
      </c>
      <c r="J222">
        <v>38</v>
      </c>
      <c r="K222">
        <v>50</v>
      </c>
      <c r="M222">
        <v>277</v>
      </c>
      <c r="N222">
        <v>31</v>
      </c>
      <c r="P222">
        <v>69</v>
      </c>
      <c r="Q222">
        <v>37</v>
      </c>
    </row>
    <row r="223" spans="1:17" x14ac:dyDescent="0.25">
      <c r="A223">
        <v>107</v>
      </c>
      <c r="B223">
        <v>13</v>
      </c>
      <c r="D223">
        <v>57</v>
      </c>
      <c r="E223">
        <v>88</v>
      </c>
      <c r="G223">
        <v>203</v>
      </c>
      <c r="H223">
        <v>10</v>
      </c>
      <c r="J223">
        <v>38</v>
      </c>
      <c r="K223">
        <v>4</v>
      </c>
      <c r="M223">
        <v>277</v>
      </c>
      <c r="N223">
        <v>4</v>
      </c>
      <c r="P223">
        <v>69</v>
      </c>
      <c r="Q223">
        <v>53</v>
      </c>
    </row>
    <row r="224" spans="1:17" x14ac:dyDescent="0.25">
      <c r="A224">
        <v>107</v>
      </c>
      <c r="B224">
        <v>79</v>
      </c>
      <c r="D224">
        <v>57</v>
      </c>
      <c r="E224">
        <v>89</v>
      </c>
      <c r="G224">
        <v>204</v>
      </c>
      <c r="H224">
        <v>10</v>
      </c>
      <c r="J224">
        <v>38</v>
      </c>
      <c r="K224">
        <v>27</v>
      </c>
      <c r="M224">
        <v>277</v>
      </c>
      <c r="N224">
        <v>5</v>
      </c>
      <c r="P224">
        <v>69</v>
      </c>
      <c r="Q224">
        <v>54</v>
      </c>
    </row>
    <row r="225" spans="1:17" x14ac:dyDescent="0.25">
      <c r="A225">
        <v>108</v>
      </c>
      <c r="B225">
        <v>55</v>
      </c>
      <c r="D225">
        <v>57</v>
      </c>
      <c r="E225">
        <v>24</v>
      </c>
      <c r="G225">
        <v>205</v>
      </c>
      <c r="H225">
        <v>10</v>
      </c>
      <c r="J225">
        <v>38</v>
      </c>
      <c r="K225">
        <v>3</v>
      </c>
      <c r="M225">
        <v>277</v>
      </c>
      <c r="N225">
        <v>37</v>
      </c>
      <c r="P225">
        <v>69</v>
      </c>
      <c r="Q225">
        <v>57</v>
      </c>
    </row>
    <row r="226" spans="1:17" x14ac:dyDescent="0.25">
      <c r="A226">
        <v>108</v>
      </c>
      <c r="B226">
        <v>28</v>
      </c>
      <c r="D226">
        <v>58</v>
      </c>
      <c r="E226">
        <v>364</v>
      </c>
      <c r="G226">
        <v>206</v>
      </c>
      <c r="H226">
        <v>10</v>
      </c>
      <c r="J226">
        <v>38</v>
      </c>
      <c r="K226">
        <v>17</v>
      </c>
      <c r="M226">
        <v>280</v>
      </c>
      <c r="N226">
        <v>1</v>
      </c>
      <c r="P226">
        <v>69</v>
      </c>
      <c r="Q226">
        <v>58</v>
      </c>
    </row>
    <row r="227" spans="1:17" x14ac:dyDescent="0.25">
      <c r="A227">
        <v>108</v>
      </c>
      <c r="B227">
        <v>30</v>
      </c>
      <c r="D227">
        <v>58</v>
      </c>
      <c r="E227">
        <v>88</v>
      </c>
      <c r="G227">
        <v>207</v>
      </c>
      <c r="H227">
        <v>5</v>
      </c>
      <c r="J227">
        <v>38</v>
      </c>
      <c r="K227">
        <v>24</v>
      </c>
      <c r="M227">
        <v>280</v>
      </c>
      <c r="N227">
        <v>2</v>
      </c>
      <c r="P227">
        <v>69</v>
      </c>
      <c r="Q227">
        <v>59</v>
      </c>
    </row>
    <row r="228" spans="1:17" x14ac:dyDescent="0.25">
      <c r="A228">
        <v>109</v>
      </c>
      <c r="B228">
        <v>55</v>
      </c>
      <c r="D228">
        <v>58</v>
      </c>
      <c r="E228">
        <v>89</v>
      </c>
      <c r="G228">
        <v>207</v>
      </c>
      <c r="H228">
        <v>9</v>
      </c>
      <c r="J228">
        <v>39</v>
      </c>
      <c r="K228">
        <v>39</v>
      </c>
      <c r="M228">
        <v>280</v>
      </c>
      <c r="N228">
        <v>9</v>
      </c>
      <c r="P228">
        <v>70</v>
      </c>
      <c r="Q228">
        <v>37</v>
      </c>
    </row>
    <row r="229" spans="1:17" x14ac:dyDescent="0.25">
      <c r="A229">
        <v>109</v>
      </c>
      <c r="B229">
        <v>13</v>
      </c>
      <c r="D229">
        <v>58</v>
      </c>
      <c r="E229">
        <v>24</v>
      </c>
      <c r="G229">
        <v>208</v>
      </c>
      <c r="H229">
        <v>5</v>
      </c>
      <c r="J229">
        <v>39</v>
      </c>
      <c r="K229">
        <v>50</v>
      </c>
      <c r="M229">
        <v>280</v>
      </c>
      <c r="N229">
        <v>14</v>
      </c>
      <c r="P229">
        <v>70</v>
      </c>
      <c r="Q229">
        <v>53</v>
      </c>
    </row>
    <row r="230" spans="1:17" x14ac:dyDescent="0.25">
      <c r="A230">
        <v>110</v>
      </c>
      <c r="B230">
        <v>55</v>
      </c>
      <c r="D230">
        <v>59</v>
      </c>
      <c r="E230">
        <v>364</v>
      </c>
      <c r="G230">
        <v>208</v>
      </c>
      <c r="H230">
        <v>9</v>
      </c>
      <c r="J230">
        <v>39</v>
      </c>
      <c r="K230">
        <v>4</v>
      </c>
      <c r="M230">
        <v>280</v>
      </c>
      <c r="N230">
        <v>29</v>
      </c>
      <c r="P230">
        <v>70</v>
      </c>
      <c r="Q230">
        <v>54</v>
      </c>
    </row>
    <row r="231" spans="1:17" x14ac:dyDescent="0.25">
      <c r="A231">
        <v>111</v>
      </c>
      <c r="B231">
        <v>55</v>
      </c>
      <c r="D231">
        <v>59</v>
      </c>
      <c r="E231">
        <v>24</v>
      </c>
      <c r="G231">
        <v>209</v>
      </c>
      <c r="H231">
        <v>5</v>
      </c>
      <c r="J231">
        <v>39</v>
      </c>
      <c r="K231">
        <v>3</v>
      </c>
      <c r="M231">
        <v>280</v>
      </c>
      <c r="N231">
        <v>3</v>
      </c>
      <c r="P231">
        <v>70</v>
      </c>
      <c r="Q231">
        <v>57</v>
      </c>
    </row>
    <row r="232" spans="1:17" x14ac:dyDescent="0.25">
      <c r="A232">
        <v>111</v>
      </c>
      <c r="B232">
        <v>13</v>
      </c>
      <c r="D232">
        <v>60</v>
      </c>
      <c r="E232">
        <v>364</v>
      </c>
      <c r="G232">
        <v>209</v>
      </c>
      <c r="H232">
        <v>9</v>
      </c>
      <c r="J232">
        <v>39</v>
      </c>
      <c r="K232">
        <v>17</v>
      </c>
      <c r="M232">
        <v>280</v>
      </c>
      <c r="N232">
        <v>31</v>
      </c>
      <c r="P232">
        <v>70</v>
      </c>
      <c r="Q232">
        <v>58</v>
      </c>
    </row>
    <row r="233" spans="1:17" x14ac:dyDescent="0.25">
      <c r="A233">
        <v>111</v>
      </c>
      <c r="B233">
        <v>141</v>
      </c>
      <c r="D233">
        <v>60</v>
      </c>
      <c r="E233">
        <v>24</v>
      </c>
      <c r="G233">
        <v>210</v>
      </c>
      <c r="H233">
        <v>1</v>
      </c>
      <c r="J233">
        <v>39</v>
      </c>
      <c r="K233">
        <v>24</v>
      </c>
      <c r="M233">
        <v>280</v>
      </c>
      <c r="N233">
        <v>4</v>
      </c>
      <c r="P233">
        <v>70</v>
      </c>
      <c r="Q233">
        <v>59</v>
      </c>
    </row>
    <row r="234" spans="1:17" x14ac:dyDescent="0.25">
      <c r="A234">
        <v>112</v>
      </c>
      <c r="B234">
        <v>55</v>
      </c>
      <c r="D234">
        <v>61</v>
      </c>
      <c r="E234">
        <v>364</v>
      </c>
      <c r="G234">
        <v>211</v>
      </c>
      <c r="H234">
        <v>1</v>
      </c>
      <c r="J234">
        <v>39</v>
      </c>
      <c r="K234">
        <v>68</v>
      </c>
      <c r="M234">
        <v>280</v>
      </c>
      <c r="N234">
        <v>5</v>
      </c>
      <c r="P234">
        <v>71</v>
      </c>
      <c r="Q234">
        <v>38</v>
      </c>
    </row>
    <row r="235" spans="1:17" x14ac:dyDescent="0.25">
      <c r="A235">
        <v>112</v>
      </c>
      <c r="B235">
        <v>13</v>
      </c>
      <c r="D235">
        <v>61</v>
      </c>
      <c r="E235">
        <v>24</v>
      </c>
      <c r="G235">
        <v>212</v>
      </c>
      <c r="H235">
        <v>1</v>
      </c>
      <c r="J235">
        <v>39</v>
      </c>
      <c r="K235">
        <v>111</v>
      </c>
      <c r="M235">
        <v>280</v>
      </c>
      <c r="N235">
        <v>37</v>
      </c>
      <c r="P235">
        <v>71</v>
      </c>
      <c r="Q235">
        <v>41</v>
      </c>
    </row>
    <row r="236" spans="1:17" x14ac:dyDescent="0.25">
      <c r="A236">
        <v>112</v>
      </c>
      <c r="B236">
        <v>141</v>
      </c>
      <c r="D236">
        <v>62</v>
      </c>
      <c r="E236">
        <v>364</v>
      </c>
      <c r="G236">
        <v>212</v>
      </c>
      <c r="H236">
        <v>5</v>
      </c>
      <c r="J236">
        <v>40</v>
      </c>
      <c r="K236">
        <v>39</v>
      </c>
      <c r="M236">
        <v>281</v>
      </c>
      <c r="N236">
        <v>1</v>
      </c>
      <c r="P236">
        <v>71</v>
      </c>
      <c r="Q236">
        <v>60</v>
      </c>
    </row>
    <row r="237" spans="1:17" x14ac:dyDescent="0.25">
      <c r="A237">
        <v>113</v>
      </c>
      <c r="B237">
        <v>7</v>
      </c>
      <c r="D237">
        <v>62</v>
      </c>
      <c r="E237">
        <v>24</v>
      </c>
      <c r="G237">
        <v>213</v>
      </c>
      <c r="H237">
        <v>1</v>
      </c>
      <c r="J237">
        <v>40</v>
      </c>
      <c r="K237">
        <v>50</v>
      </c>
      <c r="M237">
        <v>281</v>
      </c>
      <c r="N237">
        <v>2</v>
      </c>
      <c r="P237">
        <v>71</v>
      </c>
      <c r="Q237">
        <v>61</v>
      </c>
    </row>
    <row r="238" spans="1:17" x14ac:dyDescent="0.25">
      <c r="A238">
        <v>114</v>
      </c>
      <c r="B238">
        <v>5</v>
      </c>
      <c r="D238">
        <v>63</v>
      </c>
      <c r="E238">
        <v>364</v>
      </c>
      <c r="G238">
        <v>214</v>
      </c>
      <c r="H238">
        <v>1</v>
      </c>
      <c r="J238">
        <v>40</v>
      </c>
      <c r="K238">
        <v>4</v>
      </c>
      <c r="M238">
        <v>281</v>
      </c>
      <c r="N238">
        <v>9</v>
      </c>
      <c r="P238">
        <v>71</v>
      </c>
      <c r="Q238">
        <v>62</v>
      </c>
    </row>
    <row r="239" spans="1:17" x14ac:dyDescent="0.25">
      <c r="A239">
        <v>114</v>
      </c>
      <c r="B239">
        <v>95</v>
      </c>
      <c r="D239">
        <v>63</v>
      </c>
      <c r="E239">
        <v>24</v>
      </c>
      <c r="G239">
        <v>215</v>
      </c>
      <c r="H239">
        <v>1</v>
      </c>
      <c r="J239">
        <v>40</v>
      </c>
      <c r="K239">
        <v>3</v>
      </c>
      <c r="M239">
        <v>281</v>
      </c>
      <c r="N239">
        <v>14</v>
      </c>
      <c r="P239">
        <v>72</v>
      </c>
      <c r="Q239">
        <v>38</v>
      </c>
    </row>
    <row r="240" spans="1:17" x14ac:dyDescent="0.25">
      <c r="A240">
        <v>115</v>
      </c>
      <c r="B240">
        <v>7</v>
      </c>
      <c r="D240">
        <v>64</v>
      </c>
      <c r="E240">
        <v>364</v>
      </c>
      <c r="G240">
        <v>216</v>
      </c>
      <c r="H240">
        <v>1</v>
      </c>
      <c r="J240">
        <v>40</v>
      </c>
      <c r="K240">
        <v>17</v>
      </c>
      <c r="M240">
        <v>281</v>
      </c>
      <c r="N240">
        <v>29</v>
      </c>
      <c r="P240">
        <v>72</v>
      </c>
      <c r="Q240">
        <v>41</v>
      </c>
    </row>
    <row r="241" spans="1:17" x14ac:dyDescent="0.25">
      <c r="A241">
        <v>115</v>
      </c>
      <c r="B241">
        <v>5</v>
      </c>
      <c r="D241">
        <v>64</v>
      </c>
      <c r="E241">
        <v>24</v>
      </c>
      <c r="G241">
        <v>217</v>
      </c>
      <c r="H241">
        <v>1</v>
      </c>
      <c r="J241">
        <v>40</v>
      </c>
      <c r="K241">
        <v>24</v>
      </c>
      <c r="M241">
        <v>281</v>
      </c>
      <c r="N241">
        <v>3</v>
      </c>
      <c r="P241">
        <v>72</v>
      </c>
      <c r="Q241">
        <v>60</v>
      </c>
    </row>
    <row r="242" spans="1:17" x14ac:dyDescent="0.25">
      <c r="A242">
        <v>116</v>
      </c>
      <c r="B242">
        <v>55</v>
      </c>
      <c r="D242">
        <v>65</v>
      </c>
      <c r="E242">
        <v>364</v>
      </c>
      <c r="G242">
        <v>218</v>
      </c>
      <c r="H242">
        <v>1</v>
      </c>
      <c r="J242">
        <v>40</v>
      </c>
      <c r="K242">
        <v>68</v>
      </c>
      <c r="M242">
        <v>281</v>
      </c>
      <c r="N242">
        <v>31</v>
      </c>
      <c r="P242">
        <v>72</v>
      </c>
      <c r="Q242">
        <v>61</v>
      </c>
    </row>
    <row r="243" spans="1:17" x14ac:dyDescent="0.25">
      <c r="A243">
        <v>116</v>
      </c>
      <c r="B243">
        <v>98</v>
      </c>
      <c r="D243">
        <v>65</v>
      </c>
      <c r="E243">
        <v>24</v>
      </c>
      <c r="G243">
        <v>219</v>
      </c>
      <c r="H243">
        <v>1</v>
      </c>
      <c r="J243">
        <v>40</v>
      </c>
      <c r="K243">
        <v>111</v>
      </c>
      <c r="M243">
        <v>281</v>
      </c>
      <c r="N243">
        <v>4</v>
      </c>
      <c r="P243">
        <v>72</v>
      </c>
      <c r="Q243">
        <v>62</v>
      </c>
    </row>
    <row r="244" spans="1:17" x14ac:dyDescent="0.25">
      <c r="A244">
        <v>117</v>
      </c>
      <c r="B244">
        <v>55</v>
      </c>
      <c r="D244">
        <v>66</v>
      </c>
      <c r="E244">
        <v>364</v>
      </c>
      <c r="G244">
        <v>219</v>
      </c>
      <c r="H244">
        <v>5</v>
      </c>
      <c r="J244">
        <v>41</v>
      </c>
      <c r="K244">
        <v>39</v>
      </c>
      <c r="M244">
        <v>281</v>
      </c>
      <c r="N244">
        <v>5</v>
      </c>
      <c r="P244">
        <v>73</v>
      </c>
      <c r="Q244">
        <v>38</v>
      </c>
    </row>
    <row r="245" spans="1:17" x14ac:dyDescent="0.25">
      <c r="A245">
        <v>117</v>
      </c>
      <c r="B245">
        <v>13</v>
      </c>
      <c r="D245">
        <v>66</v>
      </c>
      <c r="E245">
        <v>24</v>
      </c>
      <c r="G245">
        <v>220</v>
      </c>
      <c r="H245">
        <v>1</v>
      </c>
      <c r="J245">
        <v>41</v>
      </c>
      <c r="K245">
        <v>4</v>
      </c>
      <c r="M245">
        <v>281</v>
      </c>
      <c r="N245">
        <v>37</v>
      </c>
      <c r="P245">
        <v>73</v>
      </c>
      <c r="Q245">
        <v>41</v>
      </c>
    </row>
    <row r="246" spans="1:17" x14ac:dyDescent="0.25">
      <c r="A246">
        <v>117</v>
      </c>
      <c r="B246">
        <v>6</v>
      </c>
      <c r="D246">
        <v>67</v>
      </c>
      <c r="E246">
        <v>364</v>
      </c>
      <c r="G246">
        <v>221</v>
      </c>
      <c r="H246">
        <v>1</v>
      </c>
      <c r="J246">
        <v>41</v>
      </c>
      <c r="K246">
        <v>116</v>
      </c>
      <c r="M246">
        <v>317</v>
      </c>
      <c r="N246">
        <v>36</v>
      </c>
      <c r="P246">
        <v>73</v>
      </c>
      <c r="Q246">
        <v>60</v>
      </c>
    </row>
    <row r="247" spans="1:17" x14ac:dyDescent="0.25">
      <c r="A247">
        <v>118</v>
      </c>
      <c r="B247">
        <v>55</v>
      </c>
      <c r="D247">
        <v>67</v>
      </c>
      <c r="E247">
        <v>24</v>
      </c>
      <c r="G247">
        <v>222</v>
      </c>
      <c r="H247">
        <v>1</v>
      </c>
      <c r="J247">
        <v>41</v>
      </c>
      <c r="K247">
        <v>153</v>
      </c>
      <c r="M247">
        <v>317</v>
      </c>
      <c r="N247">
        <v>37</v>
      </c>
      <c r="P247">
        <v>73</v>
      </c>
      <c r="Q247">
        <v>61</v>
      </c>
    </row>
    <row r="248" spans="1:17" x14ac:dyDescent="0.25">
      <c r="A248">
        <v>118</v>
      </c>
      <c r="B248">
        <v>13</v>
      </c>
      <c r="D248">
        <v>68</v>
      </c>
      <c r="E248">
        <v>125</v>
      </c>
      <c r="G248">
        <v>223</v>
      </c>
      <c r="H248">
        <v>1</v>
      </c>
      <c r="J248">
        <v>41</v>
      </c>
      <c r="K248">
        <v>3</v>
      </c>
      <c r="M248">
        <v>318</v>
      </c>
      <c r="N248">
        <v>36</v>
      </c>
      <c r="P248">
        <v>73</v>
      </c>
      <c r="Q248">
        <v>62</v>
      </c>
    </row>
    <row r="249" spans="1:17" x14ac:dyDescent="0.25">
      <c r="A249">
        <v>119</v>
      </c>
      <c r="B249">
        <v>55</v>
      </c>
      <c r="D249">
        <v>69</v>
      </c>
      <c r="E249">
        <v>125</v>
      </c>
      <c r="G249">
        <v>223</v>
      </c>
      <c r="H249">
        <v>5</v>
      </c>
      <c r="J249">
        <v>41</v>
      </c>
      <c r="K249">
        <v>24</v>
      </c>
      <c r="M249">
        <v>318</v>
      </c>
      <c r="N249">
        <v>37</v>
      </c>
      <c r="P249">
        <v>74</v>
      </c>
      <c r="Q249">
        <v>53</v>
      </c>
    </row>
    <row r="250" spans="1:17" x14ac:dyDescent="0.25">
      <c r="A250">
        <v>120</v>
      </c>
      <c r="B250">
        <v>55</v>
      </c>
      <c r="D250">
        <v>70</v>
      </c>
      <c r="E250">
        <v>125</v>
      </c>
      <c r="G250">
        <v>224</v>
      </c>
      <c r="H250">
        <v>1</v>
      </c>
      <c r="J250">
        <v>42</v>
      </c>
      <c r="K250">
        <v>39</v>
      </c>
      <c r="M250">
        <v>319</v>
      </c>
      <c r="N250">
        <v>36</v>
      </c>
      <c r="P250">
        <v>74</v>
      </c>
      <c r="Q250">
        <v>54</v>
      </c>
    </row>
    <row r="251" spans="1:17" x14ac:dyDescent="0.25">
      <c r="A251">
        <v>120</v>
      </c>
      <c r="B251">
        <v>5</v>
      </c>
      <c r="D251">
        <v>71</v>
      </c>
      <c r="E251">
        <v>364</v>
      </c>
      <c r="G251">
        <v>224</v>
      </c>
      <c r="H251">
        <v>5</v>
      </c>
      <c r="J251">
        <v>42</v>
      </c>
      <c r="K251">
        <v>4</v>
      </c>
      <c r="M251">
        <v>319</v>
      </c>
      <c r="N251">
        <v>37</v>
      </c>
      <c r="P251">
        <v>74</v>
      </c>
      <c r="Q251">
        <v>38</v>
      </c>
    </row>
    <row r="252" spans="1:17" x14ac:dyDescent="0.25">
      <c r="A252">
        <v>120</v>
      </c>
      <c r="B252">
        <v>45</v>
      </c>
      <c r="D252">
        <v>71</v>
      </c>
      <c r="E252">
        <v>121</v>
      </c>
      <c r="G252">
        <v>225</v>
      </c>
      <c r="H252">
        <v>1</v>
      </c>
      <c r="J252">
        <v>42</v>
      </c>
      <c r="K252">
        <v>116</v>
      </c>
      <c r="M252">
        <v>320</v>
      </c>
      <c r="N252">
        <v>1</v>
      </c>
      <c r="P252">
        <v>74</v>
      </c>
      <c r="Q252">
        <v>41</v>
      </c>
    </row>
    <row r="253" spans="1:17" x14ac:dyDescent="0.25">
      <c r="A253">
        <v>121</v>
      </c>
      <c r="B253">
        <v>55</v>
      </c>
      <c r="D253">
        <v>71</v>
      </c>
      <c r="E253">
        <v>122</v>
      </c>
      <c r="G253">
        <v>225</v>
      </c>
      <c r="H253">
        <v>5</v>
      </c>
      <c r="J253">
        <v>42</v>
      </c>
      <c r="K253">
        <v>153</v>
      </c>
      <c r="M253">
        <v>320</v>
      </c>
      <c r="N253">
        <v>28</v>
      </c>
      <c r="P253">
        <v>74</v>
      </c>
      <c r="Q253">
        <v>55</v>
      </c>
    </row>
    <row r="254" spans="1:17" x14ac:dyDescent="0.25">
      <c r="A254">
        <v>121</v>
      </c>
      <c r="B254">
        <v>13</v>
      </c>
      <c r="D254">
        <v>71</v>
      </c>
      <c r="E254">
        <v>93</v>
      </c>
      <c r="G254">
        <v>226</v>
      </c>
      <c r="H254">
        <v>1</v>
      </c>
      <c r="J254">
        <v>42</v>
      </c>
      <c r="K254">
        <v>3</v>
      </c>
      <c r="M254">
        <v>320</v>
      </c>
      <c r="N254">
        <v>2</v>
      </c>
      <c r="P254">
        <v>74</v>
      </c>
      <c r="Q254">
        <v>62</v>
      </c>
    </row>
    <row r="255" spans="1:17" x14ac:dyDescent="0.25">
      <c r="A255">
        <v>122</v>
      </c>
      <c r="B255">
        <v>55</v>
      </c>
      <c r="D255">
        <v>72</v>
      </c>
      <c r="E255">
        <v>364</v>
      </c>
      <c r="G255">
        <v>226</v>
      </c>
      <c r="H255">
        <v>5</v>
      </c>
      <c r="J255">
        <v>42</v>
      </c>
      <c r="K255">
        <v>24</v>
      </c>
      <c r="M255">
        <v>320</v>
      </c>
      <c r="N255">
        <v>9</v>
      </c>
      <c r="P255">
        <v>74</v>
      </c>
      <c r="Q255">
        <v>63</v>
      </c>
    </row>
    <row r="256" spans="1:17" x14ac:dyDescent="0.25">
      <c r="A256">
        <v>123</v>
      </c>
      <c r="B256">
        <v>55</v>
      </c>
      <c r="D256">
        <v>72</v>
      </c>
      <c r="E256">
        <v>121</v>
      </c>
      <c r="G256">
        <v>227</v>
      </c>
      <c r="H256">
        <v>10</v>
      </c>
      <c r="J256">
        <v>43</v>
      </c>
      <c r="K256">
        <v>39</v>
      </c>
      <c r="M256">
        <v>320</v>
      </c>
      <c r="N256">
        <v>10</v>
      </c>
      <c r="P256">
        <v>74</v>
      </c>
      <c r="Q256">
        <v>64</v>
      </c>
    </row>
    <row r="257" spans="1:17" x14ac:dyDescent="0.25">
      <c r="A257">
        <v>123</v>
      </c>
      <c r="B257">
        <v>21</v>
      </c>
      <c r="D257">
        <v>72</v>
      </c>
      <c r="E257">
        <v>122</v>
      </c>
      <c r="G257">
        <v>228</v>
      </c>
      <c r="H257">
        <v>10</v>
      </c>
      <c r="J257">
        <v>43</v>
      </c>
      <c r="K257">
        <v>4</v>
      </c>
      <c r="M257">
        <v>320</v>
      </c>
      <c r="N257">
        <v>14</v>
      </c>
      <c r="P257">
        <v>75</v>
      </c>
      <c r="Q257">
        <v>53</v>
      </c>
    </row>
    <row r="258" spans="1:17" x14ac:dyDescent="0.25">
      <c r="A258">
        <v>123</v>
      </c>
      <c r="B258">
        <v>90</v>
      </c>
      <c r="D258">
        <v>72</v>
      </c>
      <c r="E258">
        <v>93</v>
      </c>
      <c r="G258">
        <v>229</v>
      </c>
      <c r="H258">
        <v>10</v>
      </c>
      <c r="J258">
        <v>43</v>
      </c>
      <c r="K258">
        <v>116</v>
      </c>
      <c r="M258">
        <v>320</v>
      </c>
      <c r="N258">
        <v>29</v>
      </c>
      <c r="P258">
        <v>75</v>
      </c>
      <c r="Q258">
        <v>54</v>
      </c>
    </row>
    <row r="259" spans="1:17" x14ac:dyDescent="0.25">
      <c r="A259">
        <v>124</v>
      </c>
      <c r="B259">
        <v>55</v>
      </c>
      <c r="D259">
        <v>73</v>
      </c>
      <c r="E259">
        <v>364</v>
      </c>
      <c r="G259">
        <v>230</v>
      </c>
      <c r="H259">
        <v>10</v>
      </c>
      <c r="J259">
        <v>43</v>
      </c>
      <c r="K259">
        <v>153</v>
      </c>
      <c r="M259">
        <v>320</v>
      </c>
      <c r="N259">
        <v>13</v>
      </c>
      <c r="P259">
        <v>75</v>
      </c>
      <c r="Q259">
        <v>38</v>
      </c>
    </row>
    <row r="260" spans="1:17" x14ac:dyDescent="0.25">
      <c r="A260">
        <v>125</v>
      </c>
      <c r="B260">
        <v>55</v>
      </c>
      <c r="D260">
        <v>73</v>
      </c>
      <c r="E260">
        <v>121</v>
      </c>
      <c r="G260">
        <v>231</v>
      </c>
      <c r="H260">
        <v>10</v>
      </c>
      <c r="J260">
        <v>43</v>
      </c>
      <c r="K260">
        <v>3</v>
      </c>
      <c r="M260">
        <v>320</v>
      </c>
      <c r="N260">
        <v>30</v>
      </c>
      <c r="P260">
        <v>75</v>
      </c>
      <c r="Q260">
        <v>41</v>
      </c>
    </row>
    <row r="261" spans="1:17" x14ac:dyDescent="0.25">
      <c r="A261">
        <v>125</v>
      </c>
      <c r="B261">
        <v>13</v>
      </c>
      <c r="D261">
        <v>73</v>
      </c>
      <c r="E261">
        <v>122</v>
      </c>
      <c r="G261">
        <v>232</v>
      </c>
      <c r="H261">
        <v>10</v>
      </c>
      <c r="J261">
        <v>43</v>
      </c>
      <c r="K261">
        <v>24</v>
      </c>
      <c r="M261">
        <v>320</v>
      </c>
      <c r="N261">
        <v>32</v>
      </c>
      <c r="P261">
        <v>75</v>
      </c>
      <c r="Q261">
        <v>55</v>
      </c>
    </row>
    <row r="262" spans="1:17" x14ac:dyDescent="0.25">
      <c r="A262">
        <v>126</v>
      </c>
      <c r="B262">
        <v>55</v>
      </c>
      <c r="D262">
        <v>73</v>
      </c>
      <c r="E262">
        <v>93</v>
      </c>
      <c r="G262">
        <v>233</v>
      </c>
      <c r="H262">
        <v>10</v>
      </c>
      <c r="J262">
        <v>44</v>
      </c>
      <c r="K262">
        <v>39</v>
      </c>
      <c r="M262">
        <v>320</v>
      </c>
      <c r="N262">
        <v>11</v>
      </c>
      <c r="P262">
        <v>75</v>
      </c>
      <c r="Q262">
        <v>62</v>
      </c>
    </row>
    <row r="263" spans="1:17" x14ac:dyDescent="0.25">
      <c r="A263">
        <v>126</v>
      </c>
      <c r="B263">
        <v>13</v>
      </c>
      <c r="D263">
        <v>74</v>
      </c>
      <c r="E263">
        <v>364</v>
      </c>
      <c r="G263">
        <v>234</v>
      </c>
      <c r="H263">
        <v>10</v>
      </c>
      <c r="J263">
        <v>44</v>
      </c>
      <c r="K263">
        <v>4</v>
      </c>
      <c r="M263">
        <v>320</v>
      </c>
      <c r="N263">
        <v>3</v>
      </c>
      <c r="P263">
        <v>75</v>
      </c>
      <c r="Q263">
        <v>63</v>
      </c>
    </row>
    <row r="264" spans="1:17" x14ac:dyDescent="0.25">
      <c r="A264">
        <v>127</v>
      </c>
      <c r="B264">
        <v>55</v>
      </c>
      <c r="D264">
        <v>74</v>
      </c>
      <c r="E264">
        <v>76</v>
      </c>
      <c r="G264">
        <v>235</v>
      </c>
      <c r="H264">
        <v>10</v>
      </c>
      <c r="J264">
        <v>44</v>
      </c>
      <c r="K264">
        <v>116</v>
      </c>
      <c r="M264">
        <v>320</v>
      </c>
      <c r="N264">
        <v>16</v>
      </c>
      <c r="P264">
        <v>75</v>
      </c>
      <c r="Q264">
        <v>64</v>
      </c>
    </row>
    <row r="265" spans="1:17" x14ac:dyDescent="0.25">
      <c r="A265">
        <v>127</v>
      </c>
      <c r="B265">
        <v>13</v>
      </c>
      <c r="D265">
        <v>74</v>
      </c>
      <c r="E265">
        <v>77</v>
      </c>
      <c r="G265">
        <v>236</v>
      </c>
      <c r="H265">
        <v>10</v>
      </c>
      <c r="J265">
        <v>44</v>
      </c>
      <c r="K265">
        <v>153</v>
      </c>
      <c r="M265">
        <v>320</v>
      </c>
      <c r="N265">
        <v>31</v>
      </c>
      <c r="P265">
        <v>76</v>
      </c>
      <c r="Q265">
        <v>53</v>
      </c>
    </row>
    <row r="266" spans="1:17" x14ac:dyDescent="0.25">
      <c r="A266">
        <v>127</v>
      </c>
      <c r="B266">
        <v>9</v>
      </c>
      <c r="D266">
        <v>74</v>
      </c>
      <c r="E266">
        <v>23</v>
      </c>
      <c r="G266">
        <v>237</v>
      </c>
      <c r="H266">
        <v>10</v>
      </c>
      <c r="J266">
        <v>44</v>
      </c>
      <c r="K266">
        <v>3</v>
      </c>
      <c r="M266">
        <v>320</v>
      </c>
      <c r="N266">
        <v>4</v>
      </c>
      <c r="P266">
        <v>76</v>
      </c>
      <c r="Q266">
        <v>54</v>
      </c>
    </row>
    <row r="267" spans="1:17" x14ac:dyDescent="0.25">
      <c r="A267">
        <v>127</v>
      </c>
      <c r="B267">
        <v>63</v>
      </c>
      <c r="D267">
        <v>74</v>
      </c>
      <c r="E267">
        <v>20</v>
      </c>
      <c r="G267">
        <v>238</v>
      </c>
      <c r="H267">
        <v>10</v>
      </c>
      <c r="J267">
        <v>44</v>
      </c>
      <c r="K267">
        <v>24</v>
      </c>
      <c r="M267">
        <v>320</v>
      </c>
      <c r="N267">
        <v>5</v>
      </c>
      <c r="P267">
        <v>76</v>
      </c>
      <c r="Q267">
        <v>38</v>
      </c>
    </row>
    <row r="268" spans="1:17" x14ac:dyDescent="0.25">
      <c r="A268">
        <v>128</v>
      </c>
      <c r="B268">
        <v>55</v>
      </c>
      <c r="D268">
        <v>74</v>
      </c>
      <c r="E268">
        <v>123</v>
      </c>
      <c r="G268">
        <v>239</v>
      </c>
      <c r="H268">
        <v>10</v>
      </c>
      <c r="J268">
        <v>45</v>
      </c>
      <c r="K268">
        <v>39</v>
      </c>
      <c r="M268">
        <v>320</v>
      </c>
      <c r="N268">
        <v>15</v>
      </c>
      <c r="P268">
        <v>76</v>
      </c>
      <c r="Q268">
        <v>41</v>
      </c>
    </row>
    <row r="269" spans="1:17" x14ac:dyDescent="0.25">
      <c r="A269">
        <v>128</v>
      </c>
      <c r="B269">
        <v>5</v>
      </c>
      <c r="D269">
        <v>75</v>
      </c>
      <c r="E269">
        <v>364</v>
      </c>
      <c r="G269">
        <v>240</v>
      </c>
      <c r="H269">
        <v>10</v>
      </c>
      <c r="J269">
        <v>45</v>
      </c>
      <c r="K269">
        <v>4</v>
      </c>
      <c r="M269">
        <v>320</v>
      </c>
      <c r="N269">
        <v>37</v>
      </c>
      <c r="P269">
        <v>76</v>
      </c>
      <c r="Q269">
        <v>55</v>
      </c>
    </row>
    <row r="270" spans="1:17" x14ac:dyDescent="0.25">
      <c r="A270">
        <v>128</v>
      </c>
      <c r="B270">
        <v>45</v>
      </c>
      <c r="D270">
        <v>75</v>
      </c>
      <c r="E270">
        <v>76</v>
      </c>
      <c r="G270">
        <v>241</v>
      </c>
      <c r="H270">
        <v>10</v>
      </c>
      <c r="J270">
        <v>45</v>
      </c>
      <c r="K270">
        <v>116</v>
      </c>
      <c r="M270">
        <v>320</v>
      </c>
      <c r="N270">
        <v>12</v>
      </c>
      <c r="P270">
        <v>76</v>
      </c>
      <c r="Q270">
        <v>62</v>
      </c>
    </row>
    <row r="271" spans="1:17" x14ac:dyDescent="0.25">
      <c r="A271">
        <v>129</v>
      </c>
      <c r="B271">
        <v>55</v>
      </c>
      <c r="D271">
        <v>75</v>
      </c>
      <c r="E271">
        <v>77</v>
      </c>
      <c r="G271">
        <v>242</v>
      </c>
      <c r="H271">
        <v>5</v>
      </c>
      <c r="J271">
        <v>45</v>
      </c>
      <c r="K271">
        <v>153</v>
      </c>
      <c r="M271">
        <v>321</v>
      </c>
      <c r="N271">
        <v>1</v>
      </c>
      <c r="P271">
        <v>76</v>
      </c>
      <c r="Q271">
        <v>63</v>
      </c>
    </row>
    <row r="272" spans="1:17" x14ac:dyDescent="0.25">
      <c r="A272">
        <v>130</v>
      </c>
      <c r="B272">
        <v>55</v>
      </c>
      <c r="D272">
        <v>75</v>
      </c>
      <c r="E272">
        <v>23</v>
      </c>
      <c r="G272">
        <v>242</v>
      </c>
      <c r="H272">
        <v>9</v>
      </c>
      <c r="J272">
        <v>45</v>
      </c>
      <c r="K272">
        <v>3</v>
      </c>
      <c r="M272">
        <v>321</v>
      </c>
      <c r="N272">
        <v>28</v>
      </c>
      <c r="P272">
        <v>76</v>
      </c>
      <c r="Q272">
        <v>64</v>
      </c>
    </row>
    <row r="273" spans="1:17" x14ac:dyDescent="0.25">
      <c r="A273">
        <v>130</v>
      </c>
      <c r="B273">
        <v>13</v>
      </c>
      <c r="D273">
        <v>75</v>
      </c>
      <c r="E273">
        <v>20</v>
      </c>
      <c r="G273">
        <v>243</v>
      </c>
      <c r="H273">
        <v>5</v>
      </c>
      <c r="J273">
        <v>45</v>
      </c>
      <c r="K273">
        <v>24</v>
      </c>
      <c r="M273">
        <v>321</v>
      </c>
      <c r="N273">
        <v>2</v>
      </c>
      <c r="P273">
        <v>77</v>
      </c>
      <c r="Q273">
        <v>65</v>
      </c>
    </row>
    <row r="274" spans="1:17" x14ac:dyDescent="0.25">
      <c r="A274">
        <v>130</v>
      </c>
      <c r="B274">
        <v>59</v>
      </c>
      <c r="D274">
        <v>75</v>
      </c>
      <c r="E274">
        <v>123</v>
      </c>
      <c r="G274">
        <v>243</v>
      </c>
      <c r="H274">
        <v>9</v>
      </c>
      <c r="J274">
        <v>46</v>
      </c>
      <c r="K274">
        <v>39</v>
      </c>
      <c r="M274">
        <v>321</v>
      </c>
      <c r="N274">
        <v>9</v>
      </c>
      <c r="P274">
        <v>77</v>
      </c>
      <c r="Q274">
        <v>66</v>
      </c>
    </row>
    <row r="275" spans="1:17" x14ac:dyDescent="0.25">
      <c r="A275">
        <v>131</v>
      </c>
      <c r="B275">
        <v>13</v>
      </c>
      <c r="D275">
        <v>76</v>
      </c>
      <c r="E275">
        <v>364</v>
      </c>
      <c r="G275">
        <v>244</v>
      </c>
      <c r="H275">
        <v>5</v>
      </c>
      <c r="J275">
        <v>46</v>
      </c>
      <c r="K275">
        <v>4</v>
      </c>
      <c r="M275">
        <v>321</v>
      </c>
      <c r="N275">
        <v>10</v>
      </c>
      <c r="P275">
        <v>78</v>
      </c>
      <c r="Q275">
        <v>66</v>
      </c>
    </row>
    <row r="276" spans="1:17" x14ac:dyDescent="0.25">
      <c r="A276">
        <v>132</v>
      </c>
      <c r="B276">
        <v>13</v>
      </c>
      <c r="D276">
        <v>76</v>
      </c>
      <c r="E276">
        <v>76</v>
      </c>
      <c r="G276">
        <v>244</v>
      </c>
      <c r="H276">
        <v>9</v>
      </c>
      <c r="J276">
        <v>46</v>
      </c>
      <c r="K276">
        <v>116</v>
      </c>
      <c r="M276">
        <v>321</v>
      </c>
      <c r="N276">
        <v>14</v>
      </c>
      <c r="P276">
        <v>79</v>
      </c>
      <c r="Q276">
        <v>37</v>
      </c>
    </row>
    <row r="277" spans="1:17" x14ac:dyDescent="0.25">
      <c r="A277">
        <v>132</v>
      </c>
      <c r="B277">
        <v>59</v>
      </c>
      <c r="D277">
        <v>76</v>
      </c>
      <c r="E277">
        <v>77</v>
      </c>
      <c r="G277">
        <v>245</v>
      </c>
      <c r="H277">
        <v>1</v>
      </c>
      <c r="J277">
        <v>46</v>
      </c>
      <c r="K277">
        <v>153</v>
      </c>
      <c r="M277">
        <v>321</v>
      </c>
      <c r="N277">
        <v>29</v>
      </c>
      <c r="P277">
        <v>79</v>
      </c>
      <c r="Q277">
        <v>34</v>
      </c>
    </row>
    <row r="278" spans="1:17" x14ac:dyDescent="0.25">
      <c r="A278">
        <v>133</v>
      </c>
      <c r="B278">
        <v>55</v>
      </c>
      <c r="D278">
        <v>76</v>
      </c>
      <c r="E278">
        <v>23</v>
      </c>
      <c r="G278">
        <v>246</v>
      </c>
      <c r="H278">
        <v>1</v>
      </c>
      <c r="J278">
        <v>46</v>
      </c>
      <c r="K278">
        <v>3</v>
      </c>
      <c r="M278">
        <v>321</v>
      </c>
      <c r="N278">
        <v>13</v>
      </c>
      <c r="P278">
        <v>79</v>
      </c>
      <c r="Q278">
        <v>42</v>
      </c>
    </row>
    <row r="279" spans="1:17" x14ac:dyDescent="0.25">
      <c r="A279">
        <v>133</v>
      </c>
      <c r="B279">
        <v>13</v>
      </c>
      <c r="D279">
        <v>76</v>
      </c>
      <c r="E279">
        <v>20</v>
      </c>
      <c r="G279">
        <v>247</v>
      </c>
      <c r="H279">
        <v>1</v>
      </c>
      <c r="J279">
        <v>46</v>
      </c>
      <c r="K279">
        <v>24</v>
      </c>
      <c r="M279">
        <v>321</v>
      </c>
      <c r="N279">
        <v>30</v>
      </c>
      <c r="P279">
        <v>80</v>
      </c>
      <c r="Q279">
        <v>37</v>
      </c>
    </row>
    <row r="280" spans="1:17" x14ac:dyDescent="0.25">
      <c r="A280">
        <v>134</v>
      </c>
      <c r="B280">
        <v>55</v>
      </c>
      <c r="D280">
        <v>76</v>
      </c>
      <c r="E280">
        <v>123</v>
      </c>
      <c r="G280">
        <v>248</v>
      </c>
      <c r="H280">
        <v>1</v>
      </c>
      <c r="J280">
        <v>47</v>
      </c>
      <c r="K280">
        <v>39</v>
      </c>
      <c r="M280">
        <v>321</v>
      </c>
      <c r="N280">
        <v>32</v>
      </c>
      <c r="P280">
        <v>80</v>
      </c>
      <c r="Q280">
        <v>34</v>
      </c>
    </row>
    <row r="281" spans="1:17" x14ac:dyDescent="0.25">
      <c r="A281">
        <v>134</v>
      </c>
      <c r="B281">
        <v>5</v>
      </c>
      <c r="D281">
        <v>77</v>
      </c>
      <c r="E281">
        <v>38</v>
      </c>
      <c r="G281">
        <v>249</v>
      </c>
      <c r="H281">
        <v>1</v>
      </c>
      <c r="J281">
        <v>47</v>
      </c>
      <c r="K281">
        <v>4</v>
      </c>
      <c r="M281">
        <v>321</v>
      </c>
      <c r="N281">
        <v>11</v>
      </c>
      <c r="P281">
        <v>80</v>
      </c>
      <c r="Q281">
        <v>42</v>
      </c>
    </row>
    <row r="282" spans="1:17" x14ac:dyDescent="0.25">
      <c r="A282">
        <v>134</v>
      </c>
      <c r="B282">
        <v>45</v>
      </c>
      <c r="D282">
        <v>77</v>
      </c>
      <c r="E282">
        <v>39</v>
      </c>
      <c r="G282">
        <v>250</v>
      </c>
      <c r="H282">
        <v>1</v>
      </c>
      <c r="J282">
        <v>47</v>
      </c>
      <c r="K282">
        <v>116</v>
      </c>
      <c r="M282">
        <v>321</v>
      </c>
      <c r="N282">
        <v>3</v>
      </c>
      <c r="P282">
        <v>81</v>
      </c>
      <c r="Q282">
        <v>37</v>
      </c>
    </row>
    <row r="283" spans="1:17" x14ac:dyDescent="0.25">
      <c r="A283">
        <v>135</v>
      </c>
      <c r="B283">
        <v>55</v>
      </c>
      <c r="D283">
        <v>77</v>
      </c>
      <c r="E283">
        <v>1</v>
      </c>
      <c r="G283">
        <v>251</v>
      </c>
      <c r="H283">
        <v>1</v>
      </c>
      <c r="J283">
        <v>47</v>
      </c>
      <c r="K283">
        <v>153</v>
      </c>
      <c r="M283">
        <v>321</v>
      </c>
      <c r="N283">
        <v>16</v>
      </c>
      <c r="P283">
        <v>81</v>
      </c>
      <c r="Q283">
        <v>34</v>
      </c>
    </row>
    <row r="284" spans="1:17" x14ac:dyDescent="0.25">
      <c r="A284">
        <v>136</v>
      </c>
      <c r="B284">
        <v>7</v>
      </c>
      <c r="D284">
        <v>77</v>
      </c>
      <c r="E284">
        <v>374</v>
      </c>
      <c r="G284">
        <v>252</v>
      </c>
      <c r="H284">
        <v>1</v>
      </c>
      <c r="J284">
        <v>47</v>
      </c>
      <c r="K284">
        <v>3</v>
      </c>
      <c r="M284">
        <v>321</v>
      </c>
      <c r="N284">
        <v>31</v>
      </c>
      <c r="P284">
        <v>81</v>
      </c>
      <c r="Q284">
        <v>42</v>
      </c>
    </row>
    <row r="285" spans="1:17" x14ac:dyDescent="0.25">
      <c r="A285">
        <v>136</v>
      </c>
      <c r="B285">
        <v>13</v>
      </c>
      <c r="D285">
        <v>77</v>
      </c>
      <c r="E285">
        <v>363</v>
      </c>
      <c r="G285">
        <v>253</v>
      </c>
      <c r="H285">
        <v>1</v>
      </c>
      <c r="J285">
        <v>47</v>
      </c>
      <c r="K285">
        <v>24</v>
      </c>
      <c r="M285">
        <v>321</v>
      </c>
      <c r="N285">
        <v>4</v>
      </c>
      <c r="P285">
        <v>82</v>
      </c>
      <c r="Q285">
        <v>37</v>
      </c>
    </row>
    <row r="286" spans="1:17" x14ac:dyDescent="0.25">
      <c r="A286">
        <v>137</v>
      </c>
      <c r="B286">
        <v>55</v>
      </c>
      <c r="D286">
        <v>78</v>
      </c>
      <c r="E286">
        <v>396</v>
      </c>
      <c r="G286">
        <v>254</v>
      </c>
      <c r="H286">
        <v>1</v>
      </c>
      <c r="J286">
        <v>48</v>
      </c>
      <c r="K286">
        <v>39</v>
      </c>
      <c r="M286">
        <v>321</v>
      </c>
      <c r="N286">
        <v>5</v>
      </c>
      <c r="P286">
        <v>82</v>
      </c>
      <c r="Q286">
        <v>34</v>
      </c>
    </row>
    <row r="287" spans="1:17" x14ac:dyDescent="0.25">
      <c r="A287">
        <v>137</v>
      </c>
      <c r="B287">
        <v>5</v>
      </c>
      <c r="D287">
        <v>78</v>
      </c>
      <c r="E287">
        <v>397</v>
      </c>
      <c r="G287">
        <v>255</v>
      </c>
      <c r="H287">
        <v>10</v>
      </c>
      <c r="J287">
        <v>48</v>
      </c>
      <c r="K287">
        <v>4</v>
      </c>
      <c r="M287">
        <v>321</v>
      </c>
      <c r="N287">
        <v>15</v>
      </c>
      <c r="P287">
        <v>82</v>
      </c>
      <c r="Q287">
        <v>42</v>
      </c>
    </row>
    <row r="288" spans="1:17" x14ac:dyDescent="0.25">
      <c r="A288">
        <v>137</v>
      </c>
      <c r="B288">
        <v>45</v>
      </c>
      <c r="D288">
        <v>79</v>
      </c>
      <c r="E288">
        <v>49</v>
      </c>
      <c r="G288">
        <v>256</v>
      </c>
      <c r="H288">
        <v>10</v>
      </c>
      <c r="J288">
        <v>48</v>
      </c>
      <c r="K288">
        <v>116</v>
      </c>
      <c r="M288">
        <v>321</v>
      </c>
      <c r="N288">
        <v>37</v>
      </c>
      <c r="P288">
        <v>82</v>
      </c>
      <c r="Q288">
        <v>43</v>
      </c>
    </row>
    <row r="289" spans="1:17" x14ac:dyDescent="0.25">
      <c r="A289">
        <v>137</v>
      </c>
      <c r="B289">
        <v>63</v>
      </c>
      <c r="D289">
        <v>79</v>
      </c>
      <c r="E289">
        <v>50</v>
      </c>
      <c r="G289">
        <v>257</v>
      </c>
      <c r="H289">
        <v>10</v>
      </c>
      <c r="J289">
        <v>48</v>
      </c>
      <c r="K289">
        <v>153</v>
      </c>
      <c r="M289">
        <v>321</v>
      </c>
      <c r="N289">
        <v>12</v>
      </c>
      <c r="P289">
        <v>82</v>
      </c>
      <c r="Q289">
        <v>50</v>
      </c>
    </row>
    <row r="290" spans="1:17" x14ac:dyDescent="0.25">
      <c r="A290">
        <v>138</v>
      </c>
      <c r="B290">
        <v>95</v>
      </c>
      <c r="D290">
        <v>79</v>
      </c>
      <c r="E290">
        <v>36</v>
      </c>
      <c r="G290">
        <v>258</v>
      </c>
      <c r="H290">
        <v>10</v>
      </c>
      <c r="J290">
        <v>48</v>
      </c>
      <c r="K290">
        <v>3</v>
      </c>
      <c r="M290">
        <v>322</v>
      </c>
      <c r="N290">
        <v>1</v>
      </c>
      <c r="P290">
        <v>82</v>
      </c>
      <c r="Q290">
        <v>68</v>
      </c>
    </row>
    <row r="291" spans="1:17" x14ac:dyDescent="0.25">
      <c r="A291">
        <v>138</v>
      </c>
      <c r="B291">
        <v>127</v>
      </c>
      <c r="D291">
        <v>79</v>
      </c>
      <c r="E291">
        <v>401</v>
      </c>
      <c r="G291">
        <v>259</v>
      </c>
      <c r="H291">
        <v>10</v>
      </c>
      <c r="J291">
        <v>48</v>
      </c>
      <c r="K291">
        <v>24</v>
      </c>
      <c r="M291">
        <v>322</v>
      </c>
      <c r="N291">
        <v>28</v>
      </c>
      <c r="P291">
        <v>82</v>
      </c>
      <c r="Q291">
        <v>69</v>
      </c>
    </row>
    <row r="292" spans="1:17" x14ac:dyDescent="0.25">
      <c r="A292">
        <v>139</v>
      </c>
      <c r="B292">
        <v>55</v>
      </c>
      <c r="D292">
        <v>80</v>
      </c>
      <c r="E292">
        <v>49</v>
      </c>
      <c r="G292">
        <v>260</v>
      </c>
      <c r="H292">
        <v>10</v>
      </c>
      <c r="J292">
        <v>49</v>
      </c>
      <c r="K292">
        <v>39</v>
      </c>
      <c r="M292">
        <v>322</v>
      </c>
      <c r="N292">
        <v>2</v>
      </c>
      <c r="P292">
        <v>83</v>
      </c>
      <c r="Q292">
        <v>37</v>
      </c>
    </row>
    <row r="293" spans="1:17" x14ac:dyDescent="0.25">
      <c r="A293">
        <v>139</v>
      </c>
      <c r="B293">
        <v>127</v>
      </c>
      <c r="D293">
        <v>80</v>
      </c>
      <c r="E293">
        <v>50</v>
      </c>
      <c r="G293">
        <v>261</v>
      </c>
      <c r="H293">
        <v>10</v>
      </c>
      <c r="J293">
        <v>49</v>
      </c>
      <c r="K293">
        <v>4</v>
      </c>
      <c r="M293">
        <v>322</v>
      </c>
      <c r="N293">
        <v>9</v>
      </c>
      <c r="P293">
        <v>83</v>
      </c>
      <c r="Q293">
        <v>34</v>
      </c>
    </row>
    <row r="294" spans="1:17" x14ac:dyDescent="0.25">
      <c r="A294">
        <v>140</v>
      </c>
      <c r="B294">
        <v>7</v>
      </c>
      <c r="D294">
        <v>80</v>
      </c>
      <c r="E294">
        <v>36</v>
      </c>
      <c r="G294">
        <v>262</v>
      </c>
      <c r="H294">
        <v>10</v>
      </c>
      <c r="J294">
        <v>49</v>
      </c>
      <c r="K294">
        <v>116</v>
      </c>
      <c r="M294">
        <v>322</v>
      </c>
      <c r="N294">
        <v>10</v>
      </c>
      <c r="P294">
        <v>83</v>
      </c>
      <c r="Q294">
        <v>42</v>
      </c>
    </row>
    <row r="295" spans="1:17" x14ac:dyDescent="0.25">
      <c r="A295">
        <v>140</v>
      </c>
      <c r="B295">
        <v>1</v>
      </c>
      <c r="D295">
        <v>80</v>
      </c>
      <c r="E295">
        <v>401</v>
      </c>
      <c r="G295">
        <v>263</v>
      </c>
      <c r="H295">
        <v>10</v>
      </c>
      <c r="J295">
        <v>49</v>
      </c>
      <c r="K295">
        <v>153</v>
      </c>
      <c r="M295">
        <v>322</v>
      </c>
      <c r="N295">
        <v>14</v>
      </c>
      <c r="P295">
        <v>83</v>
      </c>
      <c r="Q295">
        <v>43</v>
      </c>
    </row>
    <row r="296" spans="1:17" x14ac:dyDescent="0.25">
      <c r="A296">
        <v>140</v>
      </c>
      <c r="B296">
        <v>5</v>
      </c>
      <c r="D296">
        <v>81</v>
      </c>
      <c r="E296">
        <v>49</v>
      </c>
      <c r="G296">
        <v>264</v>
      </c>
      <c r="H296">
        <v>5</v>
      </c>
      <c r="J296">
        <v>49</v>
      </c>
      <c r="K296">
        <v>3</v>
      </c>
      <c r="M296">
        <v>322</v>
      </c>
      <c r="N296">
        <v>29</v>
      </c>
      <c r="P296">
        <v>83</v>
      </c>
      <c r="Q296">
        <v>50</v>
      </c>
    </row>
    <row r="297" spans="1:17" x14ac:dyDescent="0.25">
      <c r="A297">
        <v>140</v>
      </c>
      <c r="B297">
        <v>98</v>
      </c>
      <c r="D297">
        <v>81</v>
      </c>
      <c r="E297">
        <v>50</v>
      </c>
      <c r="G297">
        <v>264</v>
      </c>
      <c r="H297">
        <v>9</v>
      </c>
      <c r="J297">
        <v>49</v>
      </c>
      <c r="K297">
        <v>24</v>
      </c>
      <c r="M297">
        <v>322</v>
      </c>
      <c r="N297">
        <v>13</v>
      </c>
      <c r="P297">
        <v>83</v>
      </c>
      <c r="Q297">
        <v>68</v>
      </c>
    </row>
    <row r="298" spans="1:17" x14ac:dyDescent="0.25">
      <c r="A298">
        <v>140</v>
      </c>
      <c r="B298">
        <v>104</v>
      </c>
      <c r="D298">
        <v>81</v>
      </c>
      <c r="E298">
        <v>36</v>
      </c>
      <c r="G298">
        <v>265</v>
      </c>
      <c r="H298">
        <v>5</v>
      </c>
      <c r="J298">
        <v>50</v>
      </c>
      <c r="K298">
        <v>39</v>
      </c>
      <c r="M298">
        <v>322</v>
      </c>
      <c r="N298">
        <v>30</v>
      </c>
      <c r="P298">
        <v>83</v>
      </c>
      <c r="Q298">
        <v>69</v>
      </c>
    </row>
    <row r="299" spans="1:17" x14ac:dyDescent="0.25">
      <c r="A299">
        <v>140</v>
      </c>
      <c r="B299">
        <v>105</v>
      </c>
      <c r="D299">
        <v>81</v>
      </c>
      <c r="E299">
        <v>401</v>
      </c>
      <c r="G299">
        <v>265</v>
      </c>
      <c r="H299">
        <v>9</v>
      </c>
      <c r="J299">
        <v>50</v>
      </c>
      <c r="K299">
        <v>4</v>
      </c>
      <c r="M299">
        <v>322</v>
      </c>
      <c r="N299">
        <v>32</v>
      </c>
      <c r="P299">
        <v>84</v>
      </c>
      <c r="Q299">
        <v>37</v>
      </c>
    </row>
    <row r="300" spans="1:17" x14ac:dyDescent="0.25">
      <c r="A300">
        <v>141</v>
      </c>
      <c r="B300">
        <v>5</v>
      </c>
      <c r="D300">
        <v>82</v>
      </c>
      <c r="E300">
        <v>40</v>
      </c>
      <c r="G300">
        <v>266</v>
      </c>
      <c r="H300">
        <v>5</v>
      </c>
      <c r="J300">
        <v>50</v>
      </c>
      <c r="K300">
        <v>116</v>
      </c>
      <c r="M300">
        <v>322</v>
      </c>
      <c r="N300">
        <v>11</v>
      </c>
      <c r="P300">
        <v>84</v>
      </c>
      <c r="Q300">
        <v>34</v>
      </c>
    </row>
    <row r="301" spans="1:17" x14ac:dyDescent="0.25">
      <c r="A301">
        <v>141</v>
      </c>
      <c r="B301">
        <v>95</v>
      </c>
      <c r="D301">
        <v>82</v>
      </c>
      <c r="E301">
        <v>41</v>
      </c>
      <c r="G301">
        <v>266</v>
      </c>
      <c r="H301">
        <v>9</v>
      </c>
      <c r="J301">
        <v>50</v>
      </c>
      <c r="K301">
        <v>3</v>
      </c>
      <c r="M301">
        <v>322</v>
      </c>
      <c r="N301">
        <v>3</v>
      </c>
      <c r="P301">
        <v>84</v>
      </c>
      <c r="Q301">
        <v>42</v>
      </c>
    </row>
    <row r="302" spans="1:17" x14ac:dyDescent="0.25">
      <c r="A302">
        <v>141</v>
      </c>
      <c r="B302">
        <v>96</v>
      </c>
      <c r="D302">
        <v>82</v>
      </c>
      <c r="E302">
        <v>401</v>
      </c>
      <c r="G302">
        <v>267</v>
      </c>
      <c r="H302">
        <v>3</v>
      </c>
      <c r="J302">
        <v>50</v>
      </c>
      <c r="K302">
        <v>24</v>
      </c>
      <c r="M302">
        <v>322</v>
      </c>
      <c r="N302">
        <v>16</v>
      </c>
      <c r="P302">
        <v>84</v>
      </c>
      <c r="Q302">
        <v>43</v>
      </c>
    </row>
    <row r="303" spans="1:17" x14ac:dyDescent="0.25">
      <c r="A303">
        <v>142</v>
      </c>
      <c r="B303">
        <v>95</v>
      </c>
      <c r="D303">
        <v>83</v>
      </c>
      <c r="E303">
        <v>40</v>
      </c>
      <c r="G303">
        <v>268</v>
      </c>
      <c r="H303">
        <v>3</v>
      </c>
      <c r="J303">
        <v>50</v>
      </c>
      <c r="K303">
        <v>120</v>
      </c>
      <c r="M303">
        <v>322</v>
      </c>
      <c r="N303">
        <v>31</v>
      </c>
      <c r="P303">
        <v>84</v>
      </c>
      <c r="Q303">
        <v>50</v>
      </c>
    </row>
    <row r="304" spans="1:17" x14ac:dyDescent="0.25">
      <c r="A304">
        <v>143</v>
      </c>
      <c r="B304">
        <v>59</v>
      </c>
      <c r="D304">
        <v>83</v>
      </c>
      <c r="E304">
        <v>41</v>
      </c>
      <c r="G304">
        <v>269</v>
      </c>
      <c r="H304">
        <v>1</v>
      </c>
      <c r="J304">
        <v>50</v>
      </c>
      <c r="K304">
        <v>37</v>
      </c>
      <c r="M304">
        <v>322</v>
      </c>
      <c r="N304">
        <v>4</v>
      </c>
      <c r="P304">
        <v>84</v>
      </c>
      <c r="Q304">
        <v>68</v>
      </c>
    </row>
    <row r="305" spans="1:17" x14ac:dyDescent="0.25">
      <c r="A305">
        <v>143</v>
      </c>
      <c r="B305">
        <v>87</v>
      </c>
      <c r="D305">
        <v>83</v>
      </c>
      <c r="E305">
        <v>401</v>
      </c>
      <c r="G305">
        <v>270</v>
      </c>
      <c r="H305">
        <v>1</v>
      </c>
      <c r="J305">
        <v>51</v>
      </c>
      <c r="K305">
        <v>39</v>
      </c>
      <c r="M305">
        <v>322</v>
      </c>
      <c r="N305">
        <v>5</v>
      </c>
      <c r="P305">
        <v>84</v>
      </c>
      <c r="Q305">
        <v>69</v>
      </c>
    </row>
    <row r="306" spans="1:17" x14ac:dyDescent="0.25">
      <c r="A306">
        <v>143</v>
      </c>
      <c r="B306">
        <v>95</v>
      </c>
      <c r="D306">
        <v>84</v>
      </c>
      <c r="E306">
        <v>40</v>
      </c>
      <c r="G306">
        <v>271</v>
      </c>
      <c r="H306">
        <v>1</v>
      </c>
      <c r="J306">
        <v>51</v>
      </c>
      <c r="K306">
        <v>4</v>
      </c>
      <c r="M306">
        <v>322</v>
      </c>
      <c r="N306">
        <v>15</v>
      </c>
      <c r="P306">
        <v>85</v>
      </c>
      <c r="Q306">
        <v>71</v>
      </c>
    </row>
    <row r="307" spans="1:17" x14ac:dyDescent="0.25">
      <c r="A307">
        <v>144</v>
      </c>
      <c r="B307">
        <v>95</v>
      </c>
      <c r="D307">
        <v>84</v>
      </c>
      <c r="E307">
        <v>41</v>
      </c>
      <c r="G307">
        <v>272</v>
      </c>
      <c r="H307">
        <v>3</v>
      </c>
      <c r="J307">
        <v>51</v>
      </c>
      <c r="K307">
        <v>116</v>
      </c>
      <c r="M307">
        <v>322</v>
      </c>
      <c r="N307">
        <v>37</v>
      </c>
      <c r="P307">
        <v>85</v>
      </c>
      <c r="Q307">
        <v>72</v>
      </c>
    </row>
    <row r="308" spans="1:17" x14ac:dyDescent="0.25">
      <c r="A308">
        <v>145</v>
      </c>
      <c r="B308">
        <v>95</v>
      </c>
      <c r="D308">
        <v>84</v>
      </c>
      <c r="E308">
        <v>401</v>
      </c>
      <c r="G308">
        <v>273</v>
      </c>
      <c r="H308">
        <v>1</v>
      </c>
      <c r="J308">
        <v>51</v>
      </c>
      <c r="K308">
        <v>3</v>
      </c>
      <c r="M308">
        <v>322</v>
      </c>
      <c r="N308">
        <v>12</v>
      </c>
      <c r="P308">
        <v>85</v>
      </c>
      <c r="Q308">
        <v>73</v>
      </c>
    </row>
    <row r="309" spans="1:17" x14ac:dyDescent="0.25">
      <c r="A309">
        <v>146</v>
      </c>
      <c r="B309">
        <v>95</v>
      </c>
      <c r="D309">
        <v>85</v>
      </c>
      <c r="E309">
        <v>36</v>
      </c>
      <c r="G309">
        <v>274</v>
      </c>
      <c r="H309">
        <v>1</v>
      </c>
      <c r="J309">
        <v>51</v>
      </c>
      <c r="K309">
        <v>24</v>
      </c>
      <c r="M309">
        <v>323</v>
      </c>
      <c r="N309">
        <v>36</v>
      </c>
      <c r="P309">
        <v>86</v>
      </c>
      <c r="Q309">
        <v>71</v>
      </c>
    </row>
    <row r="310" spans="1:17" x14ac:dyDescent="0.25">
      <c r="A310">
        <v>147</v>
      </c>
      <c r="B310">
        <v>95</v>
      </c>
      <c r="D310">
        <v>85</v>
      </c>
      <c r="E310">
        <v>320</v>
      </c>
      <c r="G310">
        <v>275</v>
      </c>
      <c r="H310">
        <v>1</v>
      </c>
      <c r="J310">
        <v>51</v>
      </c>
      <c r="K310">
        <v>120</v>
      </c>
      <c r="M310">
        <v>323</v>
      </c>
      <c r="N310">
        <v>37</v>
      </c>
      <c r="P310">
        <v>86</v>
      </c>
      <c r="Q310">
        <v>72</v>
      </c>
    </row>
    <row r="311" spans="1:17" x14ac:dyDescent="0.25">
      <c r="A311">
        <v>148</v>
      </c>
      <c r="B311">
        <v>109</v>
      </c>
      <c r="D311">
        <v>85</v>
      </c>
      <c r="E311">
        <v>560</v>
      </c>
      <c r="G311">
        <v>276</v>
      </c>
      <c r="H311">
        <v>1</v>
      </c>
      <c r="J311">
        <v>51</v>
      </c>
      <c r="K311">
        <v>37</v>
      </c>
      <c r="M311">
        <v>325</v>
      </c>
      <c r="N311">
        <v>36</v>
      </c>
      <c r="P311">
        <v>86</v>
      </c>
      <c r="Q311">
        <v>73</v>
      </c>
    </row>
    <row r="312" spans="1:17" x14ac:dyDescent="0.25">
      <c r="A312">
        <v>149</v>
      </c>
      <c r="B312">
        <v>109</v>
      </c>
      <c r="D312">
        <v>86</v>
      </c>
      <c r="E312">
        <v>36</v>
      </c>
      <c r="G312">
        <v>277</v>
      </c>
      <c r="H312">
        <v>1</v>
      </c>
      <c r="J312">
        <v>52</v>
      </c>
      <c r="K312">
        <v>39</v>
      </c>
      <c r="M312">
        <v>325</v>
      </c>
      <c r="N312">
        <v>37</v>
      </c>
      <c r="P312">
        <v>87</v>
      </c>
      <c r="Q312">
        <v>71</v>
      </c>
    </row>
    <row r="313" spans="1:17" x14ac:dyDescent="0.25">
      <c r="A313">
        <v>150</v>
      </c>
      <c r="B313">
        <v>109</v>
      </c>
      <c r="D313">
        <v>86</v>
      </c>
      <c r="E313">
        <v>320</v>
      </c>
      <c r="G313">
        <v>278</v>
      </c>
      <c r="H313">
        <v>1</v>
      </c>
      <c r="J313">
        <v>52</v>
      </c>
      <c r="K313">
        <v>4</v>
      </c>
      <c r="M313">
        <v>326</v>
      </c>
      <c r="N313">
        <v>36</v>
      </c>
      <c r="P313">
        <v>87</v>
      </c>
      <c r="Q313">
        <v>72</v>
      </c>
    </row>
    <row r="314" spans="1:17" x14ac:dyDescent="0.25">
      <c r="A314">
        <v>151</v>
      </c>
      <c r="B314">
        <v>109</v>
      </c>
      <c r="D314">
        <v>86</v>
      </c>
      <c r="E314">
        <v>560</v>
      </c>
      <c r="G314">
        <v>279</v>
      </c>
      <c r="H314">
        <v>1</v>
      </c>
      <c r="J314">
        <v>52</v>
      </c>
      <c r="K314">
        <v>116</v>
      </c>
      <c r="M314">
        <v>326</v>
      </c>
      <c r="N314">
        <v>37</v>
      </c>
      <c r="P314">
        <v>87</v>
      </c>
      <c r="Q314">
        <v>73</v>
      </c>
    </row>
    <row r="315" spans="1:17" x14ac:dyDescent="0.25">
      <c r="A315">
        <v>152</v>
      </c>
      <c r="B315">
        <v>109</v>
      </c>
      <c r="D315">
        <v>87</v>
      </c>
      <c r="E315">
        <v>36</v>
      </c>
      <c r="G315">
        <v>280</v>
      </c>
      <c r="H315">
        <v>1</v>
      </c>
      <c r="J315">
        <v>52</v>
      </c>
      <c r="K315">
        <v>3</v>
      </c>
      <c r="M315">
        <v>327</v>
      </c>
      <c r="N315">
        <v>36</v>
      </c>
      <c r="P315">
        <v>88</v>
      </c>
      <c r="Q315">
        <v>74</v>
      </c>
    </row>
    <row r="316" spans="1:17" x14ac:dyDescent="0.25">
      <c r="A316">
        <v>153</v>
      </c>
      <c r="B316">
        <v>109</v>
      </c>
      <c r="D316">
        <v>87</v>
      </c>
      <c r="E316">
        <v>320</v>
      </c>
      <c r="G316">
        <v>281</v>
      </c>
      <c r="H316">
        <v>3</v>
      </c>
      <c r="J316">
        <v>52</v>
      </c>
      <c r="K316">
        <v>24</v>
      </c>
      <c r="M316">
        <v>327</v>
      </c>
      <c r="N316">
        <v>37</v>
      </c>
      <c r="P316">
        <v>88</v>
      </c>
      <c r="Q316">
        <v>75</v>
      </c>
    </row>
    <row r="317" spans="1:17" x14ac:dyDescent="0.25">
      <c r="A317">
        <v>154</v>
      </c>
      <c r="B317">
        <v>55</v>
      </c>
      <c r="D317">
        <v>87</v>
      </c>
      <c r="E317">
        <v>560</v>
      </c>
      <c r="G317">
        <v>282</v>
      </c>
      <c r="H317">
        <v>3</v>
      </c>
      <c r="J317">
        <v>52</v>
      </c>
      <c r="K317">
        <v>120</v>
      </c>
      <c r="M317">
        <v>328</v>
      </c>
      <c r="N317">
        <v>36</v>
      </c>
      <c r="P317">
        <v>88</v>
      </c>
      <c r="Q317">
        <v>76</v>
      </c>
    </row>
    <row r="318" spans="1:17" x14ac:dyDescent="0.25">
      <c r="A318">
        <v>154</v>
      </c>
      <c r="B318">
        <v>141</v>
      </c>
      <c r="D318">
        <v>88</v>
      </c>
      <c r="E318">
        <v>27</v>
      </c>
      <c r="G318">
        <v>283</v>
      </c>
      <c r="H318">
        <v>3</v>
      </c>
      <c r="J318">
        <v>52</v>
      </c>
      <c r="K318">
        <v>37</v>
      </c>
      <c r="M318">
        <v>328</v>
      </c>
      <c r="N318">
        <v>37</v>
      </c>
      <c r="P318">
        <v>88</v>
      </c>
      <c r="Q318">
        <v>77</v>
      </c>
    </row>
    <row r="319" spans="1:17" x14ac:dyDescent="0.25">
      <c r="A319">
        <v>155</v>
      </c>
      <c r="B319">
        <v>55</v>
      </c>
      <c r="D319">
        <v>88</v>
      </c>
      <c r="E319">
        <v>28</v>
      </c>
      <c r="G319">
        <v>284</v>
      </c>
      <c r="H319">
        <v>1</v>
      </c>
      <c r="J319">
        <v>53</v>
      </c>
      <c r="K319">
        <v>39</v>
      </c>
      <c r="M319">
        <v>330</v>
      </c>
      <c r="N319">
        <v>36</v>
      </c>
      <c r="P319">
        <v>88</v>
      </c>
      <c r="Q319">
        <v>78</v>
      </c>
    </row>
    <row r="320" spans="1:17" x14ac:dyDescent="0.25">
      <c r="A320">
        <v>155</v>
      </c>
      <c r="B320">
        <v>141</v>
      </c>
      <c r="D320">
        <v>88</v>
      </c>
      <c r="E320">
        <v>29</v>
      </c>
      <c r="G320">
        <v>285</v>
      </c>
      <c r="H320">
        <v>1</v>
      </c>
      <c r="J320">
        <v>53</v>
      </c>
      <c r="K320">
        <v>4</v>
      </c>
      <c r="M320">
        <v>330</v>
      </c>
      <c r="N320">
        <v>37</v>
      </c>
      <c r="P320">
        <v>89</v>
      </c>
      <c r="Q320">
        <v>74</v>
      </c>
    </row>
    <row r="321" spans="1:17" x14ac:dyDescent="0.25">
      <c r="A321">
        <v>156</v>
      </c>
      <c r="B321">
        <v>7</v>
      </c>
      <c r="D321">
        <v>88</v>
      </c>
      <c r="E321">
        <v>132</v>
      </c>
      <c r="G321">
        <v>286</v>
      </c>
      <c r="H321">
        <v>1</v>
      </c>
      <c r="J321">
        <v>53</v>
      </c>
      <c r="K321">
        <v>116</v>
      </c>
      <c r="M321">
        <v>333</v>
      </c>
      <c r="N321">
        <v>36</v>
      </c>
      <c r="P321">
        <v>89</v>
      </c>
      <c r="Q321">
        <v>75</v>
      </c>
    </row>
    <row r="322" spans="1:17" x14ac:dyDescent="0.25">
      <c r="A322">
        <v>156</v>
      </c>
      <c r="B322">
        <v>109</v>
      </c>
      <c r="D322">
        <v>88</v>
      </c>
      <c r="E322">
        <v>318</v>
      </c>
      <c r="G322">
        <v>287</v>
      </c>
      <c r="H322">
        <v>1</v>
      </c>
      <c r="J322">
        <v>53</v>
      </c>
      <c r="K322">
        <v>3</v>
      </c>
      <c r="M322">
        <v>333</v>
      </c>
      <c r="N322">
        <v>37</v>
      </c>
      <c r="P322">
        <v>89</v>
      </c>
      <c r="Q322">
        <v>76</v>
      </c>
    </row>
    <row r="323" spans="1:17" x14ac:dyDescent="0.25">
      <c r="A323">
        <v>157</v>
      </c>
      <c r="B323">
        <v>7</v>
      </c>
      <c r="D323">
        <v>88</v>
      </c>
      <c r="E323">
        <v>319</v>
      </c>
      <c r="G323">
        <v>288</v>
      </c>
      <c r="H323">
        <v>1</v>
      </c>
      <c r="J323">
        <v>53</v>
      </c>
      <c r="K323">
        <v>24</v>
      </c>
      <c r="M323">
        <v>336</v>
      </c>
      <c r="N323">
        <v>36</v>
      </c>
      <c r="P323">
        <v>89</v>
      </c>
      <c r="Q323">
        <v>77</v>
      </c>
    </row>
    <row r="324" spans="1:17" x14ac:dyDescent="0.25">
      <c r="A324">
        <v>157</v>
      </c>
      <c r="B324">
        <v>109</v>
      </c>
      <c r="D324">
        <v>88</v>
      </c>
      <c r="E324">
        <v>557</v>
      </c>
      <c r="G324">
        <v>289</v>
      </c>
      <c r="H324">
        <v>1</v>
      </c>
      <c r="J324">
        <v>54</v>
      </c>
      <c r="K324">
        <v>39</v>
      </c>
      <c r="M324">
        <v>336</v>
      </c>
      <c r="N324">
        <v>37</v>
      </c>
      <c r="P324">
        <v>89</v>
      </c>
      <c r="Q324">
        <v>78</v>
      </c>
    </row>
    <row r="325" spans="1:17" x14ac:dyDescent="0.25">
      <c r="A325">
        <v>158</v>
      </c>
      <c r="B325">
        <v>59</v>
      </c>
      <c r="D325">
        <v>88</v>
      </c>
      <c r="E325">
        <v>558</v>
      </c>
      <c r="G325">
        <v>290</v>
      </c>
      <c r="H325">
        <v>1</v>
      </c>
      <c r="J325">
        <v>54</v>
      </c>
      <c r="K325">
        <v>4</v>
      </c>
      <c r="M325">
        <v>479</v>
      </c>
      <c r="N325">
        <v>44</v>
      </c>
      <c r="P325">
        <v>90</v>
      </c>
      <c r="Q325">
        <v>74</v>
      </c>
    </row>
    <row r="326" spans="1:17" x14ac:dyDescent="0.25">
      <c r="A326">
        <v>158</v>
      </c>
      <c r="B326">
        <v>95</v>
      </c>
      <c r="D326">
        <v>88</v>
      </c>
      <c r="E326">
        <v>559</v>
      </c>
      <c r="G326">
        <v>291</v>
      </c>
      <c r="H326">
        <v>10</v>
      </c>
      <c r="J326">
        <v>54</v>
      </c>
      <c r="K326">
        <v>116</v>
      </c>
      <c r="M326">
        <v>480</v>
      </c>
      <c r="N326">
        <v>44</v>
      </c>
      <c r="P326">
        <v>90</v>
      </c>
      <c r="Q326">
        <v>75</v>
      </c>
    </row>
    <row r="327" spans="1:17" x14ac:dyDescent="0.25">
      <c r="A327">
        <v>159</v>
      </c>
      <c r="B327">
        <v>7</v>
      </c>
      <c r="D327">
        <v>89</v>
      </c>
      <c r="E327">
        <v>27</v>
      </c>
      <c r="G327">
        <v>292</v>
      </c>
      <c r="H327">
        <v>10</v>
      </c>
      <c r="J327">
        <v>54</v>
      </c>
      <c r="K327">
        <v>3</v>
      </c>
      <c r="M327">
        <v>481</v>
      </c>
      <c r="N327">
        <v>44</v>
      </c>
      <c r="P327">
        <v>90</v>
      </c>
      <c r="Q327">
        <v>76</v>
      </c>
    </row>
    <row r="328" spans="1:17" x14ac:dyDescent="0.25">
      <c r="A328">
        <v>159</v>
      </c>
      <c r="B328">
        <v>59</v>
      </c>
      <c r="D328">
        <v>89</v>
      </c>
      <c r="E328">
        <v>28</v>
      </c>
      <c r="G328">
        <v>293</v>
      </c>
      <c r="H328">
        <v>10</v>
      </c>
      <c r="J328">
        <v>54</v>
      </c>
      <c r="K328">
        <v>24</v>
      </c>
      <c r="M328">
        <v>483</v>
      </c>
      <c r="N328">
        <v>44</v>
      </c>
      <c r="P328">
        <v>90</v>
      </c>
      <c r="Q328">
        <v>77</v>
      </c>
    </row>
    <row r="329" spans="1:17" x14ac:dyDescent="0.25">
      <c r="A329">
        <v>160</v>
      </c>
      <c r="B329">
        <v>7</v>
      </c>
      <c r="D329">
        <v>89</v>
      </c>
      <c r="E329">
        <v>29</v>
      </c>
      <c r="G329">
        <v>294</v>
      </c>
      <c r="H329">
        <v>5</v>
      </c>
      <c r="J329">
        <v>55</v>
      </c>
      <c r="K329">
        <v>39</v>
      </c>
      <c r="M329">
        <v>484</v>
      </c>
      <c r="N329">
        <v>2</v>
      </c>
      <c r="P329">
        <v>90</v>
      </c>
      <c r="Q329">
        <v>78</v>
      </c>
    </row>
    <row r="330" spans="1:17" x14ac:dyDescent="0.25">
      <c r="A330">
        <v>160</v>
      </c>
      <c r="B330">
        <v>59</v>
      </c>
      <c r="D330">
        <v>89</v>
      </c>
      <c r="E330">
        <v>132</v>
      </c>
      <c r="G330">
        <v>294</v>
      </c>
      <c r="H330">
        <v>9</v>
      </c>
      <c r="J330">
        <v>55</v>
      </c>
      <c r="K330">
        <v>4</v>
      </c>
      <c r="M330">
        <v>484</v>
      </c>
      <c r="N330">
        <v>43</v>
      </c>
      <c r="P330">
        <v>91</v>
      </c>
      <c r="Q330">
        <v>28</v>
      </c>
    </row>
    <row r="331" spans="1:17" x14ac:dyDescent="0.25">
      <c r="A331">
        <v>161</v>
      </c>
      <c r="B331">
        <v>109</v>
      </c>
      <c r="D331">
        <v>89</v>
      </c>
      <c r="E331">
        <v>318</v>
      </c>
      <c r="G331">
        <v>295</v>
      </c>
      <c r="H331">
        <v>5</v>
      </c>
      <c r="J331">
        <v>55</v>
      </c>
      <c r="K331">
        <v>116</v>
      </c>
      <c r="M331">
        <v>484</v>
      </c>
      <c r="N331">
        <v>5</v>
      </c>
      <c r="P331">
        <v>91</v>
      </c>
      <c r="Q331">
        <v>101</v>
      </c>
    </row>
    <row r="332" spans="1:17" x14ac:dyDescent="0.25">
      <c r="A332">
        <v>162</v>
      </c>
      <c r="B332">
        <v>7</v>
      </c>
      <c r="D332">
        <v>89</v>
      </c>
      <c r="E332">
        <v>319</v>
      </c>
      <c r="G332">
        <v>295</v>
      </c>
      <c r="H332">
        <v>9</v>
      </c>
      <c r="J332">
        <v>55</v>
      </c>
      <c r="K332">
        <v>3</v>
      </c>
      <c r="M332">
        <v>485</v>
      </c>
      <c r="N332">
        <v>2</v>
      </c>
      <c r="P332">
        <v>91</v>
      </c>
      <c r="Q332">
        <v>102</v>
      </c>
    </row>
    <row r="333" spans="1:17" x14ac:dyDescent="0.25">
      <c r="A333">
        <v>162</v>
      </c>
      <c r="B333">
        <v>59</v>
      </c>
      <c r="D333">
        <v>89</v>
      </c>
      <c r="E333">
        <v>557</v>
      </c>
      <c r="G333">
        <v>296</v>
      </c>
      <c r="H333">
        <v>5</v>
      </c>
      <c r="J333">
        <v>55</v>
      </c>
      <c r="K333">
        <v>24</v>
      </c>
      <c r="M333">
        <v>485</v>
      </c>
      <c r="N333">
        <v>43</v>
      </c>
      <c r="P333">
        <v>91</v>
      </c>
      <c r="Q333">
        <v>103</v>
      </c>
    </row>
    <row r="334" spans="1:17" x14ac:dyDescent="0.25">
      <c r="A334">
        <v>163</v>
      </c>
      <c r="B334">
        <v>7</v>
      </c>
      <c r="D334">
        <v>89</v>
      </c>
      <c r="E334">
        <v>558</v>
      </c>
      <c r="G334">
        <v>296</v>
      </c>
      <c r="H334">
        <v>9</v>
      </c>
      <c r="J334">
        <v>56</v>
      </c>
      <c r="K334">
        <v>39</v>
      </c>
      <c r="M334">
        <v>485</v>
      </c>
      <c r="N334">
        <v>5</v>
      </c>
      <c r="P334">
        <v>91</v>
      </c>
      <c r="Q334">
        <v>499</v>
      </c>
    </row>
    <row r="335" spans="1:17" x14ac:dyDescent="0.25">
      <c r="A335">
        <v>163</v>
      </c>
      <c r="B335">
        <v>59</v>
      </c>
      <c r="D335">
        <v>89</v>
      </c>
      <c r="E335">
        <v>559</v>
      </c>
      <c r="G335">
        <v>297</v>
      </c>
      <c r="H335">
        <v>1</v>
      </c>
      <c r="J335">
        <v>56</v>
      </c>
      <c r="K335">
        <v>4</v>
      </c>
      <c r="M335">
        <v>486</v>
      </c>
      <c r="N335">
        <v>2</v>
      </c>
      <c r="P335">
        <v>92</v>
      </c>
      <c r="Q335">
        <v>28</v>
      </c>
    </row>
    <row r="336" spans="1:17" x14ac:dyDescent="0.25">
      <c r="A336">
        <v>164</v>
      </c>
      <c r="B336">
        <v>7</v>
      </c>
      <c r="D336">
        <v>90</v>
      </c>
      <c r="E336">
        <v>27</v>
      </c>
      <c r="G336">
        <v>298</v>
      </c>
      <c r="H336">
        <v>1</v>
      </c>
      <c r="J336">
        <v>56</v>
      </c>
      <c r="K336">
        <v>116</v>
      </c>
      <c r="M336">
        <v>486</v>
      </c>
      <c r="N336">
        <v>43</v>
      </c>
      <c r="P336">
        <v>92</v>
      </c>
      <c r="Q336">
        <v>102</v>
      </c>
    </row>
    <row r="337" spans="1:17" x14ac:dyDescent="0.25">
      <c r="A337">
        <v>164</v>
      </c>
      <c r="B337">
        <v>5</v>
      </c>
      <c r="D337">
        <v>90</v>
      </c>
      <c r="E337">
        <v>28</v>
      </c>
      <c r="G337">
        <v>299</v>
      </c>
      <c r="H337">
        <v>1</v>
      </c>
      <c r="J337">
        <v>56</v>
      </c>
      <c r="K337">
        <v>3</v>
      </c>
      <c r="M337">
        <v>486</v>
      </c>
      <c r="N337">
        <v>5</v>
      </c>
      <c r="P337">
        <v>92</v>
      </c>
      <c r="Q337">
        <v>104</v>
      </c>
    </row>
    <row r="338" spans="1:17" x14ac:dyDescent="0.25">
      <c r="A338">
        <v>164</v>
      </c>
      <c r="B338">
        <v>59</v>
      </c>
      <c r="D338">
        <v>90</v>
      </c>
      <c r="E338">
        <v>29</v>
      </c>
      <c r="G338">
        <v>300</v>
      </c>
      <c r="H338">
        <v>8</v>
      </c>
      <c r="J338">
        <v>56</v>
      </c>
      <c r="K338">
        <v>24</v>
      </c>
      <c r="M338">
        <v>487</v>
      </c>
      <c r="N338">
        <v>43</v>
      </c>
      <c r="P338">
        <v>93</v>
      </c>
      <c r="Q338">
        <v>12</v>
      </c>
    </row>
    <row r="339" spans="1:17" x14ac:dyDescent="0.25">
      <c r="A339">
        <v>165</v>
      </c>
      <c r="B339">
        <v>7</v>
      </c>
      <c r="D339">
        <v>90</v>
      </c>
      <c r="E339">
        <v>132</v>
      </c>
      <c r="G339">
        <v>301</v>
      </c>
      <c r="H339">
        <v>10</v>
      </c>
      <c r="J339">
        <v>57</v>
      </c>
      <c r="K339">
        <v>39</v>
      </c>
      <c r="M339">
        <v>487</v>
      </c>
      <c r="N339">
        <v>5</v>
      </c>
      <c r="P339">
        <v>93</v>
      </c>
      <c r="Q339">
        <v>13</v>
      </c>
    </row>
    <row r="340" spans="1:17" x14ac:dyDescent="0.25">
      <c r="A340">
        <v>165</v>
      </c>
      <c r="B340">
        <v>5</v>
      </c>
      <c r="D340">
        <v>90</v>
      </c>
      <c r="E340">
        <v>318</v>
      </c>
      <c r="G340">
        <v>302</v>
      </c>
      <c r="H340">
        <v>10</v>
      </c>
      <c r="J340">
        <v>57</v>
      </c>
      <c r="K340">
        <v>4</v>
      </c>
      <c r="M340">
        <v>495</v>
      </c>
      <c r="N340">
        <v>42</v>
      </c>
      <c r="P340">
        <v>93</v>
      </c>
      <c r="Q340">
        <v>28</v>
      </c>
    </row>
    <row r="341" spans="1:17" x14ac:dyDescent="0.25">
      <c r="A341">
        <v>165</v>
      </c>
      <c r="B341">
        <v>59</v>
      </c>
      <c r="D341">
        <v>90</v>
      </c>
      <c r="E341">
        <v>319</v>
      </c>
      <c r="G341">
        <v>303</v>
      </c>
      <c r="H341">
        <v>10</v>
      </c>
      <c r="J341">
        <v>57</v>
      </c>
      <c r="K341">
        <v>116</v>
      </c>
      <c r="M341">
        <v>551</v>
      </c>
      <c r="N341">
        <v>5</v>
      </c>
      <c r="P341">
        <v>93</v>
      </c>
      <c r="Q341">
        <v>105</v>
      </c>
    </row>
    <row r="342" spans="1:17" x14ac:dyDescent="0.25">
      <c r="A342">
        <v>166</v>
      </c>
      <c r="B342">
        <v>7</v>
      </c>
      <c r="D342">
        <v>90</v>
      </c>
      <c r="E342">
        <v>557</v>
      </c>
      <c r="G342">
        <v>304</v>
      </c>
      <c r="H342">
        <v>7</v>
      </c>
      <c r="J342">
        <v>57</v>
      </c>
      <c r="K342">
        <v>3</v>
      </c>
      <c r="M342">
        <v>552</v>
      </c>
      <c r="N342">
        <v>5</v>
      </c>
      <c r="P342">
        <v>93</v>
      </c>
      <c r="Q342">
        <v>106</v>
      </c>
    </row>
    <row r="343" spans="1:17" x14ac:dyDescent="0.25">
      <c r="A343">
        <v>166</v>
      </c>
      <c r="B343">
        <v>5</v>
      </c>
      <c r="D343">
        <v>90</v>
      </c>
      <c r="E343">
        <v>558</v>
      </c>
      <c r="G343">
        <v>305</v>
      </c>
      <c r="H343">
        <v>1</v>
      </c>
      <c r="J343">
        <v>57</v>
      </c>
      <c r="K343">
        <v>24</v>
      </c>
      <c r="M343">
        <v>553</v>
      </c>
      <c r="N343">
        <v>5</v>
      </c>
      <c r="P343">
        <v>94</v>
      </c>
      <c r="Q343">
        <v>28</v>
      </c>
    </row>
    <row r="344" spans="1:17" x14ac:dyDescent="0.25">
      <c r="A344">
        <v>166</v>
      </c>
      <c r="B344">
        <v>59</v>
      </c>
      <c r="D344">
        <v>90</v>
      </c>
      <c r="E344">
        <v>559</v>
      </c>
      <c r="G344">
        <v>306</v>
      </c>
      <c r="H344">
        <v>1</v>
      </c>
      <c r="J344">
        <v>58</v>
      </c>
      <c r="K344">
        <v>39</v>
      </c>
      <c r="P344">
        <v>94</v>
      </c>
      <c r="Q344">
        <v>107</v>
      </c>
    </row>
    <row r="345" spans="1:17" x14ac:dyDescent="0.25">
      <c r="A345">
        <v>167</v>
      </c>
      <c r="B345">
        <v>59</v>
      </c>
      <c r="D345">
        <v>91</v>
      </c>
      <c r="E345">
        <v>390</v>
      </c>
      <c r="G345">
        <v>307</v>
      </c>
      <c r="H345">
        <v>1</v>
      </c>
      <c r="J345">
        <v>58</v>
      </c>
      <c r="K345">
        <v>4</v>
      </c>
      <c r="P345">
        <v>95</v>
      </c>
      <c r="Q345">
        <v>28</v>
      </c>
    </row>
    <row r="346" spans="1:17" x14ac:dyDescent="0.25">
      <c r="A346">
        <v>167</v>
      </c>
      <c r="B346">
        <v>95</v>
      </c>
      <c r="D346">
        <v>91</v>
      </c>
      <c r="E346">
        <v>391</v>
      </c>
      <c r="G346">
        <v>308</v>
      </c>
      <c r="H346">
        <v>8</v>
      </c>
      <c r="J346">
        <v>58</v>
      </c>
      <c r="K346">
        <v>116</v>
      </c>
      <c r="P346">
        <v>95</v>
      </c>
      <c r="Q346">
        <v>113</v>
      </c>
    </row>
    <row r="347" spans="1:17" x14ac:dyDescent="0.25">
      <c r="A347">
        <v>168</v>
      </c>
      <c r="B347">
        <v>7</v>
      </c>
      <c r="D347">
        <v>91</v>
      </c>
      <c r="E347">
        <v>15</v>
      </c>
      <c r="G347">
        <v>309</v>
      </c>
      <c r="H347">
        <v>7</v>
      </c>
      <c r="J347">
        <v>58</v>
      </c>
      <c r="K347">
        <v>3</v>
      </c>
      <c r="P347">
        <v>96</v>
      </c>
      <c r="Q347">
        <v>113</v>
      </c>
    </row>
    <row r="348" spans="1:17" x14ac:dyDescent="0.25">
      <c r="A348">
        <v>168</v>
      </c>
      <c r="B348">
        <v>59</v>
      </c>
      <c r="D348">
        <v>91</v>
      </c>
      <c r="E348">
        <v>16</v>
      </c>
      <c r="G348">
        <v>310</v>
      </c>
      <c r="H348">
        <v>5</v>
      </c>
      <c r="J348">
        <v>58</v>
      </c>
      <c r="K348">
        <v>24</v>
      </c>
      <c r="P348">
        <v>97</v>
      </c>
      <c r="Q348">
        <v>110</v>
      </c>
    </row>
    <row r="349" spans="1:17" x14ac:dyDescent="0.25">
      <c r="A349">
        <v>169</v>
      </c>
      <c r="B349">
        <v>7</v>
      </c>
      <c r="D349">
        <v>91</v>
      </c>
      <c r="E349">
        <v>17</v>
      </c>
      <c r="G349">
        <v>310</v>
      </c>
      <c r="H349">
        <v>7</v>
      </c>
      <c r="J349">
        <v>59</v>
      </c>
      <c r="K349">
        <v>39</v>
      </c>
      <c r="P349">
        <v>97</v>
      </c>
      <c r="Q349">
        <v>113</v>
      </c>
    </row>
    <row r="350" spans="1:17" x14ac:dyDescent="0.25">
      <c r="A350">
        <v>169</v>
      </c>
      <c r="B350">
        <v>59</v>
      </c>
      <c r="D350">
        <v>91</v>
      </c>
      <c r="E350">
        <v>18</v>
      </c>
      <c r="G350">
        <v>311</v>
      </c>
      <c r="H350">
        <v>10</v>
      </c>
      <c r="J350">
        <v>59</v>
      </c>
      <c r="K350">
        <v>4</v>
      </c>
      <c r="P350">
        <v>98</v>
      </c>
      <c r="Q350">
        <v>28</v>
      </c>
    </row>
    <row r="351" spans="1:17" x14ac:dyDescent="0.25">
      <c r="A351">
        <v>170</v>
      </c>
      <c r="B351">
        <v>7</v>
      </c>
      <c r="D351">
        <v>92</v>
      </c>
      <c r="E351">
        <v>34</v>
      </c>
      <c r="G351">
        <v>312</v>
      </c>
      <c r="H351">
        <v>10</v>
      </c>
      <c r="J351">
        <v>59</v>
      </c>
      <c r="K351">
        <v>116</v>
      </c>
      <c r="P351">
        <v>98</v>
      </c>
      <c r="Q351">
        <v>30</v>
      </c>
    </row>
    <row r="352" spans="1:17" x14ac:dyDescent="0.25">
      <c r="A352">
        <v>170</v>
      </c>
      <c r="B352">
        <v>102</v>
      </c>
      <c r="D352">
        <v>92</v>
      </c>
      <c r="E352">
        <v>35</v>
      </c>
      <c r="G352">
        <v>313</v>
      </c>
      <c r="H352">
        <v>10</v>
      </c>
      <c r="J352">
        <v>59</v>
      </c>
      <c r="K352">
        <v>3</v>
      </c>
      <c r="P352">
        <v>98</v>
      </c>
      <c r="Q352">
        <v>111</v>
      </c>
    </row>
    <row r="353" spans="1:17" x14ac:dyDescent="0.25">
      <c r="A353">
        <v>170</v>
      </c>
      <c r="B353">
        <v>59</v>
      </c>
      <c r="D353">
        <v>92</v>
      </c>
      <c r="E353">
        <v>15</v>
      </c>
      <c r="G353">
        <v>314</v>
      </c>
      <c r="H353">
        <v>10</v>
      </c>
      <c r="J353">
        <v>59</v>
      </c>
      <c r="K353">
        <v>146</v>
      </c>
      <c r="P353">
        <v>98</v>
      </c>
      <c r="Q353">
        <v>112</v>
      </c>
    </row>
    <row r="354" spans="1:17" x14ac:dyDescent="0.25">
      <c r="A354">
        <v>171</v>
      </c>
      <c r="B354">
        <v>7</v>
      </c>
      <c r="D354">
        <v>92</v>
      </c>
      <c r="E354">
        <v>16</v>
      </c>
      <c r="G354">
        <v>315</v>
      </c>
      <c r="H354">
        <v>10</v>
      </c>
      <c r="J354">
        <v>59</v>
      </c>
      <c r="K354">
        <v>24</v>
      </c>
      <c r="P354">
        <v>98</v>
      </c>
      <c r="Q354">
        <v>113</v>
      </c>
    </row>
    <row r="355" spans="1:17" x14ac:dyDescent="0.25">
      <c r="A355">
        <v>171</v>
      </c>
      <c r="B355">
        <v>102</v>
      </c>
      <c r="D355">
        <v>92</v>
      </c>
      <c r="E355">
        <v>17</v>
      </c>
      <c r="G355">
        <v>316</v>
      </c>
      <c r="H355">
        <v>10</v>
      </c>
      <c r="J355">
        <v>60</v>
      </c>
      <c r="K355">
        <v>39</v>
      </c>
      <c r="P355">
        <v>99</v>
      </c>
      <c r="Q355">
        <v>113</v>
      </c>
    </row>
    <row r="356" spans="1:17" x14ac:dyDescent="0.25">
      <c r="A356">
        <v>171</v>
      </c>
      <c r="B356">
        <v>59</v>
      </c>
      <c r="D356">
        <v>92</v>
      </c>
      <c r="E356">
        <v>18</v>
      </c>
      <c r="G356">
        <v>317</v>
      </c>
      <c r="H356">
        <v>5</v>
      </c>
      <c r="J356">
        <v>60</v>
      </c>
      <c r="K356">
        <v>4</v>
      </c>
      <c r="P356">
        <v>99</v>
      </c>
      <c r="Q356">
        <v>115</v>
      </c>
    </row>
    <row r="357" spans="1:17" x14ac:dyDescent="0.25">
      <c r="A357">
        <v>172</v>
      </c>
      <c r="B357">
        <v>7</v>
      </c>
      <c r="D357">
        <v>92</v>
      </c>
      <c r="E357">
        <v>374</v>
      </c>
      <c r="G357">
        <v>317</v>
      </c>
      <c r="H357">
        <v>9</v>
      </c>
      <c r="J357">
        <v>60</v>
      </c>
      <c r="K357">
        <v>116</v>
      </c>
      <c r="P357">
        <v>100</v>
      </c>
      <c r="Q357">
        <v>113</v>
      </c>
    </row>
    <row r="358" spans="1:17" x14ac:dyDescent="0.25">
      <c r="A358">
        <v>172</v>
      </c>
      <c r="B358">
        <v>102</v>
      </c>
      <c r="D358">
        <v>93</v>
      </c>
      <c r="E358">
        <v>1</v>
      </c>
      <c r="G358">
        <v>318</v>
      </c>
      <c r="H358">
        <v>5</v>
      </c>
      <c r="J358">
        <v>60</v>
      </c>
      <c r="K358">
        <v>3</v>
      </c>
      <c r="P358">
        <v>100</v>
      </c>
      <c r="Q358">
        <v>115</v>
      </c>
    </row>
    <row r="359" spans="1:17" x14ac:dyDescent="0.25">
      <c r="A359">
        <v>172</v>
      </c>
      <c r="B359">
        <v>59</v>
      </c>
      <c r="D359">
        <v>93</v>
      </c>
      <c r="E359">
        <v>15</v>
      </c>
      <c r="G359">
        <v>318</v>
      </c>
      <c r="H359">
        <v>9</v>
      </c>
      <c r="J359">
        <v>60</v>
      </c>
      <c r="K359">
        <v>146</v>
      </c>
      <c r="P359">
        <v>101</v>
      </c>
      <c r="Q359">
        <v>28</v>
      </c>
    </row>
    <row r="360" spans="1:17" x14ac:dyDescent="0.25">
      <c r="A360">
        <v>173</v>
      </c>
      <c r="B360">
        <v>7</v>
      </c>
      <c r="D360">
        <v>93</v>
      </c>
      <c r="E360">
        <v>16</v>
      </c>
      <c r="G360">
        <v>319</v>
      </c>
      <c r="H360">
        <v>5</v>
      </c>
      <c r="J360">
        <v>60</v>
      </c>
      <c r="K360">
        <v>24</v>
      </c>
      <c r="P360">
        <v>101</v>
      </c>
      <c r="Q360">
        <v>113</v>
      </c>
    </row>
    <row r="361" spans="1:17" x14ac:dyDescent="0.25">
      <c r="A361">
        <v>173</v>
      </c>
      <c r="B361">
        <v>59</v>
      </c>
      <c r="D361">
        <v>93</v>
      </c>
      <c r="E361">
        <v>17</v>
      </c>
      <c r="G361">
        <v>319</v>
      </c>
      <c r="H361">
        <v>9</v>
      </c>
      <c r="J361">
        <v>61</v>
      </c>
      <c r="K361">
        <v>39</v>
      </c>
      <c r="P361">
        <v>101</v>
      </c>
      <c r="Q361">
        <v>114</v>
      </c>
    </row>
    <row r="362" spans="1:17" x14ac:dyDescent="0.25">
      <c r="A362">
        <v>174</v>
      </c>
      <c r="B362">
        <v>7</v>
      </c>
      <c r="D362">
        <v>93</v>
      </c>
      <c r="E362">
        <v>18</v>
      </c>
      <c r="G362">
        <v>320</v>
      </c>
      <c r="H362">
        <v>6</v>
      </c>
      <c r="J362">
        <v>61</v>
      </c>
      <c r="K362">
        <v>4</v>
      </c>
      <c r="P362">
        <v>102</v>
      </c>
      <c r="Q362">
        <v>28</v>
      </c>
    </row>
    <row r="363" spans="1:17" x14ac:dyDescent="0.25">
      <c r="A363">
        <v>174</v>
      </c>
      <c r="B363">
        <v>79</v>
      </c>
      <c r="D363">
        <v>93</v>
      </c>
      <c r="E363">
        <v>375</v>
      </c>
      <c r="G363">
        <v>320</v>
      </c>
      <c r="H363">
        <v>9</v>
      </c>
      <c r="J363">
        <v>61</v>
      </c>
      <c r="K363">
        <v>116</v>
      </c>
      <c r="P363">
        <v>102</v>
      </c>
      <c r="Q363">
        <v>113</v>
      </c>
    </row>
    <row r="364" spans="1:17" x14ac:dyDescent="0.25">
      <c r="A364">
        <v>175</v>
      </c>
      <c r="B364">
        <v>109</v>
      </c>
      <c r="D364">
        <v>94</v>
      </c>
      <c r="E364">
        <v>1</v>
      </c>
      <c r="G364">
        <v>321</v>
      </c>
      <c r="H364">
        <v>6</v>
      </c>
      <c r="J364">
        <v>61</v>
      </c>
      <c r="K364">
        <v>3</v>
      </c>
      <c r="P364">
        <v>102</v>
      </c>
      <c r="Q364">
        <v>116</v>
      </c>
    </row>
    <row r="365" spans="1:17" x14ac:dyDescent="0.25">
      <c r="A365">
        <v>176</v>
      </c>
      <c r="B365">
        <v>7</v>
      </c>
      <c r="D365">
        <v>94</v>
      </c>
      <c r="E365">
        <v>15</v>
      </c>
      <c r="G365">
        <v>321</v>
      </c>
      <c r="H365">
        <v>9</v>
      </c>
      <c r="J365">
        <v>61</v>
      </c>
      <c r="K365">
        <v>146</v>
      </c>
      <c r="P365">
        <v>103</v>
      </c>
      <c r="Q365">
        <v>37</v>
      </c>
    </row>
    <row r="366" spans="1:17" x14ac:dyDescent="0.25">
      <c r="A366">
        <v>176</v>
      </c>
      <c r="B366">
        <v>79</v>
      </c>
      <c r="D366">
        <v>94</v>
      </c>
      <c r="E366">
        <v>16</v>
      </c>
      <c r="G366">
        <v>322</v>
      </c>
      <c r="H366">
        <v>6</v>
      </c>
      <c r="J366">
        <v>61</v>
      </c>
      <c r="K366">
        <v>24</v>
      </c>
      <c r="P366">
        <v>103</v>
      </c>
      <c r="Q366">
        <v>34</v>
      </c>
    </row>
    <row r="367" spans="1:17" x14ac:dyDescent="0.25">
      <c r="A367">
        <v>177</v>
      </c>
      <c r="B367">
        <v>55</v>
      </c>
      <c r="D367">
        <v>94</v>
      </c>
      <c r="E367">
        <v>17</v>
      </c>
      <c r="G367">
        <v>322</v>
      </c>
      <c r="H367">
        <v>9</v>
      </c>
      <c r="J367">
        <v>62</v>
      </c>
      <c r="K367">
        <v>39</v>
      </c>
      <c r="P367">
        <v>103</v>
      </c>
      <c r="Q367">
        <v>42</v>
      </c>
    </row>
    <row r="368" spans="1:17" x14ac:dyDescent="0.25">
      <c r="A368">
        <v>177</v>
      </c>
      <c r="B368">
        <v>79</v>
      </c>
      <c r="D368">
        <v>94</v>
      </c>
      <c r="E368">
        <v>18</v>
      </c>
      <c r="G368">
        <v>323</v>
      </c>
      <c r="H368">
        <v>1</v>
      </c>
      <c r="J368">
        <v>62</v>
      </c>
      <c r="K368">
        <v>4</v>
      </c>
      <c r="P368">
        <v>103</v>
      </c>
      <c r="Q368">
        <v>43</v>
      </c>
    </row>
    <row r="369" spans="1:17" x14ac:dyDescent="0.25">
      <c r="A369">
        <v>178</v>
      </c>
      <c r="B369">
        <v>55</v>
      </c>
      <c r="D369">
        <v>94</v>
      </c>
      <c r="E369">
        <v>371</v>
      </c>
      <c r="G369">
        <v>324</v>
      </c>
      <c r="H369">
        <v>3</v>
      </c>
      <c r="J369">
        <v>62</v>
      </c>
      <c r="K369">
        <v>116</v>
      </c>
      <c r="P369">
        <v>103</v>
      </c>
      <c r="Q369">
        <v>117</v>
      </c>
    </row>
    <row r="370" spans="1:17" x14ac:dyDescent="0.25">
      <c r="A370">
        <v>178</v>
      </c>
      <c r="B370">
        <v>79</v>
      </c>
      <c r="D370">
        <v>94</v>
      </c>
      <c r="E370">
        <v>332</v>
      </c>
      <c r="G370">
        <v>325</v>
      </c>
      <c r="H370">
        <v>3</v>
      </c>
      <c r="J370">
        <v>62</v>
      </c>
      <c r="K370">
        <v>3</v>
      </c>
      <c r="P370">
        <v>104</v>
      </c>
      <c r="Q370">
        <v>37</v>
      </c>
    </row>
    <row r="371" spans="1:17" x14ac:dyDescent="0.25">
      <c r="A371">
        <v>179</v>
      </c>
      <c r="B371">
        <v>95</v>
      </c>
      <c r="D371">
        <v>94</v>
      </c>
      <c r="E371">
        <v>333</v>
      </c>
      <c r="G371">
        <v>326</v>
      </c>
      <c r="H371">
        <v>10</v>
      </c>
      <c r="J371">
        <v>62</v>
      </c>
      <c r="K371">
        <v>146</v>
      </c>
      <c r="P371">
        <v>104</v>
      </c>
      <c r="Q371">
        <v>34</v>
      </c>
    </row>
    <row r="372" spans="1:17" x14ac:dyDescent="0.25">
      <c r="A372">
        <v>180</v>
      </c>
      <c r="B372">
        <v>48</v>
      </c>
      <c r="D372">
        <v>95</v>
      </c>
      <c r="E372">
        <v>6</v>
      </c>
      <c r="G372">
        <v>327</v>
      </c>
      <c r="H372">
        <v>10</v>
      </c>
      <c r="J372">
        <v>62</v>
      </c>
      <c r="K372">
        <v>24</v>
      </c>
      <c r="P372">
        <v>104</v>
      </c>
      <c r="Q372">
        <v>42</v>
      </c>
    </row>
    <row r="373" spans="1:17" x14ac:dyDescent="0.25">
      <c r="A373">
        <v>180</v>
      </c>
      <c r="B373">
        <v>95</v>
      </c>
      <c r="D373">
        <v>95</v>
      </c>
      <c r="E373">
        <v>15</v>
      </c>
      <c r="G373">
        <v>328</v>
      </c>
      <c r="H373">
        <v>10</v>
      </c>
      <c r="J373">
        <v>63</v>
      </c>
      <c r="K373">
        <v>39</v>
      </c>
      <c r="P373">
        <v>104</v>
      </c>
      <c r="Q373">
        <v>43</v>
      </c>
    </row>
    <row r="374" spans="1:17" x14ac:dyDescent="0.25">
      <c r="A374">
        <v>181</v>
      </c>
      <c r="B374">
        <v>95</v>
      </c>
      <c r="D374">
        <v>95</v>
      </c>
      <c r="E374">
        <v>16</v>
      </c>
      <c r="G374">
        <v>329</v>
      </c>
      <c r="H374">
        <v>7</v>
      </c>
      <c r="J374">
        <v>63</v>
      </c>
      <c r="K374">
        <v>4</v>
      </c>
      <c r="P374">
        <v>104</v>
      </c>
      <c r="Q374">
        <v>117</v>
      </c>
    </row>
    <row r="375" spans="1:17" x14ac:dyDescent="0.25">
      <c r="A375">
        <v>181</v>
      </c>
      <c r="B375">
        <v>141</v>
      </c>
      <c r="D375">
        <v>95</v>
      </c>
      <c r="E375">
        <v>17</v>
      </c>
      <c r="G375">
        <v>330</v>
      </c>
      <c r="H375">
        <v>1</v>
      </c>
      <c r="J375">
        <v>63</v>
      </c>
      <c r="K375">
        <v>116</v>
      </c>
      <c r="P375">
        <v>105</v>
      </c>
      <c r="Q375">
        <v>37</v>
      </c>
    </row>
    <row r="376" spans="1:17" x14ac:dyDescent="0.25">
      <c r="A376">
        <v>182</v>
      </c>
      <c r="B376">
        <v>48</v>
      </c>
      <c r="D376">
        <v>95</v>
      </c>
      <c r="E376">
        <v>18</v>
      </c>
      <c r="G376">
        <v>331</v>
      </c>
      <c r="H376">
        <v>1</v>
      </c>
      <c r="J376">
        <v>63</v>
      </c>
      <c r="K376">
        <v>3</v>
      </c>
      <c r="P376">
        <v>105</v>
      </c>
      <c r="Q376">
        <v>34</v>
      </c>
    </row>
    <row r="377" spans="1:17" x14ac:dyDescent="0.25">
      <c r="A377">
        <v>182</v>
      </c>
      <c r="B377">
        <v>95</v>
      </c>
      <c r="D377">
        <v>95</v>
      </c>
      <c r="E377">
        <v>78</v>
      </c>
      <c r="G377">
        <v>332</v>
      </c>
      <c r="H377">
        <v>1</v>
      </c>
      <c r="J377">
        <v>63</v>
      </c>
      <c r="K377">
        <v>146</v>
      </c>
      <c r="P377">
        <v>105</v>
      </c>
      <c r="Q377">
        <v>42</v>
      </c>
    </row>
    <row r="378" spans="1:17" x14ac:dyDescent="0.25">
      <c r="A378">
        <v>182</v>
      </c>
      <c r="B378">
        <v>141</v>
      </c>
      <c r="D378">
        <v>95</v>
      </c>
      <c r="E378">
        <v>79</v>
      </c>
      <c r="G378">
        <v>333</v>
      </c>
      <c r="H378">
        <v>1</v>
      </c>
      <c r="J378">
        <v>63</v>
      </c>
      <c r="K378">
        <v>24</v>
      </c>
      <c r="P378">
        <v>105</v>
      </c>
      <c r="Q378">
        <v>43</v>
      </c>
    </row>
    <row r="379" spans="1:17" x14ac:dyDescent="0.25">
      <c r="A379">
        <v>183</v>
      </c>
      <c r="B379">
        <v>109</v>
      </c>
      <c r="D379">
        <v>95</v>
      </c>
      <c r="E379">
        <v>58</v>
      </c>
      <c r="G379">
        <v>334</v>
      </c>
      <c r="H379">
        <v>1</v>
      </c>
      <c r="J379">
        <v>64</v>
      </c>
      <c r="K379">
        <v>39</v>
      </c>
      <c r="P379">
        <v>105</v>
      </c>
      <c r="Q379">
        <v>117</v>
      </c>
    </row>
    <row r="380" spans="1:17" x14ac:dyDescent="0.25">
      <c r="A380">
        <v>184</v>
      </c>
      <c r="B380">
        <v>48</v>
      </c>
      <c r="D380">
        <v>95</v>
      </c>
      <c r="E380">
        <v>59</v>
      </c>
      <c r="G380">
        <v>335</v>
      </c>
      <c r="H380">
        <v>1</v>
      </c>
      <c r="J380">
        <v>64</v>
      </c>
      <c r="K380">
        <v>4</v>
      </c>
      <c r="P380">
        <v>106</v>
      </c>
      <c r="Q380">
        <v>53</v>
      </c>
    </row>
    <row r="381" spans="1:17" x14ac:dyDescent="0.25">
      <c r="A381">
        <v>184</v>
      </c>
      <c r="B381">
        <v>109</v>
      </c>
      <c r="D381">
        <v>95</v>
      </c>
      <c r="E381">
        <v>47</v>
      </c>
      <c r="G381">
        <v>336</v>
      </c>
      <c r="H381">
        <v>1</v>
      </c>
      <c r="J381">
        <v>64</v>
      </c>
      <c r="K381">
        <v>116</v>
      </c>
      <c r="P381">
        <v>106</v>
      </c>
      <c r="Q381">
        <v>54</v>
      </c>
    </row>
    <row r="382" spans="1:17" x14ac:dyDescent="0.25">
      <c r="A382">
        <v>185</v>
      </c>
      <c r="B382">
        <v>109</v>
      </c>
      <c r="D382">
        <v>95</v>
      </c>
      <c r="E382">
        <v>48</v>
      </c>
      <c r="G382">
        <v>337</v>
      </c>
      <c r="H382">
        <v>1</v>
      </c>
      <c r="J382">
        <v>64</v>
      </c>
      <c r="K382">
        <v>3</v>
      </c>
      <c r="P382">
        <v>106</v>
      </c>
      <c r="Q382">
        <v>38</v>
      </c>
    </row>
    <row r="383" spans="1:17" x14ac:dyDescent="0.25">
      <c r="A383">
        <v>186</v>
      </c>
      <c r="B383">
        <v>109</v>
      </c>
      <c r="D383">
        <v>95</v>
      </c>
      <c r="E383">
        <v>374</v>
      </c>
      <c r="G383">
        <v>338</v>
      </c>
      <c r="H383">
        <v>1</v>
      </c>
      <c r="J383">
        <v>64</v>
      </c>
      <c r="K383">
        <v>146</v>
      </c>
      <c r="P383">
        <v>106</v>
      </c>
      <c r="Q383">
        <v>41</v>
      </c>
    </row>
    <row r="384" spans="1:17" x14ac:dyDescent="0.25">
      <c r="A384">
        <v>187</v>
      </c>
      <c r="B384">
        <v>48</v>
      </c>
      <c r="D384">
        <v>95</v>
      </c>
      <c r="E384">
        <v>363</v>
      </c>
      <c r="G384">
        <v>339</v>
      </c>
      <c r="H384">
        <v>5</v>
      </c>
      <c r="J384">
        <v>64</v>
      </c>
      <c r="K384">
        <v>24</v>
      </c>
      <c r="P384">
        <v>106</v>
      </c>
      <c r="Q384">
        <v>55</v>
      </c>
    </row>
    <row r="385" spans="1:17" x14ac:dyDescent="0.25">
      <c r="A385">
        <v>187</v>
      </c>
      <c r="B385">
        <v>109</v>
      </c>
      <c r="D385">
        <v>95</v>
      </c>
      <c r="E385">
        <v>368</v>
      </c>
      <c r="G385">
        <v>339</v>
      </c>
      <c r="H385">
        <v>7</v>
      </c>
      <c r="J385">
        <v>65</v>
      </c>
      <c r="K385">
        <v>39</v>
      </c>
      <c r="P385">
        <v>106</v>
      </c>
      <c r="Q385">
        <v>62</v>
      </c>
    </row>
    <row r="386" spans="1:17" x14ac:dyDescent="0.25">
      <c r="A386">
        <v>188</v>
      </c>
      <c r="B386">
        <v>55</v>
      </c>
      <c r="D386">
        <v>96</v>
      </c>
      <c r="E386">
        <v>30</v>
      </c>
      <c r="G386">
        <v>340</v>
      </c>
      <c r="H386">
        <v>3</v>
      </c>
      <c r="J386">
        <v>65</v>
      </c>
      <c r="K386">
        <v>4</v>
      </c>
      <c r="P386">
        <v>106</v>
      </c>
      <c r="Q386">
        <v>118</v>
      </c>
    </row>
    <row r="387" spans="1:17" x14ac:dyDescent="0.25">
      <c r="A387">
        <v>189</v>
      </c>
      <c r="B387">
        <v>55</v>
      </c>
      <c r="D387">
        <v>96</v>
      </c>
      <c r="E387">
        <v>368</v>
      </c>
      <c r="G387">
        <v>340</v>
      </c>
      <c r="H387">
        <v>7</v>
      </c>
      <c r="J387">
        <v>65</v>
      </c>
      <c r="K387">
        <v>116</v>
      </c>
      <c r="P387">
        <v>106</v>
      </c>
      <c r="Q387">
        <v>119</v>
      </c>
    </row>
    <row r="388" spans="1:17" x14ac:dyDescent="0.25">
      <c r="A388">
        <v>189</v>
      </c>
      <c r="B388">
        <v>13</v>
      </c>
      <c r="D388">
        <v>96</v>
      </c>
      <c r="E388">
        <v>394</v>
      </c>
      <c r="G388">
        <v>341</v>
      </c>
      <c r="H388">
        <v>5</v>
      </c>
      <c r="J388">
        <v>65</v>
      </c>
      <c r="K388">
        <v>3</v>
      </c>
      <c r="P388">
        <v>107</v>
      </c>
      <c r="Q388">
        <v>53</v>
      </c>
    </row>
    <row r="389" spans="1:17" x14ac:dyDescent="0.25">
      <c r="A389">
        <v>189</v>
      </c>
      <c r="B389">
        <v>48</v>
      </c>
      <c r="D389">
        <v>97</v>
      </c>
      <c r="E389">
        <v>36</v>
      </c>
      <c r="G389">
        <v>341</v>
      </c>
      <c r="H389">
        <v>7</v>
      </c>
      <c r="J389">
        <v>65</v>
      </c>
      <c r="K389">
        <v>146</v>
      </c>
      <c r="P389">
        <v>107</v>
      </c>
      <c r="Q389">
        <v>54</v>
      </c>
    </row>
    <row r="390" spans="1:17" x14ac:dyDescent="0.25">
      <c r="A390">
        <v>190</v>
      </c>
      <c r="B390">
        <v>55</v>
      </c>
      <c r="D390">
        <v>97</v>
      </c>
      <c r="E390">
        <v>45</v>
      </c>
      <c r="G390">
        <v>342</v>
      </c>
      <c r="H390">
        <v>10</v>
      </c>
      <c r="J390">
        <v>65</v>
      </c>
      <c r="K390">
        <v>24</v>
      </c>
      <c r="P390">
        <v>107</v>
      </c>
      <c r="Q390">
        <v>38</v>
      </c>
    </row>
    <row r="391" spans="1:17" x14ac:dyDescent="0.25">
      <c r="A391">
        <v>191</v>
      </c>
      <c r="B391">
        <v>55</v>
      </c>
      <c r="D391">
        <v>97</v>
      </c>
      <c r="E391">
        <v>392</v>
      </c>
      <c r="G391">
        <v>343</v>
      </c>
      <c r="H391">
        <v>10</v>
      </c>
      <c r="J391">
        <v>66</v>
      </c>
      <c r="K391">
        <v>39</v>
      </c>
      <c r="P391">
        <v>107</v>
      </c>
      <c r="Q391">
        <v>41</v>
      </c>
    </row>
    <row r="392" spans="1:17" x14ac:dyDescent="0.25">
      <c r="A392">
        <v>191</v>
      </c>
      <c r="B392">
        <v>13</v>
      </c>
      <c r="D392">
        <v>98</v>
      </c>
      <c r="E392">
        <v>6</v>
      </c>
      <c r="G392">
        <v>344</v>
      </c>
      <c r="H392">
        <v>10</v>
      </c>
      <c r="J392">
        <v>66</v>
      </c>
      <c r="K392">
        <v>4</v>
      </c>
      <c r="P392">
        <v>107</v>
      </c>
      <c r="Q392">
        <v>55</v>
      </c>
    </row>
    <row r="393" spans="1:17" x14ac:dyDescent="0.25">
      <c r="A393">
        <v>191</v>
      </c>
      <c r="B393">
        <v>48</v>
      </c>
      <c r="D393">
        <v>98</v>
      </c>
      <c r="E393">
        <v>15</v>
      </c>
      <c r="G393">
        <v>345</v>
      </c>
      <c r="H393">
        <v>10</v>
      </c>
      <c r="J393">
        <v>66</v>
      </c>
      <c r="K393">
        <v>116</v>
      </c>
      <c r="P393">
        <v>107</v>
      </c>
      <c r="Q393">
        <v>62</v>
      </c>
    </row>
    <row r="394" spans="1:17" x14ac:dyDescent="0.25">
      <c r="A394">
        <v>192</v>
      </c>
      <c r="B394">
        <v>55</v>
      </c>
      <c r="D394">
        <v>98</v>
      </c>
      <c r="E394">
        <v>16</v>
      </c>
      <c r="G394">
        <v>346</v>
      </c>
      <c r="H394">
        <v>10</v>
      </c>
      <c r="J394">
        <v>66</v>
      </c>
      <c r="K394">
        <v>3</v>
      </c>
      <c r="P394">
        <v>107</v>
      </c>
      <c r="Q394">
        <v>118</v>
      </c>
    </row>
    <row r="395" spans="1:17" x14ac:dyDescent="0.25">
      <c r="A395">
        <v>192</v>
      </c>
      <c r="B395">
        <v>13</v>
      </c>
      <c r="D395">
        <v>98</v>
      </c>
      <c r="E395">
        <v>17</v>
      </c>
      <c r="G395">
        <v>347</v>
      </c>
      <c r="H395">
        <v>10</v>
      </c>
      <c r="J395">
        <v>66</v>
      </c>
      <c r="K395">
        <v>146</v>
      </c>
      <c r="P395">
        <v>107</v>
      </c>
      <c r="Q395">
        <v>119</v>
      </c>
    </row>
    <row r="396" spans="1:17" x14ac:dyDescent="0.25">
      <c r="A396">
        <v>193</v>
      </c>
      <c r="B396">
        <v>55</v>
      </c>
      <c r="D396">
        <v>98</v>
      </c>
      <c r="E396">
        <v>18</v>
      </c>
      <c r="G396">
        <v>348</v>
      </c>
      <c r="H396">
        <v>1</v>
      </c>
      <c r="J396">
        <v>66</v>
      </c>
      <c r="K396">
        <v>24</v>
      </c>
      <c r="P396">
        <v>108</v>
      </c>
      <c r="Q396">
        <v>53</v>
      </c>
    </row>
    <row r="397" spans="1:17" x14ac:dyDescent="0.25">
      <c r="A397">
        <v>193</v>
      </c>
      <c r="B397">
        <v>13</v>
      </c>
      <c r="D397">
        <v>98</v>
      </c>
      <c r="E397">
        <v>19</v>
      </c>
      <c r="G397">
        <v>349</v>
      </c>
      <c r="H397">
        <v>1</v>
      </c>
      <c r="J397">
        <v>67</v>
      </c>
      <c r="K397">
        <v>39</v>
      </c>
      <c r="P397">
        <v>108</v>
      </c>
      <c r="Q397">
        <v>54</v>
      </c>
    </row>
    <row r="398" spans="1:17" x14ac:dyDescent="0.25">
      <c r="A398">
        <v>193</v>
      </c>
      <c r="B398">
        <v>48</v>
      </c>
      <c r="D398">
        <v>98</v>
      </c>
      <c r="E398">
        <v>374</v>
      </c>
      <c r="G398">
        <v>350</v>
      </c>
      <c r="H398">
        <v>1</v>
      </c>
      <c r="J398">
        <v>67</v>
      </c>
      <c r="K398">
        <v>4</v>
      </c>
      <c r="P398">
        <v>108</v>
      </c>
      <c r="Q398">
        <v>38</v>
      </c>
    </row>
    <row r="399" spans="1:17" x14ac:dyDescent="0.25">
      <c r="A399">
        <v>194</v>
      </c>
      <c r="B399">
        <v>55</v>
      </c>
      <c r="D399">
        <v>99</v>
      </c>
      <c r="E399">
        <v>58</v>
      </c>
      <c r="G399">
        <v>351</v>
      </c>
      <c r="H399">
        <v>1</v>
      </c>
      <c r="J399">
        <v>67</v>
      </c>
      <c r="K399">
        <v>116</v>
      </c>
      <c r="P399">
        <v>108</v>
      </c>
      <c r="Q399">
        <v>41</v>
      </c>
    </row>
    <row r="400" spans="1:17" x14ac:dyDescent="0.25">
      <c r="A400">
        <v>194</v>
      </c>
      <c r="B400">
        <v>13</v>
      </c>
      <c r="D400">
        <v>99</v>
      </c>
      <c r="E400">
        <v>59</v>
      </c>
      <c r="G400">
        <v>352</v>
      </c>
      <c r="H400">
        <v>1</v>
      </c>
      <c r="J400">
        <v>67</v>
      </c>
      <c r="K400">
        <v>3</v>
      </c>
      <c r="P400">
        <v>108</v>
      </c>
      <c r="Q400">
        <v>55</v>
      </c>
    </row>
    <row r="401" spans="1:17" x14ac:dyDescent="0.25">
      <c r="A401">
        <v>195</v>
      </c>
      <c r="B401">
        <v>55</v>
      </c>
      <c r="D401">
        <v>99</v>
      </c>
      <c r="E401">
        <v>374</v>
      </c>
      <c r="G401">
        <v>353</v>
      </c>
      <c r="H401">
        <v>1</v>
      </c>
      <c r="J401">
        <v>67</v>
      </c>
      <c r="K401">
        <v>146</v>
      </c>
      <c r="P401">
        <v>108</v>
      </c>
      <c r="Q401">
        <v>62</v>
      </c>
    </row>
    <row r="402" spans="1:17" x14ac:dyDescent="0.25">
      <c r="A402">
        <v>195</v>
      </c>
      <c r="B402">
        <v>13</v>
      </c>
      <c r="D402">
        <v>99</v>
      </c>
      <c r="E402">
        <v>397</v>
      </c>
      <c r="G402">
        <v>354</v>
      </c>
      <c r="H402">
        <v>1</v>
      </c>
      <c r="J402">
        <v>67</v>
      </c>
      <c r="K402">
        <v>24</v>
      </c>
      <c r="P402">
        <v>108</v>
      </c>
      <c r="Q402">
        <v>118</v>
      </c>
    </row>
    <row r="403" spans="1:17" x14ac:dyDescent="0.25">
      <c r="A403">
        <v>195</v>
      </c>
      <c r="B403">
        <v>48</v>
      </c>
      <c r="D403">
        <v>100</v>
      </c>
      <c r="E403">
        <v>374</v>
      </c>
      <c r="G403">
        <v>355</v>
      </c>
      <c r="H403">
        <v>1</v>
      </c>
      <c r="J403">
        <v>68</v>
      </c>
      <c r="K403">
        <v>39</v>
      </c>
      <c r="P403">
        <v>108</v>
      </c>
      <c r="Q403">
        <v>119</v>
      </c>
    </row>
    <row r="404" spans="1:17" x14ac:dyDescent="0.25">
      <c r="A404">
        <v>196</v>
      </c>
      <c r="B404">
        <v>7</v>
      </c>
      <c r="D404">
        <v>100</v>
      </c>
      <c r="E404">
        <v>373</v>
      </c>
      <c r="G404">
        <v>356</v>
      </c>
      <c r="H404">
        <v>1</v>
      </c>
      <c r="J404">
        <v>68</v>
      </c>
      <c r="K404">
        <v>4</v>
      </c>
      <c r="P404">
        <v>109</v>
      </c>
      <c r="Q404">
        <v>53</v>
      </c>
    </row>
    <row r="405" spans="1:17" x14ac:dyDescent="0.25">
      <c r="A405">
        <v>196</v>
      </c>
      <c r="B405">
        <v>69</v>
      </c>
      <c r="D405">
        <v>101</v>
      </c>
      <c r="E405">
        <v>6</v>
      </c>
      <c r="G405">
        <v>357</v>
      </c>
      <c r="H405">
        <v>1</v>
      </c>
      <c r="J405">
        <v>68</v>
      </c>
      <c r="K405">
        <v>27</v>
      </c>
      <c r="P405">
        <v>109</v>
      </c>
      <c r="Q405">
        <v>54</v>
      </c>
    </row>
    <row r="406" spans="1:17" x14ac:dyDescent="0.25">
      <c r="A406">
        <v>196</v>
      </c>
      <c r="B406">
        <v>98</v>
      </c>
      <c r="D406">
        <v>101</v>
      </c>
      <c r="E406">
        <v>15</v>
      </c>
      <c r="G406">
        <v>358</v>
      </c>
      <c r="H406">
        <v>1</v>
      </c>
      <c r="J406">
        <v>68</v>
      </c>
      <c r="K406">
        <v>3</v>
      </c>
      <c r="P406">
        <v>109</v>
      </c>
      <c r="Q406">
        <v>38</v>
      </c>
    </row>
    <row r="407" spans="1:17" x14ac:dyDescent="0.25">
      <c r="A407">
        <v>197</v>
      </c>
      <c r="B407">
        <v>109</v>
      </c>
      <c r="D407">
        <v>101</v>
      </c>
      <c r="E407">
        <v>16</v>
      </c>
      <c r="G407">
        <v>359</v>
      </c>
      <c r="H407">
        <v>1</v>
      </c>
      <c r="J407">
        <v>68</v>
      </c>
      <c r="K407">
        <v>146</v>
      </c>
      <c r="P407">
        <v>109</v>
      </c>
      <c r="Q407">
        <v>41</v>
      </c>
    </row>
    <row r="408" spans="1:17" x14ac:dyDescent="0.25">
      <c r="A408">
        <v>198</v>
      </c>
      <c r="B408">
        <v>55</v>
      </c>
      <c r="D408">
        <v>101</v>
      </c>
      <c r="E408">
        <v>17</v>
      </c>
      <c r="G408">
        <v>360</v>
      </c>
      <c r="H408">
        <v>1</v>
      </c>
      <c r="J408">
        <v>68</v>
      </c>
      <c r="K408">
        <v>24</v>
      </c>
      <c r="P408">
        <v>109</v>
      </c>
      <c r="Q408">
        <v>55</v>
      </c>
    </row>
    <row r="409" spans="1:17" x14ac:dyDescent="0.25">
      <c r="A409">
        <v>198</v>
      </c>
      <c r="B409">
        <v>30</v>
      </c>
      <c r="D409">
        <v>101</v>
      </c>
      <c r="E409">
        <v>18</v>
      </c>
      <c r="G409">
        <v>361</v>
      </c>
      <c r="H409">
        <v>1</v>
      </c>
      <c r="J409">
        <v>68</v>
      </c>
      <c r="K409">
        <v>91</v>
      </c>
      <c r="P409">
        <v>109</v>
      </c>
      <c r="Q409">
        <v>62</v>
      </c>
    </row>
    <row r="410" spans="1:17" x14ac:dyDescent="0.25">
      <c r="A410">
        <v>198</v>
      </c>
      <c r="B410">
        <v>141</v>
      </c>
      <c r="D410">
        <v>101</v>
      </c>
      <c r="E410">
        <v>27</v>
      </c>
      <c r="G410">
        <v>362</v>
      </c>
      <c r="H410">
        <v>1</v>
      </c>
      <c r="J410">
        <v>69</v>
      </c>
      <c r="K410">
        <v>39</v>
      </c>
      <c r="P410">
        <v>109</v>
      </c>
      <c r="Q410">
        <v>118</v>
      </c>
    </row>
    <row r="411" spans="1:17" x14ac:dyDescent="0.25">
      <c r="A411">
        <v>199</v>
      </c>
      <c r="B411">
        <v>55</v>
      </c>
      <c r="D411">
        <v>101</v>
      </c>
      <c r="E411">
        <v>28</v>
      </c>
      <c r="G411">
        <v>363</v>
      </c>
      <c r="H411">
        <v>10</v>
      </c>
      <c r="J411">
        <v>69</v>
      </c>
      <c r="K411">
        <v>4</v>
      </c>
      <c r="P411">
        <v>109</v>
      </c>
      <c r="Q411">
        <v>120</v>
      </c>
    </row>
    <row r="412" spans="1:17" x14ac:dyDescent="0.25">
      <c r="A412">
        <v>199</v>
      </c>
      <c r="B412">
        <v>94</v>
      </c>
      <c r="D412">
        <v>101</v>
      </c>
      <c r="E412">
        <v>29</v>
      </c>
      <c r="G412">
        <v>364</v>
      </c>
      <c r="H412">
        <v>10</v>
      </c>
      <c r="J412">
        <v>69</v>
      </c>
      <c r="K412">
        <v>27</v>
      </c>
      <c r="P412">
        <v>110</v>
      </c>
      <c r="Q412">
        <v>53</v>
      </c>
    </row>
    <row r="413" spans="1:17" x14ac:dyDescent="0.25">
      <c r="A413">
        <v>200</v>
      </c>
      <c r="B413">
        <v>55</v>
      </c>
      <c r="D413">
        <v>101</v>
      </c>
      <c r="E413">
        <v>13</v>
      </c>
      <c r="G413">
        <v>365</v>
      </c>
      <c r="H413">
        <v>10</v>
      </c>
      <c r="J413">
        <v>69</v>
      </c>
      <c r="K413">
        <v>3</v>
      </c>
      <c r="P413">
        <v>110</v>
      </c>
      <c r="Q413">
        <v>54</v>
      </c>
    </row>
    <row r="414" spans="1:17" x14ac:dyDescent="0.25">
      <c r="A414">
        <v>200</v>
      </c>
      <c r="B414">
        <v>109</v>
      </c>
      <c r="D414">
        <v>101</v>
      </c>
      <c r="E414">
        <v>67</v>
      </c>
      <c r="G414">
        <v>366</v>
      </c>
      <c r="H414">
        <v>10</v>
      </c>
      <c r="J414">
        <v>69</v>
      </c>
      <c r="K414">
        <v>146</v>
      </c>
      <c r="P414">
        <v>110</v>
      </c>
      <c r="Q414">
        <v>38</v>
      </c>
    </row>
    <row r="415" spans="1:17" x14ac:dyDescent="0.25">
      <c r="A415">
        <v>201</v>
      </c>
      <c r="B415">
        <v>55</v>
      </c>
      <c r="D415">
        <v>101</v>
      </c>
      <c r="E415">
        <v>68</v>
      </c>
      <c r="G415">
        <v>367</v>
      </c>
      <c r="H415">
        <v>10</v>
      </c>
      <c r="J415">
        <v>69</v>
      </c>
      <c r="K415">
        <v>24</v>
      </c>
      <c r="P415">
        <v>110</v>
      </c>
      <c r="Q415">
        <v>41</v>
      </c>
    </row>
    <row r="416" spans="1:17" x14ac:dyDescent="0.25">
      <c r="A416">
        <v>202</v>
      </c>
      <c r="B416">
        <v>55</v>
      </c>
      <c r="D416">
        <v>101</v>
      </c>
      <c r="E416">
        <v>69</v>
      </c>
      <c r="G416">
        <v>368</v>
      </c>
      <c r="H416">
        <v>10</v>
      </c>
      <c r="J416">
        <v>69</v>
      </c>
      <c r="K416">
        <v>91</v>
      </c>
      <c r="P416">
        <v>110</v>
      </c>
      <c r="Q416">
        <v>55</v>
      </c>
    </row>
    <row r="417" spans="1:17" x14ac:dyDescent="0.25">
      <c r="A417">
        <v>203</v>
      </c>
      <c r="B417">
        <v>55</v>
      </c>
      <c r="D417">
        <v>101</v>
      </c>
      <c r="E417">
        <v>374</v>
      </c>
      <c r="G417">
        <v>369</v>
      </c>
      <c r="H417">
        <v>1</v>
      </c>
      <c r="J417">
        <v>70</v>
      </c>
      <c r="K417">
        <v>39</v>
      </c>
      <c r="P417">
        <v>110</v>
      </c>
      <c r="Q417">
        <v>62</v>
      </c>
    </row>
    <row r="418" spans="1:17" x14ac:dyDescent="0.25">
      <c r="A418">
        <v>204</v>
      </c>
      <c r="B418">
        <v>55</v>
      </c>
      <c r="D418">
        <v>101</v>
      </c>
      <c r="E418">
        <v>363</v>
      </c>
      <c r="G418">
        <v>370</v>
      </c>
      <c r="H418">
        <v>1</v>
      </c>
      <c r="J418">
        <v>70</v>
      </c>
      <c r="K418">
        <v>4</v>
      </c>
      <c r="P418">
        <v>110</v>
      </c>
      <c r="Q418">
        <v>118</v>
      </c>
    </row>
    <row r="419" spans="1:17" x14ac:dyDescent="0.25">
      <c r="A419">
        <v>204</v>
      </c>
      <c r="B419">
        <v>30</v>
      </c>
      <c r="D419">
        <v>101</v>
      </c>
      <c r="E419">
        <v>378</v>
      </c>
      <c r="G419">
        <v>371</v>
      </c>
      <c r="H419">
        <v>1</v>
      </c>
      <c r="J419">
        <v>70</v>
      </c>
      <c r="K419">
        <v>27</v>
      </c>
      <c r="P419">
        <v>110</v>
      </c>
      <c r="Q419">
        <v>120</v>
      </c>
    </row>
    <row r="420" spans="1:17" x14ac:dyDescent="0.25">
      <c r="A420">
        <v>204</v>
      </c>
      <c r="B420">
        <v>112</v>
      </c>
      <c r="D420">
        <v>102</v>
      </c>
      <c r="E420">
        <v>13</v>
      </c>
      <c r="G420">
        <v>372</v>
      </c>
      <c r="H420">
        <v>1</v>
      </c>
      <c r="J420">
        <v>70</v>
      </c>
      <c r="K420">
        <v>3</v>
      </c>
      <c r="P420">
        <v>111</v>
      </c>
      <c r="Q420">
        <v>53</v>
      </c>
    </row>
    <row r="421" spans="1:17" x14ac:dyDescent="0.25">
      <c r="A421">
        <v>205</v>
      </c>
      <c r="B421">
        <v>55</v>
      </c>
      <c r="D421">
        <v>102</v>
      </c>
      <c r="E421">
        <v>15</v>
      </c>
      <c r="G421">
        <v>373</v>
      </c>
      <c r="H421">
        <v>1</v>
      </c>
      <c r="J421">
        <v>70</v>
      </c>
      <c r="K421">
        <v>146</v>
      </c>
      <c r="P421">
        <v>111</v>
      </c>
      <c r="Q421">
        <v>54</v>
      </c>
    </row>
    <row r="422" spans="1:17" x14ac:dyDescent="0.25">
      <c r="A422">
        <v>205</v>
      </c>
      <c r="B422">
        <v>30</v>
      </c>
      <c r="D422">
        <v>102</v>
      </c>
      <c r="E422">
        <v>16</v>
      </c>
      <c r="G422">
        <v>374</v>
      </c>
      <c r="H422">
        <v>1</v>
      </c>
      <c r="J422">
        <v>70</v>
      </c>
      <c r="K422">
        <v>24</v>
      </c>
      <c r="P422">
        <v>111</v>
      </c>
      <c r="Q422">
        <v>38</v>
      </c>
    </row>
    <row r="423" spans="1:17" x14ac:dyDescent="0.25">
      <c r="A423">
        <v>205</v>
      </c>
      <c r="B423">
        <v>112</v>
      </c>
      <c r="D423">
        <v>102</v>
      </c>
      <c r="E423">
        <v>17</v>
      </c>
      <c r="G423">
        <v>375</v>
      </c>
      <c r="H423">
        <v>6</v>
      </c>
      <c r="J423">
        <v>70</v>
      </c>
      <c r="K423">
        <v>91</v>
      </c>
      <c r="P423">
        <v>111</v>
      </c>
      <c r="Q423">
        <v>41</v>
      </c>
    </row>
    <row r="424" spans="1:17" x14ac:dyDescent="0.25">
      <c r="A424">
        <v>206</v>
      </c>
      <c r="B424">
        <v>13</v>
      </c>
      <c r="D424">
        <v>102</v>
      </c>
      <c r="E424">
        <v>18</v>
      </c>
      <c r="G424">
        <v>376</v>
      </c>
      <c r="H424">
        <v>1</v>
      </c>
      <c r="J424">
        <v>71</v>
      </c>
      <c r="K424">
        <v>39</v>
      </c>
      <c r="P424">
        <v>111</v>
      </c>
      <c r="Q424">
        <v>55</v>
      </c>
    </row>
    <row r="425" spans="1:17" x14ac:dyDescent="0.25">
      <c r="A425">
        <v>206</v>
      </c>
      <c r="B425">
        <v>92</v>
      </c>
      <c r="D425">
        <v>102</v>
      </c>
      <c r="E425">
        <v>27</v>
      </c>
      <c r="G425">
        <v>377</v>
      </c>
      <c r="H425">
        <v>1</v>
      </c>
      <c r="J425">
        <v>71</v>
      </c>
      <c r="K425">
        <v>4</v>
      </c>
      <c r="P425">
        <v>111</v>
      </c>
      <c r="Q425">
        <v>62</v>
      </c>
    </row>
    <row r="426" spans="1:17" x14ac:dyDescent="0.25">
      <c r="A426">
        <v>207</v>
      </c>
      <c r="B426">
        <v>55</v>
      </c>
      <c r="D426">
        <v>102</v>
      </c>
      <c r="E426">
        <v>28</v>
      </c>
      <c r="G426">
        <v>378</v>
      </c>
      <c r="H426">
        <v>1</v>
      </c>
      <c r="J426">
        <v>71</v>
      </c>
      <c r="K426">
        <v>3</v>
      </c>
      <c r="P426">
        <v>111</v>
      </c>
      <c r="Q426">
        <v>118</v>
      </c>
    </row>
    <row r="427" spans="1:17" x14ac:dyDescent="0.25">
      <c r="A427">
        <v>208</v>
      </c>
      <c r="B427">
        <v>55</v>
      </c>
      <c r="D427">
        <v>102</v>
      </c>
      <c r="E427">
        <v>29</v>
      </c>
      <c r="G427">
        <v>379</v>
      </c>
      <c r="H427">
        <v>1</v>
      </c>
      <c r="J427">
        <v>71</v>
      </c>
      <c r="K427">
        <v>24</v>
      </c>
      <c r="P427">
        <v>111</v>
      </c>
      <c r="Q427">
        <v>120</v>
      </c>
    </row>
    <row r="428" spans="1:17" x14ac:dyDescent="0.25">
      <c r="A428">
        <v>209</v>
      </c>
      <c r="B428">
        <v>55</v>
      </c>
      <c r="D428">
        <v>102</v>
      </c>
      <c r="E428">
        <v>78</v>
      </c>
      <c r="G428">
        <v>380</v>
      </c>
      <c r="H428">
        <v>1</v>
      </c>
      <c r="J428">
        <v>71</v>
      </c>
      <c r="K428">
        <v>45</v>
      </c>
      <c r="P428">
        <v>112</v>
      </c>
      <c r="Q428">
        <v>79</v>
      </c>
    </row>
    <row r="429" spans="1:17" x14ac:dyDescent="0.25">
      <c r="A429">
        <v>209</v>
      </c>
      <c r="B429">
        <v>13</v>
      </c>
      <c r="D429">
        <v>102</v>
      </c>
      <c r="E429">
        <v>79</v>
      </c>
      <c r="G429">
        <v>381</v>
      </c>
      <c r="H429">
        <v>1</v>
      </c>
      <c r="J429">
        <v>72</v>
      </c>
      <c r="K429">
        <v>39</v>
      </c>
      <c r="P429">
        <v>112</v>
      </c>
      <c r="Q429">
        <v>81</v>
      </c>
    </row>
    <row r="430" spans="1:17" x14ac:dyDescent="0.25">
      <c r="A430">
        <v>210</v>
      </c>
      <c r="B430">
        <v>13</v>
      </c>
      <c r="D430">
        <v>102</v>
      </c>
      <c r="E430">
        <v>53</v>
      </c>
      <c r="G430">
        <v>382</v>
      </c>
      <c r="H430">
        <v>1</v>
      </c>
      <c r="J430">
        <v>72</v>
      </c>
      <c r="K430">
        <v>4</v>
      </c>
      <c r="P430">
        <v>112</v>
      </c>
      <c r="Q430">
        <v>82</v>
      </c>
    </row>
    <row r="431" spans="1:17" x14ac:dyDescent="0.25">
      <c r="A431">
        <v>210</v>
      </c>
      <c r="B431">
        <v>92</v>
      </c>
      <c r="D431">
        <v>102</v>
      </c>
      <c r="E431">
        <v>374</v>
      </c>
      <c r="G431">
        <v>383</v>
      </c>
      <c r="H431">
        <v>1</v>
      </c>
      <c r="J431">
        <v>72</v>
      </c>
      <c r="K431">
        <v>3</v>
      </c>
      <c r="P431">
        <v>112</v>
      </c>
      <c r="Q431">
        <v>83</v>
      </c>
    </row>
    <row r="432" spans="1:17" x14ac:dyDescent="0.25">
      <c r="A432">
        <v>211</v>
      </c>
      <c r="B432">
        <v>7</v>
      </c>
      <c r="D432">
        <v>102</v>
      </c>
      <c r="E432">
        <v>373</v>
      </c>
      <c r="G432">
        <v>384</v>
      </c>
      <c r="H432">
        <v>1</v>
      </c>
      <c r="J432">
        <v>72</v>
      </c>
      <c r="K432">
        <v>24</v>
      </c>
      <c r="P432">
        <v>113</v>
      </c>
      <c r="Q432">
        <v>80</v>
      </c>
    </row>
    <row r="433" spans="1:17" x14ac:dyDescent="0.25">
      <c r="A433">
        <v>211</v>
      </c>
      <c r="B433">
        <v>13</v>
      </c>
      <c r="D433">
        <v>102</v>
      </c>
      <c r="E433">
        <v>363</v>
      </c>
      <c r="G433">
        <v>385</v>
      </c>
      <c r="H433">
        <v>1</v>
      </c>
      <c r="J433">
        <v>72</v>
      </c>
      <c r="K433">
        <v>45</v>
      </c>
      <c r="P433">
        <v>113</v>
      </c>
      <c r="Q433">
        <v>82</v>
      </c>
    </row>
    <row r="434" spans="1:17" x14ac:dyDescent="0.25">
      <c r="A434">
        <v>211</v>
      </c>
      <c r="B434">
        <v>112</v>
      </c>
      <c r="D434">
        <v>102</v>
      </c>
      <c r="E434">
        <v>376</v>
      </c>
      <c r="G434">
        <v>386</v>
      </c>
      <c r="H434">
        <v>1</v>
      </c>
      <c r="J434">
        <v>73</v>
      </c>
      <c r="K434">
        <v>39</v>
      </c>
      <c r="P434">
        <v>114</v>
      </c>
      <c r="Q434">
        <v>86</v>
      </c>
    </row>
    <row r="435" spans="1:17" x14ac:dyDescent="0.25">
      <c r="A435">
        <v>212</v>
      </c>
      <c r="B435">
        <v>7</v>
      </c>
      <c r="D435">
        <v>103</v>
      </c>
      <c r="E435">
        <v>70</v>
      </c>
      <c r="G435">
        <v>387</v>
      </c>
      <c r="H435">
        <v>1</v>
      </c>
      <c r="J435">
        <v>73</v>
      </c>
      <c r="K435">
        <v>4</v>
      </c>
      <c r="P435">
        <v>114</v>
      </c>
      <c r="Q435">
        <v>97</v>
      </c>
    </row>
    <row r="436" spans="1:17" x14ac:dyDescent="0.25">
      <c r="A436">
        <v>212</v>
      </c>
      <c r="B436">
        <v>98</v>
      </c>
      <c r="D436">
        <v>103</v>
      </c>
      <c r="E436">
        <v>71</v>
      </c>
      <c r="G436">
        <v>388</v>
      </c>
      <c r="H436">
        <v>1</v>
      </c>
      <c r="J436">
        <v>73</v>
      </c>
      <c r="K436">
        <v>3</v>
      </c>
      <c r="P436">
        <v>114</v>
      </c>
      <c r="Q436">
        <v>98</v>
      </c>
    </row>
    <row r="437" spans="1:17" x14ac:dyDescent="0.25">
      <c r="A437">
        <v>212</v>
      </c>
      <c r="B437">
        <v>109</v>
      </c>
      <c r="D437">
        <v>103</v>
      </c>
      <c r="E437">
        <v>24</v>
      </c>
      <c r="G437">
        <v>389</v>
      </c>
      <c r="H437">
        <v>1</v>
      </c>
      <c r="J437">
        <v>73</v>
      </c>
      <c r="K437">
        <v>24</v>
      </c>
      <c r="P437">
        <v>114</v>
      </c>
      <c r="Q437">
        <v>99</v>
      </c>
    </row>
    <row r="438" spans="1:17" x14ac:dyDescent="0.25">
      <c r="A438">
        <v>213</v>
      </c>
      <c r="B438">
        <v>7</v>
      </c>
      <c r="D438">
        <v>103</v>
      </c>
      <c r="E438">
        <v>401</v>
      </c>
      <c r="G438">
        <v>390</v>
      </c>
      <c r="H438">
        <v>1</v>
      </c>
      <c r="J438">
        <v>73</v>
      </c>
      <c r="K438">
        <v>45</v>
      </c>
      <c r="P438">
        <v>114</v>
      </c>
      <c r="Q438">
        <v>100</v>
      </c>
    </row>
    <row r="439" spans="1:17" x14ac:dyDescent="0.25">
      <c r="A439">
        <v>213</v>
      </c>
      <c r="B439">
        <v>102</v>
      </c>
      <c r="D439">
        <v>104</v>
      </c>
      <c r="E439">
        <v>70</v>
      </c>
      <c r="G439">
        <v>391</v>
      </c>
      <c r="H439">
        <v>1</v>
      </c>
      <c r="J439">
        <v>74</v>
      </c>
      <c r="K439">
        <v>39</v>
      </c>
      <c r="P439">
        <v>114</v>
      </c>
      <c r="Q439">
        <v>483</v>
      </c>
    </row>
    <row r="440" spans="1:17" x14ac:dyDescent="0.25">
      <c r="A440">
        <v>214</v>
      </c>
      <c r="B440">
        <v>7</v>
      </c>
      <c r="D440">
        <v>104</v>
      </c>
      <c r="E440">
        <v>71</v>
      </c>
      <c r="G440">
        <v>392</v>
      </c>
      <c r="H440">
        <v>1</v>
      </c>
      <c r="J440">
        <v>74</v>
      </c>
      <c r="K440">
        <v>4</v>
      </c>
      <c r="P440">
        <v>115</v>
      </c>
      <c r="Q440">
        <v>86</v>
      </c>
    </row>
    <row r="441" spans="1:17" x14ac:dyDescent="0.25">
      <c r="A441">
        <v>214</v>
      </c>
      <c r="B441">
        <v>102</v>
      </c>
      <c r="D441">
        <v>104</v>
      </c>
      <c r="E441">
        <v>24</v>
      </c>
      <c r="G441">
        <v>393</v>
      </c>
      <c r="H441">
        <v>1</v>
      </c>
      <c r="J441">
        <v>74</v>
      </c>
      <c r="K441">
        <v>3</v>
      </c>
      <c r="P441">
        <v>115</v>
      </c>
      <c r="Q441">
        <v>94</v>
      </c>
    </row>
    <row r="442" spans="1:17" x14ac:dyDescent="0.25">
      <c r="A442">
        <v>215</v>
      </c>
      <c r="B442">
        <v>7</v>
      </c>
      <c r="D442">
        <v>104</v>
      </c>
      <c r="E442">
        <v>401</v>
      </c>
      <c r="G442">
        <v>394</v>
      </c>
      <c r="H442">
        <v>1</v>
      </c>
      <c r="J442">
        <v>74</v>
      </c>
      <c r="K442">
        <v>146</v>
      </c>
      <c r="P442">
        <v>115</v>
      </c>
      <c r="Q442">
        <v>95</v>
      </c>
    </row>
    <row r="443" spans="1:17" x14ac:dyDescent="0.25">
      <c r="A443">
        <v>215</v>
      </c>
      <c r="B443">
        <v>102</v>
      </c>
      <c r="D443">
        <v>105</v>
      </c>
      <c r="E443">
        <v>70</v>
      </c>
      <c r="G443">
        <v>395</v>
      </c>
      <c r="H443">
        <v>1</v>
      </c>
      <c r="J443">
        <v>74</v>
      </c>
      <c r="K443">
        <v>24</v>
      </c>
      <c r="P443">
        <v>115</v>
      </c>
      <c r="Q443">
        <v>96</v>
      </c>
    </row>
    <row r="444" spans="1:17" x14ac:dyDescent="0.25">
      <c r="A444">
        <v>216</v>
      </c>
      <c r="B444">
        <v>7</v>
      </c>
      <c r="D444">
        <v>105</v>
      </c>
      <c r="E444">
        <v>71</v>
      </c>
      <c r="G444">
        <v>396</v>
      </c>
      <c r="H444">
        <v>6</v>
      </c>
      <c r="J444">
        <v>74</v>
      </c>
      <c r="K444">
        <v>7</v>
      </c>
      <c r="P444">
        <v>115</v>
      </c>
      <c r="Q444">
        <v>483</v>
      </c>
    </row>
    <row r="445" spans="1:17" x14ac:dyDescent="0.25">
      <c r="A445">
        <v>216</v>
      </c>
      <c r="B445">
        <v>13</v>
      </c>
      <c r="D445">
        <v>105</v>
      </c>
      <c r="E445">
        <v>24</v>
      </c>
      <c r="G445">
        <v>396</v>
      </c>
      <c r="H445">
        <v>9</v>
      </c>
      <c r="J445">
        <v>74</v>
      </c>
      <c r="K445">
        <v>8</v>
      </c>
      <c r="P445">
        <v>116</v>
      </c>
      <c r="Q445">
        <v>86</v>
      </c>
    </row>
    <row r="446" spans="1:17" x14ac:dyDescent="0.25">
      <c r="A446">
        <v>216</v>
      </c>
      <c r="B446">
        <v>23</v>
      </c>
      <c r="D446">
        <v>105</v>
      </c>
      <c r="E446">
        <v>401</v>
      </c>
      <c r="G446">
        <v>397</v>
      </c>
      <c r="H446">
        <v>6</v>
      </c>
      <c r="J446">
        <v>74</v>
      </c>
      <c r="K446">
        <v>45</v>
      </c>
      <c r="P446">
        <v>116</v>
      </c>
      <c r="Q446">
        <v>94</v>
      </c>
    </row>
    <row r="447" spans="1:17" x14ac:dyDescent="0.25">
      <c r="A447">
        <v>216</v>
      </c>
      <c r="B447">
        <v>73</v>
      </c>
      <c r="D447">
        <v>106</v>
      </c>
      <c r="E447">
        <v>364</v>
      </c>
      <c r="G447">
        <v>397</v>
      </c>
      <c r="H447">
        <v>9</v>
      </c>
      <c r="J447">
        <v>74</v>
      </c>
      <c r="K447">
        <v>97</v>
      </c>
      <c r="P447">
        <v>116</v>
      </c>
      <c r="Q447">
        <v>95</v>
      </c>
    </row>
    <row r="448" spans="1:17" x14ac:dyDescent="0.25">
      <c r="A448">
        <v>216</v>
      </c>
      <c r="B448">
        <v>96</v>
      </c>
      <c r="D448">
        <v>106</v>
      </c>
      <c r="E448">
        <v>129</v>
      </c>
      <c r="G448">
        <v>398</v>
      </c>
      <c r="H448">
        <v>6</v>
      </c>
      <c r="J448">
        <v>75</v>
      </c>
      <c r="K448">
        <v>39</v>
      </c>
      <c r="P448">
        <v>116</v>
      </c>
      <c r="Q448">
        <v>96</v>
      </c>
    </row>
    <row r="449" spans="1:17" x14ac:dyDescent="0.25">
      <c r="A449">
        <v>217</v>
      </c>
      <c r="B449">
        <v>7</v>
      </c>
      <c r="D449">
        <v>106</v>
      </c>
      <c r="E449">
        <v>130</v>
      </c>
      <c r="G449">
        <v>398</v>
      </c>
      <c r="H449">
        <v>9</v>
      </c>
      <c r="J449">
        <v>75</v>
      </c>
      <c r="K449">
        <v>4</v>
      </c>
      <c r="P449">
        <v>116</v>
      </c>
      <c r="Q449">
        <v>483</v>
      </c>
    </row>
    <row r="450" spans="1:17" x14ac:dyDescent="0.25">
      <c r="A450">
        <v>217</v>
      </c>
      <c r="B450">
        <v>13</v>
      </c>
      <c r="D450">
        <v>106</v>
      </c>
      <c r="E450">
        <v>93</v>
      </c>
      <c r="G450">
        <v>399</v>
      </c>
      <c r="H450">
        <v>9</v>
      </c>
      <c r="J450">
        <v>75</v>
      </c>
      <c r="K450">
        <v>3</v>
      </c>
      <c r="P450">
        <v>117</v>
      </c>
      <c r="Q450">
        <v>86</v>
      </c>
    </row>
    <row r="451" spans="1:17" x14ac:dyDescent="0.25">
      <c r="A451">
        <v>217</v>
      </c>
      <c r="B451">
        <v>96</v>
      </c>
      <c r="D451">
        <v>106</v>
      </c>
      <c r="E451">
        <v>20</v>
      </c>
      <c r="G451">
        <v>400</v>
      </c>
      <c r="H451">
        <v>9</v>
      </c>
      <c r="J451">
        <v>75</v>
      </c>
      <c r="K451">
        <v>146</v>
      </c>
      <c r="P451">
        <v>117</v>
      </c>
      <c r="Q451">
        <v>91</v>
      </c>
    </row>
    <row r="452" spans="1:17" x14ac:dyDescent="0.25">
      <c r="A452">
        <v>218</v>
      </c>
      <c r="B452">
        <v>7</v>
      </c>
      <c r="D452">
        <v>106</v>
      </c>
      <c r="E452">
        <v>131</v>
      </c>
      <c r="G452">
        <v>401</v>
      </c>
      <c r="H452">
        <v>9</v>
      </c>
      <c r="J452">
        <v>75</v>
      </c>
      <c r="K452">
        <v>24</v>
      </c>
      <c r="P452">
        <v>117</v>
      </c>
      <c r="Q452">
        <v>92</v>
      </c>
    </row>
    <row r="453" spans="1:17" x14ac:dyDescent="0.25">
      <c r="A453">
        <v>219</v>
      </c>
      <c r="B453">
        <v>55</v>
      </c>
      <c r="D453">
        <v>106</v>
      </c>
      <c r="E453">
        <v>132</v>
      </c>
      <c r="G453">
        <v>402</v>
      </c>
      <c r="H453">
        <v>9</v>
      </c>
      <c r="J453">
        <v>75</v>
      </c>
      <c r="K453">
        <v>7</v>
      </c>
      <c r="P453">
        <v>117</v>
      </c>
      <c r="Q453">
        <v>93</v>
      </c>
    </row>
    <row r="454" spans="1:17" x14ac:dyDescent="0.25">
      <c r="A454">
        <v>220</v>
      </c>
      <c r="B454">
        <v>55</v>
      </c>
      <c r="D454">
        <v>107</v>
      </c>
      <c r="E454">
        <v>364</v>
      </c>
      <c r="G454">
        <v>403</v>
      </c>
      <c r="H454">
        <v>9</v>
      </c>
      <c r="J454">
        <v>75</v>
      </c>
      <c r="K454">
        <v>8</v>
      </c>
      <c r="P454">
        <v>117</v>
      </c>
      <c r="Q454">
        <v>483</v>
      </c>
    </row>
    <row r="455" spans="1:17" x14ac:dyDescent="0.25">
      <c r="A455">
        <v>220</v>
      </c>
      <c r="B455">
        <v>13</v>
      </c>
      <c r="D455">
        <v>107</v>
      </c>
      <c r="E455">
        <v>129</v>
      </c>
      <c r="G455">
        <v>404</v>
      </c>
      <c r="H455">
        <v>9</v>
      </c>
      <c r="J455">
        <v>75</v>
      </c>
      <c r="K455">
        <v>45</v>
      </c>
      <c r="P455">
        <v>118</v>
      </c>
      <c r="Q455">
        <v>86</v>
      </c>
    </row>
    <row r="456" spans="1:17" x14ac:dyDescent="0.25">
      <c r="A456">
        <v>221</v>
      </c>
      <c r="B456">
        <v>55</v>
      </c>
      <c r="D456">
        <v>107</v>
      </c>
      <c r="E456">
        <v>130</v>
      </c>
      <c r="G456">
        <v>405</v>
      </c>
      <c r="H456">
        <v>9</v>
      </c>
      <c r="J456">
        <v>75</v>
      </c>
      <c r="K456">
        <v>97</v>
      </c>
      <c r="P456">
        <v>118</v>
      </c>
      <c r="Q456">
        <v>87</v>
      </c>
    </row>
    <row r="457" spans="1:17" x14ac:dyDescent="0.25">
      <c r="A457">
        <v>222</v>
      </c>
      <c r="B457">
        <v>55</v>
      </c>
      <c r="D457">
        <v>107</v>
      </c>
      <c r="E457">
        <v>93</v>
      </c>
      <c r="G457">
        <v>406</v>
      </c>
      <c r="H457">
        <v>9</v>
      </c>
      <c r="J457">
        <v>76</v>
      </c>
      <c r="K457">
        <v>39</v>
      </c>
      <c r="P457">
        <v>118</v>
      </c>
      <c r="Q457">
        <v>88</v>
      </c>
    </row>
    <row r="458" spans="1:17" x14ac:dyDescent="0.25">
      <c r="A458">
        <v>223</v>
      </c>
      <c r="B458">
        <v>55</v>
      </c>
      <c r="D458">
        <v>107</v>
      </c>
      <c r="E458">
        <v>20</v>
      </c>
      <c r="G458">
        <v>407</v>
      </c>
      <c r="H458">
        <v>9</v>
      </c>
      <c r="J458">
        <v>76</v>
      </c>
      <c r="K458">
        <v>4</v>
      </c>
      <c r="P458">
        <v>118</v>
      </c>
      <c r="Q458">
        <v>89</v>
      </c>
    </row>
    <row r="459" spans="1:17" x14ac:dyDescent="0.25">
      <c r="A459">
        <v>223</v>
      </c>
      <c r="B459">
        <v>21</v>
      </c>
      <c r="D459">
        <v>107</v>
      </c>
      <c r="E459">
        <v>131</v>
      </c>
      <c r="G459">
        <v>408</v>
      </c>
      <c r="H459">
        <v>10</v>
      </c>
      <c r="J459">
        <v>76</v>
      </c>
      <c r="K459">
        <v>3</v>
      </c>
      <c r="P459">
        <v>118</v>
      </c>
      <c r="Q459">
        <v>90</v>
      </c>
    </row>
    <row r="460" spans="1:17" x14ac:dyDescent="0.25">
      <c r="A460">
        <v>223</v>
      </c>
      <c r="B460">
        <v>90</v>
      </c>
      <c r="D460">
        <v>107</v>
      </c>
      <c r="E460">
        <v>132</v>
      </c>
      <c r="G460">
        <v>409</v>
      </c>
      <c r="H460">
        <v>10</v>
      </c>
      <c r="J460">
        <v>76</v>
      </c>
      <c r="K460">
        <v>146</v>
      </c>
      <c r="P460">
        <v>118</v>
      </c>
      <c r="Q460">
        <v>483</v>
      </c>
    </row>
    <row r="461" spans="1:17" x14ac:dyDescent="0.25">
      <c r="A461">
        <v>224</v>
      </c>
      <c r="B461">
        <v>55</v>
      </c>
      <c r="D461">
        <v>108</v>
      </c>
      <c r="E461">
        <v>364</v>
      </c>
      <c r="G461">
        <v>410</v>
      </c>
      <c r="H461">
        <v>10</v>
      </c>
      <c r="J461">
        <v>76</v>
      </c>
      <c r="K461">
        <v>24</v>
      </c>
      <c r="P461">
        <v>119</v>
      </c>
      <c r="Q461">
        <v>84</v>
      </c>
    </row>
    <row r="462" spans="1:17" x14ac:dyDescent="0.25">
      <c r="A462">
        <v>225</v>
      </c>
      <c r="B462">
        <v>7</v>
      </c>
      <c r="D462">
        <v>108</v>
      </c>
      <c r="E462">
        <v>129</v>
      </c>
      <c r="G462">
        <v>411</v>
      </c>
      <c r="H462">
        <v>3</v>
      </c>
      <c r="J462">
        <v>76</v>
      </c>
      <c r="K462">
        <v>7</v>
      </c>
      <c r="P462">
        <v>119</v>
      </c>
      <c r="Q462">
        <v>85</v>
      </c>
    </row>
    <row r="463" spans="1:17" x14ac:dyDescent="0.25">
      <c r="A463">
        <v>225</v>
      </c>
      <c r="B463">
        <v>11</v>
      </c>
      <c r="D463">
        <v>108</v>
      </c>
      <c r="E463">
        <v>130</v>
      </c>
      <c r="G463">
        <v>412</v>
      </c>
      <c r="H463">
        <v>3</v>
      </c>
      <c r="J463">
        <v>76</v>
      </c>
      <c r="K463">
        <v>8</v>
      </c>
      <c r="P463">
        <v>119</v>
      </c>
      <c r="Q463">
        <v>86</v>
      </c>
    </row>
    <row r="464" spans="1:17" x14ac:dyDescent="0.25">
      <c r="A464">
        <v>225</v>
      </c>
      <c r="B464">
        <v>95</v>
      </c>
      <c r="D464">
        <v>108</v>
      </c>
      <c r="E464">
        <v>93</v>
      </c>
      <c r="G464">
        <v>413</v>
      </c>
      <c r="H464">
        <v>10</v>
      </c>
      <c r="J464">
        <v>76</v>
      </c>
      <c r="K464">
        <v>45</v>
      </c>
      <c r="P464">
        <v>119</v>
      </c>
      <c r="Q464">
        <v>483</v>
      </c>
    </row>
    <row r="465" spans="1:17" x14ac:dyDescent="0.25">
      <c r="A465">
        <v>226</v>
      </c>
      <c r="B465">
        <v>7</v>
      </c>
      <c r="D465">
        <v>108</v>
      </c>
      <c r="E465">
        <v>20</v>
      </c>
      <c r="G465">
        <v>414</v>
      </c>
      <c r="H465">
        <v>10</v>
      </c>
      <c r="J465">
        <v>76</v>
      </c>
      <c r="K465">
        <v>97</v>
      </c>
      <c r="P465">
        <v>120</v>
      </c>
      <c r="Q465">
        <v>9</v>
      </c>
    </row>
    <row r="466" spans="1:17" x14ac:dyDescent="0.25">
      <c r="A466">
        <v>226</v>
      </c>
      <c r="B466">
        <v>11</v>
      </c>
      <c r="D466">
        <v>108</v>
      </c>
      <c r="E466">
        <v>131</v>
      </c>
      <c r="G466">
        <v>415</v>
      </c>
      <c r="H466">
        <v>10</v>
      </c>
      <c r="J466">
        <v>77</v>
      </c>
      <c r="K466">
        <v>39</v>
      </c>
      <c r="P466">
        <v>120</v>
      </c>
      <c r="Q466">
        <v>121</v>
      </c>
    </row>
    <row r="467" spans="1:17" x14ac:dyDescent="0.25">
      <c r="A467">
        <v>226</v>
      </c>
      <c r="B467">
        <v>95</v>
      </c>
      <c r="D467">
        <v>108</v>
      </c>
      <c r="E467">
        <v>132</v>
      </c>
      <c r="G467">
        <v>416</v>
      </c>
      <c r="H467">
        <v>10</v>
      </c>
      <c r="J467">
        <v>77</v>
      </c>
      <c r="K467">
        <v>50</v>
      </c>
      <c r="P467">
        <v>121</v>
      </c>
      <c r="Q467">
        <v>9</v>
      </c>
    </row>
    <row r="468" spans="1:17" x14ac:dyDescent="0.25">
      <c r="A468">
        <v>226</v>
      </c>
      <c r="B468">
        <v>141</v>
      </c>
      <c r="D468">
        <v>109</v>
      </c>
      <c r="E468">
        <v>364</v>
      </c>
      <c r="G468">
        <v>417</v>
      </c>
      <c r="H468">
        <v>10</v>
      </c>
      <c r="J468">
        <v>77</v>
      </c>
      <c r="K468">
        <v>4</v>
      </c>
      <c r="P468">
        <v>121</v>
      </c>
      <c r="Q468">
        <v>122</v>
      </c>
    </row>
    <row r="469" spans="1:17" x14ac:dyDescent="0.25">
      <c r="A469">
        <v>227</v>
      </c>
      <c r="B469">
        <v>7</v>
      </c>
      <c r="D469">
        <v>109</v>
      </c>
      <c r="E469">
        <v>123</v>
      </c>
      <c r="G469">
        <v>418</v>
      </c>
      <c r="H469">
        <v>10</v>
      </c>
      <c r="J469">
        <v>77</v>
      </c>
      <c r="K469">
        <v>67</v>
      </c>
      <c r="P469">
        <v>122</v>
      </c>
      <c r="Q469">
        <v>9</v>
      </c>
    </row>
    <row r="470" spans="1:17" x14ac:dyDescent="0.25">
      <c r="A470">
        <v>227</v>
      </c>
      <c r="B470">
        <v>11</v>
      </c>
      <c r="D470">
        <v>109</v>
      </c>
      <c r="E470">
        <v>90</v>
      </c>
      <c r="G470">
        <v>419</v>
      </c>
      <c r="H470">
        <v>10</v>
      </c>
      <c r="J470">
        <v>78</v>
      </c>
      <c r="K470">
        <v>39</v>
      </c>
      <c r="P470">
        <v>122</v>
      </c>
      <c r="Q470">
        <v>123</v>
      </c>
    </row>
    <row r="471" spans="1:17" x14ac:dyDescent="0.25">
      <c r="A471">
        <v>228</v>
      </c>
      <c r="B471">
        <v>7</v>
      </c>
      <c r="D471">
        <v>109</v>
      </c>
      <c r="E471">
        <v>20</v>
      </c>
      <c r="G471">
        <v>420</v>
      </c>
      <c r="H471">
        <v>10</v>
      </c>
      <c r="J471">
        <v>78</v>
      </c>
      <c r="K471">
        <v>50</v>
      </c>
      <c r="P471">
        <v>123</v>
      </c>
      <c r="Q471">
        <v>10</v>
      </c>
    </row>
    <row r="472" spans="1:17" x14ac:dyDescent="0.25">
      <c r="A472">
        <v>228</v>
      </c>
      <c r="B472">
        <v>11</v>
      </c>
      <c r="D472">
        <v>109</v>
      </c>
      <c r="E472">
        <v>131</v>
      </c>
      <c r="G472">
        <v>421</v>
      </c>
      <c r="H472">
        <v>10</v>
      </c>
      <c r="J472">
        <v>78</v>
      </c>
      <c r="K472">
        <v>4</v>
      </c>
      <c r="P472">
        <v>123</v>
      </c>
      <c r="Q472">
        <v>124</v>
      </c>
    </row>
    <row r="473" spans="1:17" x14ac:dyDescent="0.25">
      <c r="A473">
        <v>229</v>
      </c>
      <c r="B473">
        <v>7</v>
      </c>
      <c r="D473">
        <v>109</v>
      </c>
      <c r="E473">
        <v>132</v>
      </c>
      <c r="G473">
        <v>422</v>
      </c>
      <c r="H473">
        <v>10</v>
      </c>
      <c r="J473">
        <v>78</v>
      </c>
      <c r="K473">
        <v>27</v>
      </c>
      <c r="P473">
        <v>124</v>
      </c>
      <c r="Q473">
        <v>10</v>
      </c>
    </row>
    <row r="474" spans="1:17" x14ac:dyDescent="0.25">
      <c r="A474">
        <v>229</v>
      </c>
      <c r="B474">
        <v>11</v>
      </c>
      <c r="D474">
        <v>110</v>
      </c>
      <c r="E474">
        <v>364</v>
      </c>
      <c r="G474">
        <v>423</v>
      </c>
      <c r="H474">
        <v>10</v>
      </c>
      <c r="J474">
        <v>78</v>
      </c>
      <c r="K474">
        <v>17</v>
      </c>
      <c r="P474">
        <v>124</v>
      </c>
      <c r="Q474">
        <v>125</v>
      </c>
    </row>
    <row r="475" spans="1:17" x14ac:dyDescent="0.25">
      <c r="A475">
        <v>230</v>
      </c>
      <c r="B475">
        <v>55</v>
      </c>
      <c r="D475">
        <v>110</v>
      </c>
      <c r="E475">
        <v>123</v>
      </c>
      <c r="G475">
        <v>424</v>
      </c>
      <c r="H475">
        <v>10</v>
      </c>
      <c r="J475">
        <v>78</v>
      </c>
      <c r="K475">
        <v>67</v>
      </c>
      <c r="P475">
        <v>125</v>
      </c>
      <c r="Q475">
        <v>10</v>
      </c>
    </row>
    <row r="476" spans="1:17" x14ac:dyDescent="0.25">
      <c r="A476">
        <v>230</v>
      </c>
      <c r="B476">
        <v>11</v>
      </c>
      <c r="D476">
        <v>110</v>
      </c>
      <c r="E476">
        <v>90</v>
      </c>
      <c r="G476">
        <v>425</v>
      </c>
      <c r="H476">
        <v>10</v>
      </c>
      <c r="J476">
        <v>78</v>
      </c>
      <c r="K476">
        <v>111</v>
      </c>
      <c r="P476">
        <v>125</v>
      </c>
      <c r="Q476">
        <v>11</v>
      </c>
    </row>
    <row r="477" spans="1:17" x14ac:dyDescent="0.25">
      <c r="A477">
        <v>230</v>
      </c>
      <c r="B477">
        <v>141</v>
      </c>
      <c r="D477">
        <v>110</v>
      </c>
      <c r="E477">
        <v>20</v>
      </c>
      <c r="G477">
        <v>426</v>
      </c>
      <c r="H477">
        <v>10</v>
      </c>
      <c r="J477">
        <v>78</v>
      </c>
      <c r="K477">
        <v>136</v>
      </c>
      <c r="P477">
        <v>126</v>
      </c>
      <c r="Q477">
        <v>10</v>
      </c>
    </row>
    <row r="478" spans="1:17" x14ac:dyDescent="0.25">
      <c r="A478">
        <v>231</v>
      </c>
      <c r="B478">
        <v>55</v>
      </c>
      <c r="D478">
        <v>110</v>
      </c>
      <c r="E478">
        <v>131</v>
      </c>
      <c r="G478">
        <v>427</v>
      </c>
      <c r="H478">
        <v>10</v>
      </c>
      <c r="J478">
        <v>79</v>
      </c>
      <c r="K478">
        <v>39</v>
      </c>
      <c r="P478">
        <v>126</v>
      </c>
      <c r="Q478">
        <v>11</v>
      </c>
    </row>
    <row r="479" spans="1:17" x14ac:dyDescent="0.25">
      <c r="A479">
        <v>231</v>
      </c>
      <c r="B479">
        <v>11</v>
      </c>
      <c r="D479">
        <v>110</v>
      </c>
      <c r="E479">
        <v>132</v>
      </c>
      <c r="G479">
        <v>428</v>
      </c>
      <c r="H479">
        <v>10</v>
      </c>
      <c r="J479">
        <v>79</v>
      </c>
      <c r="K479">
        <v>4</v>
      </c>
      <c r="P479">
        <v>127</v>
      </c>
      <c r="Q479">
        <v>10</v>
      </c>
    </row>
    <row r="480" spans="1:17" x14ac:dyDescent="0.25">
      <c r="A480">
        <v>231</v>
      </c>
      <c r="B480">
        <v>141</v>
      </c>
      <c r="D480">
        <v>111</v>
      </c>
      <c r="E480">
        <v>364</v>
      </c>
      <c r="G480">
        <v>429</v>
      </c>
      <c r="H480">
        <v>10</v>
      </c>
      <c r="J480">
        <v>79</v>
      </c>
      <c r="K480">
        <v>116</v>
      </c>
      <c r="P480">
        <v>127</v>
      </c>
      <c r="Q480">
        <v>11</v>
      </c>
    </row>
    <row r="481" spans="1:17" x14ac:dyDescent="0.25">
      <c r="A481">
        <v>232</v>
      </c>
      <c r="B481">
        <v>7</v>
      </c>
      <c r="D481">
        <v>111</v>
      </c>
      <c r="E481">
        <v>123</v>
      </c>
      <c r="G481">
        <v>430</v>
      </c>
      <c r="H481">
        <v>10</v>
      </c>
      <c r="J481">
        <v>79</v>
      </c>
      <c r="K481">
        <v>153</v>
      </c>
      <c r="P481">
        <v>128</v>
      </c>
      <c r="Q481">
        <v>107</v>
      </c>
    </row>
    <row r="482" spans="1:17" x14ac:dyDescent="0.25">
      <c r="A482">
        <v>232</v>
      </c>
      <c r="B482">
        <v>102</v>
      </c>
      <c r="D482">
        <v>111</v>
      </c>
      <c r="E482">
        <v>90</v>
      </c>
      <c r="G482">
        <v>431</v>
      </c>
      <c r="H482">
        <v>10</v>
      </c>
      <c r="J482">
        <v>79</v>
      </c>
      <c r="K482">
        <v>43</v>
      </c>
      <c r="P482">
        <v>129</v>
      </c>
      <c r="Q482">
        <v>12</v>
      </c>
    </row>
    <row r="483" spans="1:17" x14ac:dyDescent="0.25">
      <c r="A483">
        <v>232</v>
      </c>
      <c r="B483">
        <v>44</v>
      </c>
      <c r="D483">
        <v>111</v>
      </c>
      <c r="E483">
        <v>20</v>
      </c>
      <c r="G483">
        <v>432</v>
      </c>
      <c r="H483">
        <v>10</v>
      </c>
      <c r="J483">
        <v>80</v>
      </c>
      <c r="K483">
        <v>39</v>
      </c>
      <c r="P483">
        <v>129</v>
      </c>
      <c r="Q483">
        <v>13</v>
      </c>
    </row>
    <row r="484" spans="1:17" x14ac:dyDescent="0.25">
      <c r="A484">
        <v>233</v>
      </c>
      <c r="B484">
        <v>7</v>
      </c>
      <c r="D484">
        <v>111</v>
      </c>
      <c r="E484">
        <v>131</v>
      </c>
      <c r="G484">
        <v>433</v>
      </c>
      <c r="H484">
        <v>10</v>
      </c>
      <c r="J484">
        <v>80</v>
      </c>
      <c r="K484">
        <v>4</v>
      </c>
      <c r="P484">
        <v>130</v>
      </c>
      <c r="Q484">
        <v>127</v>
      </c>
    </row>
    <row r="485" spans="1:17" x14ac:dyDescent="0.25">
      <c r="A485">
        <v>233</v>
      </c>
      <c r="B485">
        <v>79</v>
      </c>
      <c r="D485">
        <v>111</v>
      </c>
      <c r="E485">
        <v>132</v>
      </c>
      <c r="G485">
        <v>434</v>
      </c>
      <c r="H485">
        <v>1</v>
      </c>
      <c r="J485">
        <v>80</v>
      </c>
      <c r="K485">
        <v>116</v>
      </c>
      <c r="P485">
        <v>130</v>
      </c>
      <c r="Q485">
        <v>128</v>
      </c>
    </row>
    <row r="486" spans="1:17" x14ac:dyDescent="0.25">
      <c r="A486">
        <v>234</v>
      </c>
      <c r="B486">
        <v>7</v>
      </c>
      <c r="D486">
        <v>112</v>
      </c>
      <c r="E486">
        <v>321</v>
      </c>
      <c r="G486">
        <v>435</v>
      </c>
      <c r="H486">
        <v>1</v>
      </c>
      <c r="J486">
        <v>80</v>
      </c>
      <c r="K486">
        <v>153</v>
      </c>
      <c r="P486">
        <v>131</v>
      </c>
      <c r="Q486">
        <v>129</v>
      </c>
    </row>
    <row r="487" spans="1:17" x14ac:dyDescent="0.25">
      <c r="A487">
        <v>234</v>
      </c>
      <c r="B487">
        <v>79</v>
      </c>
      <c r="D487">
        <v>112</v>
      </c>
      <c r="E487">
        <v>561</v>
      </c>
      <c r="G487">
        <v>436</v>
      </c>
      <c r="H487">
        <v>1</v>
      </c>
      <c r="J487">
        <v>80</v>
      </c>
      <c r="K487">
        <v>43</v>
      </c>
      <c r="P487">
        <v>131</v>
      </c>
      <c r="Q487">
        <v>130</v>
      </c>
    </row>
    <row r="488" spans="1:17" x14ac:dyDescent="0.25">
      <c r="A488">
        <v>235</v>
      </c>
      <c r="B488">
        <v>55</v>
      </c>
      <c r="D488">
        <v>113</v>
      </c>
      <c r="E488">
        <v>374</v>
      </c>
      <c r="G488">
        <v>437</v>
      </c>
      <c r="H488">
        <v>1</v>
      </c>
      <c r="J488">
        <v>81</v>
      </c>
      <c r="K488">
        <v>39</v>
      </c>
      <c r="P488">
        <v>132</v>
      </c>
      <c r="Q488">
        <v>129</v>
      </c>
    </row>
    <row r="489" spans="1:17" x14ac:dyDescent="0.25">
      <c r="A489">
        <v>235</v>
      </c>
      <c r="B489">
        <v>69</v>
      </c>
      <c r="D489">
        <v>113</v>
      </c>
      <c r="E489">
        <v>1</v>
      </c>
      <c r="G489">
        <v>438</v>
      </c>
      <c r="H489">
        <v>1</v>
      </c>
      <c r="J489">
        <v>81</v>
      </c>
      <c r="K489">
        <v>4</v>
      </c>
      <c r="P489">
        <v>132</v>
      </c>
      <c r="Q489">
        <v>131</v>
      </c>
    </row>
    <row r="490" spans="1:17" x14ac:dyDescent="0.25">
      <c r="A490">
        <v>236</v>
      </c>
      <c r="B490">
        <v>55</v>
      </c>
      <c r="D490">
        <v>114</v>
      </c>
      <c r="E490">
        <v>331</v>
      </c>
      <c r="G490">
        <v>439</v>
      </c>
      <c r="H490">
        <v>1</v>
      </c>
      <c r="J490">
        <v>81</v>
      </c>
      <c r="K490">
        <v>116</v>
      </c>
      <c r="P490">
        <v>133</v>
      </c>
      <c r="Q490">
        <v>132</v>
      </c>
    </row>
    <row r="491" spans="1:17" x14ac:dyDescent="0.25">
      <c r="A491">
        <v>236</v>
      </c>
      <c r="B491">
        <v>98</v>
      </c>
      <c r="D491">
        <v>114</v>
      </c>
      <c r="E491">
        <v>15</v>
      </c>
      <c r="G491">
        <v>440</v>
      </c>
      <c r="H491">
        <v>1</v>
      </c>
      <c r="J491">
        <v>81</v>
      </c>
      <c r="K491">
        <v>153</v>
      </c>
      <c r="P491">
        <v>134</v>
      </c>
      <c r="Q491">
        <v>133</v>
      </c>
    </row>
    <row r="492" spans="1:17" x14ac:dyDescent="0.25">
      <c r="A492">
        <v>236</v>
      </c>
      <c r="B492">
        <v>127</v>
      </c>
      <c r="D492">
        <v>114</v>
      </c>
      <c r="E492">
        <v>16</v>
      </c>
      <c r="G492">
        <v>441</v>
      </c>
      <c r="H492">
        <v>1</v>
      </c>
      <c r="J492">
        <v>81</v>
      </c>
      <c r="K492">
        <v>43</v>
      </c>
      <c r="P492">
        <v>135</v>
      </c>
      <c r="Q492">
        <v>134</v>
      </c>
    </row>
    <row r="493" spans="1:17" x14ac:dyDescent="0.25">
      <c r="A493">
        <v>237</v>
      </c>
      <c r="B493">
        <v>55</v>
      </c>
      <c r="D493">
        <v>114</v>
      </c>
      <c r="E493">
        <v>17</v>
      </c>
      <c r="G493">
        <v>442</v>
      </c>
      <c r="H493">
        <v>1</v>
      </c>
      <c r="J493">
        <v>82</v>
      </c>
      <c r="K493">
        <v>39</v>
      </c>
      <c r="P493">
        <v>136</v>
      </c>
      <c r="Q493">
        <v>135</v>
      </c>
    </row>
    <row r="494" spans="1:17" x14ac:dyDescent="0.25">
      <c r="A494">
        <v>237</v>
      </c>
      <c r="B494">
        <v>59</v>
      </c>
      <c r="D494">
        <v>114</v>
      </c>
      <c r="E494">
        <v>18</v>
      </c>
      <c r="G494">
        <v>443</v>
      </c>
      <c r="H494">
        <v>1</v>
      </c>
      <c r="J494">
        <v>82</v>
      </c>
      <c r="K494">
        <v>4</v>
      </c>
      <c r="P494">
        <v>136</v>
      </c>
      <c r="Q494">
        <v>136</v>
      </c>
    </row>
    <row r="495" spans="1:17" x14ac:dyDescent="0.25">
      <c r="A495">
        <v>238</v>
      </c>
      <c r="B495">
        <v>55</v>
      </c>
      <c r="D495">
        <v>114</v>
      </c>
      <c r="E495">
        <v>25</v>
      </c>
      <c r="G495">
        <v>444</v>
      </c>
      <c r="H495">
        <v>1</v>
      </c>
      <c r="J495">
        <v>82</v>
      </c>
      <c r="K495">
        <v>62</v>
      </c>
      <c r="P495">
        <v>137</v>
      </c>
      <c r="Q495">
        <v>138</v>
      </c>
    </row>
    <row r="496" spans="1:17" x14ac:dyDescent="0.25">
      <c r="A496">
        <v>238</v>
      </c>
      <c r="B496">
        <v>59</v>
      </c>
      <c r="D496">
        <v>114</v>
      </c>
      <c r="E496">
        <v>26</v>
      </c>
      <c r="G496">
        <v>445</v>
      </c>
      <c r="H496">
        <v>1</v>
      </c>
      <c r="J496">
        <v>82</v>
      </c>
      <c r="K496">
        <v>116</v>
      </c>
      <c r="P496">
        <v>138</v>
      </c>
      <c r="Q496">
        <v>139</v>
      </c>
    </row>
    <row r="497" spans="1:17" x14ac:dyDescent="0.25">
      <c r="A497">
        <v>239</v>
      </c>
      <c r="B497">
        <v>55</v>
      </c>
      <c r="D497">
        <v>114</v>
      </c>
      <c r="E497">
        <v>374</v>
      </c>
      <c r="G497">
        <v>446</v>
      </c>
      <c r="H497">
        <v>1</v>
      </c>
      <c r="J497">
        <v>82</v>
      </c>
      <c r="K497">
        <v>153</v>
      </c>
      <c r="P497">
        <v>139</v>
      </c>
      <c r="Q497">
        <v>140</v>
      </c>
    </row>
    <row r="498" spans="1:17" x14ac:dyDescent="0.25">
      <c r="A498">
        <v>239</v>
      </c>
      <c r="B498">
        <v>13</v>
      </c>
      <c r="D498">
        <v>115</v>
      </c>
      <c r="E498">
        <v>138</v>
      </c>
      <c r="G498">
        <v>447</v>
      </c>
      <c r="H498">
        <v>3</v>
      </c>
      <c r="J498">
        <v>82</v>
      </c>
      <c r="K498">
        <v>67</v>
      </c>
      <c r="P498">
        <v>139</v>
      </c>
      <c r="Q498">
        <v>141</v>
      </c>
    </row>
    <row r="499" spans="1:17" x14ac:dyDescent="0.25">
      <c r="A499">
        <v>239</v>
      </c>
      <c r="B499">
        <v>9</v>
      </c>
      <c r="D499">
        <v>115</v>
      </c>
      <c r="E499">
        <v>139</v>
      </c>
      <c r="G499">
        <v>448</v>
      </c>
      <c r="H499">
        <v>3</v>
      </c>
      <c r="J499">
        <v>83</v>
      </c>
      <c r="K499">
        <v>39</v>
      </c>
      <c r="P499">
        <v>140</v>
      </c>
      <c r="Q499">
        <v>140</v>
      </c>
    </row>
    <row r="500" spans="1:17" x14ac:dyDescent="0.25">
      <c r="A500">
        <v>239</v>
      </c>
      <c r="B500">
        <v>59</v>
      </c>
      <c r="D500">
        <v>115</v>
      </c>
      <c r="E500">
        <v>365</v>
      </c>
      <c r="G500">
        <v>449</v>
      </c>
      <c r="H500">
        <v>1</v>
      </c>
      <c r="J500">
        <v>83</v>
      </c>
      <c r="K500">
        <v>4</v>
      </c>
      <c r="P500">
        <v>140</v>
      </c>
      <c r="Q500">
        <v>141</v>
      </c>
    </row>
    <row r="501" spans="1:17" x14ac:dyDescent="0.25">
      <c r="A501">
        <v>239</v>
      </c>
      <c r="B501">
        <v>63</v>
      </c>
      <c r="D501">
        <v>116</v>
      </c>
      <c r="E501">
        <v>138</v>
      </c>
      <c r="G501">
        <v>449</v>
      </c>
      <c r="H501">
        <v>5</v>
      </c>
      <c r="J501">
        <v>83</v>
      </c>
      <c r="K501">
        <v>62</v>
      </c>
      <c r="P501">
        <v>141</v>
      </c>
      <c r="Q501">
        <v>140</v>
      </c>
    </row>
    <row r="502" spans="1:17" x14ac:dyDescent="0.25">
      <c r="A502">
        <v>240</v>
      </c>
      <c r="B502">
        <v>7</v>
      </c>
      <c r="D502">
        <v>116</v>
      </c>
      <c r="E502">
        <v>139</v>
      </c>
      <c r="G502">
        <v>450</v>
      </c>
      <c r="H502">
        <v>1</v>
      </c>
      <c r="J502">
        <v>83</v>
      </c>
      <c r="K502">
        <v>116</v>
      </c>
      <c r="P502">
        <v>141</v>
      </c>
      <c r="Q502">
        <v>141</v>
      </c>
    </row>
    <row r="503" spans="1:17" x14ac:dyDescent="0.25">
      <c r="A503">
        <v>241</v>
      </c>
      <c r="B503">
        <v>7</v>
      </c>
      <c r="D503">
        <v>116</v>
      </c>
      <c r="E503">
        <v>365</v>
      </c>
      <c r="G503">
        <v>450</v>
      </c>
      <c r="H503">
        <v>5</v>
      </c>
      <c r="J503">
        <v>83</v>
      </c>
      <c r="K503">
        <v>153</v>
      </c>
      <c r="P503">
        <v>141</v>
      </c>
      <c r="Q503">
        <v>142</v>
      </c>
    </row>
    <row r="504" spans="1:17" x14ac:dyDescent="0.25">
      <c r="A504">
        <v>242</v>
      </c>
      <c r="B504">
        <v>7</v>
      </c>
      <c r="D504">
        <v>117</v>
      </c>
      <c r="E504">
        <v>140</v>
      </c>
      <c r="G504">
        <v>451</v>
      </c>
      <c r="H504">
        <v>3</v>
      </c>
      <c r="J504">
        <v>83</v>
      </c>
      <c r="K504">
        <v>67</v>
      </c>
      <c r="P504">
        <v>142</v>
      </c>
      <c r="Q504">
        <v>140</v>
      </c>
    </row>
    <row r="505" spans="1:17" x14ac:dyDescent="0.25">
      <c r="A505">
        <v>242</v>
      </c>
      <c r="B505">
        <v>13</v>
      </c>
      <c r="D505">
        <v>117</v>
      </c>
      <c r="E505">
        <v>379</v>
      </c>
      <c r="G505">
        <v>452</v>
      </c>
      <c r="H505">
        <v>10</v>
      </c>
      <c r="J505">
        <v>84</v>
      </c>
      <c r="K505">
        <v>39</v>
      </c>
      <c r="P505">
        <v>142</v>
      </c>
      <c r="Q505">
        <v>141</v>
      </c>
    </row>
    <row r="506" spans="1:17" x14ac:dyDescent="0.25">
      <c r="A506">
        <v>242</v>
      </c>
      <c r="B506">
        <v>9</v>
      </c>
      <c r="D506">
        <v>118</v>
      </c>
      <c r="E506">
        <v>141</v>
      </c>
      <c r="G506">
        <v>453</v>
      </c>
      <c r="H506">
        <v>10</v>
      </c>
      <c r="J506">
        <v>84</v>
      </c>
      <c r="K506">
        <v>4</v>
      </c>
      <c r="P506">
        <v>142</v>
      </c>
      <c r="Q506">
        <v>142</v>
      </c>
    </row>
    <row r="507" spans="1:17" x14ac:dyDescent="0.25">
      <c r="A507">
        <v>242</v>
      </c>
      <c r="B507">
        <v>59</v>
      </c>
      <c r="D507">
        <v>118</v>
      </c>
      <c r="E507">
        <v>142</v>
      </c>
      <c r="G507">
        <v>454</v>
      </c>
      <c r="H507">
        <v>10</v>
      </c>
      <c r="J507">
        <v>84</v>
      </c>
      <c r="K507">
        <v>62</v>
      </c>
      <c r="P507">
        <v>143</v>
      </c>
      <c r="Q507">
        <v>143</v>
      </c>
    </row>
    <row r="508" spans="1:17" x14ac:dyDescent="0.25">
      <c r="A508">
        <v>242</v>
      </c>
      <c r="B508">
        <v>121</v>
      </c>
      <c r="D508">
        <v>118</v>
      </c>
      <c r="E508">
        <v>374</v>
      </c>
      <c r="G508">
        <v>455</v>
      </c>
      <c r="H508">
        <v>10</v>
      </c>
      <c r="J508">
        <v>84</v>
      </c>
      <c r="K508">
        <v>116</v>
      </c>
      <c r="P508">
        <v>144</v>
      </c>
      <c r="Q508">
        <v>144</v>
      </c>
    </row>
    <row r="509" spans="1:17" x14ac:dyDescent="0.25">
      <c r="A509">
        <v>243</v>
      </c>
      <c r="B509">
        <v>7</v>
      </c>
      <c r="D509">
        <v>118</v>
      </c>
      <c r="E509">
        <v>380</v>
      </c>
      <c r="G509">
        <v>456</v>
      </c>
      <c r="H509">
        <v>10</v>
      </c>
      <c r="J509">
        <v>84</v>
      </c>
      <c r="K509">
        <v>153</v>
      </c>
      <c r="P509">
        <v>145</v>
      </c>
      <c r="Q509">
        <v>145</v>
      </c>
    </row>
    <row r="510" spans="1:17" x14ac:dyDescent="0.25">
      <c r="A510">
        <v>243</v>
      </c>
      <c r="B510">
        <v>13</v>
      </c>
      <c r="D510">
        <v>119</v>
      </c>
      <c r="E510">
        <v>143</v>
      </c>
      <c r="G510">
        <v>457</v>
      </c>
      <c r="H510">
        <v>10</v>
      </c>
      <c r="J510">
        <v>84</v>
      </c>
      <c r="K510">
        <v>67</v>
      </c>
      <c r="P510">
        <v>145</v>
      </c>
      <c r="Q510">
        <v>146</v>
      </c>
    </row>
    <row r="511" spans="1:17" x14ac:dyDescent="0.25">
      <c r="A511">
        <v>243</v>
      </c>
      <c r="B511">
        <v>30</v>
      </c>
      <c r="D511">
        <v>119</v>
      </c>
      <c r="E511">
        <v>381</v>
      </c>
      <c r="G511">
        <v>458</v>
      </c>
      <c r="H511">
        <v>10</v>
      </c>
      <c r="J511">
        <v>85</v>
      </c>
      <c r="K511">
        <v>39</v>
      </c>
      <c r="P511">
        <v>146</v>
      </c>
      <c r="Q511">
        <v>147</v>
      </c>
    </row>
    <row r="512" spans="1:17" x14ac:dyDescent="0.25">
      <c r="A512">
        <v>243</v>
      </c>
      <c r="B512">
        <v>59</v>
      </c>
      <c r="D512">
        <v>119</v>
      </c>
      <c r="E512">
        <v>382</v>
      </c>
      <c r="G512">
        <v>459</v>
      </c>
      <c r="H512">
        <v>10</v>
      </c>
      <c r="J512">
        <v>85</v>
      </c>
      <c r="K512">
        <v>4</v>
      </c>
      <c r="P512">
        <v>147</v>
      </c>
      <c r="Q512">
        <v>148</v>
      </c>
    </row>
    <row r="513" spans="1:17" x14ac:dyDescent="0.25">
      <c r="A513">
        <v>243</v>
      </c>
      <c r="B513">
        <v>82</v>
      </c>
      <c r="D513">
        <v>120</v>
      </c>
      <c r="E513">
        <v>374</v>
      </c>
      <c r="G513">
        <v>460</v>
      </c>
      <c r="H513">
        <v>10</v>
      </c>
      <c r="J513">
        <v>85</v>
      </c>
      <c r="K513">
        <v>62</v>
      </c>
      <c r="P513">
        <v>148</v>
      </c>
      <c r="Q513">
        <v>33</v>
      </c>
    </row>
    <row r="514" spans="1:17" x14ac:dyDescent="0.25">
      <c r="A514">
        <v>244</v>
      </c>
      <c r="B514">
        <v>7</v>
      </c>
      <c r="D514">
        <v>120</v>
      </c>
      <c r="E514">
        <v>9</v>
      </c>
      <c r="G514">
        <v>461</v>
      </c>
      <c r="H514">
        <v>10</v>
      </c>
      <c r="J514">
        <v>85</v>
      </c>
      <c r="K514">
        <v>40</v>
      </c>
      <c r="P514">
        <v>149</v>
      </c>
      <c r="Q514">
        <v>37</v>
      </c>
    </row>
    <row r="515" spans="1:17" x14ac:dyDescent="0.25">
      <c r="A515">
        <v>244</v>
      </c>
      <c r="B515">
        <v>69</v>
      </c>
      <c r="D515">
        <v>120</v>
      </c>
      <c r="E515">
        <v>398</v>
      </c>
      <c r="G515">
        <v>462</v>
      </c>
      <c r="H515">
        <v>10</v>
      </c>
      <c r="J515">
        <v>85</v>
      </c>
      <c r="K515">
        <v>43</v>
      </c>
      <c r="P515">
        <v>149</v>
      </c>
      <c r="Q515">
        <v>149</v>
      </c>
    </row>
    <row r="516" spans="1:17" x14ac:dyDescent="0.25">
      <c r="A516">
        <v>245</v>
      </c>
      <c r="B516">
        <v>7</v>
      </c>
      <c r="D516">
        <v>121</v>
      </c>
      <c r="E516">
        <v>1</v>
      </c>
      <c r="G516">
        <v>463</v>
      </c>
      <c r="H516">
        <v>10</v>
      </c>
      <c r="J516">
        <v>85</v>
      </c>
      <c r="K516">
        <v>3</v>
      </c>
      <c r="P516">
        <v>150</v>
      </c>
      <c r="Q516">
        <v>37</v>
      </c>
    </row>
    <row r="517" spans="1:17" x14ac:dyDescent="0.25">
      <c r="A517">
        <v>245</v>
      </c>
      <c r="B517">
        <v>69</v>
      </c>
      <c r="D517">
        <v>121</v>
      </c>
      <c r="E517">
        <v>10</v>
      </c>
      <c r="G517">
        <v>464</v>
      </c>
      <c r="H517">
        <v>10</v>
      </c>
      <c r="J517">
        <v>85</v>
      </c>
      <c r="K517">
        <v>17</v>
      </c>
      <c r="P517">
        <v>150</v>
      </c>
      <c r="Q517">
        <v>149</v>
      </c>
    </row>
    <row r="518" spans="1:17" x14ac:dyDescent="0.25">
      <c r="A518">
        <v>246</v>
      </c>
      <c r="B518">
        <v>55</v>
      </c>
      <c r="D518">
        <v>121</v>
      </c>
      <c r="E518">
        <v>365</v>
      </c>
      <c r="G518">
        <v>465</v>
      </c>
      <c r="H518">
        <v>10</v>
      </c>
      <c r="J518">
        <v>85</v>
      </c>
      <c r="K518">
        <v>67</v>
      </c>
      <c r="P518">
        <v>151</v>
      </c>
      <c r="Q518">
        <v>37</v>
      </c>
    </row>
    <row r="519" spans="1:17" x14ac:dyDescent="0.25">
      <c r="A519">
        <v>247</v>
      </c>
      <c r="B519">
        <v>55</v>
      </c>
      <c r="D519">
        <v>122</v>
      </c>
      <c r="E519">
        <v>2</v>
      </c>
      <c r="G519">
        <v>466</v>
      </c>
      <c r="H519">
        <v>10</v>
      </c>
      <c r="J519">
        <v>85</v>
      </c>
      <c r="K519">
        <v>75</v>
      </c>
      <c r="P519">
        <v>151</v>
      </c>
      <c r="Q519">
        <v>149</v>
      </c>
    </row>
    <row r="520" spans="1:17" x14ac:dyDescent="0.25">
      <c r="A520">
        <v>247</v>
      </c>
      <c r="B520">
        <v>13</v>
      </c>
      <c r="D520">
        <v>122</v>
      </c>
      <c r="E520">
        <v>374</v>
      </c>
      <c r="G520">
        <v>467</v>
      </c>
      <c r="H520">
        <v>10</v>
      </c>
      <c r="J520">
        <v>86</v>
      </c>
      <c r="K520">
        <v>39</v>
      </c>
      <c r="P520">
        <v>152</v>
      </c>
      <c r="Q520">
        <v>37</v>
      </c>
    </row>
    <row r="521" spans="1:17" x14ac:dyDescent="0.25">
      <c r="A521">
        <v>248</v>
      </c>
      <c r="B521">
        <v>55</v>
      </c>
      <c r="D521">
        <v>123</v>
      </c>
      <c r="E521">
        <v>1</v>
      </c>
      <c r="G521">
        <v>468</v>
      </c>
      <c r="H521">
        <v>10</v>
      </c>
      <c r="J521">
        <v>86</v>
      </c>
      <c r="K521">
        <v>4</v>
      </c>
      <c r="P521">
        <v>152</v>
      </c>
      <c r="Q521">
        <v>40</v>
      </c>
    </row>
    <row r="522" spans="1:17" x14ac:dyDescent="0.25">
      <c r="A522">
        <v>249</v>
      </c>
      <c r="B522">
        <v>55</v>
      </c>
      <c r="D522">
        <v>123</v>
      </c>
      <c r="E522">
        <v>11</v>
      </c>
      <c r="G522">
        <v>469</v>
      </c>
      <c r="H522">
        <v>10</v>
      </c>
      <c r="J522">
        <v>86</v>
      </c>
      <c r="K522">
        <v>62</v>
      </c>
      <c r="P522">
        <v>152</v>
      </c>
      <c r="Q522">
        <v>53</v>
      </c>
    </row>
    <row r="523" spans="1:17" x14ac:dyDescent="0.25">
      <c r="A523">
        <v>250</v>
      </c>
      <c r="B523">
        <v>55</v>
      </c>
      <c r="D523">
        <v>123</v>
      </c>
      <c r="E523">
        <v>367</v>
      </c>
      <c r="G523">
        <v>470</v>
      </c>
      <c r="H523">
        <v>10</v>
      </c>
      <c r="J523">
        <v>86</v>
      </c>
      <c r="K523">
        <v>40</v>
      </c>
      <c r="P523">
        <v>152</v>
      </c>
      <c r="Q523">
        <v>54</v>
      </c>
    </row>
    <row r="524" spans="1:17" x14ac:dyDescent="0.25">
      <c r="A524">
        <v>251</v>
      </c>
      <c r="B524">
        <v>55</v>
      </c>
      <c r="D524">
        <v>124</v>
      </c>
      <c r="E524">
        <v>3</v>
      </c>
      <c r="G524">
        <v>471</v>
      </c>
      <c r="H524">
        <v>10</v>
      </c>
      <c r="J524">
        <v>86</v>
      </c>
      <c r="K524">
        <v>43</v>
      </c>
      <c r="P524">
        <v>153</v>
      </c>
      <c r="Q524">
        <v>37</v>
      </c>
    </row>
    <row r="525" spans="1:17" x14ac:dyDescent="0.25">
      <c r="A525">
        <v>252</v>
      </c>
      <c r="B525">
        <v>55</v>
      </c>
      <c r="D525">
        <v>124</v>
      </c>
      <c r="E525">
        <v>365</v>
      </c>
      <c r="G525">
        <v>472</v>
      </c>
      <c r="H525">
        <v>10</v>
      </c>
      <c r="J525">
        <v>86</v>
      </c>
      <c r="K525">
        <v>3</v>
      </c>
      <c r="P525">
        <v>153</v>
      </c>
      <c r="Q525">
        <v>40</v>
      </c>
    </row>
    <row r="526" spans="1:17" x14ac:dyDescent="0.25">
      <c r="A526">
        <v>252</v>
      </c>
      <c r="B526">
        <v>13</v>
      </c>
      <c r="D526">
        <v>125</v>
      </c>
      <c r="E526">
        <v>1</v>
      </c>
      <c r="G526">
        <v>473</v>
      </c>
      <c r="H526">
        <v>10</v>
      </c>
      <c r="J526">
        <v>86</v>
      </c>
      <c r="K526">
        <v>17</v>
      </c>
      <c r="P526">
        <v>153</v>
      </c>
      <c r="Q526">
        <v>53</v>
      </c>
    </row>
    <row r="527" spans="1:17" x14ac:dyDescent="0.25">
      <c r="A527">
        <v>253</v>
      </c>
      <c r="B527">
        <v>55</v>
      </c>
      <c r="D527">
        <v>125</v>
      </c>
      <c r="E527">
        <v>6</v>
      </c>
      <c r="G527">
        <v>474</v>
      </c>
      <c r="H527">
        <v>10</v>
      </c>
      <c r="J527">
        <v>86</v>
      </c>
      <c r="K527">
        <v>67</v>
      </c>
      <c r="P527">
        <v>153</v>
      </c>
      <c r="Q527">
        <v>54</v>
      </c>
    </row>
    <row r="528" spans="1:17" x14ac:dyDescent="0.25">
      <c r="A528">
        <v>253</v>
      </c>
      <c r="B528">
        <v>13</v>
      </c>
      <c r="D528">
        <v>125</v>
      </c>
      <c r="E528">
        <v>363</v>
      </c>
      <c r="G528">
        <v>475</v>
      </c>
      <c r="H528">
        <v>10</v>
      </c>
      <c r="J528">
        <v>86</v>
      </c>
      <c r="K528">
        <v>75</v>
      </c>
      <c r="P528">
        <v>154</v>
      </c>
      <c r="Q528">
        <v>37</v>
      </c>
    </row>
    <row r="529" spans="1:17" x14ac:dyDescent="0.25">
      <c r="A529">
        <v>254</v>
      </c>
      <c r="B529">
        <v>55</v>
      </c>
      <c r="D529">
        <v>126</v>
      </c>
      <c r="E529">
        <v>1</v>
      </c>
      <c r="G529">
        <v>476</v>
      </c>
      <c r="H529">
        <v>9</v>
      </c>
      <c r="J529">
        <v>87</v>
      </c>
      <c r="K529">
        <v>39</v>
      </c>
      <c r="P529">
        <v>154</v>
      </c>
      <c r="Q529">
        <v>40</v>
      </c>
    </row>
    <row r="530" spans="1:17" x14ac:dyDescent="0.25">
      <c r="A530">
        <v>254</v>
      </c>
      <c r="B530">
        <v>69</v>
      </c>
      <c r="D530">
        <v>126</v>
      </c>
      <c r="E530">
        <v>374</v>
      </c>
      <c r="G530">
        <v>477</v>
      </c>
      <c r="H530">
        <v>9</v>
      </c>
      <c r="J530">
        <v>87</v>
      </c>
      <c r="K530">
        <v>4</v>
      </c>
      <c r="P530">
        <v>154</v>
      </c>
      <c r="Q530">
        <v>53</v>
      </c>
    </row>
    <row r="531" spans="1:17" x14ac:dyDescent="0.25">
      <c r="A531">
        <v>255</v>
      </c>
      <c r="B531">
        <v>55</v>
      </c>
      <c r="D531">
        <v>127</v>
      </c>
      <c r="E531">
        <v>44</v>
      </c>
      <c r="G531">
        <v>478</v>
      </c>
      <c r="H531">
        <v>9</v>
      </c>
      <c r="J531">
        <v>87</v>
      </c>
      <c r="K531">
        <v>62</v>
      </c>
      <c r="P531">
        <v>154</v>
      </c>
      <c r="Q531">
        <v>54</v>
      </c>
    </row>
    <row r="532" spans="1:17" x14ac:dyDescent="0.25">
      <c r="A532">
        <v>255</v>
      </c>
      <c r="B532">
        <v>13</v>
      </c>
      <c r="D532">
        <v>127</v>
      </c>
      <c r="E532">
        <v>374</v>
      </c>
      <c r="G532">
        <v>479</v>
      </c>
      <c r="H532">
        <v>9</v>
      </c>
      <c r="J532">
        <v>87</v>
      </c>
      <c r="K532">
        <v>40</v>
      </c>
      <c r="P532">
        <v>155</v>
      </c>
      <c r="Q532">
        <v>37</v>
      </c>
    </row>
    <row r="533" spans="1:17" x14ac:dyDescent="0.25">
      <c r="A533">
        <v>255</v>
      </c>
      <c r="B533">
        <v>9</v>
      </c>
      <c r="D533">
        <v>128</v>
      </c>
      <c r="E533">
        <v>1</v>
      </c>
      <c r="G533">
        <v>480</v>
      </c>
      <c r="H533">
        <v>9</v>
      </c>
      <c r="J533">
        <v>87</v>
      </c>
      <c r="K533">
        <v>43</v>
      </c>
      <c r="P533">
        <v>155</v>
      </c>
      <c r="Q533">
        <v>40</v>
      </c>
    </row>
    <row r="534" spans="1:17" x14ac:dyDescent="0.25">
      <c r="A534">
        <v>255</v>
      </c>
      <c r="B534">
        <v>30</v>
      </c>
      <c r="D534">
        <v>128</v>
      </c>
      <c r="E534">
        <v>334</v>
      </c>
      <c r="G534">
        <v>481</v>
      </c>
      <c r="H534">
        <v>9</v>
      </c>
      <c r="J534">
        <v>87</v>
      </c>
      <c r="K534">
        <v>3</v>
      </c>
      <c r="P534">
        <v>155</v>
      </c>
      <c r="Q534">
        <v>53</v>
      </c>
    </row>
    <row r="535" spans="1:17" x14ac:dyDescent="0.25">
      <c r="A535">
        <v>255</v>
      </c>
      <c r="B535">
        <v>59</v>
      </c>
      <c r="D535">
        <v>128</v>
      </c>
      <c r="E535">
        <v>335</v>
      </c>
      <c r="G535">
        <v>482</v>
      </c>
      <c r="H535">
        <v>1</v>
      </c>
      <c r="J535">
        <v>87</v>
      </c>
      <c r="K535">
        <v>17</v>
      </c>
      <c r="P535">
        <v>155</v>
      </c>
      <c r="Q535">
        <v>54</v>
      </c>
    </row>
    <row r="536" spans="1:17" x14ac:dyDescent="0.25">
      <c r="A536">
        <v>255</v>
      </c>
      <c r="B536">
        <v>63</v>
      </c>
      <c r="D536">
        <v>128</v>
      </c>
      <c r="E536">
        <v>371</v>
      </c>
      <c r="G536">
        <v>483</v>
      </c>
      <c r="H536">
        <v>1</v>
      </c>
      <c r="J536">
        <v>87</v>
      </c>
      <c r="K536">
        <v>67</v>
      </c>
      <c r="P536">
        <v>155</v>
      </c>
      <c r="Q536">
        <v>151</v>
      </c>
    </row>
    <row r="537" spans="1:17" x14ac:dyDescent="0.25">
      <c r="A537">
        <v>255</v>
      </c>
      <c r="B537">
        <v>82</v>
      </c>
      <c r="D537">
        <v>129</v>
      </c>
      <c r="E537">
        <v>375</v>
      </c>
      <c r="G537">
        <v>484</v>
      </c>
      <c r="H537">
        <v>1</v>
      </c>
      <c r="J537">
        <v>87</v>
      </c>
      <c r="K537">
        <v>75</v>
      </c>
      <c r="P537">
        <v>156</v>
      </c>
      <c r="Q537">
        <v>37</v>
      </c>
    </row>
    <row r="538" spans="1:17" x14ac:dyDescent="0.25">
      <c r="A538">
        <v>256</v>
      </c>
      <c r="B538">
        <v>55</v>
      </c>
      <c r="D538">
        <v>129</v>
      </c>
      <c r="E538">
        <v>4</v>
      </c>
      <c r="G538">
        <v>485</v>
      </c>
      <c r="H538">
        <v>1</v>
      </c>
      <c r="J538">
        <v>88</v>
      </c>
      <c r="K538">
        <v>39</v>
      </c>
      <c r="P538">
        <v>156</v>
      </c>
      <c r="Q538">
        <v>40</v>
      </c>
    </row>
    <row r="539" spans="1:17" x14ac:dyDescent="0.25">
      <c r="A539">
        <v>256</v>
      </c>
      <c r="B539">
        <v>59</v>
      </c>
      <c r="D539">
        <v>130</v>
      </c>
      <c r="E539">
        <v>377</v>
      </c>
      <c r="G539">
        <v>486</v>
      </c>
      <c r="H539">
        <v>3</v>
      </c>
      <c r="J539">
        <v>88</v>
      </c>
      <c r="K539">
        <v>4</v>
      </c>
      <c r="P539">
        <v>156</v>
      </c>
      <c r="Q539">
        <v>53</v>
      </c>
    </row>
    <row r="540" spans="1:17" x14ac:dyDescent="0.25">
      <c r="A540">
        <v>257</v>
      </c>
      <c r="B540">
        <v>7</v>
      </c>
      <c r="D540">
        <v>130</v>
      </c>
      <c r="E540">
        <v>4</v>
      </c>
      <c r="G540">
        <v>487</v>
      </c>
      <c r="H540">
        <v>1</v>
      </c>
      <c r="J540">
        <v>88</v>
      </c>
      <c r="K540">
        <v>27</v>
      </c>
      <c r="P540">
        <v>156</v>
      </c>
      <c r="Q540">
        <v>54</v>
      </c>
    </row>
    <row r="541" spans="1:17" x14ac:dyDescent="0.25">
      <c r="A541">
        <v>257</v>
      </c>
      <c r="B541">
        <v>13</v>
      </c>
      <c r="D541">
        <v>131</v>
      </c>
      <c r="E541">
        <v>1</v>
      </c>
      <c r="G541">
        <v>488</v>
      </c>
      <c r="H541">
        <v>1</v>
      </c>
      <c r="J541">
        <v>88</v>
      </c>
      <c r="K541">
        <v>62</v>
      </c>
      <c r="P541">
        <v>156</v>
      </c>
      <c r="Q541">
        <v>151</v>
      </c>
    </row>
    <row r="542" spans="1:17" x14ac:dyDescent="0.25">
      <c r="A542">
        <v>257</v>
      </c>
      <c r="B542">
        <v>31</v>
      </c>
      <c r="D542">
        <v>131</v>
      </c>
      <c r="E542">
        <v>7</v>
      </c>
      <c r="G542">
        <v>489</v>
      </c>
      <c r="H542">
        <v>1</v>
      </c>
      <c r="J542">
        <v>88</v>
      </c>
      <c r="K542">
        <v>40</v>
      </c>
      <c r="P542">
        <v>157</v>
      </c>
      <c r="Q542">
        <v>37</v>
      </c>
    </row>
    <row r="543" spans="1:17" x14ac:dyDescent="0.25">
      <c r="A543">
        <v>258</v>
      </c>
      <c r="B543">
        <v>7</v>
      </c>
      <c r="D543">
        <v>131</v>
      </c>
      <c r="E543">
        <v>363</v>
      </c>
      <c r="G543">
        <v>490</v>
      </c>
      <c r="H543">
        <v>1</v>
      </c>
      <c r="J543">
        <v>88</v>
      </c>
      <c r="K543">
        <v>43</v>
      </c>
      <c r="P543">
        <v>157</v>
      </c>
      <c r="Q543">
        <v>40</v>
      </c>
    </row>
    <row r="544" spans="1:17" x14ac:dyDescent="0.25">
      <c r="A544">
        <v>258</v>
      </c>
      <c r="B544">
        <v>31</v>
      </c>
      <c r="D544">
        <v>132</v>
      </c>
      <c r="E544">
        <v>2</v>
      </c>
      <c r="G544">
        <v>491</v>
      </c>
      <c r="H544">
        <v>1</v>
      </c>
      <c r="J544">
        <v>88</v>
      </c>
      <c r="K544">
        <v>3</v>
      </c>
      <c r="P544">
        <v>157</v>
      </c>
      <c r="Q544">
        <v>53</v>
      </c>
    </row>
    <row r="545" spans="1:17" x14ac:dyDescent="0.25">
      <c r="A545">
        <v>259</v>
      </c>
      <c r="B545">
        <v>7</v>
      </c>
      <c r="D545">
        <v>132</v>
      </c>
      <c r="E545">
        <v>363</v>
      </c>
      <c r="G545">
        <v>492</v>
      </c>
      <c r="H545">
        <v>6</v>
      </c>
      <c r="J545">
        <v>88</v>
      </c>
      <c r="K545">
        <v>17</v>
      </c>
      <c r="P545">
        <v>157</v>
      </c>
      <c r="Q545">
        <v>54</v>
      </c>
    </row>
    <row r="546" spans="1:17" x14ac:dyDescent="0.25">
      <c r="A546">
        <v>259</v>
      </c>
      <c r="B546">
        <v>30</v>
      </c>
      <c r="D546">
        <v>133</v>
      </c>
      <c r="E546">
        <v>2</v>
      </c>
      <c r="G546">
        <v>493</v>
      </c>
      <c r="H546">
        <v>3</v>
      </c>
      <c r="J546">
        <v>88</v>
      </c>
      <c r="K546">
        <v>67</v>
      </c>
      <c r="P546">
        <v>157</v>
      </c>
      <c r="Q546">
        <v>151</v>
      </c>
    </row>
    <row r="547" spans="1:17" x14ac:dyDescent="0.25">
      <c r="A547">
        <v>260</v>
      </c>
      <c r="B547">
        <v>7</v>
      </c>
      <c r="D547">
        <v>133</v>
      </c>
      <c r="E547">
        <v>374</v>
      </c>
      <c r="G547">
        <v>494</v>
      </c>
      <c r="H547">
        <v>1</v>
      </c>
      <c r="J547">
        <v>88</v>
      </c>
      <c r="K547">
        <v>75</v>
      </c>
      <c r="P547">
        <v>158</v>
      </c>
      <c r="Q547">
        <v>152</v>
      </c>
    </row>
    <row r="548" spans="1:17" x14ac:dyDescent="0.25">
      <c r="A548">
        <v>260</v>
      </c>
      <c r="B548">
        <v>59</v>
      </c>
      <c r="D548">
        <v>134</v>
      </c>
      <c r="E548">
        <v>1</v>
      </c>
      <c r="G548">
        <v>495</v>
      </c>
      <c r="H548">
        <v>3</v>
      </c>
      <c r="J548">
        <v>89</v>
      </c>
      <c r="K548">
        <v>39</v>
      </c>
      <c r="P548">
        <v>158</v>
      </c>
      <c r="Q548">
        <v>153</v>
      </c>
    </row>
    <row r="549" spans="1:17" x14ac:dyDescent="0.25">
      <c r="A549">
        <v>261</v>
      </c>
      <c r="B549">
        <v>55</v>
      </c>
      <c r="D549">
        <v>134</v>
      </c>
      <c r="E549">
        <v>7</v>
      </c>
      <c r="G549">
        <v>496</v>
      </c>
      <c r="H549">
        <v>1</v>
      </c>
      <c r="J549">
        <v>89</v>
      </c>
      <c r="K549">
        <v>4</v>
      </c>
      <c r="P549">
        <v>158</v>
      </c>
      <c r="Q549">
        <v>154</v>
      </c>
    </row>
    <row r="550" spans="1:17" x14ac:dyDescent="0.25">
      <c r="A550">
        <v>261</v>
      </c>
      <c r="B550">
        <v>13</v>
      </c>
      <c r="D550">
        <v>134</v>
      </c>
      <c r="E550">
        <v>363</v>
      </c>
      <c r="G550">
        <v>497</v>
      </c>
      <c r="H550">
        <v>1</v>
      </c>
      <c r="J550">
        <v>89</v>
      </c>
      <c r="K550">
        <v>27</v>
      </c>
      <c r="P550">
        <v>158</v>
      </c>
      <c r="Q550">
        <v>155</v>
      </c>
    </row>
    <row r="551" spans="1:17" x14ac:dyDescent="0.25">
      <c r="A551">
        <v>262</v>
      </c>
      <c r="B551">
        <v>7</v>
      </c>
      <c r="D551">
        <v>135</v>
      </c>
      <c r="E551">
        <v>2</v>
      </c>
      <c r="G551">
        <v>498</v>
      </c>
      <c r="H551">
        <v>3</v>
      </c>
      <c r="J551">
        <v>89</v>
      </c>
      <c r="K551">
        <v>62</v>
      </c>
      <c r="P551">
        <v>158</v>
      </c>
      <c r="Q551">
        <v>156</v>
      </c>
    </row>
    <row r="552" spans="1:17" x14ac:dyDescent="0.25">
      <c r="A552">
        <v>262</v>
      </c>
      <c r="B552">
        <v>13</v>
      </c>
      <c r="D552">
        <v>135</v>
      </c>
      <c r="E552">
        <v>368</v>
      </c>
      <c r="G552">
        <v>499</v>
      </c>
      <c r="H552">
        <v>1</v>
      </c>
      <c r="J552">
        <v>89</v>
      </c>
      <c r="K552">
        <v>40</v>
      </c>
      <c r="P552">
        <v>159</v>
      </c>
      <c r="Q552">
        <v>157</v>
      </c>
    </row>
    <row r="553" spans="1:17" x14ac:dyDescent="0.25">
      <c r="A553">
        <v>262</v>
      </c>
      <c r="B553">
        <v>30</v>
      </c>
      <c r="D553">
        <v>136</v>
      </c>
      <c r="E553">
        <v>2</v>
      </c>
      <c r="G553">
        <v>500</v>
      </c>
      <c r="H553">
        <v>1</v>
      </c>
      <c r="J553">
        <v>89</v>
      </c>
      <c r="K553">
        <v>43</v>
      </c>
      <c r="P553">
        <v>159</v>
      </c>
      <c r="Q553">
        <v>158</v>
      </c>
    </row>
    <row r="554" spans="1:17" x14ac:dyDescent="0.25">
      <c r="A554">
        <v>263</v>
      </c>
      <c r="B554">
        <v>7</v>
      </c>
      <c r="D554">
        <v>136</v>
      </c>
      <c r="E554">
        <v>368</v>
      </c>
      <c r="G554">
        <v>501</v>
      </c>
      <c r="H554">
        <v>1</v>
      </c>
      <c r="J554">
        <v>89</v>
      </c>
      <c r="K554">
        <v>3</v>
      </c>
      <c r="P554">
        <v>159</v>
      </c>
      <c r="Q554">
        <v>159</v>
      </c>
    </row>
    <row r="555" spans="1:17" x14ac:dyDescent="0.25">
      <c r="A555">
        <v>263</v>
      </c>
      <c r="B555">
        <v>5</v>
      </c>
      <c r="D555">
        <v>137</v>
      </c>
      <c r="E555">
        <v>1</v>
      </c>
      <c r="G555">
        <v>502</v>
      </c>
      <c r="H555">
        <v>1</v>
      </c>
      <c r="J555">
        <v>89</v>
      </c>
      <c r="K555">
        <v>17</v>
      </c>
      <c r="P555">
        <v>160</v>
      </c>
      <c r="Q555">
        <v>157</v>
      </c>
    </row>
    <row r="556" spans="1:17" x14ac:dyDescent="0.25">
      <c r="A556">
        <v>263</v>
      </c>
      <c r="B556">
        <v>95</v>
      </c>
      <c r="D556">
        <v>137</v>
      </c>
      <c r="E556">
        <v>12</v>
      </c>
      <c r="G556">
        <v>503</v>
      </c>
      <c r="H556">
        <v>1</v>
      </c>
      <c r="J556">
        <v>89</v>
      </c>
      <c r="K556">
        <v>67</v>
      </c>
      <c r="P556">
        <v>160</v>
      </c>
      <c r="Q556">
        <v>158</v>
      </c>
    </row>
    <row r="557" spans="1:17" x14ac:dyDescent="0.25">
      <c r="A557">
        <v>263</v>
      </c>
      <c r="B557">
        <v>96</v>
      </c>
      <c r="D557">
        <v>137</v>
      </c>
      <c r="E557">
        <v>363</v>
      </c>
      <c r="G557">
        <v>504</v>
      </c>
      <c r="H557">
        <v>1</v>
      </c>
      <c r="J557">
        <v>89</v>
      </c>
      <c r="K557">
        <v>75</v>
      </c>
      <c r="P557">
        <v>160</v>
      </c>
      <c r="Q557">
        <v>159</v>
      </c>
    </row>
    <row r="558" spans="1:17" x14ac:dyDescent="0.25">
      <c r="A558">
        <v>264</v>
      </c>
      <c r="B558">
        <v>7</v>
      </c>
      <c r="D558">
        <v>138</v>
      </c>
      <c r="E558">
        <v>1</v>
      </c>
      <c r="G558">
        <v>505</v>
      </c>
      <c r="H558">
        <v>1</v>
      </c>
      <c r="J558">
        <v>90</v>
      </c>
      <c r="K558">
        <v>39</v>
      </c>
      <c r="P558">
        <v>161</v>
      </c>
      <c r="Q558">
        <v>159</v>
      </c>
    </row>
    <row r="559" spans="1:17" x14ac:dyDescent="0.25">
      <c r="A559">
        <v>264</v>
      </c>
      <c r="B559">
        <v>5</v>
      </c>
      <c r="D559">
        <v>138</v>
      </c>
      <c r="E559">
        <v>12</v>
      </c>
      <c r="G559">
        <v>506</v>
      </c>
      <c r="H559">
        <v>1</v>
      </c>
      <c r="J559">
        <v>90</v>
      </c>
      <c r="K559">
        <v>4</v>
      </c>
      <c r="P559">
        <v>161</v>
      </c>
      <c r="Q559">
        <v>160</v>
      </c>
    </row>
    <row r="560" spans="1:17" x14ac:dyDescent="0.25">
      <c r="A560">
        <v>264</v>
      </c>
      <c r="B560">
        <v>96</v>
      </c>
      <c r="D560">
        <v>138</v>
      </c>
      <c r="E560">
        <v>363</v>
      </c>
      <c r="G560">
        <v>507</v>
      </c>
      <c r="H560">
        <v>1</v>
      </c>
      <c r="J560">
        <v>90</v>
      </c>
      <c r="K560">
        <v>27</v>
      </c>
      <c r="P560">
        <v>162</v>
      </c>
      <c r="Q560">
        <v>161</v>
      </c>
    </row>
    <row r="561" spans="1:17" x14ac:dyDescent="0.25">
      <c r="A561">
        <v>265</v>
      </c>
      <c r="B561">
        <v>7</v>
      </c>
      <c r="D561">
        <v>139</v>
      </c>
      <c r="E561">
        <v>3</v>
      </c>
      <c r="G561">
        <v>508</v>
      </c>
      <c r="H561">
        <v>1</v>
      </c>
      <c r="J561">
        <v>90</v>
      </c>
      <c r="K561">
        <v>62</v>
      </c>
      <c r="P561">
        <v>162</v>
      </c>
      <c r="Q561">
        <v>162</v>
      </c>
    </row>
    <row r="562" spans="1:17" x14ac:dyDescent="0.25">
      <c r="A562">
        <v>265</v>
      </c>
      <c r="B562">
        <v>5</v>
      </c>
      <c r="D562">
        <v>139</v>
      </c>
      <c r="E562">
        <v>365</v>
      </c>
      <c r="G562">
        <v>509</v>
      </c>
      <c r="H562">
        <v>1</v>
      </c>
      <c r="J562">
        <v>90</v>
      </c>
      <c r="K562">
        <v>40</v>
      </c>
      <c r="P562">
        <v>162</v>
      </c>
      <c r="Q562">
        <v>163</v>
      </c>
    </row>
    <row r="563" spans="1:17" x14ac:dyDescent="0.25">
      <c r="A563">
        <v>265</v>
      </c>
      <c r="B563">
        <v>96</v>
      </c>
      <c r="D563">
        <v>140</v>
      </c>
      <c r="E563">
        <v>11</v>
      </c>
      <c r="G563">
        <v>510</v>
      </c>
      <c r="H563">
        <v>1</v>
      </c>
      <c r="J563">
        <v>90</v>
      </c>
      <c r="K563">
        <v>43</v>
      </c>
      <c r="P563">
        <v>163</v>
      </c>
      <c r="Q563">
        <v>162</v>
      </c>
    </row>
    <row r="564" spans="1:17" x14ac:dyDescent="0.25">
      <c r="A564">
        <v>266</v>
      </c>
      <c r="B564">
        <v>5</v>
      </c>
      <c r="D564">
        <v>140</v>
      </c>
      <c r="E564">
        <v>363</v>
      </c>
      <c r="G564">
        <v>511</v>
      </c>
      <c r="H564">
        <v>1</v>
      </c>
      <c r="J564">
        <v>90</v>
      </c>
      <c r="K564">
        <v>3</v>
      </c>
      <c r="P564">
        <v>163</v>
      </c>
      <c r="Q564">
        <v>163</v>
      </c>
    </row>
    <row r="565" spans="1:17" x14ac:dyDescent="0.25">
      <c r="A565">
        <v>266</v>
      </c>
      <c r="B565">
        <v>96</v>
      </c>
      <c r="D565">
        <v>141</v>
      </c>
      <c r="E565">
        <v>3</v>
      </c>
      <c r="G565">
        <v>512</v>
      </c>
      <c r="H565">
        <v>1</v>
      </c>
      <c r="J565">
        <v>90</v>
      </c>
      <c r="K565">
        <v>17</v>
      </c>
      <c r="P565">
        <v>163</v>
      </c>
      <c r="Q565">
        <v>164</v>
      </c>
    </row>
    <row r="566" spans="1:17" x14ac:dyDescent="0.25">
      <c r="A566">
        <v>266</v>
      </c>
      <c r="B566">
        <v>114</v>
      </c>
      <c r="D566">
        <v>141</v>
      </c>
      <c r="E566">
        <v>365</v>
      </c>
      <c r="G566">
        <v>513</v>
      </c>
      <c r="H566">
        <v>1</v>
      </c>
      <c r="J566">
        <v>90</v>
      </c>
      <c r="K566">
        <v>67</v>
      </c>
      <c r="P566">
        <v>164</v>
      </c>
      <c r="Q566">
        <v>162</v>
      </c>
    </row>
    <row r="567" spans="1:17" x14ac:dyDescent="0.25">
      <c r="A567">
        <v>266</v>
      </c>
      <c r="B567">
        <v>141</v>
      </c>
      <c r="D567">
        <v>142</v>
      </c>
      <c r="E567">
        <v>11</v>
      </c>
      <c r="G567">
        <v>514</v>
      </c>
      <c r="H567">
        <v>1</v>
      </c>
      <c r="J567">
        <v>90</v>
      </c>
      <c r="K567">
        <v>75</v>
      </c>
      <c r="P567">
        <v>164</v>
      </c>
      <c r="Q567">
        <v>163</v>
      </c>
    </row>
    <row r="568" spans="1:17" x14ac:dyDescent="0.25">
      <c r="A568">
        <v>267</v>
      </c>
      <c r="B568">
        <v>55</v>
      </c>
      <c r="D568">
        <v>142</v>
      </c>
      <c r="E568">
        <v>363</v>
      </c>
      <c r="G568">
        <v>515</v>
      </c>
      <c r="H568">
        <v>1</v>
      </c>
      <c r="J568">
        <v>91</v>
      </c>
      <c r="K568">
        <v>39</v>
      </c>
      <c r="P568">
        <v>164</v>
      </c>
      <c r="Q568">
        <v>164</v>
      </c>
    </row>
    <row r="569" spans="1:17" x14ac:dyDescent="0.25">
      <c r="A569">
        <v>267</v>
      </c>
      <c r="B569">
        <v>69</v>
      </c>
      <c r="D569">
        <v>143</v>
      </c>
      <c r="E569">
        <v>1</v>
      </c>
      <c r="G569">
        <v>516</v>
      </c>
      <c r="H569">
        <v>1</v>
      </c>
      <c r="J569">
        <v>91</v>
      </c>
      <c r="K569">
        <v>50</v>
      </c>
      <c r="P569">
        <v>165</v>
      </c>
      <c r="Q569">
        <v>36</v>
      </c>
    </row>
    <row r="570" spans="1:17" x14ac:dyDescent="0.25">
      <c r="A570">
        <v>268</v>
      </c>
      <c r="B570">
        <v>7</v>
      </c>
      <c r="D570">
        <v>143</v>
      </c>
      <c r="E570">
        <v>63</v>
      </c>
      <c r="G570">
        <v>517</v>
      </c>
      <c r="H570">
        <v>1</v>
      </c>
      <c r="J570">
        <v>91</v>
      </c>
      <c r="K570">
        <v>4</v>
      </c>
      <c r="P570">
        <v>165</v>
      </c>
      <c r="Q570">
        <v>165</v>
      </c>
    </row>
    <row r="571" spans="1:17" x14ac:dyDescent="0.25">
      <c r="A571">
        <v>268</v>
      </c>
      <c r="B571">
        <v>13</v>
      </c>
      <c r="D571">
        <v>143</v>
      </c>
      <c r="E571">
        <v>64</v>
      </c>
      <c r="G571">
        <v>518</v>
      </c>
      <c r="H571">
        <v>1</v>
      </c>
      <c r="J571">
        <v>91</v>
      </c>
      <c r="K571">
        <v>62</v>
      </c>
      <c r="P571">
        <v>165</v>
      </c>
      <c r="Q571">
        <v>166</v>
      </c>
    </row>
    <row r="572" spans="1:17" x14ac:dyDescent="0.25">
      <c r="A572">
        <v>268</v>
      </c>
      <c r="B572">
        <v>117</v>
      </c>
      <c r="D572">
        <v>143</v>
      </c>
      <c r="E572">
        <v>363</v>
      </c>
      <c r="G572">
        <v>518</v>
      </c>
      <c r="H572">
        <v>5</v>
      </c>
      <c r="J572">
        <v>92</v>
      </c>
      <c r="K572">
        <v>39</v>
      </c>
      <c r="P572">
        <v>166</v>
      </c>
      <c r="Q572">
        <v>36</v>
      </c>
    </row>
    <row r="573" spans="1:17" x14ac:dyDescent="0.25">
      <c r="A573">
        <v>269</v>
      </c>
      <c r="B573">
        <v>69</v>
      </c>
      <c r="D573">
        <v>144</v>
      </c>
      <c r="E573">
        <v>1</v>
      </c>
      <c r="G573">
        <v>519</v>
      </c>
      <c r="H573">
        <v>1</v>
      </c>
      <c r="J573">
        <v>92</v>
      </c>
      <c r="K573">
        <v>50</v>
      </c>
      <c r="P573">
        <v>166</v>
      </c>
      <c r="Q573">
        <v>165</v>
      </c>
    </row>
    <row r="574" spans="1:17" x14ac:dyDescent="0.25">
      <c r="A574">
        <v>269</v>
      </c>
      <c r="B574">
        <v>95</v>
      </c>
      <c r="D574">
        <v>144</v>
      </c>
      <c r="E574">
        <v>46</v>
      </c>
      <c r="G574">
        <v>519</v>
      </c>
      <c r="H574">
        <v>5</v>
      </c>
      <c r="J574">
        <v>92</v>
      </c>
      <c r="K574">
        <v>4</v>
      </c>
      <c r="P574">
        <v>166</v>
      </c>
      <c r="Q574">
        <v>166</v>
      </c>
    </row>
    <row r="575" spans="1:17" x14ac:dyDescent="0.25">
      <c r="A575">
        <v>270</v>
      </c>
      <c r="B575">
        <v>7</v>
      </c>
      <c r="D575">
        <v>144</v>
      </c>
      <c r="E575">
        <v>363</v>
      </c>
      <c r="G575">
        <v>520</v>
      </c>
      <c r="H575">
        <v>6</v>
      </c>
      <c r="J575">
        <v>92</v>
      </c>
      <c r="K575">
        <v>62</v>
      </c>
      <c r="P575">
        <v>167</v>
      </c>
      <c r="Q575">
        <v>36</v>
      </c>
    </row>
    <row r="576" spans="1:17" x14ac:dyDescent="0.25">
      <c r="A576">
        <v>270</v>
      </c>
      <c r="B576">
        <v>69</v>
      </c>
      <c r="D576">
        <v>145</v>
      </c>
      <c r="E576">
        <v>1</v>
      </c>
      <c r="G576">
        <v>521</v>
      </c>
      <c r="H576">
        <v>6</v>
      </c>
      <c r="J576">
        <v>92</v>
      </c>
      <c r="K576">
        <v>40</v>
      </c>
      <c r="P576">
        <v>167</v>
      </c>
      <c r="Q576">
        <v>165</v>
      </c>
    </row>
    <row r="577" spans="1:17" x14ac:dyDescent="0.25">
      <c r="A577">
        <v>271</v>
      </c>
      <c r="B577">
        <v>55</v>
      </c>
      <c r="D577">
        <v>145</v>
      </c>
      <c r="E577">
        <v>14</v>
      </c>
      <c r="G577">
        <v>522</v>
      </c>
      <c r="H577">
        <v>3</v>
      </c>
      <c r="J577">
        <v>92</v>
      </c>
      <c r="K577">
        <v>41</v>
      </c>
      <c r="P577">
        <v>167</v>
      </c>
      <c r="Q577">
        <v>166</v>
      </c>
    </row>
    <row r="578" spans="1:17" x14ac:dyDescent="0.25">
      <c r="A578">
        <v>271</v>
      </c>
      <c r="B578">
        <v>7</v>
      </c>
      <c r="D578">
        <v>145</v>
      </c>
      <c r="E578">
        <v>363</v>
      </c>
      <c r="G578">
        <v>523</v>
      </c>
      <c r="H578">
        <v>3</v>
      </c>
      <c r="J578">
        <v>93</v>
      </c>
      <c r="K578">
        <v>39</v>
      </c>
      <c r="P578">
        <v>168</v>
      </c>
      <c r="Q578">
        <v>37</v>
      </c>
    </row>
    <row r="579" spans="1:17" x14ac:dyDescent="0.25">
      <c r="A579">
        <v>271</v>
      </c>
      <c r="B579">
        <v>79</v>
      </c>
      <c r="D579">
        <v>146</v>
      </c>
      <c r="E579">
        <v>1</v>
      </c>
      <c r="G579">
        <v>524</v>
      </c>
      <c r="H579">
        <v>10</v>
      </c>
      <c r="J579">
        <v>93</v>
      </c>
      <c r="K579">
        <v>50</v>
      </c>
      <c r="P579">
        <v>168</v>
      </c>
      <c r="Q579">
        <v>167</v>
      </c>
    </row>
    <row r="580" spans="1:17" x14ac:dyDescent="0.25">
      <c r="A580">
        <v>272</v>
      </c>
      <c r="B580">
        <v>55</v>
      </c>
      <c r="D580">
        <v>146</v>
      </c>
      <c r="E580">
        <v>83</v>
      </c>
      <c r="G580">
        <v>525</v>
      </c>
      <c r="H580">
        <v>10</v>
      </c>
      <c r="J580">
        <v>93</v>
      </c>
      <c r="K580">
        <v>4</v>
      </c>
      <c r="P580">
        <v>168</v>
      </c>
      <c r="Q580">
        <v>168</v>
      </c>
    </row>
    <row r="581" spans="1:17" x14ac:dyDescent="0.25">
      <c r="A581">
        <v>272</v>
      </c>
      <c r="B581">
        <v>5</v>
      </c>
      <c r="D581">
        <v>146</v>
      </c>
      <c r="E581">
        <v>363</v>
      </c>
      <c r="G581">
        <v>526</v>
      </c>
      <c r="H581">
        <v>10</v>
      </c>
      <c r="J581">
        <v>93</v>
      </c>
      <c r="K581">
        <v>62</v>
      </c>
      <c r="P581">
        <v>169</v>
      </c>
      <c r="Q581">
        <v>37</v>
      </c>
    </row>
    <row r="582" spans="1:17" x14ac:dyDescent="0.25">
      <c r="A582">
        <v>272</v>
      </c>
      <c r="B582">
        <v>30</v>
      </c>
      <c r="D582">
        <v>147</v>
      </c>
      <c r="E582">
        <v>5</v>
      </c>
      <c r="G582">
        <v>527</v>
      </c>
      <c r="H582">
        <v>10</v>
      </c>
      <c r="J582">
        <v>93</v>
      </c>
      <c r="K582">
        <v>156</v>
      </c>
      <c r="P582">
        <v>169</v>
      </c>
      <c r="Q582">
        <v>167</v>
      </c>
    </row>
    <row r="583" spans="1:17" x14ac:dyDescent="0.25">
      <c r="A583">
        <v>272</v>
      </c>
      <c r="B583">
        <v>53</v>
      </c>
      <c r="D583">
        <v>147</v>
      </c>
      <c r="E583">
        <v>363</v>
      </c>
      <c r="G583">
        <v>528</v>
      </c>
      <c r="H583">
        <v>10</v>
      </c>
      <c r="J583">
        <v>94</v>
      </c>
      <c r="K583">
        <v>39</v>
      </c>
      <c r="P583">
        <v>169</v>
      </c>
      <c r="Q583">
        <v>168</v>
      </c>
    </row>
    <row r="584" spans="1:17" x14ac:dyDescent="0.25">
      <c r="A584">
        <v>273</v>
      </c>
      <c r="B584">
        <v>7</v>
      </c>
      <c r="D584">
        <v>148</v>
      </c>
      <c r="E584">
        <v>8</v>
      </c>
      <c r="G584">
        <v>529</v>
      </c>
      <c r="H584">
        <v>10</v>
      </c>
      <c r="J584">
        <v>94</v>
      </c>
      <c r="K584">
        <v>50</v>
      </c>
      <c r="P584">
        <v>170</v>
      </c>
      <c r="Q584">
        <v>37</v>
      </c>
    </row>
    <row r="585" spans="1:17" x14ac:dyDescent="0.25">
      <c r="A585">
        <v>273</v>
      </c>
      <c r="B585">
        <v>5</v>
      </c>
      <c r="D585">
        <v>148</v>
      </c>
      <c r="E585">
        <v>2</v>
      </c>
      <c r="G585">
        <v>530</v>
      </c>
      <c r="H585">
        <v>10</v>
      </c>
      <c r="J585">
        <v>94</v>
      </c>
      <c r="K585">
        <v>4</v>
      </c>
      <c r="P585">
        <v>170</v>
      </c>
      <c r="Q585">
        <v>167</v>
      </c>
    </row>
    <row r="586" spans="1:17" x14ac:dyDescent="0.25">
      <c r="A586">
        <v>273</v>
      </c>
      <c r="B586">
        <v>96</v>
      </c>
      <c r="D586">
        <v>148</v>
      </c>
      <c r="E586">
        <v>368</v>
      </c>
      <c r="G586">
        <v>531</v>
      </c>
      <c r="H586">
        <v>10</v>
      </c>
      <c r="J586">
        <v>94</v>
      </c>
      <c r="K586">
        <v>62</v>
      </c>
      <c r="P586">
        <v>170</v>
      </c>
      <c r="Q586">
        <v>168</v>
      </c>
    </row>
    <row r="587" spans="1:17" x14ac:dyDescent="0.25">
      <c r="A587">
        <v>274</v>
      </c>
      <c r="B587">
        <v>55</v>
      </c>
      <c r="D587">
        <v>149</v>
      </c>
      <c r="E587">
        <v>126</v>
      </c>
      <c r="G587">
        <v>532</v>
      </c>
      <c r="H587">
        <v>10</v>
      </c>
      <c r="J587">
        <v>94</v>
      </c>
      <c r="K587">
        <v>104</v>
      </c>
      <c r="P587">
        <v>171</v>
      </c>
      <c r="Q587">
        <v>37</v>
      </c>
    </row>
    <row r="588" spans="1:17" x14ac:dyDescent="0.25">
      <c r="A588">
        <v>275</v>
      </c>
      <c r="B588">
        <v>7</v>
      </c>
      <c r="D588">
        <v>149</v>
      </c>
      <c r="E588">
        <v>22</v>
      </c>
      <c r="G588">
        <v>533</v>
      </c>
      <c r="H588">
        <v>10</v>
      </c>
      <c r="J588">
        <v>95</v>
      </c>
      <c r="K588">
        <v>39</v>
      </c>
      <c r="P588">
        <v>171</v>
      </c>
      <c r="Q588">
        <v>167</v>
      </c>
    </row>
    <row r="589" spans="1:17" x14ac:dyDescent="0.25">
      <c r="A589">
        <v>275</v>
      </c>
      <c r="B589">
        <v>13</v>
      </c>
      <c r="D589">
        <v>149</v>
      </c>
      <c r="E589">
        <v>42</v>
      </c>
      <c r="G589">
        <v>534</v>
      </c>
      <c r="H589">
        <v>10</v>
      </c>
      <c r="J589">
        <v>95</v>
      </c>
      <c r="K589">
        <v>50</v>
      </c>
      <c r="P589">
        <v>171</v>
      </c>
      <c r="Q589">
        <v>168</v>
      </c>
    </row>
    <row r="590" spans="1:17" x14ac:dyDescent="0.25">
      <c r="A590">
        <v>275</v>
      </c>
      <c r="B590">
        <v>129</v>
      </c>
      <c r="D590">
        <v>149</v>
      </c>
      <c r="E590">
        <v>81</v>
      </c>
      <c r="G590">
        <v>535</v>
      </c>
      <c r="H590">
        <v>10</v>
      </c>
      <c r="J590">
        <v>95</v>
      </c>
      <c r="K590">
        <v>4</v>
      </c>
      <c r="P590">
        <v>172</v>
      </c>
      <c r="Q590">
        <v>37</v>
      </c>
    </row>
    <row r="591" spans="1:17" x14ac:dyDescent="0.25">
      <c r="A591">
        <v>276</v>
      </c>
      <c r="B591">
        <v>7</v>
      </c>
      <c r="D591">
        <v>149</v>
      </c>
      <c r="E591">
        <v>400</v>
      </c>
      <c r="G591">
        <v>536</v>
      </c>
      <c r="H591">
        <v>10</v>
      </c>
      <c r="J591">
        <v>95</v>
      </c>
      <c r="K591">
        <v>22</v>
      </c>
      <c r="P591">
        <v>172</v>
      </c>
      <c r="Q591">
        <v>167</v>
      </c>
    </row>
    <row r="592" spans="1:17" x14ac:dyDescent="0.25">
      <c r="A592">
        <v>277</v>
      </c>
      <c r="B592">
        <v>55</v>
      </c>
      <c r="D592">
        <v>150</v>
      </c>
      <c r="E592">
        <v>126</v>
      </c>
      <c r="G592">
        <v>537</v>
      </c>
      <c r="H592">
        <v>10</v>
      </c>
      <c r="J592">
        <v>95</v>
      </c>
      <c r="K592">
        <v>41</v>
      </c>
      <c r="P592">
        <v>172</v>
      </c>
      <c r="Q592">
        <v>168</v>
      </c>
    </row>
    <row r="593" spans="1:17" x14ac:dyDescent="0.25">
      <c r="A593">
        <v>277</v>
      </c>
      <c r="B593">
        <v>13</v>
      </c>
      <c r="D593">
        <v>150</v>
      </c>
      <c r="E593">
        <v>22</v>
      </c>
      <c r="G593">
        <v>538</v>
      </c>
      <c r="H593">
        <v>10</v>
      </c>
      <c r="J593">
        <v>95</v>
      </c>
      <c r="K593">
        <v>98</v>
      </c>
      <c r="P593">
        <v>173</v>
      </c>
      <c r="Q593">
        <v>37</v>
      </c>
    </row>
    <row r="594" spans="1:17" x14ac:dyDescent="0.25">
      <c r="A594">
        <v>278</v>
      </c>
      <c r="B594">
        <v>13</v>
      </c>
      <c r="D594">
        <v>150</v>
      </c>
      <c r="E594">
        <v>42</v>
      </c>
      <c r="G594">
        <v>539</v>
      </c>
      <c r="H594">
        <v>10</v>
      </c>
      <c r="J594">
        <v>95</v>
      </c>
      <c r="K594">
        <v>111</v>
      </c>
      <c r="P594">
        <v>173</v>
      </c>
      <c r="Q594">
        <v>167</v>
      </c>
    </row>
    <row r="595" spans="1:17" x14ac:dyDescent="0.25">
      <c r="A595">
        <v>278</v>
      </c>
      <c r="B595">
        <v>101</v>
      </c>
      <c r="D595">
        <v>150</v>
      </c>
      <c r="E595">
        <v>81</v>
      </c>
      <c r="G595">
        <v>540</v>
      </c>
      <c r="H595">
        <v>10</v>
      </c>
      <c r="J595">
        <v>95</v>
      </c>
      <c r="K595">
        <v>136</v>
      </c>
      <c r="P595">
        <v>173</v>
      </c>
      <c r="Q595">
        <v>168</v>
      </c>
    </row>
    <row r="596" spans="1:17" x14ac:dyDescent="0.25">
      <c r="A596">
        <v>279</v>
      </c>
      <c r="B596">
        <v>109</v>
      </c>
      <c r="D596">
        <v>150</v>
      </c>
      <c r="E596">
        <v>400</v>
      </c>
      <c r="G596">
        <v>541</v>
      </c>
      <c r="H596">
        <v>10</v>
      </c>
      <c r="J596">
        <v>96</v>
      </c>
      <c r="K596">
        <v>39</v>
      </c>
      <c r="P596">
        <v>174</v>
      </c>
      <c r="Q596">
        <v>37</v>
      </c>
    </row>
    <row r="597" spans="1:17" x14ac:dyDescent="0.25">
      <c r="A597">
        <v>280</v>
      </c>
      <c r="B597">
        <v>7</v>
      </c>
      <c r="D597">
        <v>151</v>
      </c>
      <c r="E597">
        <v>126</v>
      </c>
      <c r="G597">
        <v>542</v>
      </c>
      <c r="H597">
        <v>10</v>
      </c>
      <c r="J597">
        <v>96</v>
      </c>
      <c r="K597">
        <v>50</v>
      </c>
      <c r="P597">
        <v>174</v>
      </c>
      <c r="Q597">
        <v>167</v>
      </c>
    </row>
    <row r="598" spans="1:17" x14ac:dyDescent="0.25">
      <c r="A598">
        <v>281</v>
      </c>
      <c r="B598">
        <v>55</v>
      </c>
      <c r="D598">
        <v>151</v>
      </c>
      <c r="E598">
        <v>22</v>
      </c>
      <c r="G598">
        <v>543</v>
      </c>
      <c r="H598">
        <v>10</v>
      </c>
      <c r="J598">
        <v>96</v>
      </c>
      <c r="K598">
        <v>4</v>
      </c>
      <c r="P598">
        <v>174</v>
      </c>
      <c r="Q598">
        <v>168</v>
      </c>
    </row>
    <row r="599" spans="1:17" x14ac:dyDescent="0.25">
      <c r="A599">
        <v>282</v>
      </c>
      <c r="B599">
        <v>109</v>
      </c>
      <c r="D599">
        <v>151</v>
      </c>
      <c r="E599">
        <v>42</v>
      </c>
      <c r="G599">
        <v>544</v>
      </c>
      <c r="H599">
        <v>10</v>
      </c>
      <c r="J599">
        <v>96</v>
      </c>
      <c r="K599">
        <v>27</v>
      </c>
      <c r="P599">
        <v>175</v>
      </c>
      <c r="Q599">
        <v>37</v>
      </c>
    </row>
    <row r="600" spans="1:17" x14ac:dyDescent="0.25">
      <c r="A600">
        <v>283</v>
      </c>
      <c r="B600">
        <v>109</v>
      </c>
      <c r="D600">
        <v>151</v>
      </c>
      <c r="E600">
        <v>81</v>
      </c>
      <c r="G600">
        <v>545</v>
      </c>
      <c r="H600">
        <v>10</v>
      </c>
      <c r="J600">
        <v>96</v>
      </c>
      <c r="K600">
        <v>17</v>
      </c>
      <c r="P600">
        <v>175</v>
      </c>
      <c r="Q600">
        <v>167</v>
      </c>
    </row>
    <row r="601" spans="1:17" x14ac:dyDescent="0.25">
      <c r="A601">
        <v>283</v>
      </c>
      <c r="B601">
        <v>114</v>
      </c>
      <c r="D601">
        <v>151</v>
      </c>
      <c r="E601">
        <v>400</v>
      </c>
      <c r="G601">
        <v>546</v>
      </c>
      <c r="H601">
        <v>10</v>
      </c>
      <c r="J601">
        <v>96</v>
      </c>
      <c r="K601">
        <v>47</v>
      </c>
      <c r="P601">
        <v>175</v>
      </c>
      <c r="Q601">
        <v>168</v>
      </c>
    </row>
    <row r="602" spans="1:17" x14ac:dyDescent="0.25">
      <c r="A602">
        <v>284</v>
      </c>
      <c r="B602">
        <v>55</v>
      </c>
      <c r="D602">
        <v>152</v>
      </c>
      <c r="E602">
        <v>364</v>
      </c>
      <c r="G602">
        <v>547</v>
      </c>
      <c r="H602">
        <v>10</v>
      </c>
      <c r="J602">
        <v>96</v>
      </c>
      <c r="K602">
        <v>133</v>
      </c>
      <c r="P602">
        <v>176</v>
      </c>
      <c r="Q602">
        <v>37</v>
      </c>
    </row>
    <row r="603" spans="1:17" x14ac:dyDescent="0.25">
      <c r="A603">
        <v>284</v>
      </c>
      <c r="B603">
        <v>109</v>
      </c>
      <c r="D603">
        <v>152</v>
      </c>
      <c r="E603">
        <v>133</v>
      </c>
      <c r="G603">
        <v>548</v>
      </c>
      <c r="H603">
        <v>10</v>
      </c>
      <c r="J603">
        <v>97</v>
      </c>
      <c r="K603">
        <v>39</v>
      </c>
      <c r="P603">
        <v>176</v>
      </c>
      <c r="Q603">
        <v>167</v>
      </c>
    </row>
    <row r="604" spans="1:17" x14ac:dyDescent="0.25">
      <c r="A604">
        <v>285</v>
      </c>
      <c r="B604">
        <v>7</v>
      </c>
      <c r="D604">
        <v>152</v>
      </c>
      <c r="E604">
        <v>134</v>
      </c>
      <c r="G604">
        <v>549</v>
      </c>
      <c r="H604">
        <v>10</v>
      </c>
      <c r="J604">
        <v>97</v>
      </c>
      <c r="K604">
        <v>4</v>
      </c>
      <c r="P604">
        <v>176</v>
      </c>
      <c r="Q604">
        <v>168</v>
      </c>
    </row>
    <row r="605" spans="1:17" x14ac:dyDescent="0.25">
      <c r="A605">
        <v>286</v>
      </c>
      <c r="B605">
        <v>55</v>
      </c>
      <c r="D605">
        <v>152</v>
      </c>
      <c r="E605">
        <v>135</v>
      </c>
      <c r="G605">
        <v>550</v>
      </c>
      <c r="H605">
        <v>10</v>
      </c>
      <c r="J605">
        <v>97</v>
      </c>
      <c r="K605">
        <v>27</v>
      </c>
      <c r="P605">
        <v>177</v>
      </c>
      <c r="Q605">
        <v>37</v>
      </c>
    </row>
    <row r="606" spans="1:17" x14ac:dyDescent="0.25">
      <c r="A606">
        <v>286</v>
      </c>
      <c r="B606">
        <v>141</v>
      </c>
      <c r="D606">
        <v>152</v>
      </c>
      <c r="E606">
        <v>80</v>
      </c>
      <c r="G606">
        <v>551</v>
      </c>
      <c r="H606">
        <v>10</v>
      </c>
      <c r="J606">
        <v>97</v>
      </c>
      <c r="K606">
        <v>40</v>
      </c>
      <c r="P606">
        <v>177</v>
      </c>
      <c r="Q606">
        <v>167</v>
      </c>
    </row>
    <row r="607" spans="1:17" x14ac:dyDescent="0.25">
      <c r="A607">
        <v>287</v>
      </c>
      <c r="B607">
        <v>7</v>
      </c>
      <c r="D607">
        <v>152</v>
      </c>
      <c r="E607">
        <v>24</v>
      </c>
      <c r="G607">
        <v>552</v>
      </c>
      <c r="H607">
        <v>10</v>
      </c>
      <c r="J607">
        <v>97</v>
      </c>
      <c r="K607">
        <v>17</v>
      </c>
      <c r="P607">
        <v>177</v>
      </c>
      <c r="Q607">
        <v>168</v>
      </c>
    </row>
    <row r="608" spans="1:17" x14ac:dyDescent="0.25">
      <c r="A608">
        <v>287</v>
      </c>
      <c r="B608">
        <v>13</v>
      </c>
      <c r="D608">
        <v>153</v>
      </c>
      <c r="E608">
        <v>364</v>
      </c>
      <c r="G608">
        <v>553</v>
      </c>
      <c r="H608">
        <v>10</v>
      </c>
      <c r="J608">
        <v>97</v>
      </c>
      <c r="K608">
        <v>111</v>
      </c>
      <c r="P608">
        <v>178</v>
      </c>
      <c r="Q608">
        <v>37</v>
      </c>
    </row>
    <row r="609" spans="1:17" x14ac:dyDescent="0.25">
      <c r="A609">
        <v>287</v>
      </c>
      <c r="B609">
        <v>30</v>
      </c>
      <c r="D609">
        <v>153</v>
      </c>
      <c r="E609">
        <v>133</v>
      </c>
      <c r="G609">
        <v>554</v>
      </c>
      <c r="H609">
        <v>1</v>
      </c>
      <c r="J609">
        <v>98</v>
      </c>
      <c r="K609">
        <v>39</v>
      </c>
      <c r="P609">
        <v>178</v>
      </c>
      <c r="Q609">
        <v>167</v>
      </c>
    </row>
    <row r="610" spans="1:17" x14ac:dyDescent="0.25">
      <c r="A610">
        <v>288</v>
      </c>
      <c r="B610">
        <v>30</v>
      </c>
      <c r="D610">
        <v>153</v>
      </c>
      <c r="E610">
        <v>134</v>
      </c>
      <c r="G610">
        <v>555</v>
      </c>
      <c r="H610">
        <v>1</v>
      </c>
      <c r="J610">
        <v>98</v>
      </c>
      <c r="K610">
        <v>50</v>
      </c>
      <c r="P610">
        <v>178</v>
      </c>
      <c r="Q610">
        <v>168</v>
      </c>
    </row>
    <row r="611" spans="1:17" x14ac:dyDescent="0.25">
      <c r="A611">
        <v>288</v>
      </c>
      <c r="B611">
        <v>95</v>
      </c>
      <c r="D611">
        <v>153</v>
      </c>
      <c r="E611">
        <v>135</v>
      </c>
      <c r="G611">
        <v>556</v>
      </c>
      <c r="H611">
        <v>1</v>
      </c>
      <c r="J611">
        <v>98</v>
      </c>
      <c r="K611">
        <v>4</v>
      </c>
      <c r="P611">
        <v>179</v>
      </c>
      <c r="Q611">
        <v>37</v>
      </c>
    </row>
    <row r="612" spans="1:17" x14ac:dyDescent="0.25">
      <c r="A612">
        <v>289</v>
      </c>
      <c r="B612">
        <v>55</v>
      </c>
      <c r="D612">
        <v>153</v>
      </c>
      <c r="E612">
        <v>80</v>
      </c>
      <c r="G612">
        <v>557</v>
      </c>
      <c r="H612">
        <v>1</v>
      </c>
      <c r="J612">
        <v>98</v>
      </c>
      <c r="K612">
        <v>17</v>
      </c>
      <c r="P612">
        <v>179</v>
      </c>
      <c r="Q612">
        <v>167</v>
      </c>
    </row>
    <row r="613" spans="1:17" x14ac:dyDescent="0.25">
      <c r="A613">
        <v>289</v>
      </c>
      <c r="B613">
        <v>13</v>
      </c>
      <c r="D613">
        <v>153</v>
      </c>
      <c r="E613">
        <v>24</v>
      </c>
      <c r="G613">
        <v>558</v>
      </c>
      <c r="H613">
        <v>10</v>
      </c>
      <c r="J613">
        <v>98</v>
      </c>
      <c r="K613">
        <v>58</v>
      </c>
      <c r="P613">
        <v>179</v>
      </c>
      <c r="Q613">
        <v>168</v>
      </c>
    </row>
    <row r="614" spans="1:17" x14ac:dyDescent="0.25">
      <c r="A614">
        <v>289</v>
      </c>
      <c r="B614">
        <v>30</v>
      </c>
      <c r="D614">
        <v>154</v>
      </c>
      <c r="E614">
        <v>364</v>
      </c>
      <c r="G614">
        <v>559</v>
      </c>
      <c r="H614">
        <v>10</v>
      </c>
      <c r="J614">
        <v>98</v>
      </c>
      <c r="K614">
        <v>68</v>
      </c>
      <c r="P614">
        <v>180</v>
      </c>
      <c r="Q614">
        <v>37</v>
      </c>
    </row>
    <row r="615" spans="1:17" x14ac:dyDescent="0.25">
      <c r="A615">
        <v>290</v>
      </c>
      <c r="B615">
        <v>13</v>
      </c>
      <c r="D615">
        <v>154</v>
      </c>
      <c r="E615">
        <v>133</v>
      </c>
      <c r="G615">
        <v>560</v>
      </c>
      <c r="H615">
        <v>10</v>
      </c>
      <c r="J615">
        <v>99</v>
      </c>
      <c r="K615">
        <v>39</v>
      </c>
      <c r="P615">
        <v>180</v>
      </c>
      <c r="Q615">
        <v>40</v>
      </c>
    </row>
    <row r="616" spans="1:17" x14ac:dyDescent="0.25">
      <c r="A616">
        <v>290</v>
      </c>
      <c r="B616">
        <v>30</v>
      </c>
      <c r="D616">
        <v>154</v>
      </c>
      <c r="E616">
        <v>134</v>
      </c>
      <c r="G616">
        <v>561</v>
      </c>
      <c r="H616">
        <v>10</v>
      </c>
      <c r="J616">
        <v>99</v>
      </c>
      <c r="K616">
        <v>50</v>
      </c>
      <c r="P616">
        <v>180</v>
      </c>
      <c r="Q616">
        <v>169</v>
      </c>
    </row>
    <row r="617" spans="1:17" x14ac:dyDescent="0.25">
      <c r="A617">
        <v>290</v>
      </c>
      <c r="B617">
        <v>92</v>
      </c>
      <c r="D617">
        <v>154</v>
      </c>
      <c r="E617">
        <v>135</v>
      </c>
      <c r="G617">
        <v>562</v>
      </c>
      <c r="H617">
        <v>10</v>
      </c>
      <c r="J617">
        <v>99</v>
      </c>
      <c r="K617">
        <v>4</v>
      </c>
      <c r="P617">
        <v>180</v>
      </c>
      <c r="Q617">
        <v>170</v>
      </c>
    </row>
    <row r="618" spans="1:17" x14ac:dyDescent="0.25">
      <c r="A618">
        <v>291</v>
      </c>
      <c r="B618">
        <v>7</v>
      </c>
      <c r="D618">
        <v>154</v>
      </c>
      <c r="E618">
        <v>80</v>
      </c>
      <c r="G618">
        <v>563</v>
      </c>
      <c r="H618">
        <v>10</v>
      </c>
      <c r="J618">
        <v>99</v>
      </c>
      <c r="K618">
        <v>27</v>
      </c>
      <c r="P618">
        <v>181</v>
      </c>
      <c r="Q618">
        <v>37</v>
      </c>
    </row>
    <row r="619" spans="1:17" x14ac:dyDescent="0.25">
      <c r="A619">
        <v>292</v>
      </c>
      <c r="B619">
        <v>109</v>
      </c>
      <c r="D619">
        <v>154</v>
      </c>
      <c r="E619">
        <v>24</v>
      </c>
      <c r="G619">
        <v>564</v>
      </c>
      <c r="H619">
        <v>10</v>
      </c>
      <c r="J619">
        <v>99</v>
      </c>
      <c r="K619">
        <v>17</v>
      </c>
      <c r="P619">
        <v>181</v>
      </c>
      <c r="Q619">
        <v>40</v>
      </c>
    </row>
    <row r="620" spans="1:17" x14ac:dyDescent="0.25">
      <c r="A620">
        <v>293</v>
      </c>
      <c r="B620">
        <v>7</v>
      </c>
      <c r="D620">
        <v>155</v>
      </c>
      <c r="E620">
        <v>364</v>
      </c>
      <c r="G620">
        <v>565</v>
      </c>
      <c r="H620">
        <v>10</v>
      </c>
      <c r="J620">
        <v>100</v>
      </c>
      <c r="K620">
        <v>39</v>
      </c>
      <c r="P620">
        <v>181</v>
      </c>
      <c r="Q620">
        <v>169</v>
      </c>
    </row>
    <row r="621" spans="1:17" x14ac:dyDescent="0.25">
      <c r="A621">
        <v>294</v>
      </c>
      <c r="B621">
        <v>7</v>
      </c>
      <c r="D621">
        <v>155</v>
      </c>
      <c r="E621">
        <v>91</v>
      </c>
      <c r="G621">
        <v>566</v>
      </c>
      <c r="H621">
        <v>10</v>
      </c>
      <c r="J621">
        <v>100</v>
      </c>
      <c r="K621">
        <v>50</v>
      </c>
      <c r="P621">
        <v>181</v>
      </c>
      <c r="Q621">
        <v>170</v>
      </c>
    </row>
    <row r="622" spans="1:17" x14ac:dyDescent="0.25">
      <c r="A622">
        <v>294</v>
      </c>
      <c r="B622">
        <v>95</v>
      </c>
      <c r="D622">
        <v>155</v>
      </c>
      <c r="E622">
        <v>90</v>
      </c>
      <c r="G622">
        <v>567</v>
      </c>
      <c r="H622">
        <v>10</v>
      </c>
      <c r="J622">
        <v>100</v>
      </c>
      <c r="K622">
        <v>4</v>
      </c>
      <c r="P622">
        <v>182</v>
      </c>
      <c r="Q622">
        <v>37</v>
      </c>
    </row>
    <row r="623" spans="1:17" x14ac:dyDescent="0.25">
      <c r="A623">
        <v>295</v>
      </c>
      <c r="B623">
        <v>7</v>
      </c>
      <c r="D623">
        <v>155</v>
      </c>
      <c r="E623">
        <v>94</v>
      </c>
      <c r="G623">
        <v>568</v>
      </c>
      <c r="H623">
        <v>10</v>
      </c>
      <c r="J623">
        <v>100</v>
      </c>
      <c r="K623">
        <v>27</v>
      </c>
      <c r="P623">
        <v>182</v>
      </c>
      <c r="Q623">
        <v>40</v>
      </c>
    </row>
    <row r="624" spans="1:17" x14ac:dyDescent="0.25">
      <c r="A624">
        <v>296</v>
      </c>
      <c r="B624">
        <v>55</v>
      </c>
      <c r="D624">
        <v>155</v>
      </c>
      <c r="E624">
        <v>80</v>
      </c>
      <c r="G624">
        <v>569</v>
      </c>
      <c r="H624">
        <v>10</v>
      </c>
      <c r="J624">
        <v>100</v>
      </c>
      <c r="K624">
        <v>17</v>
      </c>
      <c r="P624">
        <v>182</v>
      </c>
      <c r="Q624">
        <v>169</v>
      </c>
    </row>
    <row r="625" spans="1:17" x14ac:dyDescent="0.25">
      <c r="A625">
        <v>296</v>
      </c>
      <c r="B625">
        <v>98</v>
      </c>
      <c r="D625">
        <v>155</v>
      </c>
      <c r="E625">
        <v>136</v>
      </c>
      <c r="G625">
        <v>570</v>
      </c>
      <c r="H625">
        <v>10</v>
      </c>
      <c r="J625">
        <v>101</v>
      </c>
      <c r="K625">
        <v>39</v>
      </c>
      <c r="P625">
        <v>182</v>
      </c>
      <c r="Q625">
        <v>170</v>
      </c>
    </row>
    <row r="626" spans="1:17" x14ac:dyDescent="0.25">
      <c r="A626">
        <v>297</v>
      </c>
      <c r="B626">
        <v>7</v>
      </c>
      <c r="D626">
        <v>155</v>
      </c>
      <c r="E626">
        <v>137</v>
      </c>
      <c r="G626">
        <v>571</v>
      </c>
      <c r="H626">
        <v>10</v>
      </c>
      <c r="J626">
        <v>101</v>
      </c>
      <c r="K626">
        <v>50</v>
      </c>
      <c r="P626">
        <v>183</v>
      </c>
      <c r="Q626">
        <v>37</v>
      </c>
    </row>
    <row r="627" spans="1:17" x14ac:dyDescent="0.25">
      <c r="A627">
        <v>297</v>
      </c>
      <c r="B627">
        <v>90</v>
      </c>
      <c r="D627">
        <v>156</v>
      </c>
      <c r="E627">
        <v>364</v>
      </c>
      <c r="G627">
        <v>572</v>
      </c>
      <c r="H627">
        <v>10</v>
      </c>
      <c r="J627">
        <v>101</v>
      </c>
      <c r="K627">
        <v>4</v>
      </c>
      <c r="P627">
        <v>183</v>
      </c>
      <c r="Q627">
        <v>40</v>
      </c>
    </row>
    <row r="628" spans="1:17" x14ac:dyDescent="0.25">
      <c r="A628">
        <v>298</v>
      </c>
      <c r="B628">
        <v>55</v>
      </c>
      <c r="D628">
        <v>156</v>
      </c>
      <c r="E628">
        <v>91</v>
      </c>
      <c r="G628">
        <v>573</v>
      </c>
      <c r="H628">
        <v>10</v>
      </c>
      <c r="J628">
        <v>102</v>
      </c>
      <c r="K628">
        <v>39</v>
      </c>
      <c r="P628">
        <v>183</v>
      </c>
      <c r="Q628">
        <v>169</v>
      </c>
    </row>
    <row r="629" spans="1:17" x14ac:dyDescent="0.25">
      <c r="A629">
        <v>298</v>
      </c>
      <c r="B629">
        <v>141</v>
      </c>
      <c r="D629">
        <v>156</v>
      </c>
      <c r="E629">
        <v>90</v>
      </c>
      <c r="G629">
        <v>574</v>
      </c>
      <c r="H629">
        <v>10</v>
      </c>
      <c r="J629">
        <v>102</v>
      </c>
      <c r="K629">
        <v>50</v>
      </c>
      <c r="P629">
        <v>183</v>
      </c>
      <c r="Q629">
        <v>170</v>
      </c>
    </row>
    <row r="630" spans="1:17" x14ac:dyDescent="0.25">
      <c r="A630">
        <v>299</v>
      </c>
      <c r="B630">
        <v>7</v>
      </c>
      <c r="D630">
        <v>156</v>
      </c>
      <c r="E630">
        <v>94</v>
      </c>
      <c r="G630">
        <v>575</v>
      </c>
      <c r="H630">
        <v>10</v>
      </c>
      <c r="J630">
        <v>102</v>
      </c>
      <c r="K630">
        <v>4</v>
      </c>
      <c r="P630">
        <v>184</v>
      </c>
      <c r="Q630">
        <v>37</v>
      </c>
    </row>
    <row r="631" spans="1:17" x14ac:dyDescent="0.25">
      <c r="A631">
        <v>299</v>
      </c>
      <c r="B631">
        <v>141</v>
      </c>
      <c r="D631">
        <v>156</v>
      </c>
      <c r="E631">
        <v>80</v>
      </c>
      <c r="G631">
        <v>576</v>
      </c>
      <c r="H631">
        <v>10</v>
      </c>
      <c r="J631">
        <v>103</v>
      </c>
      <c r="K631">
        <v>39</v>
      </c>
      <c r="P631">
        <v>184</v>
      </c>
      <c r="Q631">
        <v>40</v>
      </c>
    </row>
    <row r="632" spans="1:17" x14ac:dyDescent="0.25">
      <c r="A632">
        <v>300</v>
      </c>
      <c r="B632">
        <v>55</v>
      </c>
      <c r="D632">
        <v>156</v>
      </c>
      <c r="E632">
        <v>136</v>
      </c>
      <c r="G632">
        <v>577</v>
      </c>
      <c r="H632">
        <v>10</v>
      </c>
      <c r="J632">
        <v>103</v>
      </c>
      <c r="K632">
        <v>4</v>
      </c>
      <c r="P632">
        <v>184</v>
      </c>
      <c r="Q632">
        <v>169</v>
      </c>
    </row>
    <row r="633" spans="1:17" x14ac:dyDescent="0.25">
      <c r="A633">
        <v>300</v>
      </c>
      <c r="B633">
        <v>141</v>
      </c>
      <c r="D633">
        <v>156</v>
      </c>
      <c r="E633">
        <v>137</v>
      </c>
      <c r="G633">
        <v>578</v>
      </c>
      <c r="H633">
        <v>10</v>
      </c>
      <c r="J633">
        <v>103</v>
      </c>
      <c r="K633">
        <v>116</v>
      </c>
      <c r="P633">
        <v>184</v>
      </c>
      <c r="Q633">
        <v>170</v>
      </c>
    </row>
    <row r="634" spans="1:17" x14ac:dyDescent="0.25">
      <c r="A634">
        <v>301</v>
      </c>
      <c r="B634">
        <v>7</v>
      </c>
      <c r="D634">
        <v>157</v>
      </c>
      <c r="E634">
        <v>364</v>
      </c>
      <c r="J634">
        <v>103</v>
      </c>
      <c r="K634">
        <v>153</v>
      </c>
      <c r="P634">
        <v>185</v>
      </c>
      <c r="Q634">
        <v>37</v>
      </c>
    </row>
    <row r="635" spans="1:17" x14ac:dyDescent="0.25">
      <c r="A635">
        <v>302</v>
      </c>
      <c r="B635">
        <v>7</v>
      </c>
      <c r="D635">
        <v>157</v>
      </c>
      <c r="E635">
        <v>91</v>
      </c>
      <c r="J635">
        <v>104</v>
      </c>
      <c r="K635">
        <v>39</v>
      </c>
      <c r="P635">
        <v>185</v>
      </c>
      <c r="Q635">
        <v>40</v>
      </c>
    </row>
    <row r="636" spans="1:17" x14ac:dyDescent="0.25">
      <c r="A636">
        <v>302</v>
      </c>
      <c r="B636">
        <v>59</v>
      </c>
      <c r="D636">
        <v>157</v>
      </c>
      <c r="E636">
        <v>90</v>
      </c>
      <c r="J636">
        <v>104</v>
      </c>
      <c r="K636">
        <v>4</v>
      </c>
      <c r="P636">
        <v>185</v>
      </c>
      <c r="Q636">
        <v>169</v>
      </c>
    </row>
    <row r="637" spans="1:17" x14ac:dyDescent="0.25">
      <c r="A637">
        <v>302</v>
      </c>
      <c r="B637">
        <v>141</v>
      </c>
      <c r="D637">
        <v>157</v>
      </c>
      <c r="E637">
        <v>94</v>
      </c>
      <c r="J637">
        <v>104</v>
      </c>
      <c r="K637">
        <v>116</v>
      </c>
      <c r="P637">
        <v>185</v>
      </c>
      <c r="Q637">
        <v>170</v>
      </c>
    </row>
    <row r="638" spans="1:17" x14ac:dyDescent="0.25">
      <c r="A638">
        <v>303</v>
      </c>
      <c r="B638">
        <v>7</v>
      </c>
      <c r="D638">
        <v>157</v>
      </c>
      <c r="E638">
        <v>80</v>
      </c>
      <c r="J638">
        <v>104</v>
      </c>
      <c r="K638">
        <v>153</v>
      </c>
      <c r="P638">
        <v>186</v>
      </c>
      <c r="Q638">
        <v>37</v>
      </c>
    </row>
    <row r="639" spans="1:17" x14ac:dyDescent="0.25">
      <c r="A639">
        <v>303</v>
      </c>
      <c r="B639">
        <v>13</v>
      </c>
      <c r="D639">
        <v>157</v>
      </c>
      <c r="E639">
        <v>136</v>
      </c>
      <c r="J639">
        <v>105</v>
      </c>
      <c r="K639">
        <v>39</v>
      </c>
      <c r="P639">
        <v>186</v>
      </c>
      <c r="Q639">
        <v>40</v>
      </c>
    </row>
    <row r="640" spans="1:17" x14ac:dyDescent="0.25">
      <c r="A640">
        <v>303</v>
      </c>
      <c r="B640">
        <v>30</v>
      </c>
      <c r="D640">
        <v>157</v>
      </c>
      <c r="E640">
        <v>137</v>
      </c>
      <c r="J640">
        <v>105</v>
      </c>
      <c r="K640">
        <v>4</v>
      </c>
      <c r="P640">
        <v>186</v>
      </c>
      <c r="Q640">
        <v>170</v>
      </c>
    </row>
    <row r="641" spans="1:17" x14ac:dyDescent="0.25">
      <c r="A641">
        <v>304</v>
      </c>
      <c r="B641">
        <v>55</v>
      </c>
      <c r="D641">
        <v>158</v>
      </c>
      <c r="E641">
        <v>107</v>
      </c>
      <c r="J641">
        <v>105</v>
      </c>
      <c r="K641">
        <v>116</v>
      </c>
      <c r="P641">
        <v>186</v>
      </c>
      <c r="Q641">
        <v>171</v>
      </c>
    </row>
    <row r="642" spans="1:17" x14ac:dyDescent="0.25">
      <c r="A642">
        <v>304</v>
      </c>
      <c r="B642">
        <v>141</v>
      </c>
      <c r="D642">
        <v>158</v>
      </c>
      <c r="E642">
        <v>383</v>
      </c>
      <c r="J642">
        <v>105</v>
      </c>
      <c r="K642">
        <v>153</v>
      </c>
      <c r="P642">
        <v>187</v>
      </c>
      <c r="Q642">
        <v>37</v>
      </c>
    </row>
    <row r="643" spans="1:17" x14ac:dyDescent="0.25">
      <c r="A643">
        <v>305</v>
      </c>
      <c r="B643">
        <v>7</v>
      </c>
      <c r="D643">
        <v>158</v>
      </c>
      <c r="E643">
        <v>389</v>
      </c>
      <c r="J643">
        <v>106</v>
      </c>
      <c r="K643">
        <v>39</v>
      </c>
      <c r="P643">
        <v>187</v>
      </c>
      <c r="Q643">
        <v>40</v>
      </c>
    </row>
    <row r="644" spans="1:17" x14ac:dyDescent="0.25">
      <c r="A644">
        <v>305</v>
      </c>
      <c r="B644">
        <v>109</v>
      </c>
      <c r="D644">
        <v>158</v>
      </c>
      <c r="E644">
        <v>386</v>
      </c>
      <c r="J644">
        <v>106</v>
      </c>
      <c r="K644">
        <v>4</v>
      </c>
      <c r="P644">
        <v>187</v>
      </c>
      <c r="Q644">
        <v>170</v>
      </c>
    </row>
    <row r="645" spans="1:17" x14ac:dyDescent="0.25">
      <c r="A645">
        <v>306</v>
      </c>
      <c r="B645">
        <v>7</v>
      </c>
      <c r="D645">
        <v>159</v>
      </c>
      <c r="E645">
        <v>108</v>
      </c>
      <c r="J645">
        <v>106</v>
      </c>
      <c r="K645">
        <v>116</v>
      </c>
      <c r="P645">
        <v>187</v>
      </c>
      <c r="Q645">
        <v>171</v>
      </c>
    </row>
    <row r="646" spans="1:17" x14ac:dyDescent="0.25">
      <c r="A646">
        <v>306</v>
      </c>
      <c r="B646">
        <v>59</v>
      </c>
      <c r="D646">
        <v>159</v>
      </c>
      <c r="E646">
        <v>104</v>
      </c>
      <c r="J646">
        <v>106</v>
      </c>
      <c r="K646">
        <v>146</v>
      </c>
      <c r="P646">
        <v>188</v>
      </c>
      <c r="Q646">
        <v>37</v>
      </c>
    </row>
    <row r="647" spans="1:17" x14ac:dyDescent="0.25">
      <c r="A647">
        <v>307</v>
      </c>
      <c r="B647">
        <v>95</v>
      </c>
      <c r="D647">
        <v>159</v>
      </c>
      <c r="E647">
        <v>388</v>
      </c>
      <c r="J647">
        <v>106</v>
      </c>
      <c r="K647">
        <v>7</v>
      </c>
      <c r="P647">
        <v>188</v>
      </c>
      <c r="Q647">
        <v>40</v>
      </c>
    </row>
    <row r="648" spans="1:17" x14ac:dyDescent="0.25">
      <c r="A648">
        <v>308</v>
      </c>
      <c r="B648">
        <v>95</v>
      </c>
      <c r="D648">
        <v>160</v>
      </c>
      <c r="E648">
        <v>109</v>
      </c>
      <c r="J648">
        <v>106</v>
      </c>
      <c r="K648">
        <v>8</v>
      </c>
      <c r="P648">
        <v>188</v>
      </c>
      <c r="Q648">
        <v>170</v>
      </c>
    </row>
    <row r="649" spans="1:17" x14ac:dyDescent="0.25">
      <c r="A649">
        <v>309</v>
      </c>
      <c r="B649">
        <v>7</v>
      </c>
      <c r="D649">
        <v>160</v>
      </c>
      <c r="E649">
        <v>110</v>
      </c>
      <c r="J649">
        <v>106</v>
      </c>
      <c r="K649">
        <v>45</v>
      </c>
      <c r="P649">
        <v>188</v>
      </c>
      <c r="Q649">
        <v>171</v>
      </c>
    </row>
    <row r="650" spans="1:17" x14ac:dyDescent="0.25">
      <c r="A650">
        <v>309</v>
      </c>
      <c r="B650">
        <v>109</v>
      </c>
      <c r="D650">
        <v>160</v>
      </c>
      <c r="E650">
        <v>98</v>
      </c>
      <c r="J650">
        <v>106</v>
      </c>
      <c r="K650">
        <v>133</v>
      </c>
      <c r="P650">
        <v>189</v>
      </c>
      <c r="Q650">
        <v>37</v>
      </c>
    </row>
    <row r="651" spans="1:17" x14ac:dyDescent="0.25">
      <c r="A651">
        <v>310</v>
      </c>
      <c r="B651">
        <v>7</v>
      </c>
      <c r="D651">
        <v>160</v>
      </c>
      <c r="E651">
        <v>388</v>
      </c>
      <c r="J651">
        <v>107</v>
      </c>
      <c r="K651">
        <v>39</v>
      </c>
      <c r="P651">
        <v>189</v>
      </c>
      <c r="Q651">
        <v>40</v>
      </c>
    </row>
    <row r="652" spans="1:17" x14ac:dyDescent="0.25">
      <c r="A652">
        <v>310</v>
      </c>
      <c r="B652">
        <v>109</v>
      </c>
      <c r="D652">
        <v>161</v>
      </c>
      <c r="E652">
        <v>106</v>
      </c>
      <c r="J652">
        <v>107</v>
      </c>
      <c r="K652">
        <v>4</v>
      </c>
      <c r="P652">
        <v>189</v>
      </c>
      <c r="Q652">
        <v>170</v>
      </c>
    </row>
    <row r="653" spans="1:17" x14ac:dyDescent="0.25">
      <c r="A653">
        <v>311</v>
      </c>
      <c r="B653">
        <v>7</v>
      </c>
      <c r="D653">
        <v>161</v>
      </c>
      <c r="E653">
        <v>392</v>
      </c>
      <c r="J653">
        <v>107</v>
      </c>
      <c r="K653">
        <v>116</v>
      </c>
      <c r="P653">
        <v>189</v>
      </c>
      <c r="Q653">
        <v>171</v>
      </c>
    </row>
    <row r="654" spans="1:17" x14ac:dyDescent="0.25">
      <c r="A654">
        <v>311</v>
      </c>
      <c r="B654">
        <v>109</v>
      </c>
      <c r="D654">
        <v>162</v>
      </c>
      <c r="E654">
        <v>113</v>
      </c>
      <c r="J654">
        <v>107</v>
      </c>
      <c r="K654">
        <v>146</v>
      </c>
      <c r="P654">
        <v>190</v>
      </c>
      <c r="Q654">
        <v>37</v>
      </c>
    </row>
    <row r="655" spans="1:17" x14ac:dyDescent="0.25">
      <c r="A655">
        <v>312</v>
      </c>
      <c r="B655">
        <v>7</v>
      </c>
      <c r="D655">
        <v>162</v>
      </c>
      <c r="E655">
        <v>116</v>
      </c>
      <c r="J655">
        <v>107</v>
      </c>
      <c r="K655">
        <v>7</v>
      </c>
      <c r="P655">
        <v>190</v>
      </c>
      <c r="Q655">
        <v>40</v>
      </c>
    </row>
    <row r="656" spans="1:17" x14ac:dyDescent="0.25">
      <c r="A656">
        <v>312</v>
      </c>
      <c r="B656">
        <v>13</v>
      </c>
      <c r="D656">
        <v>162</v>
      </c>
      <c r="E656">
        <v>363</v>
      </c>
      <c r="J656">
        <v>107</v>
      </c>
      <c r="K656">
        <v>8</v>
      </c>
      <c r="P656">
        <v>190</v>
      </c>
      <c r="Q656">
        <v>170</v>
      </c>
    </row>
    <row r="657" spans="1:17" x14ac:dyDescent="0.25">
      <c r="A657">
        <v>313</v>
      </c>
      <c r="B657">
        <v>7</v>
      </c>
      <c r="D657">
        <v>163</v>
      </c>
      <c r="E657">
        <v>115</v>
      </c>
      <c r="J657">
        <v>107</v>
      </c>
      <c r="K657">
        <v>45</v>
      </c>
      <c r="P657">
        <v>190</v>
      </c>
      <c r="Q657">
        <v>171</v>
      </c>
    </row>
    <row r="658" spans="1:17" x14ac:dyDescent="0.25">
      <c r="A658">
        <v>313</v>
      </c>
      <c r="B658">
        <v>59</v>
      </c>
      <c r="D658">
        <v>163</v>
      </c>
      <c r="E658">
        <v>65</v>
      </c>
      <c r="J658">
        <v>107</v>
      </c>
      <c r="K658">
        <v>133</v>
      </c>
      <c r="P658">
        <v>191</v>
      </c>
      <c r="Q658">
        <v>37</v>
      </c>
    </row>
    <row r="659" spans="1:17" x14ac:dyDescent="0.25">
      <c r="A659">
        <v>314</v>
      </c>
      <c r="B659">
        <v>54</v>
      </c>
      <c r="D659">
        <v>163</v>
      </c>
      <c r="E659">
        <v>66</v>
      </c>
      <c r="J659">
        <v>108</v>
      </c>
      <c r="K659">
        <v>39</v>
      </c>
      <c r="P659">
        <v>191</v>
      </c>
      <c r="Q659">
        <v>40</v>
      </c>
    </row>
    <row r="660" spans="1:17" x14ac:dyDescent="0.25">
      <c r="A660">
        <v>314</v>
      </c>
      <c r="B660">
        <v>95</v>
      </c>
      <c r="D660">
        <v>163</v>
      </c>
      <c r="E660">
        <v>97</v>
      </c>
      <c r="J660">
        <v>108</v>
      </c>
      <c r="K660">
        <v>4</v>
      </c>
      <c r="P660">
        <v>191</v>
      </c>
      <c r="Q660">
        <v>170</v>
      </c>
    </row>
    <row r="661" spans="1:17" x14ac:dyDescent="0.25">
      <c r="A661">
        <v>315</v>
      </c>
      <c r="B661">
        <v>7</v>
      </c>
      <c r="D661">
        <v>163</v>
      </c>
      <c r="E661">
        <v>96</v>
      </c>
      <c r="J661">
        <v>108</v>
      </c>
      <c r="K661">
        <v>116</v>
      </c>
      <c r="P661">
        <v>191</v>
      </c>
      <c r="Q661">
        <v>171</v>
      </c>
    </row>
    <row r="662" spans="1:17" x14ac:dyDescent="0.25">
      <c r="A662">
        <v>315</v>
      </c>
      <c r="B662">
        <v>54</v>
      </c>
      <c r="D662">
        <v>163</v>
      </c>
      <c r="E662">
        <v>384</v>
      </c>
      <c r="J662">
        <v>108</v>
      </c>
      <c r="K662">
        <v>146</v>
      </c>
      <c r="P662">
        <v>192</v>
      </c>
      <c r="Q662">
        <v>38</v>
      </c>
    </row>
    <row r="663" spans="1:17" x14ac:dyDescent="0.25">
      <c r="A663">
        <v>316</v>
      </c>
      <c r="B663">
        <v>55</v>
      </c>
      <c r="D663">
        <v>163</v>
      </c>
      <c r="E663">
        <v>363</v>
      </c>
      <c r="J663">
        <v>108</v>
      </c>
      <c r="K663">
        <v>7</v>
      </c>
      <c r="P663">
        <v>192</v>
      </c>
      <c r="Q663">
        <v>41</v>
      </c>
    </row>
    <row r="664" spans="1:17" x14ac:dyDescent="0.25">
      <c r="A664">
        <v>316</v>
      </c>
      <c r="B664">
        <v>13</v>
      </c>
      <c r="D664">
        <v>164</v>
      </c>
      <c r="E664">
        <v>115</v>
      </c>
      <c r="J664">
        <v>108</v>
      </c>
      <c r="K664">
        <v>8</v>
      </c>
      <c r="P664">
        <v>192</v>
      </c>
      <c r="Q664">
        <v>173</v>
      </c>
    </row>
    <row r="665" spans="1:17" x14ac:dyDescent="0.25">
      <c r="A665">
        <v>316</v>
      </c>
      <c r="B665">
        <v>54</v>
      </c>
      <c r="D665">
        <v>164</v>
      </c>
      <c r="E665">
        <v>65</v>
      </c>
      <c r="J665">
        <v>108</v>
      </c>
      <c r="K665">
        <v>45</v>
      </c>
      <c r="P665">
        <v>192</v>
      </c>
      <c r="Q665">
        <v>172</v>
      </c>
    </row>
    <row r="666" spans="1:17" x14ac:dyDescent="0.25">
      <c r="A666">
        <v>317</v>
      </c>
      <c r="B666">
        <v>55</v>
      </c>
      <c r="D666">
        <v>164</v>
      </c>
      <c r="E666">
        <v>66</v>
      </c>
      <c r="J666">
        <v>108</v>
      </c>
      <c r="K666">
        <v>133</v>
      </c>
      <c r="P666">
        <v>193</v>
      </c>
      <c r="Q666">
        <v>38</v>
      </c>
    </row>
    <row r="667" spans="1:17" x14ac:dyDescent="0.25">
      <c r="A667">
        <v>317</v>
      </c>
      <c r="B667">
        <v>109</v>
      </c>
      <c r="D667">
        <v>164</v>
      </c>
      <c r="E667">
        <v>97</v>
      </c>
      <c r="J667">
        <v>109</v>
      </c>
      <c r="K667">
        <v>39</v>
      </c>
      <c r="P667">
        <v>193</v>
      </c>
      <c r="Q667">
        <v>41</v>
      </c>
    </row>
    <row r="668" spans="1:17" x14ac:dyDescent="0.25">
      <c r="A668">
        <v>318</v>
      </c>
      <c r="B668">
        <v>7</v>
      </c>
      <c r="D668">
        <v>164</v>
      </c>
      <c r="E668">
        <v>114</v>
      </c>
      <c r="J668">
        <v>109</v>
      </c>
      <c r="K668">
        <v>4</v>
      </c>
      <c r="P668">
        <v>193</v>
      </c>
      <c r="Q668">
        <v>173</v>
      </c>
    </row>
    <row r="669" spans="1:17" x14ac:dyDescent="0.25">
      <c r="A669">
        <v>318</v>
      </c>
      <c r="B669">
        <v>90</v>
      </c>
      <c r="D669">
        <v>164</v>
      </c>
      <c r="E669">
        <v>385</v>
      </c>
      <c r="J669">
        <v>109</v>
      </c>
      <c r="K669">
        <v>116</v>
      </c>
      <c r="P669">
        <v>193</v>
      </c>
      <c r="Q669">
        <v>172</v>
      </c>
    </row>
    <row r="670" spans="1:17" x14ac:dyDescent="0.25">
      <c r="A670">
        <v>318</v>
      </c>
      <c r="B670">
        <v>77</v>
      </c>
      <c r="D670">
        <v>164</v>
      </c>
      <c r="E670">
        <v>363</v>
      </c>
      <c r="J670">
        <v>109</v>
      </c>
      <c r="K670">
        <v>146</v>
      </c>
      <c r="P670">
        <v>194</v>
      </c>
      <c r="Q670">
        <v>38</v>
      </c>
    </row>
    <row r="671" spans="1:17" x14ac:dyDescent="0.25">
      <c r="A671">
        <v>319</v>
      </c>
      <c r="B671">
        <v>7</v>
      </c>
      <c r="D671">
        <v>165</v>
      </c>
      <c r="E671">
        <v>43</v>
      </c>
      <c r="J671">
        <v>109</v>
      </c>
      <c r="K671">
        <v>7</v>
      </c>
      <c r="P671">
        <v>194</v>
      </c>
      <c r="Q671">
        <v>41</v>
      </c>
    </row>
    <row r="672" spans="1:17" x14ac:dyDescent="0.25">
      <c r="A672">
        <v>319</v>
      </c>
      <c r="B672">
        <v>6</v>
      </c>
      <c r="D672">
        <v>165</v>
      </c>
      <c r="E672">
        <v>99</v>
      </c>
      <c r="J672">
        <v>109</v>
      </c>
      <c r="K672">
        <v>8</v>
      </c>
      <c r="P672">
        <v>194</v>
      </c>
      <c r="Q672">
        <v>173</v>
      </c>
    </row>
    <row r="673" spans="1:17" x14ac:dyDescent="0.25">
      <c r="A673">
        <v>319</v>
      </c>
      <c r="B673">
        <v>65</v>
      </c>
      <c r="D673">
        <v>165</v>
      </c>
      <c r="E673">
        <v>101</v>
      </c>
      <c r="J673">
        <v>109</v>
      </c>
      <c r="K673">
        <v>45</v>
      </c>
      <c r="P673">
        <v>194</v>
      </c>
      <c r="Q673">
        <v>172</v>
      </c>
    </row>
    <row r="674" spans="1:17" x14ac:dyDescent="0.25">
      <c r="A674">
        <v>319</v>
      </c>
      <c r="B674">
        <v>77</v>
      </c>
      <c r="D674">
        <v>165</v>
      </c>
      <c r="E674">
        <v>399</v>
      </c>
      <c r="J674">
        <v>109</v>
      </c>
      <c r="K674">
        <v>133</v>
      </c>
      <c r="P674">
        <v>195</v>
      </c>
      <c r="Q674">
        <v>38</v>
      </c>
    </row>
    <row r="675" spans="1:17" x14ac:dyDescent="0.25">
      <c r="A675">
        <v>319</v>
      </c>
      <c r="B675">
        <v>155</v>
      </c>
      <c r="D675">
        <v>166</v>
      </c>
      <c r="E675">
        <v>43</v>
      </c>
      <c r="J675">
        <v>110</v>
      </c>
      <c r="K675">
        <v>39</v>
      </c>
      <c r="P675">
        <v>195</v>
      </c>
      <c r="Q675">
        <v>41</v>
      </c>
    </row>
    <row r="676" spans="1:17" x14ac:dyDescent="0.25">
      <c r="A676">
        <v>320</v>
      </c>
      <c r="B676">
        <v>7</v>
      </c>
      <c r="D676">
        <v>166</v>
      </c>
      <c r="E676">
        <v>99</v>
      </c>
      <c r="J676">
        <v>110</v>
      </c>
      <c r="K676">
        <v>4</v>
      </c>
      <c r="P676">
        <v>195</v>
      </c>
      <c r="Q676">
        <v>174</v>
      </c>
    </row>
    <row r="677" spans="1:17" x14ac:dyDescent="0.25">
      <c r="A677">
        <v>320</v>
      </c>
      <c r="B677">
        <v>30</v>
      </c>
      <c r="D677">
        <v>166</v>
      </c>
      <c r="E677">
        <v>101</v>
      </c>
      <c r="J677">
        <v>110</v>
      </c>
      <c r="K677">
        <v>116</v>
      </c>
      <c r="P677">
        <v>195</v>
      </c>
      <c r="Q677">
        <v>175</v>
      </c>
    </row>
    <row r="678" spans="1:17" x14ac:dyDescent="0.25">
      <c r="A678">
        <v>320</v>
      </c>
      <c r="B678">
        <v>72</v>
      </c>
      <c r="D678">
        <v>166</v>
      </c>
      <c r="E678">
        <v>399</v>
      </c>
      <c r="J678">
        <v>110</v>
      </c>
      <c r="K678">
        <v>146</v>
      </c>
      <c r="P678">
        <v>196</v>
      </c>
      <c r="Q678">
        <v>38</v>
      </c>
    </row>
    <row r="679" spans="1:17" x14ac:dyDescent="0.25">
      <c r="A679">
        <v>320</v>
      </c>
      <c r="B679">
        <v>77</v>
      </c>
      <c r="D679">
        <v>167</v>
      </c>
      <c r="E679">
        <v>43</v>
      </c>
      <c r="J679">
        <v>110</v>
      </c>
      <c r="K679">
        <v>7</v>
      </c>
      <c r="P679">
        <v>196</v>
      </c>
      <c r="Q679">
        <v>41</v>
      </c>
    </row>
    <row r="680" spans="1:17" x14ac:dyDescent="0.25">
      <c r="A680">
        <v>321</v>
      </c>
      <c r="B680">
        <v>7</v>
      </c>
      <c r="D680">
        <v>167</v>
      </c>
      <c r="E680">
        <v>99</v>
      </c>
      <c r="J680">
        <v>110</v>
      </c>
      <c r="K680">
        <v>8</v>
      </c>
      <c r="P680">
        <v>196</v>
      </c>
      <c r="Q680">
        <v>174</v>
      </c>
    </row>
    <row r="681" spans="1:17" x14ac:dyDescent="0.25">
      <c r="A681">
        <v>321</v>
      </c>
      <c r="B681">
        <v>59</v>
      </c>
      <c r="D681">
        <v>167</v>
      </c>
      <c r="E681">
        <v>101</v>
      </c>
      <c r="J681">
        <v>110</v>
      </c>
      <c r="K681">
        <v>45</v>
      </c>
      <c r="P681">
        <v>196</v>
      </c>
      <c r="Q681">
        <v>175</v>
      </c>
    </row>
    <row r="682" spans="1:17" x14ac:dyDescent="0.25">
      <c r="A682">
        <v>321</v>
      </c>
      <c r="B682">
        <v>77</v>
      </c>
      <c r="D682">
        <v>167</v>
      </c>
      <c r="E682">
        <v>399</v>
      </c>
      <c r="J682">
        <v>110</v>
      </c>
      <c r="K682">
        <v>133</v>
      </c>
      <c r="P682">
        <v>197</v>
      </c>
      <c r="Q682">
        <v>38</v>
      </c>
    </row>
    <row r="683" spans="1:17" x14ac:dyDescent="0.25">
      <c r="A683">
        <v>322</v>
      </c>
      <c r="B683">
        <v>7</v>
      </c>
      <c r="D683">
        <v>168</v>
      </c>
      <c r="E683">
        <v>364</v>
      </c>
      <c r="J683">
        <v>111</v>
      </c>
      <c r="K683">
        <v>39</v>
      </c>
      <c r="P683">
        <v>197</v>
      </c>
      <c r="Q683">
        <v>41</v>
      </c>
    </row>
    <row r="684" spans="1:17" x14ac:dyDescent="0.25">
      <c r="A684">
        <v>322</v>
      </c>
      <c r="B684">
        <v>38</v>
      </c>
      <c r="D684">
        <v>168</v>
      </c>
      <c r="E684">
        <v>111</v>
      </c>
      <c r="J684">
        <v>111</v>
      </c>
      <c r="K684">
        <v>4</v>
      </c>
      <c r="P684">
        <v>197</v>
      </c>
      <c r="Q684">
        <v>174</v>
      </c>
    </row>
    <row r="685" spans="1:17" x14ac:dyDescent="0.25">
      <c r="A685">
        <v>322</v>
      </c>
      <c r="B685">
        <v>77</v>
      </c>
      <c r="D685">
        <v>168</v>
      </c>
      <c r="E685">
        <v>112</v>
      </c>
      <c r="J685">
        <v>111</v>
      </c>
      <c r="K685">
        <v>116</v>
      </c>
      <c r="P685">
        <v>197</v>
      </c>
      <c r="Q685">
        <v>175</v>
      </c>
    </row>
    <row r="686" spans="1:17" x14ac:dyDescent="0.25">
      <c r="A686">
        <v>322</v>
      </c>
      <c r="B686">
        <v>141</v>
      </c>
      <c r="D686">
        <v>168</v>
      </c>
      <c r="E686">
        <v>105</v>
      </c>
      <c r="J686">
        <v>111</v>
      </c>
      <c r="K686">
        <v>146</v>
      </c>
      <c r="P686">
        <v>198</v>
      </c>
      <c r="Q686">
        <v>38</v>
      </c>
    </row>
    <row r="687" spans="1:17" x14ac:dyDescent="0.25">
      <c r="A687">
        <v>323</v>
      </c>
      <c r="B687">
        <v>7</v>
      </c>
      <c r="D687">
        <v>169</v>
      </c>
      <c r="E687">
        <v>364</v>
      </c>
      <c r="J687">
        <v>111</v>
      </c>
      <c r="K687">
        <v>7</v>
      </c>
      <c r="P687">
        <v>198</v>
      </c>
      <c r="Q687">
        <v>41</v>
      </c>
    </row>
    <row r="688" spans="1:17" x14ac:dyDescent="0.25">
      <c r="A688">
        <v>323</v>
      </c>
      <c r="B688">
        <v>77</v>
      </c>
      <c r="D688">
        <v>169</v>
      </c>
      <c r="E688">
        <v>111</v>
      </c>
      <c r="J688">
        <v>111</v>
      </c>
      <c r="K688">
        <v>8</v>
      </c>
      <c r="P688">
        <v>198</v>
      </c>
      <c r="Q688">
        <v>176</v>
      </c>
    </row>
    <row r="689" spans="1:17" x14ac:dyDescent="0.25">
      <c r="A689">
        <v>323</v>
      </c>
      <c r="B689">
        <v>95</v>
      </c>
      <c r="D689">
        <v>169</v>
      </c>
      <c r="E689">
        <v>112</v>
      </c>
      <c r="J689">
        <v>111</v>
      </c>
      <c r="K689">
        <v>45</v>
      </c>
      <c r="P689">
        <v>198</v>
      </c>
      <c r="Q689">
        <v>177</v>
      </c>
    </row>
    <row r="690" spans="1:17" x14ac:dyDescent="0.25">
      <c r="A690">
        <v>323</v>
      </c>
      <c r="B690">
        <v>137</v>
      </c>
      <c r="D690">
        <v>169</v>
      </c>
      <c r="E690">
        <v>105</v>
      </c>
      <c r="J690">
        <v>111</v>
      </c>
      <c r="K690">
        <v>133</v>
      </c>
      <c r="P690">
        <v>199</v>
      </c>
      <c r="Q690">
        <v>38</v>
      </c>
    </row>
    <row r="691" spans="1:17" x14ac:dyDescent="0.25">
      <c r="A691">
        <v>323</v>
      </c>
      <c r="B691">
        <v>141</v>
      </c>
      <c r="D691">
        <v>170</v>
      </c>
      <c r="E691">
        <v>364</v>
      </c>
      <c r="J691">
        <v>112</v>
      </c>
      <c r="K691">
        <v>39</v>
      </c>
      <c r="P691">
        <v>199</v>
      </c>
      <c r="Q691">
        <v>41</v>
      </c>
    </row>
    <row r="692" spans="1:17" x14ac:dyDescent="0.25">
      <c r="A692">
        <v>324</v>
      </c>
      <c r="B692">
        <v>59</v>
      </c>
      <c r="D692">
        <v>170</v>
      </c>
      <c r="E692">
        <v>111</v>
      </c>
      <c r="J692">
        <v>112</v>
      </c>
      <c r="K692">
        <v>50</v>
      </c>
      <c r="P692">
        <v>199</v>
      </c>
      <c r="Q692">
        <v>176</v>
      </c>
    </row>
    <row r="693" spans="1:17" x14ac:dyDescent="0.25">
      <c r="A693">
        <v>324</v>
      </c>
      <c r="B693">
        <v>95</v>
      </c>
      <c r="D693">
        <v>170</v>
      </c>
      <c r="E693">
        <v>112</v>
      </c>
      <c r="J693">
        <v>112</v>
      </c>
      <c r="K693">
        <v>27</v>
      </c>
      <c r="P693">
        <v>199</v>
      </c>
      <c r="Q693">
        <v>177</v>
      </c>
    </row>
    <row r="694" spans="1:17" x14ac:dyDescent="0.25">
      <c r="A694">
        <v>324</v>
      </c>
      <c r="B694">
        <v>96</v>
      </c>
      <c r="D694">
        <v>170</v>
      </c>
      <c r="E694">
        <v>105</v>
      </c>
      <c r="J694">
        <v>112</v>
      </c>
      <c r="K694">
        <v>62</v>
      </c>
      <c r="P694">
        <v>200</v>
      </c>
      <c r="Q694">
        <v>38</v>
      </c>
    </row>
    <row r="695" spans="1:17" x14ac:dyDescent="0.25">
      <c r="A695">
        <v>325</v>
      </c>
      <c r="B695">
        <v>7</v>
      </c>
      <c r="D695">
        <v>171</v>
      </c>
      <c r="E695">
        <v>364</v>
      </c>
      <c r="J695">
        <v>112</v>
      </c>
      <c r="K695">
        <v>40</v>
      </c>
      <c r="P695">
        <v>200</v>
      </c>
      <c r="Q695">
        <v>41</v>
      </c>
    </row>
    <row r="696" spans="1:17" x14ac:dyDescent="0.25">
      <c r="A696">
        <v>325</v>
      </c>
      <c r="B696">
        <v>77</v>
      </c>
      <c r="D696">
        <v>171</v>
      </c>
      <c r="E696">
        <v>128</v>
      </c>
      <c r="J696">
        <v>112</v>
      </c>
      <c r="K696">
        <v>3</v>
      </c>
      <c r="P696">
        <v>200</v>
      </c>
      <c r="Q696">
        <v>176</v>
      </c>
    </row>
    <row r="697" spans="1:17" x14ac:dyDescent="0.25">
      <c r="A697">
        <v>326</v>
      </c>
      <c r="B697">
        <v>7</v>
      </c>
      <c r="D697">
        <v>171</v>
      </c>
      <c r="E697">
        <v>120</v>
      </c>
      <c r="J697">
        <v>112</v>
      </c>
      <c r="K697">
        <v>17</v>
      </c>
      <c r="P697">
        <v>200</v>
      </c>
      <c r="Q697">
        <v>177</v>
      </c>
    </row>
    <row r="698" spans="1:17" x14ac:dyDescent="0.25">
      <c r="A698">
        <v>326</v>
      </c>
      <c r="B698">
        <v>77</v>
      </c>
      <c r="D698">
        <v>172</v>
      </c>
      <c r="E698">
        <v>364</v>
      </c>
      <c r="J698">
        <v>112</v>
      </c>
      <c r="K698">
        <v>58</v>
      </c>
      <c r="P698">
        <v>201</v>
      </c>
      <c r="Q698">
        <v>38</v>
      </c>
    </row>
    <row r="699" spans="1:17" x14ac:dyDescent="0.25">
      <c r="A699">
        <v>327</v>
      </c>
      <c r="B699">
        <v>7</v>
      </c>
      <c r="D699">
        <v>172</v>
      </c>
      <c r="E699">
        <v>128</v>
      </c>
      <c r="J699">
        <v>113</v>
      </c>
      <c r="K699">
        <v>39</v>
      </c>
      <c r="P699">
        <v>201</v>
      </c>
      <c r="Q699">
        <v>41</v>
      </c>
    </row>
    <row r="700" spans="1:17" x14ac:dyDescent="0.25">
      <c r="A700">
        <v>327</v>
      </c>
      <c r="B700">
        <v>11</v>
      </c>
      <c r="D700">
        <v>172</v>
      </c>
      <c r="E700">
        <v>120</v>
      </c>
      <c r="J700">
        <v>113</v>
      </c>
      <c r="K700">
        <v>50</v>
      </c>
      <c r="P700">
        <v>201</v>
      </c>
      <c r="Q700">
        <v>178</v>
      </c>
    </row>
    <row r="701" spans="1:17" x14ac:dyDescent="0.25">
      <c r="A701">
        <v>327</v>
      </c>
      <c r="B701">
        <v>77</v>
      </c>
      <c r="D701">
        <v>173</v>
      </c>
      <c r="E701">
        <v>364</v>
      </c>
      <c r="J701">
        <v>113</v>
      </c>
      <c r="K701">
        <v>27</v>
      </c>
      <c r="P701">
        <v>201</v>
      </c>
      <c r="Q701">
        <v>179</v>
      </c>
    </row>
    <row r="702" spans="1:17" x14ac:dyDescent="0.25">
      <c r="A702">
        <v>327</v>
      </c>
      <c r="B702">
        <v>112</v>
      </c>
      <c r="D702">
        <v>173</v>
      </c>
      <c r="E702">
        <v>128</v>
      </c>
      <c r="J702">
        <v>113</v>
      </c>
      <c r="K702">
        <v>62</v>
      </c>
      <c r="P702">
        <v>202</v>
      </c>
      <c r="Q702">
        <v>38</v>
      </c>
    </row>
    <row r="703" spans="1:17" x14ac:dyDescent="0.25">
      <c r="A703">
        <v>327</v>
      </c>
      <c r="B703">
        <v>141</v>
      </c>
      <c r="D703">
        <v>173</v>
      </c>
      <c r="E703">
        <v>120</v>
      </c>
      <c r="J703">
        <v>113</v>
      </c>
      <c r="K703">
        <v>40</v>
      </c>
      <c r="P703">
        <v>202</v>
      </c>
      <c r="Q703">
        <v>41</v>
      </c>
    </row>
    <row r="704" spans="1:17" x14ac:dyDescent="0.25">
      <c r="A704">
        <v>328</v>
      </c>
      <c r="B704">
        <v>7</v>
      </c>
      <c r="D704">
        <v>174</v>
      </c>
      <c r="E704">
        <v>364</v>
      </c>
      <c r="J704">
        <v>113</v>
      </c>
      <c r="K704">
        <v>3</v>
      </c>
      <c r="P704">
        <v>202</v>
      </c>
      <c r="Q704">
        <v>178</v>
      </c>
    </row>
    <row r="705" spans="1:17" x14ac:dyDescent="0.25">
      <c r="A705">
        <v>328</v>
      </c>
      <c r="B705">
        <v>10</v>
      </c>
      <c r="D705">
        <v>174</v>
      </c>
      <c r="E705">
        <v>117</v>
      </c>
      <c r="J705">
        <v>113</v>
      </c>
      <c r="K705">
        <v>17</v>
      </c>
      <c r="P705">
        <v>202</v>
      </c>
      <c r="Q705">
        <v>179</v>
      </c>
    </row>
    <row r="706" spans="1:17" x14ac:dyDescent="0.25">
      <c r="A706">
        <v>328</v>
      </c>
      <c r="B706">
        <v>77</v>
      </c>
      <c r="D706">
        <v>175</v>
      </c>
      <c r="E706">
        <v>364</v>
      </c>
      <c r="J706">
        <v>113</v>
      </c>
      <c r="K706">
        <v>58</v>
      </c>
      <c r="P706">
        <v>203</v>
      </c>
      <c r="Q706">
        <v>38</v>
      </c>
    </row>
    <row r="707" spans="1:17" x14ac:dyDescent="0.25">
      <c r="A707">
        <v>328</v>
      </c>
      <c r="B707">
        <v>94</v>
      </c>
      <c r="D707">
        <v>175</v>
      </c>
      <c r="E707">
        <v>117</v>
      </c>
      <c r="J707">
        <v>114</v>
      </c>
      <c r="K707">
        <v>50</v>
      </c>
      <c r="P707">
        <v>203</v>
      </c>
      <c r="Q707">
        <v>41</v>
      </c>
    </row>
    <row r="708" spans="1:17" x14ac:dyDescent="0.25">
      <c r="A708">
        <v>328</v>
      </c>
      <c r="B708">
        <v>112</v>
      </c>
      <c r="D708">
        <v>176</v>
      </c>
      <c r="E708">
        <v>364</v>
      </c>
      <c r="J708">
        <v>114</v>
      </c>
      <c r="K708">
        <v>62</v>
      </c>
      <c r="P708">
        <v>203</v>
      </c>
      <c r="Q708">
        <v>178</v>
      </c>
    </row>
    <row r="709" spans="1:17" x14ac:dyDescent="0.25">
      <c r="A709">
        <v>329</v>
      </c>
      <c r="B709">
        <v>55</v>
      </c>
      <c r="D709">
        <v>176</v>
      </c>
      <c r="E709">
        <v>117</v>
      </c>
      <c r="J709">
        <v>114</v>
      </c>
      <c r="K709">
        <v>104</v>
      </c>
      <c r="P709">
        <v>203</v>
      </c>
      <c r="Q709">
        <v>179</v>
      </c>
    </row>
    <row r="710" spans="1:17" x14ac:dyDescent="0.25">
      <c r="A710">
        <v>329</v>
      </c>
      <c r="B710">
        <v>77</v>
      </c>
      <c r="D710">
        <v>177</v>
      </c>
      <c r="E710">
        <v>364</v>
      </c>
      <c r="J710">
        <v>114</v>
      </c>
      <c r="K710">
        <v>136</v>
      </c>
      <c r="P710">
        <v>204</v>
      </c>
      <c r="Q710">
        <v>38</v>
      </c>
    </row>
    <row r="711" spans="1:17" x14ac:dyDescent="0.25">
      <c r="A711">
        <v>330</v>
      </c>
      <c r="B711">
        <v>77</v>
      </c>
      <c r="D711">
        <v>177</v>
      </c>
      <c r="E711">
        <v>103</v>
      </c>
      <c r="J711">
        <v>115</v>
      </c>
      <c r="K711">
        <v>39</v>
      </c>
      <c r="P711">
        <v>204</v>
      </c>
      <c r="Q711">
        <v>41</v>
      </c>
    </row>
    <row r="712" spans="1:17" x14ac:dyDescent="0.25">
      <c r="A712">
        <v>330</v>
      </c>
      <c r="B712">
        <v>95</v>
      </c>
      <c r="D712">
        <v>178</v>
      </c>
      <c r="E712">
        <v>364</v>
      </c>
      <c r="J712">
        <v>115</v>
      </c>
      <c r="K712">
        <v>50</v>
      </c>
      <c r="P712">
        <v>204</v>
      </c>
      <c r="Q712">
        <v>180</v>
      </c>
    </row>
    <row r="713" spans="1:17" x14ac:dyDescent="0.25">
      <c r="A713">
        <v>330</v>
      </c>
      <c r="B713">
        <v>96</v>
      </c>
      <c r="D713">
        <v>178</v>
      </c>
      <c r="E713">
        <v>103</v>
      </c>
      <c r="J713">
        <v>115</v>
      </c>
      <c r="K713">
        <v>62</v>
      </c>
      <c r="P713">
        <v>204</v>
      </c>
      <c r="Q713">
        <v>181</v>
      </c>
    </row>
    <row r="714" spans="1:17" x14ac:dyDescent="0.25">
      <c r="A714">
        <v>330</v>
      </c>
      <c r="B714">
        <v>130</v>
      </c>
      <c r="D714">
        <v>179</v>
      </c>
      <c r="E714">
        <v>364</v>
      </c>
      <c r="J714">
        <v>115</v>
      </c>
      <c r="K714">
        <v>40</v>
      </c>
      <c r="P714">
        <v>205</v>
      </c>
      <c r="Q714">
        <v>38</v>
      </c>
    </row>
    <row r="715" spans="1:17" x14ac:dyDescent="0.25">
      <c r="A715">
        <v>331</v>
      </c>
      <c r="B715">
        <v>102</v>
      </c>
      <c r="D715">
        <v>179</v>
      </c>
      <c r="E715">
        <v>103</v>
      </c>
      <c r="J715">
        <v>115</v>
      </c>
      <c r="K715">
        <v>64</v>
      </c>
      <c r="P715">
        <v>205</v>
      </c>
      <c r="Q715">
        <v>41</v>
      </c>
    </row>
    <row r="716" spans="1:17" x14ac:dyDescent="0.25">
      <c r="A716">
        <v>331</v>
      </c>
      <c r="B716">
        <v>5</v>
      </c>
      <c r="D716">
        <v>180</v>
      </c>
      <c r="E716">
        <v>364</v>
      </c>
      <c r="J716">
        <v>115</v>
      </c>
      <c r="K716">
        <v>74</v>
      </c>
      <c r="P716">
        <v>205</v>
      </c>
      <c r="Q716">
        <v>180</v>
      </c>
    </row>
    <row r="717" spans="1:17" x14ac:dyDescent="0.25">
      <c r="A717">
        <v>331</v>
      </c>
      <c r="B717">
        <v>30</v>
      </c>
      <c r="D717">
        <v>180</v>
      </c>
      <c r="E717">
        <v>84</v>
      </c>
      <c r="J717">
        <v>115</v>
      </c>
      <c r="K717">
        <v>75</v>
      </c>
      <c r="P717">
        <v>205</v>
      </c>
      <c r="Q717">
        <v>181</v>
      </c>
    </row>
    <row r="718" spans="1:17" x14ac:dyDescent="0.25">
      <c r="A718">
        <v>331</v>
      </c>
      <c r="B718">
        <v>98</v>
      </c>
      <c r="D718">
        <v>180</v>
      </c>
      <c r="E718">
        <v>82</v>
      </c>
      <c r="J718">
        <v>115</v>
      </c>
      <c r="K718">
        <v>85</v>
      </c>
      <c r="P718">
        <v>206</v>
      </c>
      <c r="Q718">
        <v>38</v>
      </c>
    </row>
    <row r="719" spans="1:17" x14ac:dyDescent="0.25">
      <c r="A719">
        <v>332</v>
      </c>
      <c r="B719">
        <v>102</v>
      </c>
      <c r="D719">
        <v>181</v>
      </c>
      <c r="E719">
        <v>364</v>
      </c>
      <c r="J719">
        <v>115</v>
      </c>
      <c r="K719">
        <v>133</v>
      </c>
      <c r="P719">
        <v>206</v>
      </c>
      <c r="Q719">
        <v>41</v>
      </c>
    </row>
    <row r="720" spans="1:17" x14ac:dyDescent="0.25">
      <c r="A720">
        <v>333</v>
      </c>
      <c r="B720">
        <v>102</v>
      </c>
      <c r="D720">
        <v>181</v>
      </c>
      <c r="E720">
        <v>84</v>
      </c>
      <c r="J720">
        <v>116</v>
      </c>
      <c r="K720">
        <v>39</v>
      </c>
      <c r="P720">
        <v>206</v>
      </c>
      <c r="Q720">
        <v>180</v>
      </c>
    </row>
    <row r="721" spans="1:17" x14ac:dyDescent="0.25">
      <c r="A721">
        <v>333</v>
      </c>
      <c r="B721">
        <v>30</v>
      </c>
      <c r="D721">
        <v>181</v>
      </c>
      <c r="E721">
        <v>82</v>
      </c>
      <c r="J721">
        <v>116</v>
      </c>
      <c r="K721">
        <v>50</v>
      </c>
      <c r="P721">
        <v>206</v>
      </c>
      <c r="Q721">
        <v>181</v>
      </c>
    </row>
    <row r="722" spans="1:17" x14ac:dyDescent="0.25">
      <c r="A722">
        <v>333</v>
      </c>
      <c r="B722">
        <v>54</v>
      </c>
      <c r="D722">
        <v>182</v>
      </c>
      <c r="E722">
        <v>364</v>
      </c>
      <c r="J722">
        <v>116</v>
      </c>
      <c r="K722">
        <v>62</v>
      </c>
      <c r="P722">
        <v>207</v>
      </c>
      <c r="Q722">
        <v>182</v>
      </c>
    </row>
    <row r="723" spans="1:17" x14ac:dyDescent="0.25">
      <c r="A723">
        <v>334</v>
      </c>
      <c r="B723">
        <v>102</v>
      </c>
      <c r="D723">
        <v>182</v>
      </c>
      <c r="E723">
        <v>84</v>
      </c>
      <c r="J723">
        <v>116</v>
      </c>
      <c r="K723">
        <v>40</v>
      </c>
      <c r="P723">
        <v>207</v>
      </c>
      <c r="Q723">
        <v>183</v>
      </c>
    </row>
    <row r="724" spans="1:17" x14ac:dyDescent="0.25">
      <c r="A724">
        <v>335</v>
      </c>
      <c r="B724">
        <v>102</v>
      </c>
      <c r="D724">
        <v>182</v>
      </c>
      <c r="E724">
        <v>82</v>
      </c>
      <c r="J724">
        <v>116</v>
      </c>
      <c r="K724">
        <v>64</v>
      </c>
      <c r="P724">
        <v>207</v>
      </c>
      <c r="Q724">
        <v>184</v>
      </c>
    </row>
    <row r="725" spans="1:17" x14ac:dyDescent="0.25">
      <c r="A725">
        <v>335</v>
      </c>
      <c r="B725">
        <v>30</v>
      </c>
      <c r="D725">
        <v>183</v>
      </c>
      <c r="E725">
        <v>364</v>
      </c>
      <c r="J725">
        <v>116</v>
      </c>
      <c r="K725">
        <v>74</v>
      </c>
      <c r="P725">
        <v>207</v>
      </c>
      <c r="Q725">
        <v>207</v>
      </c>
    </row>
    <row r="726" spans="1:17" x14ac:dyDescent="0.25">
      <c r="A726">
        <v>335</v>
      </c>
      <c r="B726">
        <v>54</v>
      </c>
      <c r="D726">
        <v>183</v>
      </c>
      <c r="E726">
        <v>84</v>
      </c>
      <c r="J726">
        <v>116</v>
      </c>
      <c r="K726">
        <v>75</v>
      </c>
      <c r="P726">
        <v>208</v>
      </c>
      <c r="Q726">
        <v>182</v>
      </c>
    </row>
    <row r="727" spans="1:17" x14ac:dyDescent="0.25">
      <c r="A727">
        <v>336</v>
      </c>
      <c r="B727">
        <v>102</v>
      </c>
      <c r="D727">
        <v>183</v>
      </c>
      <c r="E727">
        <v>82</v>
      </c>
      <c r="J727">
        <v>116</v>
      </c>
      <c r="K727">
        <v>85</v>
      </c>
      <c r="P727">
        <v>208</v>
      </c>
      <c r="Q727">
        <v>183</v>
      </c>
    </row>
    <row r="728" spans="1:17" x14ac:dyDescent="0.25">
      <c r="A728">
        <v>337</v>
      </c>
      <c r="B728">
        <v>102</v>
      </c>
      <c r="D728">
        <v>184</v>
      </c>
      <c r="E728">
        <v>364</v>
      </c>
      <c r="J728">
        <v>116</v>
      </c>
      <c r="K728">
        <v>133</v>
      </c>
      <c r="P728">
        <v>208</v>
      </c>
      <c r="Q728">
        <v>184</v>
      </c>
    </row>
    <row r="729" spans="1:17" x14ac:dyDescent="0.25">
      <c r="A729">
        <v>337</v>
      </c>
      <c r="B729">
        <v>30</v>
      </c>
      <c r="D729">
        <v>184</v>
      </c>
      <c r="E729">
        <v>84</v>
      </c>
      <c r="J729">
        <v>117</v>
      </c>
      <c r="K729">
        <v>39</v>
      </c>
      <c r="P729">
        <v>208</v>
      </c>
      <c r="Q729">
        <v>207</v>
      </c>
    </row>
    <row r="730" spans="1:17" x14ac:dyDescent="0.25">
      <c r="A730">
        <v>337</v>
      </c>
      <c r="B730">
        <v>54</v>
      </c>
      <c r="D730">
        <v>184</v>
      </c>
      <c r="E730">
        <v>82</v>
      </c>
      <c r="J730">
        <v>117</v>
      </c>
      <c r="K730">
        <v>62</v>
      </c>
      <c r="P730">
        <v>209</v>
      </c>
      <c r="Q730">
        <v>182</v>
      </c>
    </row>
    <row r="731" spans="1:17" x14ac:dyDescent="0.25">
      <c r="A731">
        <v>338</v>
      </c>
      <c r="B731">
        <v>102</v>
      </c>
      <c r="D731">
        <v>185</v>
      </c>
      <c r="E731">
        <v>364</v>
      </c>
      <c r="J731">
        <v>117</v>
      </c>
      <c r="K731">
        <v>40</v>
      </c>
      <c r="P731">
        <v>209</v>
      </c>
      <c r="Q731">
        <v>183</v>
      </c>
    </row>
    <row r="732" spans="1:17" x14ac:dyDescent="0.25">
      <c r="A732">
        <v>338</v>
      </c>
      <c r="B732">
        <v>13</v>
      </c>
      <c r="D732">
        <v>185</v>
      </c>
      <c r="E732">
        <v>84</v>
      </c>
      <c r="J732">
        <v>117</v>
      </c>
      <c r="K732">
        <v>64</v>
      </c>
      <c r="P732">
        <v>209</v>
      </c>
      <c r="Q732">
        <v>184</v>
      </c>
    </row>
    <row r="733" spans="1:17" x14ac:dyDescent="0.25">
      <c r="A733">
        <v>338</v>
      </c>
      <c r="B733">
        <v>30</v>
      </c>
      <c r="D733">
        <v>185</v>
      </c>
      <c r="E733">
        <v>82</v>
      </c>
      <c r="J733">
        <v>117</v>
      </c>
      <c r="K733">
        <v>74</v>
      </c>
      <c r="P733">
        <v>209</v>
      </c>
      <c r="Q733">
        <v>207</v>
      </c>
    </row>
    <row r="734" spans="1:17" x14ac:dyDescent="0.25">
      <c r="A734">
        <v>339</v>
      </c>
      <c r="B734">
        <v>102</v>
      </c>
      <c r="D734">
        <v>186</v>
      </c>
      <c r="E734">
        <v>364</v>
      </c>
      <c r="J734">
        <v>117</v>
      </c>
      <c r="K734">
        <v>75</v>
      </c>
      <c r="P734">
        <v>210</v>
      </c>
      <c r="Q734">
        <v>186</v>
      </c>
    </row>
    <row r="735" spans="1:17" x14ac:dyDescent="0.25">
      <c r="A735">
        <v>339</v>
      </c>
      <c r="B735">
        <v>59</v>
      </c>
      <c r="D735">
        <v>186</v>
      </c>
      <c r="E735">
        <v>51</v>
      </c>
      <c r="J735">
        <v>117</v>
      </c>
      <c r="K735">
        <v>85</v>
      </c>
      <c r="P735">
        <v>210</v>
      </c>
      <c r="Q735">
        <v>187</v>
      </c>
    </row>
    <row r="736" spans="1:17" x14ac:dyDescent="0.25">
      <c r="A736">
        <v>340</v>
      </c>
      <c r="B736">
        <v>102</v>
      </c>
      <c r="D736">
        <v>186</v>
      </c>
      <c r="E736">
        <v>406</v>
      </c>
      <c r="J736">
        <v>117</v>
      </c>
      <c r="K736">
        <v>104</v>
      </c>
      <c r="P736">
        <v>210</v>
      </c>
      <c r="Q736">
        <v>188</v>
      </c>
    </row>
    <row r="737" spans="1:17" x14ac:dyDescent="0.25">
      <c r="A737">
        <v>340</v>
      </c>
      <c r="B737">
        <v>54</v>
      </c>
      <c r="D737">
        <v>186</v>
      </c>
      <c r="E737">
        <v>407</v>
      </c>
      <c r="J737">
        <v>118</v>
      </c>
      <c r="K737">
        <v>39</v>
      </c>
      <c r="P737">
        <v>210</v>
      </c>
      <c r="Q737">
        <v>189</v>
      </c>
    </row>
    <row r="738" spans="1:17" x14ac:dyDescent="0.25">
      <c r="A738">
        <v>340</v>
      </c>
      <c r="B738">
        <v>59</v>
      </c>
      <c r="D738">
        <v>187</v>
      </c>
      <c r="E738">
        <v>364</v>
      </c>
      <c r="J738">
        <v>118</v>
      </c>
      <c r="K738">
        <v>62</v>
      </c>
      <c r="P738">
        <v>210</v>
      </c>
      <c r="Q738">
        <v>208</v>
      </c>
    </row>
    <row r="739" spans="1:17" x14ac:dyDescent="0.25">
      <c r="A739">
        <v>341</v>
      </c>
      <c r="B739">
        <v>7</v>
      </c>
      <c r="D739">
        <v>187</v>
      </c>
      <c r="E739">
        <v>51</v>
      </c>
      <c r="J739">
        <v>118</v>
      </c>
      <c r="K739">
        <v>40</v>
      </c>
      <c r="P739">
        <v>211</v>
      </c>
      <c r="Q739">
        <v>190</v>
      </c>
    </row>
    <row r="740" spans="1:17" x14ac:dyDescent="0.25">
      <c r="A740">
        <v>341</v>
      </c>
      <c r="B740">
        <v>102</v>
      </c>
      <c r="D740">
        <v>187</v>
      </c>
      <c r="E740">
        <v>406</v>
      </c>
      <c r="J740">
        <v>118</v>
      </c>
      <c r="K740">
        <v>47</v>
      </c>
      <c r="P740">
        <v>211</v>
      </c>
      <c r="Q740">
        <v>191</v>
      </c>
    </row>
    <row r="741" spans="1:17" x14ac:dyDescent="0.25">
      <c r="A741">
        <v>341</v>
      </c>
      <c r="B741">
        <v>128</v>
      </c>
      <c r="D741">
        <v>187</v>
      </c>
      <c r="E741">
        <v>407</v>
      </c>
      <c r="J741">
        <v>118</v>
      </c>
      <c r="K741">
        <v>41</v>
      </c>
      <c r="P741">
        <v>211</v>
      </c>
      <c r="Q741">
        <v>209</v>
      </c>
    </row>
    <row r="742" spans="1:17" x14ac:dyDescent="0.25">
      <c r="A742">
        <v>342</v>
      </c>
      <c r="B742">
        <v>102</v>
      </c>
      <c r="D742">
        <v>188</v>
      </c>
      <c r="E742">
        <v>364</v>
      </c>
      <c r="J742">
        <v>118</v>
      </c>
      <c r="K742">
        <v>64</v>
      </c>
      <c r="P742">
        <v>212</v>
      </c>
      <c r="Q742">
        <v>191</v>
      </c>
    </row>
    <row r="743" spans="1:17" x14ac:dyDescent="0.25">
      <c r="A743">
        <v>342</v>
      </c>
      <c r="B743">
        <v>30</v>
      </c>
      <c r="D743">
        <v>188</v>
      </c>
      <c r="E743">
        <v>51</v>
      </c>
      <c r="J743">
        <v>118</v>
      </c>
      <c r="K743">
        <v>74</v>
      </c>
      <c r="P743">
        <v>212</v>
      </c>
      <c r="Q743">
        <v>192</v>
      </c>
    </row>
    <row r="744" spans="1:17" x14ac:dyDescent="0.25">
      <c r="A744">
        <v>343</v>
      </c>
      <c r="B744">
        <v>102</v>
      </c>
      <c r="D744">
        <v>188</v>
      </c>
      <c r="E744">
        <v>406</v>
      </c>
      <c r="J744">
        <v>118</v>
      </c>
      <c r="K744">
        <v>75</v>
      </c>
      <c r="P744">
        <v>212</v>
      </c>
      <c r="Q744">
        <v>207</v>
      </c>
    </row>
    <row r="745" spans="1:17" x14ac:dyDescent="0.25">
      <c r="A745">
        <v>343</v>
      </c>
      <c r="B745">
        <v>13</v>
      </c>
      <c r="D745">
        <v>188</v>
      </c>
      <c r="E745">
        <v>407</v>
      </c>
      <c r="J745">
        <v>118</v>
      </c>
      <c r="K745">
        <v>79</v>
      </c>
      <c r="P745">
        <v>213</v>
      </c>
      <c r="Q745">
        <v>193</v>
      </c>
    </row>
    <row r="746" spans="1:17" x14ac:dyDescent="0.25">
      <c r="A746">
        <v>344</v>
      </c>
      <c r="B746">
        <v>102</v>
      </c>
      <c r="D746">
        <v>189</v>
      </c>
      <c r="E746">
        <v>364</v>
      </c>
      <c r="J746">
        <v>118</v>
      </c>
      <c r="K746">
        <v>85</v>
      </c>
      <c r="P746">
        <v>213</v>
      </c>
      <c r="Q746">
        <v>194</v>
      </c>
    </row>
    <row r="747" spans="1:17" x14ac:dyDescent="0.25">
      <c r="A747">
        <v>344</v>
      </c>
      <c r="B747">
        <v>98</v>
      </c>
      <c r="D747">
        <v>189</v>
      </c>
      <c r="E747">
        <v>45</v>
      </c>
      <c r="J747">
        <v>119</v>
      </c>
      <c r="K747">
        <v>39</v>
      </c>
      <c r="P747">
        <v>213</v>
      </c>
      <c r="Q747">
        <v>210</v>
      </c>
    </row>
    <row r="748" spans="1:17" x14ac:dyDescent="0.25">
      <c r="A748">
        <v>345</v>
      </c>
      <c r="B748">
        <v>102</v>
      </c>
      <c r="D748">
        <v>189</v>
      </c>
      <c r="E748">
        <v>406</v>
      </c>
      <c r="J748">
        <v>119</v>
      </c>
      <c r="K748">
        <v>62</v>
      </c>
      <c r="P748">
        <v>214</v>
      </c>
      <c r="Q748">
        <v>193</v>
      </c>
    </row>
    <row r="749" spans="1:17" x14ac:dyDescent="0.25">
      <c r="A749">
        <v>345</v>
      </c>
      <c r="B749">
        <v>59</v>
      </c>
      <c r="D749">
        <v>189</v>
      </c>
      <c r="E749">
        <v>407</v>
      </c>
      <c r="J749">
        <v>119</v>
      </c>
      <c r="K749">
        <v>40</v>
      </c>
      <c r="P749">
        <v>214</v>
      </c>
      <c r="Q749">
        <v>194</v>
      </c>
    </row>
    <row r="750" spans="1:17" x14ac:dyDescent="0.25">
      <c r="A750">
        <v>346</v>
      </c>
      <c r="B750">
        <v>102</v>
      </c>
      <c r="D750">
        <v>190</v>
      </c>
      <c r="E750">
        <v>364</v>
      </c>
      <c r="J750">
        <v>119</v>
      </c>
      <c r="K750">
        <v>43</v>
      </c>
      <c r="P750">
        <v>214</v>
      </c>
      <c r="Q750">
        <v>210</v>
      </c>
    </row>
    <row r="751" spans="1:17" x14ac:dyDescent="0.25">
      <c r="A751">
        <v>346</v>
      </c>
      <c r="B751">
        <v>13</v>
      </c>
      <c r="D751">
        <v>190</v>
      </c>
      <c r="E751">
        <v>45</v>
      </c>
      <c r="J751">
        <v>119</v>
      </c>
      <c r="K751">
        <v>42</v>
      </c>
      <c r="P751">
        <v>215</v>
      </c>
      <c r="Q751">
        <v>195</v>
      </c>
    </row>
    <row r="752" spans="1:17" x14ac:dyDescent="0.25">
      <c r="A752">
        <v>346</v>
      </c>
      <c r="B752">
        <v>30</v>
      </c>
      <c r="D752">
        <v>190</v>
      </c>
      <c r="E752">
        <v>406</v>
      </c>
      <c r="J752">
        <v>119</v>
      </c>
      <c r="K752">
        <v>58</v>
      </c>
      <c r="P752">
        <v>215</v>
      </c>
      <c r="Q752">
        <v>210</v>
      </c>
    </row>
    <row r="753" spans="1:17" x14ac:dyDescent="0.25">
      <c r="A753">
        <v>347</v>
      </c>
      <c r="B753">
        <v>102</v>
      </c>
      <c r="D753">
        <v>190</v>
      </c>
      <c r="E753">
        <v>407</v>
      </c>
      <c r="J753">
        <v>119</v>
      </c>
      <c r="K753">
        <v>64</v>
      </c>
      <c r="P753">
        <v>216</v>
      </c>
      <c r="Q753">
        <v>195</v>
      </c>
    </row>
    <row r="754" spans="1:17" x14ac:dyDescent="0.25">
      <c r="A754">
        <v>347</v>
      </c>
      <c r="B754">
        <v>5</v>
      </c>
      <c r="D754">
        <v>191</v>
      </c>
      <c r="E754">
        <v>364</v>
      </c>
      <c r="J754">
        <v>119</v>
      </c>
      <c r="K754">
        <v>74</v>
      </c>
      <c r="P754">
        <v>216</v>
      </c>
      <c r="Q754">
        <v>208</v>
      </c>
    </row>
    <row r="755" spans="1:17" x14ac:dyDescent="0.25">
      <c r="A755">
        <v>347</v>
      </c>
      <c r="B755">
        <v>30</v>
      </c>
      <c r="D755">
        <v>191</v>
      </c>
      <c r="E755">
        <v>45</v>
      </c>
      <c r="J755">
        <v>119</v>
      </c>
      <c r="K755">
        <v>75</v>
      </c>
      <c r="P755">
        <v>217</v>
      </c>
      <c r="Q755">
        <v>196</v>
      </c>
    </row>
    <row r="756" spans="1:17" x14ac:dyDescent="0.25">
      <c r="A756">
        <v>347</v>
      </c>
      <c r="B756">
        <v>95</v>
      </c>
      <c r="D756">
        <v>191</v>
      </c>
      <c r="E756">
        <v>406</v>
      </c>
      <c r="J756">
        <v>119</v>
      </c>
      <c r="K756">
        <v>85</v>
      </c>
      <c r="P756">
        <v>217</v>
      </c>
      <c r="Q756">
        <v>209</v>
      </c>
    </row>
    <row r="757" spans="1:17" x14ac:dyDescent="0.25">
      <c r="A757">
        <v>348</v>
      </c>
      <c r="B757">
        <v>102</v>
      </c>
      <c r="D757">
        <v>191</v>
      </c>
      <c r="E757">
        <v>407</v>
      </c>
      <c r="J757">
        <v>120</v>
      </c>
      <c r="K757">
        <v>39</v>
      </c>
      <c r="P757">
        <v>218</v>
      </c>
      <c r="Q757">
        <v>197</v>
      </c>
    </row>
    <row r="758" spans="1:17" x14ac:dyDescent="0.25">
      <c r="A758">
        <v>348</v>
      </c>
      <c r="B758">
        <v>13</v>
      </c>
      <c r="D758">
        <v>192</v>
      </c>
      <c r="E758">
        <v>364</v>
      </c>
      <c r="J758">
        <v>120</v>
      </c>
      <c r="K758">
        <v>50</v>
      </c>
      <c r="P758">
        <v>218</v>
      </c>
      <c r="Q758">
        <v>209</v>
      </c>
    </row>
    <row r="759" spans="1:17" x14ac:dyDescent="0.25">
      <c r="A759">
        <v>348</v>
      </c>
      <c r="B759">
        <v>30</v>
      </c>
      <c r="D759">
        <v>192</v>
      </c>
      <c r="E759">
        <v>95</v>
      </c>
      <c r="J759">
        <v>120</v>
      </c>
      <c r="K759">
        <v>4</v>
      </c>
      <c r="P759">
        <v>219</v>
      </c>
      <c r="Q759">
        <v>198</v>
      </c>
    </row>
    <row r="760" spans="1:17" x14ac:dyDescent="0.25">
      <c r="A760">
        <v>349</v>
      </c>
      <c r="B760">
        <v>102</v>
      </c>
      <c r="D760">
        <v>192</v>
      </c>
      <c r="E760">
        <v>36</v>
      </c>
      <c r="J760">
        <v>120</v>
      </c>
      <c r="K760">
        <v>62</v>
      </c>
      <c r="P760">
        <v>219</v>
      </c>
      <c r="Q760">
        <v>199</v>
      </c>
    </row>
    <row r="761" spans="1:17" x14ac:dyDescent="0.25">
      <c r="A761">
        <v>349</v>
      </c>
      <c r="B761">
        <v>13</v>
      </c>
      <c r="D761">
        <v>192</v>
      </c>
      <c r="E761">
        <v>45</v>
      </c>
      <c r="J761">
        <v>121</v>
      </c>
      <c r="K761">
        <v>39</v>
      </c>
      <c r="P761">
        <v>219</v>
      </c>
      <c r="Q761">
        <v>208</v>
      </c>
    </row>
    <row r="762" spans="1:17" x14ac:dyDescent="0.25">
      <c r="A762">
        <v>349</v>
      </c>
      <c r="B762">
        <v>63</v>
      </c>
      <c r="D762">
        <v>192</v>
      </c>
      <c r="E762">
        <v>52</v>
      </c>
      <c r="J762">
        <v>121</v>
      </c>
      <c r="K762">
        <v>50</v>
      </c>
      <c r="P762">
        <v>220</v>
      </c>
      <c r="Q762">
        <v>195</v>
      </c>
    </row>
    <row r="763" spans="1:17" x14ac:dyDescent="0.25">
      <c r="A763">
        <v>350</v>
      </c>
      <c r="B763">
        <v>102</v>
      </c>
      <c r="D763">
        <v>192</v>
      </c>
      <c r="E763">
        <v>85</v>
      </c>
      <c r="J763">
        <v>121</v>
      </c>
      <c r="K763">
        <v>4</v>
      </c>
      <c r="P763">
        <v>220</v>
      </c>
      <c r="Q763">
        <v>200</v>
      </c>
    </row>
    <row r="764" spans="1:17" x14ac:dyDescent="0.25">
      <c r="A764">
        <v>350</v>
      </c>
      <c r="B764">
        <v>13</v>
      </c>
      <c r="D764">
        <v>193</v>
      </c>
      <c r="E764">
        <v>364</v>
      </c>
      <c r="J764">
        <v>121</v>
      </c>
      <c r="K764">
        <v>62</v>
      </c>
      <c r="P764">
        <v>220</v>
      </c>
      <c r="Q764">
        <v>201</v>
      </c>
    </row>
    <row r="765" spans="1:17" x14ac:dyDescent="0.25">
      <c r="A765">
        <v>350</v>
      </c>
      <c r="B765">
        <v>54</v>
      </c>
      <c r="D765">
        <v>193</v>
      </c>
      <c r="E765">
        <v>95</v>
      </c>
      <c r="J765">
        <v>121</v>
      </c>
      <c r="K765">
        <v>64</v>
      </c>
      <c r="P765">
        <v>220</v>
      </c>
      <c r="Q765">
        <v>202</v>
      </c>
    </row>
    <row r="766" spans="1:17" x14ac:dyDescent="0.25">
      <c r="A766">
        <v>350</v>
      </c>
      <c r="B766">
        <v>63</v>
      </c>
      <c r="D766">
        <v>193</v>
      </c>
      <c r="E766">
        <v>36</v>
      </c>
      <c r="J766">
        <v>121</v>
      </c>
      <c r="K766">
        <v>133</v>
      </c>
      <c r="P766">
        <v>220</v>
      </c>
      <c r="Q766">
        <v>207</v>
      </c>
    </row>
    <row r="767" spans="1:17" x14ac:dyDescent="0.25">
      <c r="A767">
        <v>351</v>
      </c>
      <c r="B767">
        <v>102</v>
      </c>
      <c r="D767">
        <v>193</v>
      </c>
      <c r="E767">
        <v>45</v>
      </c>
      <c r="J767">
        <v>122</v>
      </c>
      <c r="K767">
        <v>39</v>
      </c>
      <c r="P767">
        <v>221</v>
      </c>
      <c r="Q767">
        <v>195</v>
      </c>
    </row>
    <row r="768" spans="1:17" x14ac:dyDescent="0.25">
      <c r="A768">
        <v>351</v>
      </c>
      <c r="B768">
        <v>59</v>
      </c>
      <c r="D768">
        <v>193</v>
      </c>
      <c r="E768">
        <v>52</v>
      </c>
      <c r="J768">
        <v>122</v>
      </c>
      <c r="K768">
        <v>50</v>
      </c>
      <c r="P768">
        <v>221</v>
      </c>
      <c r="Q768">
        <v>200</v>
      </c>
    </row>
    <row r="769" spans="1:17" x14ac:dyDescent="0.25">
      <c r="A769">
        <v>352</v>
      </c>
      <c r="B769">
        <v>102</v>
      </c>
      <c r="D769">
        <v>193</v>
      </c>
      <c r="E769">
        <v>85</v>
      </c>
      <c r="J769">
        <v>122</v>
      </c>
      <c r="K769">
        <v>4</v>
      </c>
      <c r="P769">
        <v>221</v>
      </c>
      <c r="Q769">
        <v>201</v>
      </c>
    </row>
    <row r="770" spans="1:17" x14ac:dyDescent="0.25">
      <c r="A770">
        <v>352</v>
      </c>
      <c r="B770">
        <v>54</v>
      </c>
      <c r="D770">
        <v>194</v>
      </c>
      <c r="E770">
        <v>364</v>
      </c>
      <c r="J770">
        <v>122</v>
      </c>
      <c r="K770">
        <v>62</v>
      </c>
      <c r="P770">
        <v>221</v>
      </c>
      <c r="Q770">
        <v>205</v>
      </c>
    </row>
    <row r="771" spans="1:17" x14ac:dyDescent="0.25">
      <c r="A771">
        <v>352</v>
      </c>
      <c r="B771">
        <v>59</v>
      </c>
      <c r="D771">
        <v>194</v>
      </c>
      <c r="E771">
        <v>95</v>
      </c>
      <c r="J771">
        <v>123</v>
      </c>
      <c r="K771">
        <v>39</v>
      </c>
      <c r="P771">
        <v>222</v>
      </c>
      <c r="Q771">
        <v>209</v>
      </c>
    </row>
    <row r="772" spans="1:17" x14ac:dyDescent="0.25">
      <c r="A772">
        <v>353</v>
      </c>
      <c r="B772">
        <v>102</v>
      </c>
      <c r="D772">
        <v>194</v>
      </c>
      <c r="E772">
        <v>36</v>
      </c>
      <c r="J772">
        <v>123</v>
      </c>
      <c r="K772">
        <v>50</v>
      </c>
      <c r="P772">
        <v>222</v>
      </c>
      <c r="Q772">
        <v>211</v>
      </c>
    </row>
    <row r="773" spans="1:17" x14ac:dyDescent="0.25">
      <c r="A773">
        <v>354</v>
      </c>
      <c r="B773">
        <v>102</v>
      </c>
      <c r="D773">
        <v>194</v>
      </c>
      <c r="E773">
        <v>45</v>
      </c>
      <c r="J773">
        <v>123</v>
      </c>
      <c r="K773">
        <v>4</v>
      </c>
      <c r="P773">
        <v>223</v>
      </c>
      <c r="Q773">
        <v>188</v>
      </c>
    </row>
    <row r="774" spans="1:17" x14ac:dyDescent="0.25">
      <c r="A774">
        <v>355</v>
      </c>
      <c r="B774">
        <v>102</v>
      </c>
      <c r="D774">
        <v>194</v>
      </c>
      <c r="E774">
        <v>52</v>
      </c>
      <c r="J774">
        <v>123</v>
      </c>
      <c r="K774">
        <v>62</v>
      </c>
      <c r="P774">
        <v>223</v>
      </c>
      <c r="Q774">
        <v>189</v>
      </c>
    </row>
    <row r="775" spans="1:17" x14ac:dyDescent="0.25">
      <c r="A775">
        <v>355</v>
      </c>
      <c r="B775">
        <v>54</v>
      </c>
      <c r="D775">
        <v>194</v>
      </c>
      <c r="E775">
        <v>85</v>
      </c>
      <c r="J775">
        <v>123</v>
      </c>
      <c r="K775">
        <v>64</v>
      </c>
      <c r="P775">
        <v>223</v>
      </c>
      <c r="Q775">
        <v>207</v>
      </c>
    </row>
    <row r="776" spans="1:17" x14ac:dyDescent="0.25">
      <c r="A776">
        <v>356</v>
      </c>
      <c r="B776">
        <v>102</v>
      </c>
      <c r="D776">
        <v>195</v>
      </c>
      <c r="E776">
        <v>364</v>
      </c>
      <c r="J776">
        <v>123</v>
      </c>
      <c r="K776">
        <v>133</v>
      </c>
      <c r="P776">
        <v>224</v>
      </c>
      <c r="Q776">
        <v>188</v>
      </c>
    </row>
    <row r="777" spans="1:17" x14ac:dyDescent="0.25">
      <c r="A777">
        <v>356</v>
      </c>
      <c r="B777">
        <v>13</v>
      </c>
      <c r="D777">
        <v>195</v>
      </c>
      <c r="E777">
        <v>408</v>
      </c>
      <c r="J777">
        <v>124</v>
      </c>
      <c r="K777">
        <v>39</v>
      </c>
      <c r="P777">
        <v>224</v>
      </c>
      <c r="Q777">
        <v>189</v>
      </c>
    </row>
    <row r="778" spans="1:17" x14ac:dyDescent="0.25">
      <c r="A778">
        <v>357</v>
      </c>
      <c r="B778">
        <v>102</v>
      </c>
      <c r="D778">
        <v>195</v>
      </c>
      <c r="E778">
        <v>409</v>
      </c>
      <c r="J778">
        <v>124</v>
      </c>
      <c r="K778">
        <v>50</v>
      </c>
      <c r="P778">
        <v>224</v>
      </c>
      <c r="Q778">
        <v>207</v>
      </c>
    </row>
    <row r="779" spans="1:17" x14ac:dyDescent="0.25">
      <c r="A779">
        <v>357</v>
      </c>
      <c r="B779">
        <v>59</v>
      </c>
      <c r="D779">
        <v>195</v>
      </c>
      <c r="E779">
        <v>45</v>
      </c>
      <c r="J779">
        <v>124</v>
      </c>
      <c r="K779">
        <v>4</v>
      </c>
      <c r="P779">
        <v>225</v>
      </c>
      <c r="Q779">
        <v>188</v>
      </c>
    </row>
    <row r="780" spans="1:17" x14ac:dyDescent="0.25">
      <c r="A780">
        <v>358</v>
      </c>
      <c r="B780">
        <v>102</v>
      </c>
      <c r="D780">
        <v>195</v>
      </c>
      <c r="E780">
        <v>52</v>
      </c>
      <c r="J780">
        <v>124</v>
      </c>
      <c r="K780">
        <v>62</v>
      </c>
      <c r="P780">
        <v>225</v>
      </c>
      <c r="Q780">
        <v>189</v>
      </c>
    </row>
    <row r="781" spans="1:17" x14ac:dyDescent="0.25">
      <c r="A781">
        <v>358</v>
      </c>
      <c r="B781">
        <v>59</v>
      </c>
      <c r="D781">
        <v>195</v>
      </c>
      <c r="E781">
        <v>127</v>
      </c>
      <c r="J781">
        <v>125</v>
      </c>
      <c r="K781">
        <v>39</v>
      </c>
      <c r="P781">
        <v>225</v>
      </c>
      <c r="Q781">
        <v>208</v>
      </c>
    </row>
    <row r="782" spans="1:17" x14ac:dyDescent="0.25">
      <c r="A782">
        <v>359</v>
      </c>
      <c r="B782">
        <v>102</v>
      </c>
      <c r="D782">
        <v>196</v>
      </c>
      <c r="E782">
        <v>364</v>
      </c>
      <c r="J782">
        <v>125</v>
      </c>
      <c r="K782">
        <v>50</v>
      </c>
      <c r="P782">
        <v>226</v>
      </c>
      <c r="Q782">
        <v>189</v>
      </c>
    </row>
    <row r="783" spans="1:17" x14ac:dyDescent="0.25">
      <c r="A783">
        <v>359</v>
      </c>
      <c r="B783">
        <v>59</v>
      </c>
      <c r="D783">
        <v>196</v>
      </c>
      <c r="E783">
        <v>408</v>
      </c>
      <c r="J783">
        <v>125</v>
      </c>
      <c r="K783">
        <v>4</v>
      </c>
      <c r="P783">
        <v>226</v>
      </c>
      <c r="Q783">
        <v>207</v>
      </c>
    </row>
    <row r="784" spans="1:17" x14ac:dyDescent="0.25">
      <c r="A784">
        <v>360</v>
      </c>
      <c r="B784">
        <v>102</v>
      </c>
      <c r="D784">
        <v>196</v>
      </c>
      <c r="E784">
        <v>409</v>
      </c>
      <c r="J784">
        <v>125</v>
      </c>
      <c r="K784">
        <v>62</v>
      </c>
      <c r="P784">
        <v>226</v>
      </c>
      <c r="Q784">
        <v>212</v>
      </c>
    </row>
    <row r="785" spans="1:17" x14ac:dyDescent="0.25">
      <c r="A785">
        <v>360</v>
      </c>
      <c r="B785">
        <v>5</v>
      </c>
      <c r="D785">
        <v>196</v>
      </c>
      <c r="E785">
        <v>45</v>
      </c>
      <c r="J785">
        <v>126</v>
      </c>
      <c r="K785">
        <v>39</v>
      </c>
      <c r="P785">
        <v>226</v>
      </c>
      <c r="Q785">
        <v>213</v>
      </c>
    </row>
    <row r="786" spans="1:17" x14ac:dyDescent="0.25">
      <c r="A786">
        <v>360</v>
      </c>
      <c r="B786">
        <v>30</v>
      </c>
      <c r="D786">
        <v>196</v>
      </c>
      <c r="E786">
        <v>52</v>
      </c>
      <c r="J786">
        <v>126</v>
      </c>
      <c r="K786">
        <v>50</v>
      </c>
      <c r="P786">
        <v>226</v>
      </c>
      <c r="Q786">
        <v>321</v>
      </c>
    </row>
    <row r="787" spans="1:17" x14ac:dyDescent="0.25">
      <c r="A787">
        <v>360</v>
      </c>
      <c r="B787">
        <v>59</v>
      </c>
      <c r="D787">
        <v>196</v>
      </c>
      <c r="E787">
        <v>127</v>
      </c>
      <c r="J787">
        <v>126</v>
      </c>
      <c r="K787">
        <v>4</v>
      </c>
      <c r="P787">
        <v>227</v>
      </c>
      <c r="Q787">
        <v>38</v>
      </c>
    </row>
    <row r="788" spans="1:17" x14ac:dyDescent="0.25">
      <c r="A788">
        <v>361</v>
      </c>
      <c r="B788">
        <v>102</v>
      </c>
      <c r="D788">
        <v>197</v>
      </c>
      <c r="E788">
        <v>364</v>
      </c>
      <c r="J788">
        <v>126</v>
      </c>
      <c r="K788">
        <v>62</v>
      </c>
      <c r="P788">
        <v>227</v>
      </c>
      <c r="Q788">
        <v>41</v>
      </c>
    </row>
    <row r="789" spans="1:17" x14ac:dyDescent="0.25">
      <c r="A789">
        <v>361</v>
      </c>
      <c r="B789">
        <v>13</v>
      </c>
      <c r="D789">
        <v>197</v>
      </c>
      <c r="E789">
        <v>408</v>
      </c>
      <c r="J789">
        <v>127</v>
      </c>
      <c r="K789">
        <v>39</v>
      </c>
      <c r="P789">
        <v>227</v>
      </c>
      <c r="Q789">
        <v>214</v>
      </c>
    </row>
    <row r="790" spans="1:17" x14ac:dyDescent="0.25">
      <c r="A790">
        <v>362</v>
      </c>
      <c r="B790">
        <v>102</v>
      </c>
      <c r="D790">
        <v>197</v>
      </c>
      <c r="E790">
        <v>409</v>
      </c>
      <c r="J790">
        <v>127</v>
      </c>
      <c r="K790">
        <v>50</v>
      </c>
      <c r="P790">
        <v>227</v>
      </c>
      <c r="Q790">
        <v>215</v>
      </c>
    </row>
    <row r="791" spans="1:17" x14ac:dyDescent="0.25">
      <c r="A791">
        <v>362</v>
      </c>
      <c r="B791">
        <v>59</v>
      </c>
      <c r="D791">
        <v>197</v>
      </c>
      <c r="E791">
        <v>45</v>
      </c>
      <c r="J791">
        <v>127</v>
      </c>
      <c r="K791">
        <v>4</v>
      </c>
      <c r="P791">
        <v>227</v>
      </c>
      <c r="Q791">
        <v>216</v>
      </c>
    </row>
    <row r="792" spans="1:17" x14ac:dyDescent="0.25">
      <c r="A792">
        <v>363</v>
      </c>
      <c r="B792">
        <v>78</v>
      </c>
      <c r="D792">
        <v>197</v>
      </c>
      <c r="E792">
        <v>52</v>
      </c>
      <c r="J792">
        <v>127</v>
      </c>
      <c r="K792">
        <v>62</v>
      </c>
      <c r="P792">
        <v>228</v>
      </c>
      <c r="Q792">
        <v>38</v>
      </c>
    </row>
    <row r="793" spans="1:17" x14ac:dyDescent="0.25">
      <c r="A793">
        <v>364</v>
      </c>
      <c r="B793">
        <v>78</v>
      </c>
      <c r="D793">
        <v>197</v>
      </c>
      <c r="E793">
        <v>127</v>
      </c>
      <c r="J793">
        <v>128</v>
      </c>
      <c r="K793">
        <v>39</v>
      </c>
      <c r="P793">
        <v>228</v>
      </c>
      <c r="Q793">
        <v>41</v>
      </c>
    </row>
    <row r="794" spans="1:17" x14ac:dyDescent="0.25">
      <c r="A794">
        <v>365</v>
      </c>
      <c r="B794">
        <v>78</v>
      </c>
      <c r="D794">
        <v>198</v>
      </c>
      <c r="E794">
        <v>364</v>
      </c>
      <c r="J794">
        <v>128</v>
      </c>
      <c r="K794">
        <v>50</v>
      </c>
      <c r="P794">
        <v>228</v>
      </c>
      <c r="Q794">
        <v>214</v>
      </c>
    </row>
    <row r="795" spans="1:17" x14ac:dyDescent="0.25">
      <c r="A795">
        <v>366</v>
      </c>
      <c r="B795">
        <v>78</v>
      </c>
      <c r="D795">
        <v>198</v>
      </c>
      <c r="E795">
        <v>404</v>
      </c>
      <c r="J795">
        <v>128</v>
      </c>
      <c r="K795">
        <v>4</v>
      </c>
      <c r="P795">
        <v>228</v>
      </c>
      <c r="Q795">
        <v>215</v>
      </c>
    </row>
    <row r="796" spans="1:17" x14ac:dyDescent="0.25">
      <c r="A796">
        <v>367</v>
      </c>
      <c r="B796">
        <v>78</v>
      </c>
      <c r="D796">
        <v>198</v>
      </c>
      <c r="E796">
        <v>405</v>
      </c>
      <c r="J796">
        <v>128</v>
      </c>
      <c r="K796">
        <v>62</v>
      </c>
      <c r="P796">
        <v>228</v>
      </c>
      <c r="Q796">
        <v>216</v>
      </c>
    </row>
    <row r="797" spans="1:17" x14ac:dyDescent="0.25">
      <c r="A797">
        <v>367</v>
      </c>
      <c r="B797">
        <v>141</v>
      </c>
      <c r="D797">
        <v>198</v>
      </c>
      <c r="E797">
        <v>45</v>
      </c>
      <c r="J797">
        <v>128</v>
      </c>
      <c r="K797">
        <v>104</v>
      </c>
      <c r="P797">
        <v>229</v>
      </c>
      <c r="Q797">
        <v>38</v>
      </c>
    </row>
    <row r="798" spans="1:17" x14ac:dyDescent="0.25">
      <c r="A798">
        <v>368</v>
      </c>
      <c r="B798">
        <v>78</v>
      </c>
      <c r="D798">
        <v>198</v>
      </c>
      <c r="E798">
        <v>408</v>
      </c>
      <c r="J798">
        <v>129</v>
      </c>
      <c r="K798">
        <v>39</v>
      </c>
      <c r="P798">
        <v>229</v>
      </c>
      <c r="Q798">
        <v>41</v>
      </c>
    </row>
    <row r="799" spans="1:17" x14ac:dyDescent="0.25">
      <c r="A799">
        <v>369</v>
      </c>
      <c r="B799">
        <v>78</v>
      </c>
      <c r="D799">
        <v>198</v>
      </c>
      <c r="E799">
        <v>409</v>
      </c>
      <c r="J799">
        <v>129</v>
      </c>
      <c r="K799">
        <v>50</v>
      </c>
      <c r="P799">
        <v>229</v>
      </c>
      <c r="Q799">
        <v>214</v>
      </c>
    </row>
    <row r="800" spans="1:17" x14ac:dyDescent="0.25">
      <c r="A800">
        <v>369</v>
      </c>
      <c r="B800">
        <v>102</v>
      </c>
      <c r="D800">
        <v>198</v>
      </c>
      <c r="E800">
        <v>127</v>
      </c>
      <c r="J800">
        <v>129</v>
      </c>
      <c r="K800">
        <v>4</v>
      </c>
      <c r="P800">
        <v>229</v>
      </c>
      <c r="Q800">
        <v>215</v>
      </c>
    </row>
    <row r="801" spans="1:17" x14ac:dyDescent="0.25">
      <c r="A801">
        <v>369</v>
      </c>
      <c r="B801">
        <v>149</v>
      </c>
      <c r="D801">
        <v>199</v>
      </c>
      <c r="E801">
        <v>364</v>
      </c>
      <c r="J801">
        <v>129</v>
      </c>
      <c r="K801">
        <v>62</v>
      </c>
      <c r="P801">
        <v>229</v>
      </c>
      <c r="Q801">
        <v>216</v>
      </c>
    </row>
    <row r="802" spans="1:17" x14ac:dyDescent="0.25">
      <c r="A802">
        <v>370</v>
      </c>
      <c r="B802">
        <v>78</v>
      </c>
      <c r="D802">
        <v>199</v>
      </c>
      <c r="E802">
        <v>404</v>
      </c>
      <c r="J802">
        <v>129</v>
      </c>
      <c r="K802">
        <v>156</v>
      </c>
      <c r="P802">
        <v>230</v>
      </c>
      <c r="Q802">
        <v>37</v>
      </c>
    </row>
    <row r="803" spans="1:17" x14ac:dyDescent="0.25">
      <c r="A803">
        <v>370</v>
      </c>
      <c r="B803">
        <v>102</v>
      </c>
      <c r="D803">
        <v>199</v>
      </c>
      <c r="E803">
        <v>405</v>
      </c>
      <c r="J803">
        <v>130</v>
      </c>
      <c r="K803">
        <v>39</v>
      </c>
      <c r="P803">
        <v>230</v>
      </c>
      <c r="Q803">
        <v>53</v>
      </c>
    </row>
    <row r="804" spans="1:17" x14ac:dyDescent="0.25">
      <c r="A804">
        <v>370</v>
      </c>
      <c r="B804">
        <v>21</v>
      </c>
      <c r="D804">
        <v>199</v>
      </c>
      <c r="E804">
        <v>45</v>
      </c>
      <c r="J804">
        <v>130</v>
      </c>
      <c r="K804">
        <v>50</v>
      </c>
      <c r="P804">
        <v>230</v>
      </c>
      <c r="Q804">
        <v>54</v>
      </c>
    </row>
    <row r="805" spans="1:17" x14ac:dyDescent="0.25">
      <c r="A805">
        <v>371</v>
      </c>
      <c r="B805">
        <v>78</v>
      </c>
      <c r="D805">
        <v>199</v>
      </c>
      <c r="E805">
        <v>408</v>
      </c>
      <c r="J805">
        <v>130</v>
      </c>
      <c r="K805">
        <v>4</v>
      </c>
      <c r="P805">
        <v>230</v>
      </c>
      <c r="Q805">
        <v>52</v>
      </c>
    </row>
    <row r="806" spans="1:17" x14ac:dyDescent="0.25">
      <c r="A806">
        <v>371</v>
      </c>
      <c r="B806">
        <v>102</v>
      </c>
      <c r="D806">
        <v>199</v>
      </c>
      <c r="E806">
        <v>409</v>
      </c>
      <c r="J806">
        <v>130</v>
      </c>
      <c r="K806">
        <v>62</v>
      </c>
      <c r="P806">
        <v>231</v>
      </c>
      <c r="Q806">
        <v>37</v>
      </c>
    </row>
    <row r="807" spans="1:17" x14ac:dyDescent="0.25">
      <c r="A807">
        <v>372</v>
      </c>
      <c r="B807">
        <v>78</v>
      </c>
      <c r="D807">
        <v>199</v>
      </c>
      <c r="E807">
        <v>127</v>
      </c>
      <c r="J807">
        <v>130</v>
      </c>
      <c r="K807">
        <v>156</v>
      </c>
      <c r="P807">
        <v>231</v>
      </c>
      <c r="Q807">
        <v>53</v>
      </c>
    </row>
    <row r="808" spans="1:17" x14ac:dyDescent="0.25">
      <c r="A808">
        <v>372</v>
      </c>
      <c r="B808">
        <v>149</v>
      </c>
      <c r="D808">
        <v>200</v>
      </c>
      <c r="E808">
        <v>364</v>
      </c>
      <c r="J808">
        <v>131</v>
      </c>
      <c r="K808">
        <v>39</v>
      </c>
      <c r="P808">
        <v>231</v>
      </c>
      <c r="Q808">
        <v>54</v>
      </c>
    </row>
    <row r="809" spans="1:17" x14ac:dyDescent="0.25">
      <c r="A809">
        <v>373</v>
      </c>
      <c r="B809">
        <v>78</v>
      </c>
      <c r="D809">
        <v>200</v>
      </c>
      <c r="E809">
        <v>404</v>
      </c>
      <c r="J809">
        <v>131</v>
      </c>
      <c r="K809">
        <v>50</v>
      </c>
      <c r="P809">
        <v>231</v>
      </c>
      <c r="Q809">
        <v>52</v>
      </c>
    </row>
    <row r="810" spans="1:17" x14ac:dyDescent="0.25">
      <c r="A810">
        <v>373</v>
      </c>
      <c r="B810">
        <v>21</v>
      </c>
      <c r="D810">
        <v>200</v>
      </c>
      <c r="E810">
        <v>405</v>
      </c>
      <c r="J810">
        <v>131</v>
      </c>
      <c r="K810">
        <v>4</v>
      </c>
      <c r="P810">
        <v>232</v>
      </c>
      <c r="Q810">
        <v>37</v>
      </c>
    </row>
    <row r="811" spans="1:17" x14ac:dyDescent="0.25">
      <c r="A811">
        <v>374</v>
      </c>
      <c r="B811">
        <v>78</v>
      </c>
      <c r="D811">
        <v>200</v>
      </c>
      <c r="E811">
        <v>45</v>
      </c>
      <c r="J811">
        <v>131</v>
      </c>
      <c r="K811">
        <v>62</v>
      </c>
      <c r="P811">
        <v>232</v>
      </c>
      <c r="Q811">
        <v>53</v>
      </c>
    </row>
    <row r="812" spans="1:17" x14ac:dyDescent="0.25">
      <c r="A812">
        <v>375</v>
      </c>
      <c r="B812">
        <v>78</v>
      </c>
      <c r="D812">
        <v>200</v>
      </c>
      <c r="E812">
        <v>408</v>
      </c>
      <c r="J812">
        <v>132</v>
      </c>
      <c r="K812">
        <v>39</v>
      </c>
      <c r="P812">
        <v>232</v>
      </c>
      <c r="Q812">
        <v>54</v>
      </c>
    </row>
    <row r="813" spans="1:17" x14ac:dyDescent="0.25">
      <c r="A813">
        <v>375</v>
      </c>
      <c r="B813">
        <v>21</v>
      </c>
      <c r="D813">
        <v>200</v>
      </c>
      <c r="E813">
        <v>409</v>
      </c>
      <c r="J813">
        <v>132</v>
      </c>
      <c r="K813">
        <v>50</v>
      </c>
      <c r="P813">
        <v>232</v>
      </c>
      <c r="Q813">
        <v>52</v>
      </c>
    </row>
    <row r="814" spans="1:17" x14ac:dyDescent="0.25">
      <c r="A814">
        <v>376</v>
      </c>
      <c r="B814">
        <v>78</v>
      </c>
      <c r="D814">
        <v>200</v>
      </c>
      <c r="E814">
        <v>127</v>
      </c>
      <c r="J814">
        <v>132</v>
      </c>
      <c r="K814">
        <v>4</v>
      </c>
      <c r="P814">
        <v>233</v>
      </c>
      <c r="Q814">
        <v>37</v>
      </c>
    </row>
    <row r="815" spans="1:17" x14ac:dyDescent="0.25">
      <c r="A815">
        <v>376</v>
      </c>
      <c r="B815">
        <v>30</v>
      </c>
      <c r="D815">
        <v>201</v>
      </c>
      <c r="E815">
        <v>364</v>
      </c>
      <c r="J815">
        <v>132</v>
      </c>
      <c r="K815">
        <v>62</v>
      </c>
      <c r="P815">
        <v>233</v>
      </c>
      <c r="Q815">
        <v>40</v>
      </c>
    </row>
    <row r="816" spans="1:17" x14ac:dyDescent="0.25">
      <c r="A816">
        <v>376</v>
      </c>
      <c r="B816">
        <v>148</v>
      </c>
      <c r="D816">
        <v>201</v>
      </c>
      <c r="E816">
        <v>86</v>
      </c>
      <c r="J816">
        <v>133</v>
      </c>
      <c r="K816">
        <v>39</v>
      </c>
      <c r="P816">
        <v>233</v>
      </c>
      <c r="Q816">
        <v>205</v>
      </c>
    </row>
    <row r="817" spans="1:17" x14ac:dyDescent="0.25">
      <c r="A817">
        <v>377</v>
      </c>
      <c r="B817">
        <v>78</v>
      </c>
      <c r="D817">
        <v>201</v>
      </c>
      <c r="E817">
        <v>82</v>
      </c>
      <c r="J817">
        <v>133</v>
      </c>
      <c r="K817">
        <v>50</v>
      </c>
      <c r="P817">
        <v>233</v>
      </c>
      <c r="Q817">
        <v>214</v>
      </c>
    </row>
    <row r="818" spans="1:17" x14ac:dyDescent="0.25">
      <c r="A818">
        <v>377</v>
      </c>
      <c r="B818">
        <v>21</v>
      </c>
      <c r="D818">
        <v>201</v>
      </c>
      <c r="E818">
        <v>45</v>
      </c>
      <c r="J818">
        <v>133</v>
      </c>
      <c r="K818">
        <v>4</v>
      </c>
      <c r="P818">
        <v>233</v>
      </c>
      <c r="Q818">
        <v>215</v>
      </c>
    </row>
    <row r="819" spans="1:17" x14ac:dyDescent="0.25">
      <c r="A819">
        <v>378</v>
      </c>
      <c r="B819">
        <v>78</v>
      </c>
      <c r="D819">
        <v>201</v>
      </c>
      <c r="E819">
        <v>408</v>
      </c>
      <c r="J819">
        <v>134</v>
      </c>
      <c r="K819">
        <v>39</v>
      </c>
      <c r="P819">
        <v>233</v>
      </c>
      <c r="Q819">
        <v>217</v>
      </c>
    </row>
    <row r="820" spans="1:17" x14ac:dyDescent="0.25">
      <c r="A820">
        <v>378</v>
      </c>
      <c r="B820">
        <v>30</v>
      </c>
      <c r="D820">
        <v>201</v>
      </c>
      <c r="E820">
        <v>409</v>
      </c>
      <c r="J820">
        <v>134</v>
      </c>
      <c r="K820">
        <v>50</v>
      </c>
      <c r="P820">
        <v>234</v>
      </c>
      <c r="Q820">
        <v>37</v>
      </c>
    </row>
    <row r="821" spans="1:17" x14ac:dyDescent="0.25">
      <c r="A821">
        <v>378</v>
      </c>
      <c r="B821">
        <v>81</v>
      </c>
      <c r="D821">
        <v>201</v>
      </c>
      <c r="E821">
        <v>85</v>
      </c>
      <c r="J821">
        <v>134</v>
      </c>
      <c r="K821">
        <v>4</v>
      </c>
      <c r="P821">
        <v>234</v>
      </c>
      <c r="Q821">
        <v>40</v>
      </c>
    </row>
    <row r="822" spans="1:17" x14ac:dyDescent="0.25">
      <c r="A822">
        <v>379</v>
      </c>
      <c r="B822">
        <v>78</v>
      </c>
      <c r="D822">
        <v>202</v>
      </c>
      <c r="E822">
        <v>364</v>
      </c>
      <c r="J822">
        <v>135</v>
      </c>
      <c r="K822">
        <v>39</v>
      </c>
      <c r="P822">
        <v>234</v>
      </c>
      <c r="Q822">
        <v>205</v>
      </c>
    </row>
    <row r="823" spans="1:17" x14ac:dyDescent="0.25">
      <c r="A823">
        <v>379</v>
      </c>
      <c r="B823">
        <v>5</v>
      </c>
      <c r="D823">
        <v>202</v>
      </c>
      <c r="E823">
        <v>86</v>
      </c>
      <c r="J823">
        <v>135</v>
      </c>
      <c r="K823">
        <v>50</v>
      </c>
      <c r="P823">
        <v>234</v>
      </c>
      <c r="Q823">
        <v>214</v>
      </c>
    </row>
    <row r="824" spans="1:17" x14ac:dyDescent="0.25">
      <c r="A824">
        <v>379</v>
      </c>
      <c r="B824">
        <v>30</v>
      </c>
      <c r="D824">
        <v>202</v>
      </c>
      <c r="E824">
        <v>82</v>
      </c>
      <c r="J824">
        <v>135</v>
      </c>
      <c r="K824">
        <v>4</v>
      </c>
      <c r="P824">
        <v>234</v>
      </c>
      <c r="Q824">
        <v>215</v>
      </c>
    </row>
    <row r="825" spans="1:17" x14ac:dyDescent="0.25">
      <c r="A825">
        <v>379</v>
      </c>
      <c r="B825">
        <v>99</v>
      </c>
      <c r="D825">
        <v>202</v>
      </c>
      <c r="E825">
        <v>45</v>
      </c>
      <c r="J825">
        <v>136</v>
      </c>
      <c r="K825">
        <v>39</v>
      </c>
      <c r="P825">
        <v>234</v>
      </c>
      <c r="Q825">
        <v>217</v>
      </c>
    </row>
    <row r="826" spans="1:17" x14ac:dyDescent="0.25">
      <c r="A826">
        <v>379</v>
      </c>
      <c r="B826">
        <v>104</v>
      </c>
      <c r="D826">
        <v>202</v>
      </c>
      <c r="E826">
        <v>408</v>
      </c>
      <c r="J826">
        <v>136</v>
      </c>
      <c r="K826">
        <v>50</v>
      </c>
      <c r="P826">
        <v>235</v>
      </c>
      <c r="Q826">
        <v>37</v>
      </c>
    </row>
    <row r="827" spans="1:17" x14ac:dyDescent="0.25">
      <c r="A827">
        <v>380</v>
      </c>
      <c r="B827">
        <v>78</v>
      </c>
      <c r="D827">
        <v>202</v>
      </c>
      <c r="E827">
        <v>409</v>
      </c>
      <c r="J827">
        <v>136</v>
      </c>
      <c r="K827">
        <v>4</v>
      </c>
      <c r="P827">
        <v>235</v>
      </c>
      <c r="Q827">
        <v>40</v>
      </c>
    </row>
    <row r="828" spans="1:17" x14ac:dyDescent="0.25">
      <c r="A828">
        <v>380</v>
      </c>
      <c r="B828">
        <v>5</v>
      </c>
      <c r="D828">
        <v>202</v>
      </c>
      <c r="E828">
        <v>85</v>
      </c>
      <c r="J828">
        <v>136</v>
      </c>
      <c r="K828">
        <v>115</v>
      </c>
      <c r="P828">
        <v>235</v>
      </c>
      <c r="Q828">
        <v>205</v>
      </c>
    </row>
    <row r="829" spans="1:17" x14ac:dyDescent="0.25">
      <c r="A829">
        <v>380</v>
      </c>
      <c r="B829">
        <v>44</v>
      </c>
      <c r="D829">
        <v>203</v>
      </c>
      <c r="E829">
        <v>364</v>
      </c>
      <c r="J829">
        <v>137</v>
      </c>
      <c r="K829">
        <v>39</v>
      </c>
      <c r="P829">
        <v>235</v>
      </c>
      <c r="Q829">
        <v>214</v>
      </c>
    </row>
    <row r="830" spans="1:17" x14ac:dyDescent="0.25">
      <c r="A830">
        <v>380</v>
      </c>
      <c r="B830">
        <v>117</v>
      </c>
      <c r="D830">
        <v>203</v>
      </c>
      <c r="E830">
        <v>86</v>
      </c>
      <c r="J830">
        <v>137</v>
      </c>
      <c r="K830">
        <v>50</v>
      </c>
      <c r="P830">
        <v>235</v>
      </c>
      <c r="Q830">
        <v>215</v>
      </c>
    </row>
    <row r="831" spans="1:17" x14ac:dyDescent="0.25">
      <c r="A831">
        <v>381</v>
      </c>
      <c r="B831">
        <v>78</v>
      </c>
      <c r="D831">
        <v>203</v>
      </c>
      <c r="E831">
        <v>82</v>
      </c>
      <c r="J831">
        <v>137</v>
      </c>
      <c r="K831">
        <v>4</v>
      </c>
      <c r="P831">
        <v>235</v>
      </c>
      <c r="Q831">
        <v>217</v>
      </c>
    </row>
    <row r="832" spans="1:17" x14ac:dyDescent="0.25">
      <c r="A832">
        <v>381</v>
      </c>
      <c r="B832">
        <v>30</v>
      </c>
      <c r="D832">
        <v>203</v>
      </c>
      <c r="E832">
        <v>45</v>
      </c>
      <c r="J832">
        <v>137</v>
      </c>
      <c r="K832">
        <v>64</v>
      </c>
      <c r="P832">
        <v>236</v>
      </c>
      <c r="Q832">
        <v>37</v>
      </c>
    </row>
    <row r="833" spans="1:17" x14ac:dyDescent="0.25">
      <c r="A833">
        <v>382</v>
      </c>
      <c r="B833">
        <v>78</v>
      </c>
      <c r="D833">
        <v>203</v>
      </c>
      <c r="E833">
        <v>408</v>
      </c>
      <c r="J833">
        <v>138</v>
      </c>
      <c r="K833">
        <v>39</v>
      </c>
      <c r="P833">
        <v>236</v>
      </c>
      <c r="Q833">
        <v>214</v>
      </c>
    </row>
    <row r="834" spans="1:17" x14ac:dyDescent="0.25">
      <c r="A834">
        <v>382</v>
      </c>
      <c r="B834">
        <v>5</v>
      </c>
      <c r="D834">
        <v>203</v>
      </c>
      <c r="E834">
        <v>409</v>
      </c>
      <c r="J834">
        <v>138</v>
      </c>
      <c r="K834">
        <v>50</v>
      </c>
      <c r="P834">
        <v>236</v>
      </c>
      <c r="Q834">
        <v>215</v>
      </c>
    </row>
    <row r="835" spans="1:17" x14ac:dyDescent="0.25">
      <c r="A835">
        <v>382</v>
      </c>
      <c r="B835">
        <v>96</v>
      </c>
      <c r="D835">
        <v>203</v>
      </c>
      <c r="E835">
        <v>85</v>
      </c>
      <c r="J835">
        <v>138</v>
      </c>
      <c r="K835">
        <v>4</v>
      </c>
      <c r="P835">
        <v>236</v>
      </c>
      <c r="Q835">
        <v>218</v>
      </c>
    </row>
    <row r="836" spans="1:17" x14ac:dyDescent="0.25">
      <c r="A836">
        <v>382</v>
      </c>
      <c r="B836">
        <v>112</v>
      </c>
      <c r="D836">
        <v>204</v>
      </c>
      <c r="E836">
        <v>364</v>
      </c>
      <c r="J836">
        <v>138</v>
      </c>
      <c r="K836">
        <v>64</v>
      </c>
      <c r="P836">
        <v>236</v>
      </c>
      <c r="Q836">
        <v>219</v>
      </c>
    </row>
    <row r="837" spans="1:17" x14ac:dyDescent="0.25">
      <c r="A837">
        <v>383</v>
      </c>
      <c r="B837">
        <v>78</v>
      </c>
      <c r="D837">
        <v>204</v>
      </c>
      <c r="E837">
        <v>95</v>
      </c>
      <c r="J837">
        <v>139</v>
      </c>
      <c r="K837">
        <v>39</v>
      </c>
      <c r="P837">
        <v>237</v>
      </c>
      <c r="Q837">
        <v>37</v>
      </c>
    </row>
    <row r="838" spans="1:17" x14ac:dyDescent="0.25">
      <c r="A838">
        <v>383</v>
      </c>
      <c r="B838">
        <v>5</v>
      </c>
      <c r="D838">
        <v>204</v>
      </c>
      <c r="E838">
        <v>36</v>
      </c>
      <c r="J838">
        <v>139</v>
      </c>
      <c r="K838">
        <v>50</v>
      </c>
      <c r="P838">
        <v>237</v>
      </c>
      <c r="Q838">
        <v>214</v>
      </c>
    </row>
    <row r="839" spans="1:17" x14ac:dyDescent="0.25">
      <c r="A839">
        <v>383</v>
      </c>
      <c r="B839">
        <v>30</v>
      </c>
      <c r="D839">
        <v>204</v>
      </c>
      <c r="E839">
        <v>45</v>
      </c>
      <c r="J839">
        <v>139</v>
      </c>
      <c r="K839">
        <v>4</v>
      </c>
      <c r="P839">
        <v>237</v>
      </c>
      <c r="Q839">
        <v>215</v>
      </c>
    </row>
    <row r="840" spans="1:17" x14ac:dyDescent="0.25">
      <c r="A840">
        <v>383</v>
      </c>
      <c r="B840">
        <v>36</v>
      </c>
      <c r="D840">
        <v>204</v>
      </c>
      <c r="E840">
        <v>408</v>
      </c>
      <c r="J840">
        <v>139</v>
      </c>
      <c r="K840">
        <v>27</v>
      </c>
      <c r="P840">
        <v>237</v>
      </c>
      <c r="Q840">
        <v>218</v>
      </c>
    </row>
    <row r="841" spans="1:17" x14ac:dyDescent="0.25">
      <c r="A841">
        <v>384</v>
      </c>
      <c r="B841">
        <v>78</v>
      </c>
      <c r="D841">
        <v>204</v>
      </c>
      <c r="E841">
        <v>409</v>
      </c>
      <c r="J841">
        <v>139</v>
      </c>
      <c r="K841">
        <v>64</v>
      </c>
      <c r="P841">
        <v>237</v>
      </c>
      <c r="Q841">
        <v>219</v>
      </c>
    </row>
    <row r="842" spans="1:17" x14ac:dyDescent="0.25">
      <c r="A842">
        <v>384</v>
      </c>
      <c r="B842">
        <v>5</v>
      </c>
      <c r="D842">
        <v>204</v>
      </c>
      <c r="E842">
        <v>85</v>
      </c>
      <c r="J842">
        <v>140</v>
      </c>
      <c r="K842">
        <v>39</v>
      </c>
      <c r="P842">
        <v>238</v>
      </c>
      <c r="Q842">
        <v>37</v>
      </c>
    </row>
    <row r="843" spans="1:17" x14ac:dyDescent="0.25">
      <c r="A843">
        <v>384</v>
      </c>
      <c r="B843">
        <v>21</v>
      </c>
      <c r="D843">
        <v>205</v>
      </c>
      <c r="E843">
        <v>364</v>
      </c>
      <c r="J843">
        <v>140</v>
      </c>
      <c r="K843">
        <v>50</v>
      </c>
      <c r="P843">
        <v>238</v>
      </c>
      <c r="Q843">
        <v>214</v>
      </c>
    </row>
    <row r="844" spans="1:17" x14ac:dyDescent="0.25">
      <c r="A844">
        <v>384</v>
      </c>
      <c r="B844">
        <v>53</v>
      </c>
      <c r="D844">
        <v>205</v>
      </c>
      <c r="E844">
        <v>95</v>
      </c>
      <c r="J844">
        <v>140</v>
      </c>
      <c r="K844">
        <v>4</v>
      </c>
      <c r="P844">
        <v>238</v>
      </c>
      <c r="Q844">
        <v>215</v>
      </c>
    </row>
    <row r="845" spans="1:17" x14ac:dyDescent="0.25">
      <c r="A845">
        <v>385</v>
      </c>
      <c r="B845">
        <v>78</v>
      </c>
      <c r="D845">
        <v>205</v>
      </c>
      <c r="E845">
        <v>36</v>
      </c>
      <c r="J845">
        <v>140</v>
      </c>
      <c r="K845">
        <v>27</v>
      </c>
      <c r="P845">
        <v>238</v>
      </c>
      <c r="Q845">
        <v>218</v>
      </c>
    </row>
    <row r="846" spans="1:17" x14ac:dyDescent="0.25">
      <c r="A846">
        <v>385</v>
      </c>
      <c r="B846">
        <v>21</v>
      </c>
      <c r="D846">
        <v>205</v>
      </c>
      <c r="E846">
        <v>45</v>
      </c>
      <c r="J846">
        <v>140</v>
      </c>
      <c r="K846">
        <v>64</v>
      </c>
      <c r="P846">
        <v>238</v>
      </c>
      <c r="Q846">
        <v>219</v>
      </c>
    </row>
    <row r="847" spans="1:17" x14ac:dyDescent="0.25">
      <c r="A847">
        <v>385</v>
      </c>
      <c r="B847">
        <v>141</v>
      </c>
      <c r="D847">
        <v>205</v>
      </c>
      <c r="E847">
        <v>408</v>
      </c>
      <c r="J847">
        <v>141</v>
      </c>
      <c r="K847">
        <v>39</v>
      </c>
      <c r="P847">
        <v>239</v>
      </c>
      <c r="Q847">
        <v>37</v>
      </c>
    </row>
    <row r="848" spans="1:17" x14ac:dyDescent="0.25">
      <c r="A848">
        <v>386</v>
      </c>
      <c r="B848">
        <v>78</v>
      </c>
      <c r="D848">
        <v>205</v>
      </c>
      <c r="E848">
        <v>409</v>
      </c>
      <c r="J848">
        <v>141</v>
      </c>
      <c r="K848">
        <v>50</v>
      </c>
      <c r="P848">
        <v>239</v>
      </c>
      <c r="Q848">
        <v>42</v>
      </c>
    </row>
    <row r="849" spans="1:17" x14ac:dyDescent="0.25">
      <c r="A849">
        <v>386</v>
      </c>
      <c r="B849">
        <v>36</v>
      </c>
      <c r="D849">
        <v>205</v>
      </c>
      <c r="E849">
        <v>85</v>
      </c>
      <c r="J849">
        <v>141</v>
      </c>
      <c r="K849">
        <v>4</v>
      </c>
      <c r="P849">
        <v>239</v>
      </c>
      <c r="Q849">
        <v>218</v>
      </c>
    </row>
    <row r="850" spans="1:17" x14ac:dyDescent="0.25">
      <c r="A850">
        <v>387</v>
      </c>
      <c r="B850">
        <v>78</v>
      </c>
      <c r="D850">
        <v>206</v>
      </c>
      <c r="E850">
        <v>364</v>
      </c>
      <c r="J850">
        <v>141</v>
      </c>
      <c r="K850">
        <v>64</v>
      </c>
      <c r="P850">
        <v>240</v>
      </c>
      <c r="Q850">
        <v>37</v>
      </c>
    </row>
    <row r="851" spans="1:17" x14ac:dyDescent="0.25">
      <c r="A851">
        <v>387</v>
      </c>
      <c r="B851">
        <v>36</v>
      </c>
      <c r="D851">
        <v>206</v>
      </c>
      <c r="E851">
        <v>95</v>
      </c>
      <c r="J851">
        <v>142</v>
      </c>
      <c r="K851">
        <v>39</v>
      </c>
      <c r="P851">
        <v>240</v>
      </c>
      <c r="Q851">
        <v>42</v>
      </c>
    </row>
    <row r="852" spans="1:17" x14ac:dyDescent="0.25">
      <c r="A852">
        <v>387</v>
      </c>
      <c r="B852">
        <v>131</v>
      </c>
      <c r="D852">
        <v>206</v>
      </c>
      <c r="E852">
        <v>36</v>
      </c>
      <c r="J852">
        <v>142</v>
      </c>
      <c r="K852">
        <v>50</v>
      </c>
      <c r="P852">
        <v>240</v>
      </c>
      <c r="Q852">
        <v>218</v>
      </c>
    </row>
    <row r="853" spans="1:17" x14ac:dyDescent="0.25">
      <c r="A853">
        <v>387</v>
      </c>
      <c r="B853">
        <v>149</v>
      </c>
      <c r="D853">
        <v>206</v>
      </c>
      <c r="E853">
        <v>45</v>
      </c>
      <c r="J853">
        <v>142</v>
      </c>
      <c r="K853">
        <v>4</v>
      </c>
      <c r="P853">
        <v>241</v>
      </c>
      <c r="Q853">
        <v>37</v>
      </c>
    </row>
    <row r="854" spans="1:17" x14ac:dyDescent="0.25">
      <c r="A854">
        <v>388</v>
      </c>
      <c r="B854">
        <v>78</v>
      </c>
      <c r="D854">
        <v>206</v>
      </c>
      <c r="E854">
        <v>408</v>
      </c>
      <c r="J854">
        <v>142</v>
      </c>
      <c r="K854">
        <v>64</v>
      </c>
      <c r="P854">
        <v>241</v>
      </c>
      <c r="Q854">
        <v>42</v>
      </c>
    </row>
    <row r="855" spans="1:17" x14ac:dyDescent="0.25">
      <c r="A855">
        <v>388</v>
      </c>
      <c r="B855">
        <v>149</v>
      </c>
      <c r="D855">
        <v>206</v>
      </c>
      <c r="E855">
        <v>409</v>
      </c>
      <c r="J855">
        <v>143</v>
      </c>
      <c r="K855">
        <v>39</v>
      </c>
      <c r="P855">
        <v>241</v>
      </c>
      <c r="Q855">
        <v>218</v>
      </c>
    </row>
    <row r="856" spans="1:17" x14ac:dyDescent="0.25">
      <c r="A856">
        <v>389</v>
      </c>
      <c r="B856">
        <v>78</v>
      </c>
      <c r="D856">
        <v>206</v>
      </c>
      <c r="E856">
        <v>85</v>
      </c>
      <c r="J856">
        <v>143</v>
      </c>
      <c r="K856">
        <v>50</v>
      </c>
      <c r="P856">
        <v>242</v>
      </c>
      <c r="Q856">
        <v>209</v>
      </c>
    </row>
    <row r="857" spans="1:17" x14ac:dyDescent="0.25">
      <c r="A857">
        <v>389</v>
      </c>
      <c r="B857">
        <v>149</v>
      </c>
      <c r="D857">
        <v>207</v>
      </c>
      <c r="E857">
        <v>562</v>
      </c>
      <c r="J857">
        <v>143</v>
      </c>
      <c r="K857">
        <v>4</v>
      </c>
      <c r="P857">
        <v>242</v>
      </c>
      <c r="Q857">
        <v>220</v>
      </c>
    </row>
    <row r="858" spans="1:17" x14ac:dyDescent="0.25">
      <c r="A858">
        <v>390</v>
      </c>
      <c r="B858">
        <v>78</v>
      </c>
      <c r="D858">
        <v>207</v>
      </c>
      <c r="E858">
        <v>322</v>
      </c>
      <c r="J858">
        <v>144</v>
      </c>
      <c r="K858">
        <v>39</v>
      </c>
      <c r="P858">
        <v>242</v>
      </c>
      <c r="Q858">
        <v>221</v>
      </c>
    </row>
    <row r="859" spans="1:17" x14ac:dyDescent="0.25">
      <c r="A859">
        <v>391</v>
      </c>
      <c r="B859">
        <v>78</v>
      </c>
      <c r="D859">
        <v>208</v>
      </c>
      <c r="E859">
        <v>562</v>
      </c>
      <c r="J859">
        <v>144</v>
      </c>
      <c r="K859">
        <v>50</v>
      </c>
      <c r="P859">
        <v>242</v>
      </c>
      <c r="Q859">
        <v>222</v>
      </c>
    </row>
    <row r="860" spans="1:17" x14ac:dyDescent="0.25">
      <c r="A860">
        <v>392</v>
      </c>
      <c r="B860">
        <v>78</v>
      </c>
      <c r="D860">
        <v>208</v>
      </c>
      <c r="E860">
        <v>322</v>
      </c>
      <c r="J860">
        <v>144</v>
      </c>
      <c r="K860">
        <v>4</v>
      </c>
      <c r="P860">
        <v>242</v>
      </c>
      <c r="Q860">
        <v>223</v>
      </c>
    </row>
    <row r="861" spans="1:17" x14ac:dyDescent="0.25">
      <c r="A861">
        <v>392</v>
      </c>
      <c r="B861">
        <v>131</v>
      </c>
      <c r="D861">
        <v>209</v>
      </c>
      <c r="E861">
        <v>562</v>
      </c>
      <c r="J861">
        <v>145</v>
      </c>
      <c r="K861">
        <v>39</v>
      </c>
      <c r="P861">
        <v>242</v>
      </c>
      <c r="Q861">
        <v>224</v>
      </c>
    </row>
    <row r="862" spans="1:17" x14ac:dyDescent="0.25">
      <c r="A862">
        <v>392</v>
      </c>
      <c r="B862">
        <v>149</v>
      </c>
      <c r="D862">
        <v>209</v>
      </c>
      <c r="E862">
        <v>322</v>
      </c>
      <c r="J862">
        <v>145</v>
      </c>
      <c r="K862">
        <v>50</v>
      </c>
      <c r="P862">
        <v>242</v>
      </c>
      <c r="Q862">
        <v>225</v>
      </c>
    </row>
    <row r="863" spans="1:17" x14ac:dyDescent="0.25">
      <c r="A863">
        <v>393</v>
      </c>
      <c r="B863">
        <v>78</v>
      </c>
      <c r="D863">
        <v>210</v>
      </c>
      <c r="E863">
        <v>147</v>
      </c>
      <c r="J863">
        <v>145</v>
      </c>
      <c r="K863">
        <v>4</v>
      </c>
      <c r="P863">
        <v>242</v>
      </c>
      <c r="Q863">
        <v>226</v>
      </c>
    </row>
    <row r="864" spans="1:17" x14ac:dyDescent="0.25">
      <c r="A864">
        <v>393</v>
      </c>
      <c r="B864">
        <v>117</v>
      </c>
      <c r="D864">
        <v>210</v>
      </c>
      <c r="E864">
        <v>425</v>
      </c>
      <c r="J864">
        <v>145</v>
      </c>
      <c r="K864">
        <v>64</v>
      </c>
      <c r="P864">
        <v>243</v>
      </c>
      <c r="Q864">
        <v>209</v>
      </c>
    </row>
    <row r="865" spans="1:17" x14ac:dyDescent="0.25">
      <c r="A865">
        <v>393</v>
      </c>
      <c r="B865">
        <v>131</v>
      </c>
      <c r="D865">
        <v>210</v>
      </c>
      <c r="E865">
        <v>410</v>
      </c>
      <c r="J865">
        <v>145</v>
      </c>
      <c r="K865">
        <v>115</v>
      </c>
      <c r="P865">
        <v>243</v>
      </c>
      <c r="Q865">
        <v>220</v>
      </c>
    </row>
    <row r="866" spans="1:17" x14ac:dyDescent="0.25">
      <c r="A866">
        <v>394</v>
      </c>
      <c r="B866">
        <v>78</v>
      </c>
      <c r="D866">
        <v>211</v>
      </c>
      <c r="E866">
        <v>443</v>
      </c>
      <c r="J866">
        <v>146</v>
      </c>
      <c r="K866">
        <v>39</v>
      </c>
      <c r="P866">
        <v>243</v>
      </c>
      <c r="Q866">
        <v>221</v>
      </c>
    </row>
    <row r="867" spans="1:17" x14ac:dyDescent="0.25">
      <c r="A867">
        <v>394</v>
      </c>
      <c r="B867">
        <v>117</v>
      </c>
      <c r="D867">
        <v>211</v>
      </c>
      <c r="E867">
        <v>444</v>
      </c>
      <c r="J867">
        <v>146</v>
      </c>
      <c r="K867">
        <v>50</v>
      </c>
      <c r="P867">
        <v>243</v>
      </c>
      <c r="Q867">
        <v>222</v>
      </c>
    </row>
    <row r="868" spans="1:17" x14ac:dyDescent="0.25">
      <c r="A868">
        <v>394</v>
      </c>
      <c r="B868">
        <v>131</v>
      </c>
      <c r="D868">
        <v>212</v>
      </c>
      <c r="E868">
        <v>563</v>
      </c>
      <c r="J868">
        <v>146</v>
      </c>
      <c r="K868">
        <v>4</v>
      </c>
      <c r="P868">
        <v>243</v>
      </c>
      <c r="Q868">
        <v>223</v>
      </c>
    </row>
    <row r="869" spans="1:17" x14ac:dyDescent="0.25">
      <c r="A869">
        <v>395</v>
      </c>
      <c r="B869">
        <v>78</v>
      </c>
      <c r="D869">
        <v>213</v>
      </c>
      <c r="E869">
        <v>175</v>
      </c>
      <c r="J869">
        <v>146</v>
      </c>
      <c r="K869">
        <v>27</v>
      </c>
      <c r="P869">
        <v>243</v>
      </c>
      <c r="Q869">
        <v>224</v>
      </c>
    </row>
    <row r="870" spans="1:17" x14ac:dyDescent="0.25">
      <c r="A870">
        <v>395</v>
      </c>
      <c r="B870">
        <v>5</v>
      </c>
      <c r="D870">
        <v>213</v>
      </c>
      <c r="E870">
        <v>176</v>
      </c>
      <c r="J870">
        <v>146</v>
      </c>
      <c r="K870">
        <v>17</v>
      </c>
      <c r="P870">
        <v>243</v>
      </c>
      <c r="Q870">
        <v>225</v>
      </c>
    </row>
    <row r="871" spans="1:17" x14ac:dyDescent="0.25">
      <c r="A871">
        <v>395</v>
      </c>
      <c r="B871">
        <v>6</v>
      </c>
      <c r="D871">
        <v>213</v>
      </c>
      <c r="E871">
        <v>336</v>
      </c>
      <c r="J871">
        <v>147</v>
      </c>
      <c r="K871">
        <v>39</v>
      </c>
      <c r="P871">
        <v>243</v>
      </c>
      <c r="Q871">
        <v>226</v>
      </c>
    </row>
    <row r="872" spans="1:17" x14ac:dyDescent="0.25">
      <c r="A872">
        <v>395</v>
      </c>
      <c r="B872">
        <v>131</v>
      </c>
      <c r="D872">
        <v>213</v>
      </c>
      <c r="E872">
        <v>337</v>
      </c>
      <c r="J872">
        <v>147</v>
      </c>
      <c r="K872">
        <v>50</v>
      </c>
      <c r="P872">
        <v>244</v>
      </c>
      <c r="Q872">
        <v>209</v>
      </c>
    </row>
    <row r="873" spans="1:17" x14ac:dyDescent="0.25">
      <c r="A873">
        <v>395</v>
      </c>
      <c r="B873">
        <v>149</v>
      </c>
      <c r="D873">
        <v>213</v>
      </c>
      <c r="E873">
        <v>431</v>
      </c>
      <c r="J873">
        <v>147</v>
      </c>
      <c r="K873">
        <v>4</v>
      </c>
      <c r="P873">
        <v>244</v>
      </c>
      <c r="Q873">
        <v>220</v>
      </c>
    </row>
    <row r="874" spans="1:17" x14ac:dyDescent="0.25">
      <c r="A874">
        <v>396</v>
      </c>
      <c r="B874">
        <v>78</v>
      </c>
      <c r="D874">
        <v>214</v>
      </c>
      <c r="E874">
        <v>147</v>
      </c>
      <c r="J874">
        <v>147</v>
      </c>
      <c r="K874">
        <v>27</v>
      </c>
      <c r="P874">
        <v>244</v>
      </c>
      <c r="Q874">
        <v>221</v>
      </c>
    </row>
    <row r="875" spans="1:17" x14ac:dyDescent="0.25">
      <c r="A875">
        <v>396</v>
      </c>
      <c r="B875">
        <v>5</v>
      </c>
      <c r="D875">
        <v>214</v>
      </c>
      <c r="E875">
        <v>336</v>
      </c>
      <c r="J875">
        <v>147</v>
      </c>
      <c r="K875">
        <v>17</v>
      </c>
      <c r="P875">
        <v>244</v>
      </c>
      <c r="Q875">
        <v>222</v>
      </c>
    </row>
    <row r="876" spans="1:17" x14ac:dyDescent="0.25">
      <c r="A876">
        <v>396</v>
      </c>
      <c r="B876">
        <v>21</v>
      </c>
      <c r="D876">
        <v>214</v>
      </c>
      <c r="E876">
        <v>337</v>
      </c>
      <c r="J876">
        <v>148</v>
      </c>
      <c r="K876">
        <v>39</v>
      </c>
      <c r="P876">
        <v>244</v>
      </c>
      <c r="Q876">
        <v>223</v>
      </c>
    </row>
    <row r="877" spans="1:17" x14ac:dyDescent="0.25">
      <c r="A877">
        <v>396</v>
      </c>
      <c r="B877">
        <v>131</v>
      </c>
      <c r="D877">
        <v>214</v>
      </c>
      <c r="E877">
        <v>431</v>
      </c>
      <c r="J877">
        <v>148</v>
      </c>
      <c r="K877">
        <v>50</v>
      </c>
      <c r="P877">
        <v>244</v>
      </c>
      <c r="Q877">
        <v>224</v>
      </c>
    </row>
    <row r="878" spans="1:17" x14ac:dyDescent="0.25">
      <c r="A878">
        <v>396</v>
      </c>
      <c r="B878">
        <v>149</v>
      </c>
      <c r="D878">
        <v>215</v>
      </c>
      <c r="E878">
        <v>147</v>
      </c>
      <c r="J878">
        <v>148</v>
      </c>
      <c r="K878">
        <v>4</v>
      </c>
      <c r="P878">
        <v>244</v>
      </c>
      <c r="Q878">
        <v>225</v>
      </c>
    </row>
    <row r="879" spans="1:17" x14ac:dyDescent="0.25">
      <c r="A879">
        <v>397</v>
      </c>
      <c r="B879">
        <v>78</v>
      </c>
      <c r="D879">
        <v>215</v>
      </c>
      <c r="E879">
        <v>148</v>
      </c>
      <c r="J879">
        <v>148</v>
      </c>
      <c r="K879">
        <v>17</v>
      </c>
      <c r="P879">
        <v>244</v>
      </c>
      <c r="Q879">
        <v>226</v>
      </c>
    </row>
    <row r="880" spans="1:17" x14ac:dyDescent="0.25">
      <c r="A880">
        <v>397</v>
      </c>
      <c r="B880">
        <v>21</v>
      </c>
      <c r="D880">
        <v>215</v>
      </c>
      <c r="E880">
        <v>154</v>
      </c>
      <c r="J880">
        <v>148</v>
      </c>
      <c r="K880">
        <v>68</v>
      </c>
      <c r="P880">
        <v>245</v>
      </c>
      <c r="Q880">
        <v>209</v>
      </c>
    </row>
    <row r="881" spans="1:17" x14ac:dyDescent="0.25">
      <c r="A881">
        <v>397</v>
      </c>
      <c r="B881">
        <v>30</v>
      </c>
      <c r="D881">
        <v>215</v>
      </c>
      <c r="E881">
        <v>174</v>
      </c>
      <c r="J881">
        <v>148</v>
      </c>
      <c r="K881">
        <v>111</v>
      </c>
      <c r="P881">
        <v>245</v>
      </c>
      <c r="Q881">
        <v>227</v>
      </c>
    </row>
    <row r="882" spans="1:17" x14ac:dyDescent="0.25">
      <c r="A882">
        <v>397</v>
      </c>
      <c r="B882">
        <v>106</v>
      </c>
      <c r="D882">
        <v>215</v>
      </c>
      <c r="E882">
        <v>179</v>
      </c>
      <c r="J882">
        <v>149</v>
      </c>
      <c r="K882">
        <v>39</v>
      </c>
      <c r="P882">
        <v>245</v>
      </c>
      <c r="Q882">
        <v>228</v>
      </c>
    </row>
    <row r="883" spans="1:17" x14ac:dyDescent="0.25">
      <c r="A883">
        <v>397</v>
      </c>
      <c r="B883">
        <v>131</v>
      </c>
      <c r="D883">
        <v>215</v>
      </c>
      <c r="E883">
        <v>180</v>
      </c>
      <c r="J883">
        <v>149</v>
      </c>
      <c r="K883">
        <v>4</v>
      </c>
      <c r="P883">
        <v>246</v>
      </c>
      <c r="Q883">
        <v>209</v>
      </c>
    </row>
    <row r="884" spans="1:17" x14ac:dyDescent="0.25">
      <c r="A884">
        <v>397</v>
      </c>
      <c r="B884">
        <v>148</v>
      </c>
      <c r="D884">
        <v>215</v>
      </c>
      <c r="E884">
        <v>466</v>
      </c>
      <c r="J884">
        <v>149</v>
      </c>
      <c r="K884">
        <v>116</v>
      </c>
      <c r="P884">
        <v>246</v>
      </c>
      <c r="Q884">
        <v>229</v>
      </c>
    </row>
    <row r="885" spans="1:17" x14ac:dyDescent="0.25">
      <c r="A885">
        <v>397</v>
      </c>
      <c r="B885">
        <v>149</v>
      </c>
      <c r="D885">
        <v>215</v>
      </c>
      <c r="E885">
        <v>410</v>
      </c>
      <c r="J885">
        <v>149</v>
      </c>
      <c r="K885">
        <v>153</v>
      </c>
      <c r="P885">
        <v>246</v>
      </c>
      <c r="Q885">
        <v>230</v>
      </c>
    </row>
    <row r="886" spans="1:17" x14ac:dyDescent="0.25">
      <c r="A886">
        <v>398</v>
      </c>
      <c r="B886">
        <v>78</v>
      </c>
      <c r="D886">
        <v>216</v>
      </c>
      <c r="E886">
        <v>147</v>
      </c>
      <c r="J886">
        <v>149</v>
      </c>
      <c r="K886">
        <v>115</v>
      </c>
      <c r="P886">
        <v>247</v>
      </c>
      <c r="Q886">
        <v>209</v>
      </c>
    </row>
    <row r="887" spans="1:17" x14ac:dyDescent="0.25">
      <c r="A887">
        <v>398</v>
      </c>
      <c r="B887">
        <v>131</v>
      </c>
      <c r="D887">
        <v>216</v>
      </c>
      <c r="E887">
        <v>148</v>
      </c>
      <c r="J887">
        <v>150</v>
      </c>
      <c r="K887">
        <v>39</v>
      </c>
      <c r="P887">
        <v>247</v>
      </c>
      <c r="Q887">
        <v>231</v>
      </c>
    </row>
    <row r="888" spans="1:17" x14ac:dyDescent="0.25">
      <c r="A888">
        <v>398</v>
      </c>
      <c r="B888">
        <v>149</v>
      </c>
      <c r="D888">
        <v>216</v>
      </c>
      <c r="E888">
        <v>183</v>
      </c>
      <c r="J888">
        <v>150</v>
      </c>
      <c r="K888">
        <v>4</v>
      </c>
      <c r="P888">
        <v>247</v>
      </c>
      <c r="Q888">
        <v>232</v>
      </c>
    </row>
    <row r="889" spans="1:17" x14ac:dyDescent="0.25">
      <c r="A889">
        <v>399</v>
      </c>
      <c r="B889">
        <v>78</v>
      </c>
      <c r="D889">
        <v>216</v>
      </c>
      <c r="E889">
        <v>184</v>
      </c>
      <c r="J889">
        <v>150</v>
      </c>
      <c r="K889">
        <v>116</v>
      </c>
      <c r="P889">
        <v>248</v>
      </c>
      <c r="Q889">
        <v>209</v>
      </c>
    </row>
    <row r="890" spans="1:17" x14ac:dyDescent="0.25">
      <c r="A890">
        <v>400</v>
      </c>
      <c r="B890">
        <v>78</v>
      </c>
      <c r="D890">
        <v>216</v>
      </c>
      <c r="E890">
        <v>179</v>
      </c>
      <c r="J890">
        <v>150</v>
      </c>
      <c r="K890">
        <v>153</v>
      </c>
      <c r="P890">
        <v>248</v>
      </c>
      <c r="Q890">
        <v>233</v>
      </c>
    </row>
    <row r="891" spans="1:17" x14ac:dyDescent="0.25">
      <c r="A891">
        <v>401</v>
      </c>
      <c r="B891">
        <v>78</v>
      </c>
      <c r="D891">
        <v>216</v>
      </c>
      <c r="E891">
        <v>180</v>
      </c>
      <c r="J891">
        <v>150</v>
      </c>
      <c r="K891">
        <v>115</v>
      </c>
      <c r="P891">
        <v>249</v>
      </c>
      <c r="Q891">
        <v>209</v>
      </c>
    </row>
    <row r="892" spans="1:17" x14ac:dyDescent="0.25">
      <c r="A892">
        <v>402</v>
      </c>
      <c r="B892">
        <v>78</v>
      </c>
      <c r="D892">
        <v>216</v>
      </c>
      <c r="E892">
        <v>437</v>
      </c>
      <c r="J892">
        <v>151</v>
      </c>
      <c r="K892">
        <v>39</v>
      </c>
      <c r="P892">
        <v>249</v>
      </c>
      <c r="Q892">
        <v>233</v>
      </c>
    </row>
    <row r="893" spans="1:17" x14ac:dyDescent="0.25">
      <c r="A893">
        <v>402</v>
      </c>
      <c r="B893">
        <v>5</v>
      </c>
      <c r="D893">
        <v>216</v>
      </c>
      <c r="E893">
        <v>410</v>
      </c>
      <c r="J893">
        <v>151</v>
      </c>
      <c r="K893">
        <v>4</v>
      </c>
      <c r="P893">
        <v>250</v>
      </c>
      <c r="Q893">
        <v>209</v>
      </c>
    </row>
    <row r="894" spans="1:17" x14ac:dyDescent="0.25">
      <c r="A894">
        <v>402</v>
      </c>
      <c r="B894">
        <v>6</v>
      </c>
      <c r="D894">
        <v>217</v>
      </c>
      <c r="E894">
        <v>146</v>
      </c>
      <c r="J894">
        <v>151</v>
      </c>
      <c r="K894">
        <v>116</v>
      </c>
      <c r="P894">
        <v>250</v>
      </c>
      <c r="Q894">
        <v>234</v>
      </c>
    </row>
    <row r="895" spans="1:17" x14ac:dyDescent="0.25">
      <c r="A895">
        <v>403</v>
      </c>
      <c r="B895">
        <v>78</v>
      </c>
      <c r="D895">
        <v>217</v>
      </c>
      <c r="E895">
        <v>159</v>
      </c>
      <c r="J895">
        <v>151</v>
      </c>
      <c r="K895">
        <v>153</v>
      </c>
      <c r="P895">
        <v>251</v>
      </c>
      <c r="Q895">
        <v>209</v>
      </c>
    </row>
    <row r="896" spans="1:17" x14ac:dyDescent="0.25">
      <c r="A896">
        <v>403</v>
      </c>
      <c r="B896">
        <v>117</v>
      </c>
      <c r="D896">
        <v>217</v>
      </c>
      <c r="E896">
        <v>460</v>
      </c>
      <c r="J896">
        <v>151</v>
      </c>
      <c r="K896">
        <v>115</v>
      </c>
      <c r="P896">
        <v>251</v>
      </c>
      <c r="Q896">
        <v>235</v>
      </c>
    </row>
    <row r="897" spans="1:17" x14ac:dyDescent="0.25">
      <c r="A897">
        <v>404</v>
      </c>
      <c r="B897">
        <v>78</v>
      </c>
      <c r="D897">
        <v>217</v>
      </c>
      <c r="E897">
        <v>197</v>
      </c>
      <c r="J897">
        <v>152</v>
      </c>
      <c r="K897">
        <v>39</v>
      </c>
      <c r="P897">
        <v>251</v>
      </c>
      <c r="Q897">
        <v>236</v>
      </c>
    </row>
    <row r="898" spans="1:17" x14ac:dyDescent="0.25">
      <c r="A898">
        <v>404</v>
      </c>
      <c r="B898">
        <v>20</v>
      </c>
      <c r="D898">
        <v>217</v>
      </c>
      <c r="E898">
        <v>410</v>
      </c>
      <c r="J898">
        <v>152</v>
      </c>
      <c r="K898">
        <v>4</v>
      </c>
      <c r="P898">
        <v>252</v>
      </c>
      <c r="Q898">
        <v>209</v>
      </c>
    </row>
    <row r="899" spans="1:17" x14ac:dyDescent="0.25">
      <c r="A899">
        <v>405</v>
      </c>
      <c r="B899">
        <v>78</v>
      </c>
      <c r="D899">
        <v>218</v>
      </c>
      <c r="E899">
        <v>175</v>
      </c>
      <c r="J899">
        <v>152</v>
      </c>
      <c r="K899">
        <v>116</v>
      </c>
      <c r="P899">
        <v>252</v>
      </c>
      <c r="Q899">
        <v>238</v>
      </c>
    </row>
    <row r="900" spans="1:17" x14ac:dyDescent="0.25">
      <c r="A900">
        <v>406</v>
      </c>
      <c r="B900">
        <v>78</v>
      </c>
      <c r="D900">
        <v>218</v>
      </c>
      <c r="E900">
        <v>176</v>
      </c>
      <c r="J900">
        <v>152</v>
      </c>
      <c r="K900">
        <v>146</v>
      </c>
      <c r="P900">
        <v>252</v>
      </c>
      <c r="Q900">
        <v>237</v>
      </c>
    </row>
    <row r="901" spans="1:17" x14ac:dyDescent="0.25">
      <c r="A901">
        <v>407</v>
      </c>
      <c r="B901">
        <v>78</v>
      </c>
      <c r="D901">
        <v>218</v>
      </c>
      <c r="E901">
        <v>156</v>
      </c>
      <c r="J901">
        <v>152</v>
      </c>
      <c r="K901">
        <v>120</v>
      </c>
      <c r="P901">
        <v>253</v>
      </c>
      <c r="Q901">
        <v>209</v>
      </c>
    </row>
    <row r="902" spans="1:17" x14ac:dyDescent="0.25">
      <c r="A902">
        <v>408</v>
      </c>
      <c r="B902">
        <v>78</v>
      </c>
      <c r="D902">
        <v>218</v>
      </c>
      <c r="E902">
        <v>160</v>
      </c>
      <c r="J902">
        <v>152</v>
      </c>
      <c r="K902">
        <v>7</v>
      </c>
      <c r="P902">
        <v>253</v>
      </c>
      <c r="Q902">
        <v>239</v>
      </c>
    </row>
    <row r="903" spans="1:17" x14ac:dyDescent="0.25">
      <c r="A903">
        <v>409</v>
      </c>
      <c r="B903">
        <v>78</v>
      </c>
      <c r="D903">
        <v>218</v>
      </c>
      <c r="E903">
        <v>478</v>
      </c>
      <c r="J903">
        <v>152</v>
      </c>
      <c r="K903">
        <v>8</v>
      </c>
      <c r="P903">
        <v>253</v>
      </c>
      <c r="Q903">
        <v>240</v>
      </c>
    </row>
    <row r="904" spans="1:17" x14ac:dyDescent="0.25">
      <c r="A904">
        <v>410</v>
      </c>
      <c r="B904">
        <v>78</v>
      </c>
      <c r="D904">
        <v>218</v>
      </c>
      <c r="E904">
        <v>466</v>
      </c>
      <c r="J904">
        <v>152</v>
      </c>
      <c r="K904">
        <v>91</v>
      </c>
      <c r="P904">
        <v>254</v>
      </c>
      <c r="Q904">
        <v>209</v>
      </c>
    </row>
    <row r="905" spans="1:17" x14ac:dyDescent="0.25">
      <c r="A905">
        <v>411</v>
      </c>
      <c r="B905">
        <v>78</v>
      </c>
      <c r="D905">
        <v>218</v>
      </c>
      <c r="E905">
        <v>436</v>
      </c>
      <c r="J905">
        <v>153</v>
      </c>
      <c r="K905">
        <v>39</v>
      </c>
      <c r="P905">
        <v>254</v>
      </c>
      <c r="Q905">
        <v>241</v>
      </c>
    </row>
    <row r="906" spans="1:17" x14ac:dyDescent="0.25">
      <c r="A906">
        <v>412</v>
      </c>
      <c r="B906">
        <v>78</v>
      </c>
      <c r="D906">
        <v>218</v>
      </c>
      <c r="E906">
        <v>434</v>
      </c>
      <c r="J906">
        <v>153</v>
      </c>
      <c r="K906">
        <v>4</v>
      </c>
      <c r="P906">
        <v>255</v>
      </c>
      <c r="Q906">
        <v>37</v>
      </c>
    </row>
    <row r="907" spans="1:17" x14ac:dyDescent="0.25">
      <c r="A907">
        <v>413</v>
      </c>
      <c r="B907">
        <v>78</v>
      </c>
      <c r="D907">
        <v>218</v>
      </c>
      <c r="E907">
        <v>468</v>
      </c>
      <c r="J907">
        <v>153</v>
      </c>
      <c r="K907">
        <v>116</v>
      </c>
      <c r="P907">
        <v>255</v>
      </c>
      <c r="Q907">
        <v>40</v>
      </c>
    </row>
    <row r="908" spans="1:17" x14ac:dyDescent="0.25">
      <c r="A908">
        <v>414</v>
      </c>
      <c r="B908">
        <v>78</v>
      </c>
      <c r="D908">
        <v>219</v>
      </c>
      <c r="E908">
        <v>426</v>
      </c>
      <c r="J908">
        <v>153</v>
      </c>
      <c r="K908">
        <v>146</v>
      </c>
      <c r="P908">
        <v>255</v>
      </c>
      <c r="Q908">
        <v>204</v>
      </c>
    </row>
    <row r="909" spans="1:17" x14ac:dyDescent="0.25">
      <c r="A909">
        <v>414</v>
      </c>
      <c r="B909">
        <v>141</v>
      </c>
      <c r="D909">
        <v>220</v>
      </c>
      <c r="E909">
        <v>469</v>
      </c>
      <c r="J909">
        <v>153</v>
      </c>
      <c r="K909">
        <v>120</v>
      </c>
      <c r="P909">
        <v>255</v>
      </c>
      <c r="Q909">
        <v>209</v>
      </c>
    </row>
    <row r="910" spans="1:17" x14ac:dyDescent="0.25">
      <c r="A910">
        <v>415</v>
      </c>
      <c r="B910">
        <v>78</v>
      </c>
      <c r="D910">
        <v>220</v>
      </c>
      <c r="E910">
        <v>437</v>
      </c>
      <c r="J910">
        <v>153</v>
      </c>
      <c r="K910">
        <v>7</v>
      </c>
      <c r="P910">
        <v>255</v>
      </c>
      <c r="Q910">
        <v>214</v>
      </c>
    </row>
    <row r="911" spans="1:17" x14ac:dyDescent="0.25">
      <c r="A911">
        <v>415</v>
      </c>
      <c r="B911">
        <v>21</v>
      </c>
      <c r="D911">
        <v>220</v>
      </c>
      <c r="E911">
        <v>434</v>
      </c>
      <c r="J911">
        <v>153</v>
      </c>
      <c r="K911">
        <v>8</v>
      </c>
      <c r="P911">
        <v>255</v>
      </c>
      <c r="Q911">
        <v>215</v>
      </c>
    </row>
    <row r="912" spans="1:17" x14ac:dyDescent="0.25">
      <c r="A912">
        <v>416</v>
      </c>
      <c r="B912">
        <v>78</v>
      </c>
      <c r="D912">
        <v>220</v>
      </c>
      <c r="E912">
        <v>436</v>
      </c>
      <c r="J912">
        <v>153</v>
      </c>
      <c r="K912">
        <v>91</v>
      </c>
      <c r="P912">
        <v>255</v>
      </c>
      <c r="Q912">
        <v>217</v>
      </c>
    </row>
    <row r="913" spans="1:17" x14ac:dyDescent="0.25">
      <c r="A913">
        <v>417</v>
      </c>
      <c r="B913">
        <v>78</v>
      </c>
      <c r="D913">
        <v>220</v>
      </c>
      <c r="E913">
        <v>147</v>
      </c>
      <c r="J913">
        <v>154</v>
      </c>
      <c r="K913">
        <v>39</v>
      </c>
      <c r="P913">
        <v>256</v>
      </c>
      <c r="Q913">
        <v>37</v>
      </c>
    </row>
    <row r="914" spans="1:17" x14ac:dyDescent="0.25">
      <c r="A914">
        <v>417</v>
      </c>
      <c r="B914">
        <v>117</v>
      </c>
      <c r="D914">
        <v>220</v>
      </c>
      <c r="E914">
        <v>148</v>
      </c>
      <c r="J914">
        <v>154</v>
      </c>
      <c r="K914">
        <v>4</v>
      </c>
      <c r="P914">
        <v>256</v>
      </c>
      <c r="Q914">
        <v>40</v>
      </c>
    </row>
    <row r="915" spans="1:17" x14ac:dyDescent="0.25">
      <c r="A915">
        <v>418</v>
      </c>
      <c r="B915">
        <v>78</v>
      </c>
      <c r="D915">
        <v>220</v>
      </c>
      <c r="E915">
        <v>175</v>
      </c>
      <c r="J915">
        <v>154</v>
      </c>
      <c r="K915">
        <v>116</v>
      </c>
      <c r="P915">
        <v>256</v>
      </c>
      <c r="Q915">
        <v>204</v>
      </c>
    </row>
    <row r="916" spans="1:17" x14ac:dyDescent="0.25">
      <c r="A916">
        <v>419</v>
      </c>
      <c r="B916">
        <v>78</v>
      </c>
      <c r="D916">
        <v>220</v>
      </c>
      <c r="E916">
        <v>176</v>
      </c>
      <c r="J916">
        <v>154</v>
      </c>
      <c r="K916">
        <v>146</v>
      </c>
      <c r="P916">
        <v>256</v>
      </c>
      <c r="Q916">
        <v>209</v>
      </c>
    </row>
    <row r="917" spans="1:17" x14ac:dyDescent="0.25">
      <c r="A917">
        <v>420</v>
      </c>
      <c r="B917">
        <v>78</v>
      </c>
      <c r="D917">
        <v>220</v>
      </c>
      <c r="E917">
        <v>179</v>
      </c>
      <c r="J917">
        <v>154</v>
      </c>
      <c r="K917">
        <v>120</v>
      </c>
      <c r="P917">
        <v>256</v>
      </c>
      <c r="Q917">
        <v>214</v>
      </c>
    </row>
    <row r="918" spans="1:17" x14ac:dyDescent="0.25">
      <c r="A918">
        <v>421</v>
      </c>
      <c r="B918">
        <v>78</v>
      </c>
      <c r="D918">
        <v>220</v>
      </c>
      <c r="E918">
        <v>180</v>
      </c>
      <c r="J918">
        <v>154</v>
      </c>
      <c r="K918">
        <v>7</v>
      </c>
      <c r="P918">
        <v>256</v>
      </c>
      <c r="Q918">
        <v>215</v>
      </c>
    </row>
    <row r="919" spans="1:17" x14ac:dyDescent="0.25">
      <c r="A919">
        <v>422</v>
      </c>
      <c r="B919">
        <v>78</v>
      </c>
      <c r="D919">
        <v>220</v>
      </c>
      <c r="E919">
        <v>410</v>
      </c>
      <c r="J919">
        <v>154</v>
      </c>
      <c r="K919">
        <v>8</v>
      </c>
      <c r="P919">
        <v>256</v>
      </c>
      <c r="Q919">
        <v>217</v>
      </c>
    </row>
    <row r="920" spans="1:17" x14ac:dyDescent="0.25">
      <c r="A920">
        <v>423</v>
      </c>
      <c r="B920">
        <v>78</v>
      </c>
      <c r="D920">
        <v>221</v>
      </c>
      <c r="E920">
        <v>466</v>
      </c>
      <c r="J920">
        <v>154</v>
      </c>
      <c r="K920">
        <v>91</v>
      </c>
      <c r="P920">
        <v>257</v>
      </c>
      <c r="Q920">
        <v>37</v>
      </c>
    </row>
    <row r="921" spans="1:17" x14ac:dyDescent="0.25">
      <c r="A921">
        <v>423</v>
      </c>
      <c r="B921">
        <v>36</v>
      </c>
      <c r="D921">
        <v>221</v>
      </c>
      <c r="E921">
        <v>147</v>
      </c>
      <c r="J921">
        <v>155</v>
      </c>
      <c r="K921">
        <v>39</v>
      </c>
      <c r="P921">
        <v>257</v>
      </c>
      <c r="Q921">
        <v>40</v>
      </c>
    </row>
    <row r="922" spans="1:17" x14ac:dyDescent="0.25">
      <c r="A922">
        <v>424</v>
      </c>
      <c r="B922">
        <v>78</v>
      </c>
      <c r="D922">
        <v>221</v>
      </c>
      <c r="E922">
        <v>148</v>
      </c>
      <c r="J922">
        <v>155</v>
      </c>
      <c r="K922">
        <v>4</v>
      </c>
      <c r="P922">
        <v>257</v>
      </c>
      <c r="Q922">
        <v>204</v>
      </c>
    </row>
    <row r="923" spans="1:17" x14ac:dyDescent="0.25">
      <c r="A923">
        <v>424</v>
      </c>
      <c r="B923">
        <v>30</v>
      </c>
      <c r="D923">
        <v>221</v>
      </c>
      <c r="E923">
        <v>179</v>
      </c>
      <c r="J923">
        <v>155</v>
      </c>
      <c r="K923">
        <v>116</v>
      </c>
      <c r="P923">
        <v>257</v>
      </c>
      <c r="Q923">
        <v>209</v>
      </c>
    </row>
    <row r="924" spans="1:17" x14ac:dyDescent="0.25">
      <c r="A924">
        <v>424</v>
      </c>
      <c r="B924">
        <v>149</v>
      </c>
      <c r="D924">
        <v>221</v>
      </c>
      <c r="E924">
        <v>180</v>
      </c>
      <c r="J924">
        <v>155</v>
      </c>
      <c r="K924">
        <v>146</v>
      </c>
      <c r="P924">
        <v>257</v>
      </c>
      <c r="Q924">
        <v>214</v>
      </c>
    </row>
    <row r="925" spans="1:17" x14ac:dyDescent="0.25">
      <c r="A925">
        <v>425</v>
      </c>
      <c r="B925">
        <v>78</v>
      </c>
      <c r="D925">
        <v>221</v>
      </c>
      <c r="E925">
        <v>410</v>
      </c>
      <c r="J925">
        <v>155</v>
      </c>
      <c r="K925">
        <v>120</v>
      </c>
      <c r="P925">
        <v>257</v>
      </c>
      <c r="Q925">
        <v>215</v>
      </c>
    </row>
    <row r="926" spans="1:17" x14ac:dyDescent="0.25">
      <c r="A926">
        <v>425</v>
      </c>
      <c r="B926">
        <v>30</v>
      </c>
      <c r="D926">
        <v>222</v>
      </c>
      <c r="E926">
        <v>437</v>
      </c>
      <c r="J926">
        <v>155</v>
      </c>
      <c r="K926">
        <v>55</v>
      </c>
      <c r="P926">
        <v>257</v>
      </c>
      <c r="Q926">
        <v>217</v>
      </c>
    </row>
    <row r="927" spans="1:17" x14ac:dyDescent="0.25">
      <c r="A927">
        <v>425</v>
      </c>
      <c r="B927">
        <v>112</v>
      </c>
      <c r="D927">
        <v>222</v>
      </c>
      <c r="E927">
        <v>410</v>
      </c>
      <c r="J927">
        <v>155</v>
      </c>
      <c r="K927">
        <v>56</v>
      </c>
      <c r="P927">
        <v>258</v>
      </c>
      <c r="Q927">
        <v>36</v>
      </c>
    </row>
    <row r="928" spans="1:17" x14ac:dyDescent="0.25">
      <c r="A928">
        <v>425</v>
      </c>
      <c r="B928">
        <v>148</v>
      </c>
      <c r="D928">
        <v>222</v>
      </c>
      <c r="E928">
        <v>147</v>
      </c>
      <c r="J928">
        <v>156</v>
      </c>
      <c r="K928">
        <v>39</v>
      </c>
      <c r="P928">
        <v>258</v>
      </c>
      <c r="Q928">
        <v>39</v>
      </c>
    </row>
    <row r="929" spans="1:17" x14ac:dyDescent="0.25">
      <c r="A929">
        <v>426</v>
      </c>
      <c r="B929">
        <v>78</v>
      </c>
      <c r="D929">
        <v>222</v>
      </c>
      <c r="E929">
        <v>156</v>
      </c>
      <c r="J929">
        <v>156</v>
      </c>
      <c r="K929">
        <v>4</v>
      </c>
      <c r="P929">
        <v>258</v>
      </c>
      <c r="Q929">
        <v>204</v>
      </c>
    </row>
    <row r="930" spans="1:17" x14ac:dyDescent="0.25">
      <c r="A930">
        <v>427</v>
      </c>
      <c r="B930">
        <v>78</v>
      </c>
      <c r="D930">
        <v>222</v>
      </c>
      <c r="E930">
        <v>159</v>
      </c>
      <c r="J930">
        <v>156</v>
      </c>
      <c r="K930">
        <v>116</v>
      </c>
      <c r="P930">
        <v>258</v>
      </c>
      <c r="Q930">
        <v>209</v>
      </c>
    </row>
    <row r="931" spans="1:17" x14ac:dyDescent="0.25">
      <c r="A931">
        <v>427</v>
      </c>
      <c r="B931">
        <v>102</v>
      </c>
      <c r="D931">
        <v>222</v>
      </c>
      <c r="E931">
        <v>460</v>
      </c>
      <c r="J931">
        <v>156</v>
      </c>
      <c r="K931">
        <v>146</v>
      </c>
      <c r="P931">
        <v>258</v>
      </c>
      <c r="Q931">
        <v>214</v>
      </c>
    </row>
    <row r="932" spans="1:17" x14ac:dyDescent="0.25">
      <c r="A932">
        <v>427</v>
      </c>
      <c r="B932">
        <v>149</v>
      </c>
      <c r="D932">
        <v>222</v>
      </c>
      <c r="E932">
        <v>174</v>
      </c>
      <c r="J932">
        <v>156</v>
      </c>
      <c r="K932">
        <v>120</v>
      </c>
      <c r="P932">
        <v>258</v>
      </c>
      <c r="Q932">
        <v>215</v>
      </c>
    </row>
    <row r="933" spans="1:17" x14ac:dyDescent="0.25">
      <c r="A933">
        <v>428</v>
      </c>
      <c r="B933">
        <v>78</v>
      </c>
      <c r="D933">
        <v>223</v>
      </c>
      <c r="E933">
        <v>434</v>
      </c>
      <c r="J933">
        <v>156</v>
      </c>
      <c r="K933">
        <v>55</v>
      </c>
      <c r="P933">
        <v>258</v>
      </c>
      <c r="Q933">
        <v>242</v>
      </c>
    </row>
    <row r="934" spans="1:17" x14ac:dyDescent="0.25">
      <c r="A934">
        <v>428</v>
      </c>
      <c r="B934">
        <v>102</v>
      </c>
      <c r="D934">
        <v>223</v>
      </c>
      <c r="E934">
        <v>466</v>
      </c>
      <c r="J934">
        <v>156</v>
      </c>
      <c r="K934">
        <v>56</v>
      </c>
      <c r="P934">
        <v>259</v>
      </c>
      <c r="Q934">
        <v>36</v>
      </c>
    </row>
    <row r="935" spans="1:17" x14ac:dyDescent="0.25">
      <c r="A935">
        <v>428</v>
      </c>
      <c r="B935">
        <v>21</v>
      </c>
      <c r="D935">
        <v>223</v>
      </c>
      <c r="E935">
        <v>410</v>
      </c>
      <c r="J935">
        <v>157</v>
      </c>
      <c r="K935">
        <v>39</v>
      </c>
      <c r="P935">
        <v>259</v>
      </c>
      <c r="Q935">
        <v>39</v>
      </c>
    </row>
    <row r="936" spans="1:17" x14ac:dyDescent="0.25">
      <c r="A936">
        <v>429</v>
      </c>
      <c r="B936">
        <v>78</v>
      </c>
      <c r="D936">
        <v>223</v>
      </c>
      <c r="E936">
        <v>422</v>
      </c>
      <c r="J936">
        <v>157</v>
      </c>
      <c r="K936">
        <v>4</v>
      </c>
      <c r="P936">
        <v>259</v>
      </c>
      <c r="Q936">
        <v>204</v>
      </c>
    </row>
    <row r="937" spans="1:17" x14ac:dyDescent="0.25">
      <c r="A937">
        <v>429</v>
      </c>
      <c r="B937">
        <v>102</v>
      </c>
      <c r="D937">
        <v>223</v>
      </c>
      <c r="E937">
        <v>147</v>
      </c>
      <c r="J937">
        <v>157</v>
      </c>
      <c r="K937">
        <v>116</v>
      </c>
      <c r="P937">
        <v>259</v>
      </c>
      <c r="Q937">
        <v>209</v>
      </c>
    </row>
    <row r="938" spans="1:17" x14ac:dyDescent="0.25">
      <c r="A938">
        <v>430</v>
      </c>
      <c r="B938">
        <v>78</v>
      </c>
      <c r="D938">
        <v>223</v>
      </c>
      <c r="E938">
        <v>179</v>
      </c>
      <c r="J938">
        <v>157</v>
      </c>
      <c r="K938">
        <v>146</v>
      </c>
      <c r="P938">
        <v>259</v>
      </c>
      <c r="Q938">
        <v>214</v>
      </c>
    </row>
    <row r="939" spans="1:17" x14ac:dyDescent="0.25">
      <c r="A939">
        <v>430</v>
      </c>
      <c r="B939">
        <v>102</v>
      </c>
      <c r="D939">
        <v>223</v>
      </c>
      <c r="E939">
        <v>180</v>
      </c>
      <c r="J939">
        <v>157</v>
      </c>
      <c r="K939">
        <v>120</v>
      </c>
      <c r="P939">
        <v>259</v>
      </c>
      <c r="Q939">
        <v>215</v>
      </c>
    </row>
    <row r="940" spans="1:17" x14ac:dyDescent="0.25">
      <c r="A940">
        <v>431</v>
      </c>
      <c r="B940">
        <v>78</v>
      </c>
      <c r="D940">
        <v>223</v>
      </c>
      <c r="E940">
        <v>174</v>
      </c>
      <c r="J940">
        <v>157</v>
      </c>
      <c r="K940">
        <v>55</v>
      </c>
      <c r="P940">
        <v>259</v>
      </c>
      <c r="Q940">
        <v>242</v>
      </c>
    </row>
    <row r="941" spans="1:17" x14ac:dyDescent="0.25">
      <c r="A941">
        <v>431</v>
      </c>
      <c r="B941">
        <v>102</v>
      </c>
      <c r="D941">
        <v>224</v>
      </c>
      <c r="E941">
        <v>434</v>
      </c>
      <c r="J941">
        <v>157</v>
      </c>
      <c r="K941">
        <v>56</v>
      </c>
      <c r="P941">
        <v>260</v>
      </c>
      <c r="Q941">
        <v>36</v>
      </c>
    </row>
    <row r="942" spans="1:17" x14ac:dyDescent="0.25">
      <c r="A942">
        <v>431</v>
      </c>
      <c r="B942">
        <v>21</v>
      </c>
      <c r="D942">
        <v>224</v>
      </c>
      <c r="E942">
        <v>437</v>
      </c>
      <c r="J942">
        <v>158</v>
      </c>
      <c r="K942">
        <v>62</v>
      </c>
      <c r="P942">
        <v>260</v>
      </c>
      <c r="Q942">
        <v>39</v>
      </c>
    </row>
    <row r="943" spans="1:17" x14ac:dyDescent="0.25">
      <c r="A943">
        <v>432</v>
      </c>
      <c r="B943">
        <v>78</v>
      </c>
      <c r="D943">
        <v>224</v>
      </c>
      <c r="E943">
        <v>425</v>
      </c>
      <c r="J943">
        <v>158</v>
      </c>
      <c r="K943">
        <v>17</v>
      </c>
      <c r="P943">
        <v>260</v>
      </c>
      <c r="Q943">
        <v>204</v>
      </c>
    </row>
    <row r="944" spans="1:17" x14ac:dyDescent="0.25">
      <c r="A944">
        <v>432</v>
      </c>
      <c r="B944">
        <v>102</v>
      </c>
      <c r="D944">
        <v>224</v>
      </c>
      <c r="E944">
        <v>422</v>
      </c>
      <c r="J944">
        <v>158</v>
      </c>
      <c r="K944">
        <v>41</v>
      </c>
      <c r="P944">
        <v>260</v>
      </c>
      <c r="Q944">
        <v>209</v>
      </c>
    </row>
    <row r="945" spans="1:17" x14ac:dyDescent="0.25">
      <c r="A945">
        <v>432</v>
      </c>
      <c r="B945">
        <v>21</v>
      </c>
      <c r="D945">
        <v>224</v>
      </c>
      <c r="E945">
        <v>147</v>
      </c>
      <c r="J945">
        <v>159</v>
      </c>
      <c r="K945">
        <v>62</v>
      </c>
      <c r="P945">
        <v>260</v>
      </c>
      <c r="Q945">
        <v>214</v>
      </c>
    </row>
    <row r="946" spans="1:17" x14ac:dyDescent="0.25">
      <c r="A946">
        <v>433</v>
      </c>
      <c r="B946">
        <v>78</v>
      </c>
      <c r="D946">
        <v>225</v>
      </c>
      <c r="E946">
        <v>434</v>
      </c>
      <c r="J946">
        <v>159</v>
      </c>
      <c r="K946">
        <v>17</v>
      </c>
      <c r="P946">
        <v>260</v>
      </c>
      <c r="Q946">
        <v>215</v>
      </c>
    </row>
    <row r="947" spans="1:17" x14ac:dyDescent="0.25">
      <c r="A947">
        <v>433</v>
      </c>
      <c r="B947">
        <v>102</v>
      </c>
      <c r="D947">
        <v>225</v>
      </c>
      <c r="E947">
        <v>437</v>
      </c>
      <c r="J947">
        <v>159</v>
      </c>
      <c r="K947">
        <v>41</v>
      </c>
      <c r="P947">
        <v>260</v>
      </c>
      <c r="Q947">
        <v>242</v>
      </c>
    </row>
    <row r="948" spans="1:17" x14ac:dyDescent="0.25">
      <c r="A948">
        <v>434</v>
      </c>
      <c r="B948">
        <v>78</v>
      </c>
      <c r="D948">
        <v>225</v>
      </c>
      <c r="E948">
        <v>425</v>
      </c>
      <c r="J948">
        <v>159</v>
      </c>
      <c r="K948">
        <v>111</v>
      </c>
      <c r="P948">
        <v>261</v>
      </c>
      <c r="Q948">
        <v>37</v>
      </c>
    </row>
    <row r="949" spans="1:17" x14ac:dyDescent="0.25">
      <c r="A949">
        <v>434</v>
      </c>
      <c r="B949">
        <v>149</v>
      </c>
      <c r="D949">
        <v>225</v>
      </c>
      <c r="E949">
        <v>422</v>
      </c>
      <c r="J949">
        <v>160</v>
      </c>
      <c r="K949">
        <v>62</v>
      </c>
      <c r="P949">
        <v>261</v>
      </c>
      <c r="Q949">
        <v>40</v>
      </c>
    </row>
    <row r="950" spans="1:17" x14ac:dyDescent="0.25">
      <c r="A950">
        <v>435</v>
      </c>
      <c r="B950">
        <v>78</v>
      </c>
      <c r="D950">
        <v>225</v>
      </c>
      <c r="E950">
        <v>147</v>
      </c>
      <c r="J950">
        <v>160</v>
      </c>
      <c r="K950">
        <v>17</v>
      </c>
      <c r="P950">
        <v>261</v>
      </c>
      <c r="Q950">
        <v>204</v>
      </c>
    </row>
    <row r="951" spans="1:17" x14ac:dyDescent="0.25">
      <c r="A951">
        <v>435</v>
      </c>
      <c r="B951">
        <v>30</v>
      </c>
      <c r="D951">
        <v>226</v>
      </c>
      <c r="E951">
        <v>470</v>
      </c>
      <c r="J951">
        <v>160</v>
      </c>
      <c r="K951">
        <v>41</v>
      </c>
      <c r="P951">
        <v>261</v>
      </c>
      <c r="Q951">
        <v>209</v>
      </c>
    </row>
    <row r="952" spans="1:17" x14ac:dyDescent="0.25">
      <c r="A952">
        <v>435</v>
      </c>
      <c r="B952">
        <v>148</v>
      </c>
      <c r="D952">
        <v>227</v>
      </c>
      <c r="E952">
        <v>168</v>
      </c>
      <c r="J952">
        <v>160</v>
      </c>
      <c r="K952">
        <v>111</v>
      </c>
      <c r="P952">
        <v>261</v>
      </c>
      <c r="Q952">
        <v>214</v>
      </c>
    </row>
    <row r="953" spans="1:17" x14ac:dyDescent="0.25">
      <c r="A953">
        <v>435</v>
      </c>
      <c r="B953">
        <v>149</v>
      </c>
      <c r="D953">
        <v>227</v>
      </c>
      <c r="E953">
        <v>411</v>
      </c>
      <c r="J953">
        <v>161</v>
      </c>
      <c r="K953">
        <v>62</v>
      </c>
      <c r="P953">
        <v>261</v>
      </c>
      <c r="Q953">
        <v>215</v>
      </c>
    </row>
    <row r="954" spans="1:17" x14ac:dyDescent="0.25">
      <c r="A954">
        <v>436</v>
      </c>
      <c r="B954">
        <v>78</v>
      </c>
      <c r="D954">
        <v>228</v>
      </c>
      <c r="E954">
        <v>168</v>
      </c>
      <c r="J954">
        <v>161</v>
      </c>
      <c r="K954">
        <v>41</v>
      </c>
      <c r="P954">
        <v>262</v>
      </c>
      <c r="Q954">
        <v>37</v>
      </c>
    </row>
    <row r="955" spans="1:17" x14ac:dyDescent="0.25">
      <c r="A955">
        <v>436</v>
      </c>
      <c r="B955">
        <v>21</v>
      </c>
      <c r="D955">
        <v>228</v>
      </c>
      <c r="E955">
        <v>411</v>
      </c>
      <c r="J955">
        <v>162</v>
      </c>
      <c r="K955">
        <v>41</v>
      </c>
      <c r="P955">
        <v>262</v>
      </c>
      <c r="Q955">
        <v>40</v>
      </c>
    </row>
    <row r="956" spans="1:17" x14ac:dyDescent="0.25">
      <c r="A956">
        <v>437</v>
      </c>
      <c r="B956">
        <v>78</v>
      </c>
      <c r="D956">
        <v>229</v>
      </c>
      <c r="E956">
        <v>168</v>
      </c>
      <c r="J956">
        <v>162</v>
      </c>
      <c r="K956">
        <v>115</v>
      </c>
      <c r="P956">
        <v>262</v>
      </c>
      <c r="Q956">
        <v>204</v>
      </c>
    </row>
    <row r="957" spans="1:17" x14ac:dyDescent="0.25">
      <c r="A957">
        <v>438</v>
      </c>
      <c r="B957">
        <v>78</v>
      </c>
      <c r="D957">
        <v>229</v>
      </c>
      <c r="E957">
        <v>411</v>
      </c>
      <c r="J957">
        <v>163</v>
      </c>
      <c r="K957">
        <v>41</v>
      </c>
      <c r="P957">
        <v>262</v>
      </c>
      <c r="Q957">
        <v>209</v>
      </c>
    </row>
    <row r="958" spans="1:17" x14ac:dyDescent="0.25">
      <c r="A958">
        <v>439</v>
      </c>
      <c r="B958">
        <v>78</v>
      </c>
      <c r="D958">
        <v>230</v>
      </c>
      <c r="E958">
        <v>411</v>
      </c>
      <c r="J958">
        <v>164</v>
      </c>
      <c r="K958">
        <v>41</v>
      </c>
      <c r="P958">
        <v>262</v>
      </c>
      <c r="Q958">
        <v>214</v>
      </c>
    </row>
    <row r="959" spans="1:17" x14ac:dyDescent="0.25">
      <c r="A959">
        <v>439</v>
      </c>
      <c r="B959">
        <v>131</v>
      </c>
      <c r="D959">
        <v>230</v>
      </c>
      <c r="E959">
        <v>156</v>
      </c>
      <c r="J959">
        <v>165</v>
      </c>
      <c r="K959">
        <v>39</v>
      </c>
      <c r="P959">
        <v>262</v>
      </c>
      <c r="Q959">
        <v>215</v>
      </c>
    </row>
    <row r="960" spans="1:17" x14ac:dyDescent="0.25">
      <c r="A960">
        <v>439</v>
      </c>
      <c r="B960">
        <v>149</v>
      </c>
      <c r="D960">
        <v>231</v>
      </c>
      <c r="E960">
        <v>411</v>
      </c>
      <c r="J960">
        <v>165</v>
      </c>
      <c r="K960">
        <v>40</v>
      </c>
      <c r="P960">
        <v>263</v>
      </c>
      <c r="Q960">
        <v>37</v>
      </c>
    </row>
    <row r="961" spans="1:17" x14ac:dyDescent="0.25">
      <c r="A961">
        <v>440</v>
      </c>
      <c r="B961">
        <v>78</v>
      </c>
      <c r="D961">
        <v>231</v>
      </c>
      <c r="E961">
        <v>156</v>
      </c>
      <c r="J961">
        <v>166</v>
      </c>
      <c r="K961">
        <v>39</v>
      </c>
      <c r="P961">
        <v>263</v>
      </c>
      <c r="Q961">
        <v>40</v>
      </c>
    </row>
    <row r="962" spans="1:17" x14ac:dyDescent="0.25">
      <c r="A962">
        <v>440</v>
      </c>
      <c r="B962">
        <v>36</v>
      </c>
      <c r="D962">
        <v>232</v>
      </c>
      <c r="E962">
        <v>411</v>
      </c>
      <c r="J962">
        <v>166</v>
      </c>
      <c r="K962">
        <v>40</v>
      </c>
      <c r="P962">
        <v>263</v>
      </c>
      <c r="Q962">
        <v>204</v>
      </c>
    </row>
    <row r="963" spans="1:17" x14ac:dyDescent="0.25">
      <c r="A963">
        <v>441</v>
      </c>
      <c r="B963">
        <v>78</v>
      </c>
      <c r="D963">
        <v>232</v>
      </c>
      <c r="E963">
        <v>156</v>
      </c>
      <c r="J963">
        <v>167</v>
      </c>
      <c r="K963">
        <v>39</v>
      </c>
      <c r="P963">
        <v>263</v>
      </c>
      <c r="Q963">
        <v>209</v>
      </c>
    </row>
    <row r="964" spans="1:17" x14ac:dyDescent="0.25">
      <c r="A964">
        <v>442</v>
      </c>
      <c r="B964">
        <v>78</v>
      </c>
      <c r="D964">
        <v>233</v>
      </c>
      <c r="E964">
        <v>206</v>
      </c>
      <c r="J964">
        <v>167</v>
      </c>
      <c r="K964">
        <v>40</v>
      </c>
      <c r="P964">
        <v>263</v>
      </c>
      <c r="Q964">
        <v>214</v>
      </c>
    </row>
    <row r="965" spans="1:17" x14ac:dyDescent="0.25">
      <c r="A965">
        <v>442</v>
      </c>
      <c r="B965">
        <v>69</v>
      </c>
      <c r="D965">
        <v>233</v>
      </c>
      <c r="E965">
        <v>198</v>
      </c>
      <c r="J965">
        <v>168</v>
      </c>
      <c r="K965">
        <v>116</v>
      </c>
      <c r="P965">
        <v>263</v>
      </c>
      <c r="Q965">
        <v>215</v>
      </c>
    </row>
    <row r="966" spans="1:17" x14ac:dyDescent="0.25">
      <c r="A966">
        <v>442</v>
      </c>
      <c r="B966">
        <v>99</v>
      </c>
      <c r="D966">
        <v>233</v>
      </c>
      <c r="E966">
        <v>485</v>
      </c>
      <c r="J966">
        <v>168</v>
      </c>
      <c r="K966">
        <v>153</v>
      </c>
      <c r="P966">
        <v>264</v>
      </c>
      <c r="Q966">
        <v>210</v>
      </c>
    </row>
    <row r="967" spans="1:17" x14ac:dyDescent="0.25">
      <c r="A967">
        <v>443</v>
      </c>
      <c r="B967">
        <v>78</v>
      </c>
      <c r="D967">
        <v>233</v>
      </c>
      <c r="E967">
        <v>486</v>
      </c>
      <c r="J967">
        <v>169</v>
      </c>
      <c r="K967">
        <v>116</v>
      </c>
      <c r="P967">
        <v>264</v>
      </c>
      <c r="Q967">
        <v>243</v>
      </c>
    </row>
    <row r="968" spans="1:17" x14ac:dyDescent="0.25">
      <c r="A968">
        <v>444</v>
      </c>
      <c r="B968">
        <v>78</v>
      </c>
      <c r="D968">
        <v>234</v>
      </c>
      <c r="E968">
        <v>206</v>
      </c>
      <c r="J968">
        <v>169</v>
      </c>
      <c r="K968">
        <v>153</v>
      </c>
      <c r="P968">
        <v>264</v>
      </c>
      <c r="Q968">
        <v>244</v>
      </c>
    </row>
    <row r="969" spans="1:17" x14ac:dyDescent="0.25">
      <c r="A969">
        <v>444</v>
      </c>
      <c r="B969">
        <v>30</v>
      </c>
      <c r="D969">
        <v>234</v>
      </c>
      <c r="E969">
        <v>198</v>
      </c>
      <c r="J969">
        <v>170</v>
      </c>
      <c r="K969">
        <v>116</v>
      </c>
      <c r="P969">
        <v>264</v>
      </c>
      <c r="Q969">
        <v>245</v>
      </c>
    </row>
    <row r="970" spans="1:17" x14ac:dyDescent="0.25">
      <c r="A970">
        <v>444</v>
      </c>
      <c r="B970">
        <v>54</v>
      </c>
      <c r="D970">
        <v>234</v>
      </c>
      <c r="E970">
        <v>485</v>
      </c>
      <c r="J970">
        <v>170</v>
      </c>
      <c r="K970">
        <v>153</v>
      </c>
      <c r="P970">
        <v>264</v>
      </c>
      <c r="Q970">
        <v>246</v>
      </c>
    </row>
    <row r="971" spans="1:17" x14ac:dyDescent="0.25">
      <c r="A971">
        <v>445</v>
      </c>
      <c r="B971">
        <v>78</v>
      </c>
      <c r="D971">
        <v>234</v>
      </c>
      <c r="E971">
        <v>486</v>
      </c>
      <c r="J971">
        <v>171</v>
      </c>
      <c r="K971">
        <v>116</v>
      </c>
      <c r="P971">
        <v>264</v>
      </c>
      <c r="Q971">
        <v>247</v>
      </c>
    </row>
    <row r="972" spans="1:17" x14ac:dyDescent="0.25">
      <c r="A972">
        <v>446</v>
      </c>
      <c r="B972">
        <v>78</v>
      </c>
      <c r="D972">
        <v>235</v>
      </c>
      <c r="E972">
        <v>206</v>
      </c>
      <c r="J972">
        <v>171</v>
      </c>
      <c r="K972">
        <v>153</v>
      </c>
      <c r="P972">
        <v>264</v>
      </c>
      <c r="Q972">
        <v>248</v>
      </c>
    </row>
    <row r="973" spans="1:17" x14ac:dyDescent="0.25">
      <c r="A973">
        <v>446</v>
      </c>
      <c r="B973">
        <v>149</v>
      </c>
      <c r="D973">
        <v>235</v>
      </c>
      <c r="E973">
        <v>198</v>
      </c>
      <c r="J973">
        <v>172</v>
      </c>
      <c r="K973">
        <v>116</v>
      </c>
      <c r="P973">
        <v>264</v>
      </c>
      <c r="Q973">
        <v>249</v>
      </c>
    </row>
    <row r="974" spans="1:17" x14ac:dyDescent="0.25">
      <c r="A974">
        <v>447</v>
      </c>
      <c r="B974">
        <v>78</v>
      </c>
      <c r="D974">
        <v>235</v>
      </c>
      <c r="E974">
        <v>485</v>
      </c>
      <c r="J974">
        <v>172</v>
      </c>
      <c r="K974">
        <v>153</v>
      </c>
      <c r="P974">
        <v>264</v>
      </c>
      <c r="Q974">
        <v>250</v>
      </c>
    </row>
    <row r="975" spans="1:17" x14ac:dyDescent="0.25">
      <c r="A975">
        <v>448</v>
      </c>
      <c r="B975">
        <v>78</v>
      </c>
      <c r="D975">
        <v>235</v>
      </c>
      <c r="E975">
        <v>486</v>
      </c>
      <c r="J975">
        <v>173</v>
      </c>
      <c r="K975">
        <v>116</v>
      </c>
      <c r="P975">
        <v>264</v>
      </c>
      <c r="Q975">
        <v>251</v>
      </c>
    </row>
    <row r="976" spans="1:17" x14ac:dyDescent="0.25">
      <c r="A976">
        <v>449</v>
      </c>
      <c r="B976">
        <v>78</v>
      </c>
      <c r="D976">
        <v>236</v>
      </c>
      <c r="E976">
        <v>177</v>
      </c>
      <c r="J976">
        <v>173</v>
      </c>
      <c r="K976">
        <v>153</v>
      </c>
      <c r="P976">
        <v>264</v>
      </c>
      <c r="Q976">
        <v>252</v>
      </c>
    </row>
    <row r="977" spans="1:17" x14ac:dyDescent="0.25">
      <c r="A977">
        <v>450</v>
      </c>
      <c r="B977">
        <v>78</v>
      </c>
      <c r="D977">
        <v>236</v>
      </c>
      <c r="E977">
        <v>178</v>
      </c>
      <c r="J977">
        <v>174</v>
      </c>
      <c r="K977">
        <v>116</v>
      </c>
      <c r="P977">
        <v>264</v>
      </c>
      <c r="Q977">
        <v>254</v>
      </c>
    </row>
    <row r="978" spans="1:17" x14ac:dyDescent="0.25">
      <c r="A978">
        <v>451</v>
      </c>
      <c r="B978">
        <v>78</v>
      </c>
      <c r="D978">
        <v>236</v>
      </c>
      <c r="E978">
        <v>160</v>
      </c>
      <c r="J978">
        <v>174</v>
      </c>
      <c r="K978">
        <v>153</v>
      </c>
      <c r="P978">
        <v>265</v>
      </c>
      <c r="Q978">
        <v>210</v>
      </c>
    </row>
    <row r="979" spans="1:17" x14ac:dyDescent="0.25">
      <c r="A979">
        <v>452</v>
      </c>
      <c r="B979">
        <v>78</v>
      </c>
      <c r="D979">
        <v>236</v>
      </c>
      <c r="E979">
        <v>484</v>
      </c>
      <c r="J979">
        <v>175</v>
      </c>
      <c r="K979">
        <v>116</v>
      </c>
      <c r="P979">
        <v>265</v>
      </c>
      <c r="Q979">
        <v>243</v>
      </c>
    </row>
    <row r="980" spans="1:17" x14ac:dyDescent="0.25">
      <c r="A980">
        <v>453</v>
      </c>
      <c r="B980">
        <v>78</v>
      </c>
      <c r="D980">
        <v>237</v>
      </c>
      <c r="E980">
        <v>177</v>
      </c>
      <c r="J980">
        <v>175</v>
      </c>
      <c r="K980">
        <v>153</v>
      </c>
      <c r="P980">
        <v>265</v>
      </c>
      <c r="Q980">
        <v>244</v>
      </c>
    </row>
    <row r="981" spans="1:17" x14ac:dyDescent="0.25">
      <c r="A981">
        <v>454</v>
      </c>
      <c r="B981">
        <v>78</v>
      </c>
      <c r="D981">
        <v>237</v>
      </c>
      <c r="E981">
        <v>178</v>
      </c>
      <c r="J981">
        <v>176</v>
      </c>
      <c r="K981">
        <v>116</v>
      </c>
      <c r="P981">
        <v>265</v>
      </c>
      <c r="Q981">
        <v>245</v>
      </c>
    </row>
    <row r="982" spans="1:17" x14ac:dyDescent="0.25">
      <c r="A982">
        <v>455</v>
      </c>
      <c r="B982">
        <v>78</v>
      </c>
      <c r="D982">
        <v>237</v>
      </c>
      <c r="E982">
        <v>160</v>
      </c>
      <c r="J982">
        <v>176</v>
      </c>
      <c r="K982">
        <v>153</v>
      </c>
      <c r="P982">
        <v>265</v>
      </c>
      <c r="Q982">
        <v>246</v>
      </c>
    </row>
    <row r="983" spans="1:17" x14ac:dyDescent="0.25">
      <c r="A983">
        <v>456</v>
      </c>
      <c r="B983">
        <v>78</v>
      </c>
      <c r="D983">
        <v>237</v>
      </c>
      <c r="E983">
        <v>484</v>
      </c>
      <c r="J983">
        <v>177</v>
      </c>
      <c r="K983">
        <v>116</v>
      </c>
      <c r="P983">
        <v>265</v>
      </c>
      <c r="Q983">
        <v>247</v>
      </c>
    </row>
    <row r="984" spans="1:17" x14ac:dyDescent="0.25">
      <c r="A984">
        <v>456</v>
      </c>
      <c r="B984">
        <v>20</v>
      </c>
      <c r="D984">
        <v>238</v>
      </c>
      <c r="E984">
        <v>177</v>
      </c>
      <c r="J984">
        <v>177</v>
      </c>
      <c r="K984">
        <v>153</v>
      </c>
      <c r="P984">
        <v>265</v>
      </c>
      <c r="Q984">
        <v>248</v>
      </c>
    </row>
    <row r="985" spans="1:17" x14ac:dyDescent="0.25">
      <c r="A985">
        <v>456</v>
      </c>
      <c r="B985">
        <v>26</v>
      </c>
      <c r="D985">
        <v>238</v>
      </c>
      <c r="E985">
        <v>178</v>
      </c>
      <c r="J985">
        <v>178</v>
      </c>
      <c r="K985">
        <v>116</v>
      </c>
      <c r="P985">
        <v>265</v>
      </c>
      <c r="Q985">
        <v>249</v>
      </c>
    </row>
    <row r="986" spans="1:17" x14ac:dyDescent="0.25">
      <c r="A986">
        <v>456</v>
      </c>
      <c r="B986">
        <v>131</v>
      </c>
      <c r="D986">
        <v>238</v>
      </c>
      <c r="E986">
        <v>160</v>
      </c>
      <c r="J986">
        <v>178</v>
      </c>
      <c r="K986">
        <v>153</v>
      </c>
      <c r="P986">
        <v>265</v>
      </c>
      <c r="Q986">
        <v>250</v>
      </c>
    </row>
    <row r="987" spans="1:17" x14ac:dyDescent="0.25">
      <c r="A987">
        <v>456</v>
      </c>
      <c r="B987">
        <v>149</v>
      </c>
      <c r="D987">
        <v>238</v>
      </c>
      <c r="E987">
        <v>484</v>
      </c>
      <c r="J987">
        <v>179</v>
      </c>
      <c r="K987">
        <v>116</v>
      </c>
      <c r="P987">
        <v>265</v>
      </c>
      <c r="Q987">
        <v>251</v>
      </c>
    </row>
    <row r="988" spans="1:17" x14ac:dyDescent="0.25">
      <c r="A988">
        <v>457</v>
      </c>
      <c r="B988">
        <v>78</v>
      </c>
      <c r="D988">
        <v>239</v>
      </c>
      <c r="E988">
        <v>211</v>
      </c>
      <c r="J988">
        <v>179</v>
      </c>
      <c r="K988">
        <v>153</v>
      </c>
      <c r="P988">
        <v>265</v>
      </c>
      <c r="Q988">
        <v>252</v>
      </c>
    </row>
    <row r="989" spans="1:17" x14ac:dyDescent="0.25">
      <c r="A989">
        <v>457</v>
      </c>
      <c r="B989">
        <v>149</v>
      </c>
      <c r="D989">
        <v>239</v>
      </c>
      <c r="E989">
        <v>160</v>
      </c>
      <c r="J989">
        <v>180</v>
      </c>
      <c r="K989">
        <v>116</v>
      </c>
      <c r="P989">
        <v>265</v>
      </c>
      <c r="Q989">
        <v>254</v>
      </c>
    </row>
    <row r="990" spans="1:17" x14ac:dyDescent="0.25">
      <c r="A990">
        <v>458</v>
      </c>
      <c r="B990">
        <v>78</v>
      </c>
      <c r="D990">
        <v>239</v>
      </c>
      <c r="E990">
        <v>483</v>
      </c>
      <c r="J990">
        <v>180</v>
      </c>
      <c r="K990">
        <v>153</v>
      </c>
      <c r="P990">
        <v>266</v>
      </c>
      <c r="Q990">
        <v>210</v>
      </c>
    </row>
    <row r="991" spans="1:17" x14ac:dyDescent="0.25">
      <c r="A991">
        <v>458</v>
      </c>
      <c r="B991">
        <v>36</v>
      </c>
      <c r="D991">
        <v>239</v>
      </c>
      <c r="E991">
        <v>481</v>
      </c>
      <c r="J991">
        <v>180</v>
      </c>
      <c r="K991">
        <v>55</v>
      </c>
      <c r="P991">
        <v>266</v>
      </c>
      <c r="Q991">
        <v>243</v>
      </c>
    </row>
    <row r="992" spans="1:17" x14ac:dyDescent="0.25">
      <c r="A992">
        <v>459</v>
      </c>
      <c r="B992">
        <v>78</v>
      </c>
      <c r="D992">
        <v>240</v>
      </c>
      <c r="E992">
        <v>211</v>
      </c>
      <c r="J992">
        <v>180</v>
      </c>
      <c r="K992">
        <v>56</v>
      </c>
      <c r="P992">
        <v>266</v>
      </c>
      <c r="Q992">
        <v>244</v>
      </c>
    </row>
    <row r="993" spans="1:17" x14ac:dyDescent="0.25">
      <c r="A993">
        <v>459</v>
      </c>
      <c r="B993">
        <v>148</v>
      </c>
      <c r="D993">
        <v>240</v>
      </c>
      <c r="E993">
        <v>160</v>
      </c>
      <c r="J993">
        <v>181</v>
      </c>
      <c r="K993">
        <v>116</v>
      </c>
      <c r="P993">
        <v>266</v>
      </c>
      <c r="Q993">
        <v>245</v>
      </c>
    </row>
    <row r="994" spans="1:17" x14ac:dyDescent="0.25">
      <c r="A994">
        <v>460</v>
      </c>
      <c r="B994">
        <v>78</v>
      </c>
      <c r="D994">
        <v>240</v>
      </c>
      <c r="E994">
        <v>483</v>
      </c>
      <c r="J994">
        <v>181</v>
      </c>
      <c r="K994">
        <v>153</v>
      </c>
      <c r="P994">
        <v>266</v>
      </c>
      <c r="Q994">
        <v>246</v>
      </c>
    </row>
    <row r="995" spans="1:17" x14ac:dyDescent="0.25">
      <c r="A995">
        <v>461</v>
      </c>
      <c r="B995">
        <v>78</v>
      </c>
      <c r="D995">
        <v>240</v>
      </c>
      <c r="E995">
        <v>481</v>
      </c>
      <c r="J995">
        <v>181</v>
      </c>
      <c r="K995">
        <v>55</v>
      </c>
      <c r="P995">
        <v>266</v>
      </c>
      <c r="Q995">
        <v>247</v>
      </c>
    </row>
    <row r="996" spans="1:17" x14ac:dyDescent="0.25">
      <c r="A996">
        <v>461</v>
      </c>
      <c r="B996">
        <v>6</v>
      </c>
      <c r="D996">
        <v>241</v>
      </c>
      <c r="E996">
        <v>211</v>
      </c>
      <c r="J996">
        <v>181</v>
      </c>
      <c r="K996">
        <v>56</v>
      </c>
      <c r="P996">
        <v>266</v>
      </c>
      <c r="Q996">
        <v>248</v>
      </c>
    </row>
    <row r="997" spans="1:17" x14ac:dyDescent="0.25">
      <c r="A997">
        <v>461</v>
      </c>
      <c r="B997">
        <v>36</v>
      </c>
      <c r="D997">
        <v>241</v>
      </c>
      <c r="E997">
        <v>160</v>
      </c>
      <c r="J997">
        <v>182</v>
      </c>
      <c r="K997">
        <v>116</v>
      </c>
      <c r="P997">
        <v>266</v>
      </c>
      <c r="Q997">
        <v>249</v>
      </c>
    </row>
    <row r="998" spans="1:17" x14ac:dyDescent="0.25">
      <c r="A998">
        <v>462</v>
      </c>
      <c r="B998">
        <v>78</v>
      </c>
      <c r="D998">
        <v>241</v>
      </c>
      <c r="E998">
        <v>483</v>
      </c>
      <c r="J998">
        <v>182</v>
      </c>
      <c r="K998">
        <v>153</v>
      </c>
      <c r="P998">
        <v>266</v>
      </c>
      <c r="Q998">
        <v>250</v>
      </c>
    </row>
    <row r="999" spans="1:17" x14ac:dyDescent="0.25">
      <c r="A999">
        <v>462</v>
      </c>
      <c r="B999">
        <v>36</v>
      </c>
      <c r="D999">
        <v>241</v>
      </c>
      <c r="E999">
        <v>481</v>
      </c>
      <c r="J999">
        <v>182</v>
      </c>
      <c r="K999">
        <v>55</v>
      </c>
      <c r="P999">
        <v>266</v>
      </c>
      <c r="Q999">
        <v>251</v>
      </c>
    </row>
    <row r="1000" spans="1:17" x14ac:dyDescent="0.25">
      <c r="A1000">
        <v>462</v>
      </c>
      <c r="B1000">
        <v>69</v>
      </c>
      <c r="D1000">
        <v>242</v>
      </c>
      <c r="E1000">
        <v>323</v>
      </c>
      <c r="J1000">
        <v>182</v>
      </c>
      <c r="K1000">
        <v>56</v>
      </c>
      <c r="P1000">
        <v>266</v>
      </c>
      <c r="Q1000">
        <v>252</v>
      </c>
    </row>
    <row r="1001" spans="1:17" x14ac:dyDescent="0.25">
      <c r="A1001">
        <v>463</v>
      </c>
      <c r="B1001">
        <v>78</v>
      </c>
      <c r="D1001">
        <v>242</v>
      </c>
      <c r="E1001">
        <v>564</v>
      </c>
      <c r="J1001">
        <v>183</v>
      </c>
      <c r="K1001">
        <v>116</v>
      </c>
      <c r="P1001">
        <v>266</v>
      </c>
      <c r="Q1001">
        <v>254</v>
      </c>
    </row>
    <row r="1002" spans="1:17" x14ac:dyDescent="0.25">
      <c r="A1002">
        <v>463</v>
      </c>
      <c r="B1002">
        <v>99</v>
      </c>
      <c r="D1002">
        <v>242</v>
      </c>
      <c r="E1002">
        <v>565</v>
      </c>
      <c r="J1002">
        <v>183</v>
      </c>
      <c r="K1002">
        <v>153</v>
      </c>
      <c r="P1002">
        <v>267</v>
      </c>
      <c r="Q1002">
        <v>210</v>
      </c>
    </row>
    <row r="1003" spans="1:17" x14ac:dyDescent="0.25">
      <c r="A1003">
        <v>464</v>
      </c>
      <c r="B1003">
        <v>78</v>
      </c>
      <c r="D1003">
        <v>242</v>
      </c>
      <c r="E1003">
        <v>338</v>
      </c>
      <c r="J1003">
        <v>183</v>
      </c>
      <c r="K1003">
        <v>55</v>
      </c>
      <c r="P1003">
        <v>267</v>
      </c>
      <c r="Q1003">
        <v>244</v>
      </c>
    </row>
    <row r="1004" spans="1:17" x14ac:dyDescent="0.25">
      <c r="A1004">
        <v>465</v>
      </c>
      <c r="B1004">
        <v>78</v>
      </c>
      <c r="D1004">
        <v>242</v>
      </c>
      <c r="E1004">
        <v>216</v>
      </c>
      <c r="J1004">
        <v>183</v>
      </c>
      <c r="K1004">
        <v>56</v>
      </c>
      <c r="P1004">
        <v>267</v>
      </c>
      <c r="Q1004">
        <v>252</v>
      </c>
    </row>
    <row r="1005" spans="1:17" x14ac:dyDescent="0.25">
      <c r="A1005">
        <v>466</v>
      </c>
      <c r="B1005">
        <v>78</v>
      </c>
      <c r="D1005">
        <v>243</v>
      </c>
      <c r="E1005">
        <v>323</v>
      </c>
      <c r="J1005">
        <v>184</v>
      </c>
      <c r="K1005">
        <v>116</v>
      </c>
      <c r="P1005">
        <v>267</v>
      </c>
      <c r="Q1005">
        <v>253</v>
      </c>
    </row>
    <row r="1006" spans="1:17" x14ac:dyDescent="0.25">
      <c r="A1006">
        <v>466</v>
      </c>
      <c r="B1006">
        <v>131</v>
      </c>
      <c r="D1006">
        <v>243</v>
      </c>
      <c r="E1006">
        <v>564</v>
      </c>
      <c r="J1006">
        <v>184</v>
      </c>
      <c r="K1006">
        <v>153</v>
      </c>
      <c r="P1006">
        <v>267</v>
      </c>
      <c r="Q1006">
        <v>254</v>
      </c>
    </row>
    <row r="1007" spans="1:17" x14ac:dyDescent="0.25">
      <c r="A1007">
        <v>466</v>
      </c>
      <c r="B1007">
        <v>149</v>
      </c>
      <c r="D1007">
        <v>243</v>
      </c>
      <c r="E1007">
        <v>565</v>
      </c>
      <c r="J1007">
        <v>184</v>
      </c>
      <c r="K1007">
        <v>55</v>
      </c>
      <c r="P1007">
        <v>268</v>
      </c>
      <c r="Q1007">
        <v>210</v>
      </c>
    </row>
    <row r="1008" spans="1:17" x14ac:dyDescent="0.25">
      <c r="A1008">
        <v>467</v>
      </c>
      <c r="B1008">
        <v>78</v>
      </c>
      <c r="D1008">
        <v>243</v>
      </c>
      <c r="E1008">
        <v>338</v>
      </c>
      <c r="J1008">
        <v>184</v>
      </c>
      <c r="K1008">
        <v>56</v>
      </c>
      <c r="P1008">
        <v>268</v>
      </c>
      <c r="Q1008">
        <v>255</v>
      </c>
    </row>
    <row r="1009" spans="1:17" x14ac:dyDescent="0.25">
      <c r="A1009">
        <v>468</v>
      </c>
      <c r="B1009">
        <v>78</v>
      </c>
      <c r="D1009">
        <v>243</v>
      </c>
      <c r="E1009">
        <v>216</v>
      </c>
      <c r="J1009">
        <v>185</v>
      </c>
      <c r="K1009">
        <v>116</v>
      </c>
      <c r="P1009">
        <v>268</v>
      </c>
      <c r="Q1009">
        <v>256</v>
      </c>
    </row>
    <row r="1010" spans="1:17" x14ac:dyDescent="0.25">
      <c r="A1010">
        <v>468</v>
      </c>
      <c r="B1010">
        <v>117</v>
      </c>
      <c r="D1010">
        <v>244</v>
      </c>
      <c r="E1010">
        <v>323</v>
      </c>
      <c r="J1010">
        <v>185</v>
      </c>
      <c r="K1010">
        <v>153</v>
      </c>
      <c r="P1010">
        <v>268</v>
      </c>
      <c r="Q1010">
        <v>257</v>
      </c>
    </row>
    <row r="1011" spans="1:17" x14ac:dyDescent="0.25">
      <c r="A1011">
        <v>468</v>
      </c>
      <c r="B1011">
        <v>131</v>
      </c>
      <c r="D1011">
        <v>244</v>
      </c>
      <c r="E1011">
        <v>564</v>
      </c>
      <c r="J1011">
        <v>185</v>
      </c>
      <c r="K1011">
        <v>55</v>
      </c>
      <c r="P1011">
        <v>269</v>
      </c>
      <c r="Q1011">
        <v>210</v>
      </c>
    </row>
    <row r="1012" spans="1:17" x14ac:dyDescent="0.25">
      <c r="A1012">
        <v>469</v>
      </c>
      <c r="B1012">
        <v>78</v>
      </c>
      <c r="D1012">
        <v>244</v>
      </c>
      <c r="E1012">
        <v>565</v>
      </c>
      <c r="J1012">
        <v>185</v>
      </c>
      <c r="K1012">
        <v>56</v>
      </c>
      <c r="P1012">
        <v>269</v>
      </c>
      <c r="Q1012">
        <v>255</v>
      </c>
    </row>
    <row r="1013" spans="1:17" x14ac:dyDescent="0.25">
      <c r="A1013">
        <v>469</v>
      </c>
      <c r="B1013">
        <v>117</v>
      </c>
      <c r="D1013">
        <v>244</v>
      </c>
      <c r="E1013">
        <v>338</v>
      </c>
      <c r="J1013">
        <v>186</v>
      </c>
      <c r="K1013">
        <v>116</v>
      </c>
      <c r="P1013">
        <v>269</v>
      </c>
      <c r="Q1013">
        <v>256</v>
      </c>
    </row>
    <row r="1014" spans="1:17" x14ac:dyDescent="0.25">
      <c r="A1014">
        <v>469</v>
      </c>
      <c r="B1014">
        <v>131</v>
      </c>
      <c r="D1014">
        <v>244</v>
      </c>
      <c r="E1014">
        <v>216</v>
      </c>
      <c r="J1014">
        <v>186</v>
      </c>
      <c r="K1014">
        <v>153</v>
      </c>
      <c r="P1014">
        <v>269</v>
      </c>
      <c r="Q1014">
        <v>258</v>
      </c>
    </row>
    <row r="1015" spans="1:17" x14ac:dyDescent="0.25">
      <c r="A1015">
        <v>470</v>
      </c>
      <c r="B1015">
        <v>78</v>
      </c>
      <c r="D1015">
        <v>245</v>
      </c>
      <c r="E1015">
        <v>566</v>
      </c>
      <c r="J1015">
        <v>186</v>
      </c>
      <c r="K1015">
        <v>55</v>
      </c>
      <c r="P1015">
        <v>270</v>
      </c>
      <c r="Q1015">
        <v>210</v>
      </c>
    </row>
    <row r="1016" spans="1:17" x14ac:dyDescent="0.25">
      <c r="A1016">
        <v>470</v>
      </c>
      <c r="B1016">
        <v>117</v>
      </c>
      <c r="D1016">
        <v>245</v>
      </c>
      <c r="E1016">
        <v>567</v>
      </c>
      <c r="J1016">
        <v>186</v>
      </c>
      <c r="K1016">
        <v>56</v>
      </c>
      <c r="P1016">
        <v>270</v>
      </c>
      <c r="Q1016">
        <v>255</v>
      </c>
    </row>
    <row r="1017" spans="1:17" x14ac:dyDescent="0.25">
      <c r="A1017">
        <v>470</v>
      </c>
      <c r="B1017">
        <v>131</v>
      </c>
      <c r="D1017">
        <v>245</v>
      </c>
      <c r="E1017">
        <v>324</v>
      </c>
      <c r="J1017">
        <v>187</v>
      </c>
      <c r="K1017">
        <v>116</v>
      </c>
      <c r="P1017">
        <v>270</v>
      </c>
      <c r="Q1017">
        <v>256</v>
      </c>
    </row>
    <row r="1018" spans="1:17" x14ac:dyDescent="0.25">
      <c r="A1018">
        <v>471</v>
      </c>
      <c r="B1018">
        <v>78</v>
      </c>
      <c r="D1018">
        <v>245</v>
      </c>
      <c r="E1018">
        <v>217</v>
      </c>
      <c r="J1018">
        <v>187</v>
      </c>
      <c r="K1018">
        <v>153</v>
      </c>
      <c r="P1018">
        <v>270</v>
      </c>
      <c r="Q1018">
        <v>258</v>
      </c>
    </row>
    <row r="1019" spans="1:17" x14ac:dyDescent="0.25">
      <c r="A1019">
        <v>471</v>
      </c>
      <c r="B1019">
        <v>36</v>
      </c>
      <c r="D1019">
        <v>246</v>
      </c>
      <c r="E1019">
        <v>451</v>
      </c>
      <c r="J1019">
        <v>187</v>
      </c>
      <c r="K1019">
        <v>55</v>
      </c>
      <c r="P1019">
        <v>270</v>
      </c>
      <c r="Q1019">
        <v>259</v>
      </c>
    </row>
    <row r="1020" spans="1:17" x14ac:dyDescent="0.25">
      <c r="A1020">
        <v>472</v>
      </c>
      <c r="B1020">
        <v>78</v>
      </c>
      <c r="D1020">
        <v>246</v>
      </c>
      <c r="E1020">
        <v>452</v>
      </c>
      <c r="J1020">
        <v>187</v>
      </c>
      <c r="K1020">
        <v>56</v>
      </c>
      <c r="P1020">
        <v>271</v>
      </c>
      <c r="Q1020">
        <v>210</v>
      </c>
    </row>
    <row r="1021" spans="1:17" x14ac:dyDescent="0.25">
      <c r="A1021">
        <v>472</v>
      </c>
      <c r="B1021">
        <v>36</v>
      </c>
      <c r="D1021">
        <v>247</v>
      </c>
      <c r="E1021">
        <v>144</v>
      </c>
      <c r="J1021">
        <v>188</v>
      </c>
      <c r="K1021">
        <v>116</v>
      </c>
      <c r="P1021">
        <v>271</v>
      </c>
      <c r="Q1021">
        <v>255</v>
      </c>
    </row>
    <row r="1022" spans="1:17" x14ac:dyDescent="0.25">
      <c r="A1022">
        <v>473</v>
      </c>
      <c r="B1022">
        <v>78</v>
      </c>
      <c r="D1022">
        <v>247</v>
      </c>
      <c r="E1022">
        <v>339</v>
      </c>
      <c r="J1022">
        <v>188</v>
      </c>
      <c r="K1022">
        <v>153</v>
      </c>
      <c r="P1022">
        <v>271</v>
      </c>
      <c r="Q1022">
        <v>256</v>
      </c>
    </row>
    <row r="1023" spans="1:17" x14ac:dyDescent="0.25">
      <c r="A1023">
        <v>474</v>
      </c>
      <c r="B1023">
        <v>78</v>
      </c>
      <c r="D1023">
        <v>247</v>
      </c>
      <c r="E1023">
        <v>340</v>
      </c>
      <c r="J1023">
        <v>188</v>
      </c>
      <c r="K1023">
        <v>55</v>
      </c>
      <c r="P1023">
        <v>271</v>
      </c>
      <c r="Q1023">
        <v>258</v>
      </c>
    </row>
    <row r="1024" spans="1:17" x14ac:dyDescent="0.25">
      <c r="A1024">
        <v>474</v>
      </c>
      <c r="B1024">
        <v>102</v>
      </c>
      <c r="D1024">
        <v>247</v>
      </c>
      <c r="E1024">
        <v>433</v>
      </c>
      <c r="J1024">
        <v>188</v>
      </c>
      <c r="K1024">
        <v>56</v>
      </c>
      <c r="P1024">
        <v>271</v>
      </c>
      <c r="Q1024">
        <v>260</v>
      </c>
    </row>
    <row r="1025" spans="1:17" x14ac:dyDescent="0.25">
      <c r="A1025">
        <v>474</v>
      </c>
      <c r="B1025">
        <v>131</v>
      </c>
      <c r="D1025">
        <v>248</v>
      </c>
      <c r="E1025">
        <v>149</v>
      </c>
      <c r="J1025">
        <v>189</v>
      </c>
      <c r="K1025">
        <v>116</v>
      </c>
      <c r="P1025">
        <v>272</v>
      </c>
      <c r="Q1025">
        <v>210</v>
      </c>
    </row>
    <row r="1026" spans="1:17" x14ac:dyDescent="0.25">
      <c r="A1026">
        <v>474</v>
      </c>
      <c r="B1026">
        <v>154</v>
      </c>
      <c r="D1026">
        <v>248</v>
      </c>
      <c r="E1026">
        <v>164</v>
      </c>
      <c r="J1026">
        <v>189</v>
      </c>
      <c r="K1026">
        <v>153</v>
      </c>
      <c r="P1026">
        <v>272</v>
      </c>
      <c r="Q1026">
        <v>255</v>
      </c>
    </row>
    <row r="1027" spans="1:17" x14ac:dyDescent="0.25">
      <c r="A1027">
        <v>475</v>
      </c>
      <c r="B1027">
        <v>78</v>
      </c>
      <c r="D1027">
        <v>248</v>
      </c>
      <c r="E1027">
        <v>165</v>
      </c>
      <c r="J1027">
        <v>189</v>
      </c>
      <c r="K1027">
        <v>55</v>
      </c>
      <c r="P1027">
        <v>272</v>
      </c>
      <c r="Q1027">
        <v>256</v>
      </c>
    </row>
    <row r="1028" spans="1:17" x14ac:dyDescent="0.25">
      <c r="A1028">
        <v>475</v>
      </c>
      <c r="B1028">
        <v>102</v>
      </c>
      <c r="D1028">
        <v>248</v>
      </c>
      <c r="E1028">
        <v>445</v>
      </c>
      <c r="J1028">
        <v>189</v>
      </c>
      <c r="K1028">
        <v>56</v>
      </c>
      <c r="P1028">
        <v>272</v>
      </c>
      <c r="Q1028">
        <v>257</v>
      </c>
    </row>
    <row r="1029" spans="1:17" x14ac:dyDescent="0.25">
      <c r="A1029">
        <v>475</v>
      </c>
      <c r="B1029">
        <v>131</v>
      </c>
      <c r="D1029">
        <v>248</v>
      </c>
      <c r="E1029">
        <v>467</v>
      </c>
      <c r="J1029">
        <v>190</v>
      </c>
      <c r="K1029">
        <v>116</v>
      </c>
      <c r="P1029">
        <v>272</v>
      </c>
      <c r="Q1029">
        <v>261</v>
      </c>
    </row>
    <row r="1030" spans="1:17" x14ac:dyDescent="0.25">
      <c r="A1030">
        <v>475</v>
      </c>
      <c r="B1030">
        <v>154</v>
      </c>
      <c r="D1030">
        <v>248</v>
      </c>
      <c r="E1030">
        <v>421</v>
      </c>
      <c r="J1030">
        <v>190</v>
      </c>
      <c r="K1030">
        <v>153</v>
      </c>
      <c r="P1030">
        <v>273</v>
      </c>
      <c r="Q1030">
        <v>210</v>
      </c>
    </row>
    <row r="1031" spans="1:17" x14ac:dyDescent="0.25">
      <c r="A1031">
        <v>476</v>
      </c>
      <c r="B1031">
        <v>78</v>
      </c>
      <c r="D1031">
        <v>248</v>
      </c>
      <c r="E1031">
        <v>446</v>
      </c>
      <c r="J1031">
        <v>190</v>
      </c>
      <c r="K1031">
        <v>55</v>
      </c>
      <c r="P1031">
        <v>273</v>
      </c>
      <c r="Q1031">
        <v>262</v>
      </c>
    </row>
    <row r="1032" spans="1:17" x14ac:dyDescent="0.25">
      <c r="A1032">
        <v>476</v>
      </c>
      <c r="B1032">
        <v>102</v>
      </c>
      <c r="D1032">
        <v>248</v>
      </c>
      <c r="E1032">
        <v>447</v>
      </c>
      <c r="J1032">
        <v>190</v>
      </c>
      <c r="K1032">
        <v>56</v>
      </c>
      <c r="P1032">
        <v>274</v>
      </c>
      <c r="Q1032">
        <v>203</v>
      </c>
    </row>
    <row r="1033" spans="1:17" x14ac:dyDescent="0.25">
      <c r="A1033">
        <v>476</v>
      </c>
      <c r="B1033">
        <v>21</v>
      </c>
      <c r="D1033">
        <v>249</v>
      </c>
      <c r="E1033">
        <v>149</v>
      </c>
      <c r="J1033">
        <v>191</v>
      </c>
      <c r="K1033">
        <v>116</v>
      </c>
      <c r="P1033">
        <v>274</v>
      </c>
      <c r="Q1033">
        <v>210</v>
      </c>
    </row>
    <row r="1034" spans="1:17" x14ac:dyDescent="0.25">
      <c r="A1034">
        <v>476</v>
      </c>
      <c r="B1034">
        <v>131</v>
      </c>
      <c r="D1034">
        <v>249</v>
      </c>
      <c r="E1034">
        <v>183</v>
      </c>
      <c r="J1034">
        <v>191</v>
      </c>
      <c r="K1034">
        <v>153</v>
      </c>
      <c r="P1034">
        <v>274</v>
      </c>
      <c r="Q1034">
        <v>263</v>
      </c>
    </row>
    <row r="1035" spans="1:17" x14ac:dyDescent="0.25">
      <c r="A1035">
        <v>476</v>
      </c>
      <c r="B1035">
        <v>154</v>
      </c>
      <c r="D1035">
        <v>249</v>
      </c>
      <c r="E1035">
        <v>184</v>
      </c>
      <c r="J1035">
        <v>191</v>
      </c>
      <c r="K1035">
        <v>55</v>
      </c>
      <c r="P1035">
        <v>275</v>
      </c>
      <c r="Q1035">
        <v>203</v>
      </c>
    </row>
    <row r="1036" spans="1:17" x14ac:dyDescent="0.25">
      <c r="A1036">
        <v>477</v>
      </c>
      <c r="B1036">
        <v>78</v>
      </c>
      <c r="D1036">
        <v>249</v>
      </c>
      <c r="E1036">
        <v>218</v>
      </c>
      <c r="J1036">
        <v>191</v>
      </c>
      <c r="K1036">
        <v>56</v>
      </c>
      <c r="P1036">
        <v>275</v>
      </c>
      <c r="Q1036">
        <v>210</v>
      </c>
    </row>
    <row r="1037" spans="1:17" x14ac:dyDescent="0.25">
      <c r="A1037">
        <v>477</v>
      </c>
      <c r="B1037">
        <v>102</v>
      </c>
      <c r="D1037">
        <v>249</v>
      </c>
      <c r="E1037">
        <v>421</v>
      </c>
      <c r="J1037">
        <v>192</v>
      </c>
      <c r="K1037">
        <v>116</v>
      </c>
      <c r="P1037">
        <v>275</v>
      </c>
      <c r="Q1037">
        <v>263</v>
      </c>
    </row>
    <row r="1038" spans="1:17" x14ac:dyDescent="0.25">
      <c r="A1038">
        <v>477</v>
      </c>
      <c r="B1038">
        <v>21</v>
      </c>
      <c r="D1038">
        <v>250</v>
      </c>
      <c r="E1038">
        <v>413</v>
      </c>
      <c r="J1038">
        <v>192</v>
      </c>
      <c r="K1038">
        <v>153</v>
      </c>
      <c r="P1038">
        <v>276</v>
      </c>
      <c r="Q1038">
        <v>210</v>
      </c>
    </row>
    <row r="1039" spans="1:17" x14ac:dyDescent="0.25">
      <c r="A1039">
        <v>477</v>
      </c>
      <c r="B1039">
        <v>131</v>
      </c>
      <c r="D1039">
        <v>251</v>
      </c>
      <c r="E1039">
        <v>181</v>
      </c>
      <c r="J1039">
        <v>192</v>
      </c>
      <c r="K1039">
        <v>55</v>
      </c>
      <c r="P1039">
        <v>276</v>
      </c>
      <c r="Q1039">
        <v>263</v>
      </c>
    </row>
    <row r="1040" spans="1:17" x14ac:dyDescent="0.25">
      <c r="A1040">
        <v>477</v>
      </c>
      <c r="B1040">
        <v>154</v>
      </c>
      <c r="D1040">
        <v>251</v>
      </c>
      <c r="E1040">
        <v>182</v>
      </c>
      <c r="J1040">
        <v>192</v>
      </c>
      <c r="K1040">
        <v>139</v>
      </c>
      <c r="P1040">
        <v>277</v>
      </c>
      <c r="Q1040">
        <v>210</v>
      </c>
    </row>
    <row r="1041" spans="1:17" x14ac:dyDescent="0.25">
      <c r="A1041">
        <v>478</v>
      </c>
      <c r="B1041">
        <v>78</v>
      </c>
      <c r="D1041">
        <v>251</v>
      </c>
      <c r="E1041">
        <v>448</v>
      </c>
      <c r="J1041">
        <v>192</v>
      </c>
      <c r="K1041">
        <v>140</v>
      </c>
      <c r="P1041">
        <v>277</v>
      </c>
      <c r="Q1041">
        <v>263</v>
      </c>
    </row>
    <row r="1042" spans="1:17" x14ac:dyDescent="0.25">
      <c r="A1042">
        <v>478</v>
      </c>
      <c r="B1042">
        <v>5</v>
      </c>
      <c r="D1042">
        <v>252</v>
      </c>
      <c r="E1042">
        <v>181</v>
      </c>
      <c r="J1042">
        <v>193</v>
      </c>
      <c r="K1042">
        <v>116</v>
      </c>
      <c r="P1042">
        <v>278</v>
      </c>
      <c r="Q1042">
        <v>210</v>
      </c>
    </row>
    <row r="1043" spans="1:17" x14ac:dyDescent="0.25">
      <c r="A1043">
        <v>478</v>
      </c>
      <c r="B1043">
        <v>6</v>
      </c>
      <c r="D1043">
        <v>252</v>
      </c>
      <c r="E1043">
        <v>182</v>
      </c>
      <c r="J1043">
        <v>193</v>
      </c>
      <c r="K1043">
        <v>153</v>
      </c>
      <c r="P1043">
        <v>278</v>
      </c>
      <c r="Q1043">
        <v>264</v>
      </c>
    </row>
    <row r="1044" spans="1:17" x14ac:dyDescent="0.25">
      <c r="A1044">
        <v>478</v>
      </c>
      <c r="B1044">
        <v>131</v>
      </c>
      <c r="D1044">
        <v>252</v>
      </c>
      <c r="E1044">
        <v>421</v>
      </c>
      <c r="J1044">
        <v>193</v>
      </c>
      <c r="K1044">
        <v>55</v>
      </c>
      <c r="P1044">
        <v>278</v>
      </c>
      <c r="Q1044">
        <v>265</v>
      </c>
    </row>
    <row r="1045" spans="1:17" x14ac:dyDescent="0.25">
      <c r="A1045">
        <v>478</v>
      </c>
      <c r="B1045">
        <v>149</v>
      </c>
      <c r="D1045">
        <v>253</v>
      </c>
      <c r="E1045">
        <v>144</v>
      </c>
      <c r="J1045">
        <v>193</v>
      </c>
      <c r="K1045">
        <v>139</v>
      </c>
      <c r="P1045">
        <v>279</v>
      </c>
      <c r="Q1045">
        <v>210</v>
      </c>
    </row>
    <row r="1046" spans="1:17" x14ac:dyDescent="0.25">
      <c r="A1046">
        <v>479</v>
      </c>
      <c r="B1046">
        <v>78</v>
      </c>
      <c r="D1046">
        <v>253</v>
      </c>
      <c r="E1046">
        <v>438</v>
      </c>
      <c r="J1046">
        <v>193</v>
      </c>
      <c r="K1046">
        <v>140</v>
      </c>
      <c r="P1046">
        <v>279</v>
      </c>
      <c r="Q1046">
        <v>264</v>
      </c>
    </row>
    <row r="1047" spans="1:17" x14ac:dyDescent="0.25">
      <c r="A1047">
        <v>479</v>
      </c>
      <c r="B1047">
        <v>21</v>
      </c>
      <c r="D1047">
        <v>254</v>
      </c>
      <c r="E1047">
        <v>449</v>
      </c>
      <c r="J1047">
        <v>194</v>
      </c>
      <c r="K1047">
        <v>116</v>
      </c>
      <c r="P1047">
        <v>279</v>
      </c>
      <c r="Q1047">
        <v>265</v>
      </c>
    </row>
    <row r="1048" spans="1:17" x14ac:dyDescent="0.25">
      <c r="A1048">
        <v>479</v>
      </c>
      <c r="B1048">
        <v>30</v>
      </c>
      <c r="D1048">
        <v>254</v>
      </c>
      <c r="E1048">
        <v>450</v>
      </c>
      <c r="J1048">
        <v>194</v>
      </c>
      <c r="K1048">
        <v>153</v>
      </c>
      <c r="P1048">
        <v>280</v>
      </c>
      <c r="Q1048">
        <v>210</v>
      </c>
    </row>
    <row r="1049" spans="1:17" x14ac:dyDescent="0.25">
      <c r="A1049">
        <v>479</v>
      </c>
      <c r="B1049">
        <v>131</v>
      </c>
      <c r="D1049">
        <v>254</v>
      </c>
      <c r="E1049">
        <v>167</v>
      </c>
      <c r="J1049">
        <v>194</v>
      </c>
      <c r="K1049">
        <v>55</v>
      </c>
      <c r="P1049">
        <v>280</v>
      </c>
      <c r="Q1049">
        <v>266</v>
      </c>
    </row>
    <row r="1050" spans="1:17" x14ac:dyDescent="0.25">
      <c r="A1050">
        <v>479</v>
      </c>
      <c r="B1050">
        <v>149</v>
      </c>
      <c r="D1050">
        <v>255</v>
      </c>
      <c r="E1050">
        <v>210</v>
      </c>
      <c r="J1050">
        <v>194</v>
      </c>
      <c r="K1050">
        <v>139</v>
      </c>
      <c r="P1050">
        <v>281</v>
      </c>
      <c r="Q1050">
        <v>210</v>
      </c>
    </row>
    <row r="1051" spans="1:17" x14ac:dyDescent="0.25">
      <c r="A1051">
        <v>480</v>
      </c>
      <c r="B1051">
        <v>78</v>
      </c>
      <c r="D1051">
        <v>255</v>
      </c>
      <c r="E1051">
        <v>198</v>
      </c>
      <c r="J1051">
        <v>194</v>
      </c>
      <c r="K1051">
        <v>140</v>
      </c>
      <c r="P1051">
        <v>281</v>
      </c>
      <c r="Q1051">
        <v>267</v>
      </c>
    </row>
    <row r="1052" spans="1:17" x14ac:dyDescent="0.25">
      <c r="A1052">
        <v>480</v>
      </c>
      <c r="B1052">
        <v>21</v>
      </c>
      <c r="D1052">
        <v>255</v>
      </c>
      <c r="E1052">
        <v>485</v>
      </c>
      <c r="J1052">
        <v>195</v>
      </c>
      <c r="K1052">
        <v>116</v>
      </c>
      <c r="P1052">
        <v>281</v>
      </c>
      <c r="Q1052">
        <v>268</v>
      </c>
    </row>
    <row r="1053" spans="1:17" x14ac:dyDescent="0.25">
      <c r="A1053">
        <v>480</v>
      </c>
      <c r="B1053">
        <v>30</v>
      </c>
      <c r="D1053">
        <v>255</v>
      </c>
      <c r="E1053">
        <v>487</v>
      </c>
      <c r="J1053">
        <v>195</v>
      </c>
      <c r="K1053">
        <v>153</v>
      </c>
      <c r="P1053">
        <v>281</v>
      </c>
      <c r="Q1053">
        <v>269</v>
      </c>
    </row>
    <row r="1054" spans="1:17" x14ac:dyDescent="0.25">
      <c r="A1054">
        <v>480</v>
      </c>
      <c r="B1054">
        <v>131</v>
      </c>
      <c r="D1054">
        <v>256</v>
      </c>
      <c r="E1054">
        <v>210</v>
      </c>
      <c r="J1054">
        <v>195</v>
      </c>
      <c r="K1054">
        <v>55</v>
      </c>
      <c r="P1054">
        <v>282</v>
      </c>
      <c r="Q1054">
        <v>210</v>
      </c>
    </row>
    <row r="1055" spans="1:17" x14ac:dyDescent="0.25">
      <c r="A1055">
        <v>480</v>
      </c>
      <c r="B1055">
        <v>149</v>
      </c>
      <c r="D1055">
        <v>256</v>
      </c>
      <c r="E1055">
        <v>198</v>
      </c>
      <c r="J1055">
        <v>195</v>
      </c>
      <c r="K1055">
        <v>139</v>
      </c>
      <c r="P1055">
        <v>282</v>
      </c>
      <c r="Q1055">
        <v>270</v>
      </c>
    </row>
    <row r="1056" spans="1:17" x14ac:dyDescent="0.25">
      <c r="A1056">
        <v>481</v>
      </c>
      <c r="B1056">
        <v>78</v>
      </c>
      <c r="D1056">
        <v>256</v>
      </c>
      <c r="E1056">
        <v>485</v>
      </c>
      <c r="J1056">
        <v>195</v>
      </c>
      <c r="K1056">
        <v>140</v>
      </c>
      <c r="P1056">
        <v>282</v>
      </c>
      <c r="Q1056">
        <v>271</v>
      </c>
    </row>
    <row r="1057" spans="1:17" x14ac:dyDescent="0.25">
      <c r="A1057">
        <v>482</v>
      </c>
      <c r="B1057">
        <v>78</v>
      </c>
      <c r="D1057">
        <v>256</v>
      </c>
      <c r="E1057">
        <v>487</v>
      </c>
      <c r="J1057">
        <v>196</v>
      </c>
      <c r="K1057">
        <v>116</v>
      </c>
      <c r="P1057">
        <v>283</v>
      </c>
      <c r="Q1057">
        <v>210</v>
      </c>
    </row>
    <row r="1058" spans="1:17" x14ac:dyDescent="0.25">
      <c r="A1058">
        <v>482</v>
      </c>
      <c r="B1058">
        <v>117</v>
      </c>
      <c r="D1058">
        <v>257</v>
      </c>
      <c r="E1058">
        <v>210</v>
      </c>
      <c r="J1058">
        <v>196</v>
      </c>
      <c r="K1058">
        <v>153</v>
      </c>
      <c r="P1058">
        <v>283</v>
      </c>
      <c r="Q1058">
        <v>270</v>
      </c>
    </row>
    <row r="1059" spans="1:17" x14ac:dyDescent="0.25">
      <c r="A1059">
        <v>483</v>
      </c>
      <c r="B1059">
        <v>78</v>
      </c>
      <c r="D1059">
        <v>257</v>
      </c>
      <c r="E1059">
        <v>198</v>
      </c>
      <c r="J1059">
        <v>196</v>
      </c>
      <c r="K1059">
        <v>55</v>
      </c>
      <c r="P1059">
        <v>283</v>
      </c>
      <c r="Q1059">
        <v>271</v>
      </c>
    </row>
    <row r="1060" spans="1:17" x14ac:dyDescent="0.25">
      <c r="A1060">
        <v>483</v>
      </c>
      <c r="B1060">
        <v>5</v>
      </c>
      <c r="D1060">
        <v>257</v>
      </c>
      <c r="E1060">
        <v>485</v>
      </c>
      <c r="J1060">
        <v>196</v>
      </c>
      <c r="K1060">
        <v>139</v>
      </c>
      <c r="P1060">
        <v>284</v>
      </c>
      <c r="Q1060">
        <v>188</v>
      </c>
    </row>
    <row r="1061" spans="1:17" x14ac:dyDescent="0.25">
      <c r="A1061">
        <v>483</v>
      </c>
      <c r="B1061">
        <v>6</v>
      </c>
      <c r="D1061">
        <v>257</v>
      </c>
      <c r="E1061">
        <v>487</v>
      </c>
      <c r="J1061">
        <v>196</v>
      </c>
      <c r="K1061">
        <v>140</v>
      </c>
      <c r="P1061">
        <v>284</v>
      </c>
      <c r="Q1061">
        <v>189</v>
      </c>
    </row>
    <row r="1062" spans="1:17" x14ac:dyDescent="0.25">
      <c r="A1062">
        <v>484</v>
      </c>
      <c r="B1062">
        <v>78</v>
      </c>
      <c r="D1062">
        <v>258</v>
      </c>
      <c r="E1062">
        <v>166</v>
      </c>
      <c r="J1062">
        <v>197</v>
      </c>
      <c r="K1062">
        <v>116</v>
      </c>
      <c r="P1062">
        <v>284</v>
      </c>
      <c r="Q1062">
        <v>207</v>
      </c>
    </row>
    <row r="1063" spans="1:17" x14ac:dyDescent="0.25">
      <c r="A1063">
        <v>485</v>
      </c>
      <c r="B1063">
        <v>78</v>
      </c>
      <c r="D1063">
        <v>258</v>
      </c>
      <c r="E1063">
        <v>453</v>
      </c>
      <c r="J1063">
        <v>197</v>
      </c>
      <c r="K1063">
        <v>153</v>
      </c>
      <c r="P1063">
        <v>284</v>
      </c>
      <c r="Q1063">
        <v>272</v>
      </c>
    </row>
    <row r="1064" spans="1:17" x14ac:dyDescent="0.25">
      <c r="A1064">
        <v>486</v>
      </c>
      <c r="B1064">
        <v>78</v>
      </c>
      <c r="D1064">
        <v>259</v>
      </c>
      <c r="E1064">
        <v>166</v>
      </c>
      <c r="J1064">
        <v>197</v>
      </c>
      <c r="K1064">
        <v>55</v>
      </c>
      <c r="P1064">
        <v>284</v>
      </c>
      <c r="Q1064">
        <v>273</v>
      </c>
    </row>
    <row r="1065" spans="1:17" x14ac:dyDescent="0.25">
      <c r="A1065">
        <v>486</v>
      </c>
      <c r="B1065">
        <v>36</v>
      </c>
      <c r="D1065">
        <v>259</v>
      </c>
      <c r="E1065">
        <v>453</v>
      </c>
      <c r="J1065">
        <v>197</v>
      </c>
      <c r="K1065">
        <v>139</v>
      </c>
      <c r="P1065">
        <v>284</v>
      </c>
      <c r="Q1065">
        <v>274</v>
      </c>
    </row>
    <row r="1066" spans="1:17" x14ac:dyDescent="0.25">
      <c r="A1066">
        <v>487</v>
      </c>
      <c r="B1066">
        <v>78</v>
      </c>
      <c r="D1066">
        <v>260</v>
      </c>
      <c r="E1066">
        <v>166</v>
      </c>
      <c r="J1066">
        <v>197</v>
      </c>
      <c r="K1066">
        <v>140</v>
      </c>
      <c r="P1066">
        <v>285</v>
      </c>
      <c r="Q1066">
        <v>207</v>
      </c>
    </row>
    <row r="1067" spans="1:17" x14ac:dyDescent="0.25">
      <c r="A1067">
        <v>487</v>
      </c>
      <c r="B1067">
        <v>36</v>
      </c>
      <c r="D1067">
        <v>260</v>
      </c>
      <c r="E1067">
        <v>453</v>
      </c>
      <c r="J1067">
        <v>198</v>
      </c>
      <c r="K1067">
        <v>116</v>
      </c>
      <c r="P1067">
        <v>285</v>
      </c>
      <c r="Q1067">
        <v>275</v>
      </c>
    </row>
    <row r="1068" spans="1:17" x14ac:dyDescent="0.25">
      <c r="A1068">
        <v>488</v>
      </c>
      <c r="B1068">
        <v>78</v>
      </c>
      <c r="D1068">
        <v>261</v>
      </c>
      <c r="E1068">
        <v>455</v>
      </c>
      <c r="J1068">
        <v>198</v>
      </c>
      <c r="K1068">
        <v>153</v>
      </c>
      <c r="P1068">
        <v>285</v>
      </c>
      <c r="Q1068">
        <v>276</v>
      </c>
    </row>
    <row r="1069" spans="1:17" x14ac:dyDescent="0.25">
      <c r="A1069">
        <v>489</v>
      </c>
      <c r="B1069">
        <v>78</v>
      </c>
      <c r="D1069">
        <v>261</v>
      </c>
      <c r="E1069">
        <v>454</v>
      </c>
      <c r="J1069">
        <v>198</v>
      </c>
      <c r="K1069">
        <v>55</v>
      </c>
      <c r="P1069">
        <v>286</v>
      </c>
      <c r="Q1069">
        <v>191</v>
      </c>
    </row>
    <row r="1070" spans="1:17" x14ac:dyDescent="0.25">
      <c r="A1070">
        <v>490</v>
      </c>
      <c r="B1070">
        <v>78</v>
      </c>
      <c r="D1070">
        <v>261</v>
      </c>
      <c r="E1070">
        <v>219</v>
      </c>
      <c r="J1070">
        <v>198</v>
      </c>
      <c r="K1070">
        <v>139</v>
      </c>
      <c r="P1070">
        <v>286</v>
      </c>
      <c r="Q1070">
        <v>207</v>
      </c>
    </row>
    <row r="1071" spans="1:17" x14ac:dyDescent="0.25">
      <c r="A1071">
        <v>490</v>
      </c>
      <c r="B1071">
        <v>102</v>
      </c>
      <c r="D1071">
        <v>262</v>
      </c>
      <c r="E1071">
        <v>455</v>
      </c>
      <c r="J1071">
        <v>198</v>
      </c>
      <c r="K1071">
        <v>140</v>
      </c>
      <c r="P1071">
        <v>286</v>
      </c>
      <c r="Q1071">
        <v>277</v>
      </c>
    </row>
    <row r="1072" spans="1:17" x14ac:dyDescent="0.25">
      <c r="A1072">
        <v>490</v>
      </c>
      <c r="B1072">
        <v>5</v>
      </c>
      <c r="D1072">
        <v>262</v>
      </c>
      <c r="E1072">
        <v>454</v>
      </c>
      <c r="J1072">
        <v>199</v>
      </c>
      <c r="K1072">
        <v>116</v>
      </c>
      <c r="P1072">
        <v>287</v>
      </c>
      <c r="Q1072">
        <v>202</v>
      </c>
    </row>
    <row r="1073" spans="1:17" x14ac:dyDescent="0.25">
      <c r="A1073">
        <v>490</v>
      </c>
      <c r="B1073">
        <v>6</v>
      </c>
      <c r="D1073">
        <v>262</v>
      </c>
      <c r="E1073">
        <v>219</v>
      </c>
      <c r="J1073">
        <v>199</v>
      </c>
      <c r="K1073">
        <v>153</v>
      </c>
      <c r="P1073">
        <v>287</v>
      </c>
      <c r="Q1073">
        <v>207</v>
      </c>
    </row>
    <row r="1074" spans="1:17" x14ac:dyDescent="0.25">
      <c r="A1074">
        <v>490</v>
      </c>
      <c r="B1074">
        <v>44</v>
      </c>
      <c r="D1074">
        <v>263</v>
      </c>
      <c r="E1074">
        <v>455</v>
      </c>
      <c r="J1074">
        <v>199</v>
      </c>
      <c r="K1074">
        <v>55</v>
      </c>
      <c r="P1074">
        <v>287</v>
      </c>
      <c r="Q1074">
        <v>278</v>
      </c>
    </row>
    <row r="1075" spans="1:17" x14ac:dyDescent="0.25">
      <c r="A1075">
        <v>491</v>
      </c>
      <c r="B1075">
        <v>78</v>
      </c>
      <c r="D1075">
        <v>263</v>
      </c>
      <c r="E1075">
        <v>454</v>
      </c>
      <c r="J1075">
        <v>199</v>
      </c>
      <c r="K1075">
        <v>139</v>
      </c>
      <c r="P1075">
        <v>287</v>
      </c>
      <c r="Q1075">
        <v>279</v>
      </c>
    </row>
    <row r="1076" spans="1:17" x14ac:dyDescent="0.25">
      <c r="A1076">
        <v>491</v>
      </c>
      <c r="B1076">
        <v>102</v>
      </c>
      <c r="D1076">
        <v>263</v>
      </c>
      <c r="E1076">
        <v>219</v>
      </c>
      <c r="J1076">
        <v>199</v>
      </c>
      <c r="K1076">
        <v>140</v>
      </c>
      <c r="P1076">
        <v>288</v>
      </c>
      <c r="Q1076">
        <v>202</v>
      </c>
    </row>
    <row r="1077" spans="1:17" x14ac:dyDescent="0.25">
      <c r="A1077">
        <v>491</v>
      </c>
      <c r="B1077">
        <v>5</v>
      </c>
      <c r="D1077">
        <v>264</v>
      </c>
      <c r="E1077">
        <v>341</v>
      </c>
      <c r="J1077">
        <v>200</v>
      </c>
      <c r="K1077">
        <v>116</v>
      </c>
      <c r="P1077">
        <v>288</v>
      </c>
      <c r="Q1077">
        <v>207</v>
      </c>
    </row>
    <row r="1078" spans="1:17" x14ac:dyDescent="0.25">
      <c r="A1078">
        <v>491</v>
      </c>
      <c r="B1078">
        <v>6</v>
      </c>
      <c r="D1078">
        <v>264</v>
      </c>
      <c r="E1078">
        <v>568</v>
      </c>
      <c r="J1078">
        <v>200</v>
      </c>
      <c r="K1078">
        <v>153</v>
      </c>
      <c r="P1078">
        <v>288</v>
      </c>
      <c r="Q1078">
        <v>278</v>
      </c>
    </row>
    <row r="1079" spans="1:17" x14ac:dyDescent="0.25">
      <c r="A1079">
        <v>491</v>
      </c>
      <c r="B1079">
        <v>44</v>
      </c>
      <c r="D1079">
        <v>264</v>
      </c>
      <c r="E1079">
        <v>569</v>
      </c>
      <c r="J1079">
        <v>200</v>
      </c>
      <c r="K1079">
        <v>55</v>
      </c>
      <c r="P1079">
        <v>288</v>
      </c>
      <c r="Q1079">
        <v>279</v>
      </c>
    </row>
    <row r="1080" spans="1:17" x14ac:dyDescent="0.25">
      <c r="A1080">
        <v>492</v>
      </c>
      <c r="B1080">
        <v>78</v>
      </c>
      <c r="D1080">
        <v>264</v>
      </c>
      <c r="E1080">
        <v>342</v>
      </c>
      <c r="J1080">
        <v>200</v>
      </c>
      <c r="K1080">
        <v>139</v>
      </c>
      <c r="P1080">
        <v>289</v>
      </c>
      <c r="Q1080">
        <v>207</v>
      </c>
    </row>
    <row r="1081" spans="1:17" x14ac:dyDescent="0.25">
      <c r="A1081">
        <v>492</v>
      </c>
      <c r="B1081">
        <v>102</v>
      </c>
      <c r="D1081">
        <v>264</v>
      </c>
      <c r="E1081">
        <v>343</v>
      </c>
      <c r="J1081">
        <v>200</v>
      </c>
      <c r="K1081">
        <v>140</v>
      </c>
      <c r="P1081">
        <v>289</v>
      </c>
      <c r="Q1081">
        <v>280</v>
      </c>
    </row>
    <row r="1082" spans="1:17" x14ac:dyDescent="0.25">
      <c r="A1082">
        <v>492</v>
      </c>
      <c r="B1082">
        <v>5</v>
      </c>
      <c r="D1082">
        <v>265</v>
      </c>
      <c r="E1082">
        <v>341</v>
      </c>
      <c r="J1082">
        <v>201</v>
      </c>
      <c r="K1082">
        <v>116</v>
      </c>
      <c r="P1082">
        <v>290</v>
      </c>
      <c r="Q1082">
        <v>198</v>
      </c>
    </row>
    <row r="1083" spans="1:17" x14ac:dyDescent="0.25">
      <c r="A1083">
        <v>492</v>
      </c>
      <c r="B1083">
        <v>6</v>
      </c>
      <c r="D1083">
        <v>265</v>
      </c>
      <c r="E1083">
        <v>568</v>
      </c>
      <c r="J1083">
        <v>201</v>
      </c>
      <c r="K1083">
        <v>153</v>
      </c>
      <c r="P1083">
        <v>290</v>
      </c>
      <c r="Q1083">
        <v>199</v>
      </c>
    </row>
    <row r="1084" spans="1:17" x14ac:dyDescent="0.25">
      <c r="A1084">
        <v>492</v>
      </c>
      <c r="B1084">
        <v>44</v>
      </c>
      <c r="D1084">
        <v>265</v>
      </c>
      <c r="E1084">
        <v>569</v>
      </c>
      <c r="J1084">
        <v>201</v>
      </c>
      <c r="K1084">
        <v>55</v>
      </c>
      <c r="P1084">
        <v>290</v>
      </c>
      <c r="Q1084">
        <v>207</v>
      </c>
    </row>
    <row r="1085" spans="1:17" x14ac:dyDescent="0.25">
      <c r="A1085">
        <v>493</v>
      </c>
      <c r="B1085">
        <v>78</v>
      </c>
      <c r="D1085">
        <v>265</v>
      </c>
      <c r="E1085">
        <v>342</v>
      </c>
      <c r="J1085">
        <v>201</v>
      </c>
      <c r="K1085">
        <v>139</v>
      </c>
      <c r="P1085">
        <v>291</v>
      </c>
      <c r="Q1085">
        <v>38</v>
      </c>
    </row>
    <row r="1086" spans="1:17" x14ac:dyDescent="0.25">
      <c r="A1086">
        <v>493</v>
      </c>
      <c r="B1086">
        <v>102</v>
      </c>
      <c r="D1086">
        <v>265</v>
      </c>
      <c r="E1086">
        <v>343</v>
      </c>
      <c r="J1086">
        <v>201</v>
      </c>
      <c r="K1086">
        <v>140</v>
      </c>
      <c r="P1086">
        <v>291</v>
      </c>
      <c r="Q1086">
        <v>41</v>
      </c>
    </row>
    <row r="1087" spans="1:17" x14ac:dyDescent="0.25">
      <c r="A1087">
        <v>493</v>
      </c>
      <c r="B1087">
        <v>5</v>
      </c>
      <c r="D1087">
        <v>266</v>
      </c>
      <c r="E1087">
        <v>341</v>
      </c>
      <c r="J1087">
        <v>202</v>
      </c>
      <c r="K1087">
        <v>116</v>
      </c>
      <c r="P1087">
        <v>291</v>
      </c>
      <c r="Q1087">
        <v>207</v>
      </c>
    </row>
    <row r="1088" spans="1:17" x14ac:dyDescent="0.25">
      <c r="A1088">
        <v>493</v>
      </c>
      <c r="B1088">
        <v>6</v>
      </c>
      <c r="D1088">
        <v>266</v>
      </c>
      <c r="E1088">
        <v>568</v>
      </c>
      <c r="J1088">
        <v>202</v>
      </c>
      <c r="K1088">
        <v>153</v>
      </c>
      <c r="P1088">
        <v>291</v>
      </c>
      <c r="Q1088">
        <v>214</v>
      </c>
    </row>
    <row r="1089" spans="1:17" x14ac:dyDescent="0.25">
      <c r="A1089">
        <v>493</v>
      </c>
      <c r="B1089">
        <v>44</v>
      </c>
      <c r="D1089">
        <v>266</v>
      </c>
      <c r="E1089">
        <v>569</v>
      </c>
      <c r="J1089">
        <v>202</v>
      </c>
      <c r="K1089">
        <v>55</v>
      </c>
      <c r="P1089">
        <v>291</v>
      </c>
      <c r="Q1089">
        <v>215</v>
      </c>
    </row>
    <row r="1090" spans="1:17" x14ac:dyDescent="0.25">
      <c r="A1090">
        <v>493</v>
      </c>
      <c r="B1090">
        <v>128</v>
      </c>
      <c r="D1090">
        <v>266</v>
      </c>
      <c r="E1090">
        <v>342</v>
      </c>
      <c r="J1090">
        <v>202</v>
      </c>
      <c r="K1090">
        <v>139</v>
      </c>
      <c r="P1090">
        <v>291</v>
      </c>
      <c r="Q1090">
        <v>216</v>
      </c>
    </row>
    <row r="1091" spans="1:17" x14ac:dyDescent="0.25">
      <c r="A1091">
        <v>494</v>
      </c>
      <c r="B1091">
        <v>78</v>
      </c>
      <c r="D1091">
        <v>266</v>
      </c>
      <c r="E1091">
        <v>343</v>
      </c>
      <c r="J1091">
        <v>202</v>
      </c>
      <c r="K1091">
        <v>140</v>
      </c>
      <c r="P1091">
        <v>292</v>
      </c>
      <c r="Q1091">
        <v>38</v>
      </c>
    </row>
    <row r="1092" spans="1:17" x14ac:dyDescent="0.25">
      <c r="A1092">
        <v>495</v>
      </c>
      <c r="B1092">
        <v>78</v>
      </c>
      <c r="D1092">
        <v>267</v>
      </c>
      <c r="E1092">
        <v>570</v>
      </c>
      <c r="J1092">
        <v>203</v>
      </c>
      <c r="K1092">
        <v>116</v>
      </c>
      <c r="P1092">
        <v>292</v>
      </c>
      <c r="Q1092">
        <v>41</v>
      </c>
    </row>
    <row r="1093" spans="1:17" x14ac:dyDescent="0.25">
      <c r="A1093">
        <v>496</v>
      </c>
      <c r="B1093">
        <v>78</v>
      </c>
      <c r="D1093">
        <v>267</v>
      </c>
      <c r="E1093">
        <v>145</v>
      </c>
      <c r="J1093">
        <v>203</v>
      </c>
      <c r="K1093">
        <v>153</v>
      </c>
      <c r="P1093">
        <v>292</v>
      </c>
      <c r="Q1093">
        <v>207</v>
      </c>
    </row>
    <row r="1094" spans="1:17" x14ac:dyDescent="0.25">
      <c r="A1094">
        <v>497</v>
      </c>
      <c r="B1094">
        <v>78</v>
      </c>
      <c r="D1094">
        <v>267</v>
      </c>
      <c r="E1094">
        <v>344</v>
      </c>
      <c r="J1094">
        <v>203</v>
      </c>
      <c r="K1094">
        <v>55</v>
      </c>
      <c r="P1094">
        <v>292</v>
      </c>
      <c r="Q1094">
        <v>214</v>
      </c>
    </row>
    <row r="1095" spans="1:17" x14ac:dyDescent="0.25">
      <c r="A1095">
        <v>498</v>
      </c>
      <c r="B1095">
        <v>78</v>
      </c>
      <c r="D1095">
        <v>268</v>
      </c>
      <c r="E1095">
        <v>431</v>
      </c>
      <c r="J1095">
        <v>203</v>
      </c>
      <c r="K1095">
        <v>139</v>
      </c>
      <c r="P1095">
        <v>292</v>
      </c>
      <c r="Q1095">
        <v>215</v>
      </c>
    </row>
    <row r="1096" spans="1:17" x14ac:dyDescent="0.25">
      <c r="A1096">
        <v>498</v>
      </c>
      <c r="B1096">
        <v>141</v>
      </c>
      <c r="D1096">
        <v>268</v>
      </c>
      <c r="E1096">
        <v>145</v>
      </c>
      <c r="J1096">
        <v>203</v>
      </c>
      <c r="K1096">
        <v>140</v>
      </c>
      <c r="P1096">
        <v>292</v>
      </c>
      <c r="Q1096">
        <v>216</v>
      </c>
    </row>
    <row r="1097" spans="1:17" x14ac:dyDescent="0.25">
      <c r="A1097">
        <v>499</v>
      </c>
      <c r="B1097">
        <v>78</v>
      </c>
      <c r="D1097">
        <v>268</v>
      </c>
      <c r="E1097">
        <v>345</v>
      </c>
      <c r="J1097">
        <v>204</v>
      </c>
      <c r="K1097">
        <v>116</v>
      </c>
      <c r="P1097">
        <v>293</v>
      </c>
      <c r="Q1097">
        <v>38</v>
      </c>
    </row>
    <row r="1098" spans="1:17" x14ac:dyDescent="0.25">
      <c r="A1098">
        <v>499</v>
      </c>
      <c r="B1098">
        <v>148</v>
      </c>
      <c r="D1098">
        <v>268</v>
      </c>
      <c r="E1098">
        <v>354</v>
      </c>
      <c r="J1098">
        <v>204</v>
      </c>
      <c r="K1098">
        <v>153</v>
      </c>
      <c r="P1098">
        <v>293</v>
      </c>
      <c r="Q1098">
        <v>41</v>
      </c>
    </row>
    <row r="1099" spans="1:17" x14ac:dyDescent="0.25">
      <c r="A1099">
        <v>500</v>
      </c>
      <c r="B1099">
        <v>78</v>
      </c>
      <c r="D1099">
        <v>268</v>
      </c>
      <c r="E1099">
        <v>355</v>
      </c>
      <c r="J1099">
        <v>204</v>
      </c>
      <c r="K1099">
        <v>20</v>
      </c>
      <c r="P1099">
        <v>293</v>
      </c>
      <c r="Q1099">
        <v>207</v>
      </c>
    </row>
    <row r="1100" spans="1:17" x14ac:dyDescent="0.25">
      <c r="A1100">
        <v>500</v>
      </c>
      <c r="B1100">
        <v>30</v>
      </c>
      <c r="D1100">
        <v>269</v>
      </c>
      <c r="E1100">
        <v>431</v>
      </c>
      <c r="J1100">
        <v>204</v>
      </c>
      <c r="K1100">
        <v>55</v>
      </c>
      <c r="P1100">
        <v>293</v>
      </c>
      <c r="Q1100">
        <v>214</v>
      </c>
    </row>
    <row r="1101" spans="1:17" x14ac:dyDescent="0.25">
      <c r="A1101">
        <v>501</v>
      </c>
      <c r="B1101">
        <v>78</v>
      </c>
      <c r="D1101">
        <v>269</v>
      </c>
      <c r="E1101">
        <v>158</v>
      </c>
      <c r="J1101">
        <v>204</v>
      </c>
      <c r="K1101">
        <v>139</v>
      </c>
      <c r="P1101">
        <v>293</v>
      </c>
      <c r="Q1101">
        <v>215</v>
      </c>
    </row>
    <row r="1102" spans="1:17" x14ac:dyDescent="0.25">
      <c r="A1102">
        <v>502</v>
      </c>
      <c r="B1102">
        <v>78</v>
      </c>
      <c r="D1102">
        <v>269</v>
      </c>
      <c r="E1102">
        <v>346</v>
      </c>
      <c r="J1102">
        <v>204</v>
      </c>
      <c r="K1102">
        <v>140</v>
      </c>
      <c r="P1102">
        <v>293</v>
      </c>
      <c r="Q1102">
        <v>216</v>
      </c>
    </row>
    <row r="1103" spans="1:17" x14ac:dyDescent="0.25">
      <c r="A1103">
        <v>502</v>
      </c>
      <c r="B1103">
        <v>112</v>
      </c>
      <c r="D1103">
        <v>270</v>
      </c>
      <c r="E1103">
        <v>431</v>
      </c>
      <c r="J1103">
        <v>205</v>
      </c>
      <c r="K1103">
        <v>116</v>
      </c>
      <c r="P1103">
        <v>294</v>
      </c>
      <c r="Q1103">
        <v>207</v>
      </c>
    </row>
    <row r="1104" spans="1:17" x14ac:dyDescent="0.25">
      <c r="A1104">
        <v>503</v>
      </c>
      <c r="B1104">
        <v>78</v>
      </c>
      <c r="D1104">
        <v>270</v>
      </c>
      <c r="E1104">
        <v>145</v>
      </c>
      <c r="J1104">
        <v>205</v>
      </c>
      <c r="K1104">
        <v>153</v>
      </c>
      <c r="P1104">
        <v>294</v>
      </c>
      <c r="Q1104">
        <v>281</v>
      </c>
    </row>
    <row r="1105" spans="1:17" x14ac:dyDescent="0.25">
      <c r="A1105">
        <v>504</v>
      </c>
      <c r="B1105">
        <v>78</v>
      </c>
      <c r="D1105">
        <v>270</v>
      </c>
      <c r="E1105">
        <v>346</v>
      </c>
      <c r="J1105">
        <v>205</v>
      </c>
      <c r="K1105">
        <v>20</v>
      </c>
      <c r="P1105">
        <v>294</v>
      </c>
      <c r="Q1105">
        <v>282</v>
      </c>
    </row>
    <row r="1106" spans="1:17" x14ac:dyDescent="0.25">
      <c r="A1106">
        <v>504</v>
      </c>
      <c r="B1106">
        <v>69</v>
      </c>
      <c r="D1106">
        <v>271</v>
      </c>
      <c r="E1106">
        <v>431</v>
      </c>
      <c r="J1106">
        <v>205</v>
      </c>
      <c r="K1106">
        <v>55</v>
      </c>
      <c r="P1106">
        <v>294</v>
      </c>
      <c r="Q1106">
        <v>283</v>
      </c>
    </row>
    <row r="1107" spans="1:17" x14ac:dyDescent="0.25">
      <c r="A1107">
        <v>505</v>
      </c>
      <c r="B1107">
        <v>78</v>
      </c>
      <c r="D1107">
        <v>271</v>
      </c>
      <c r="E1107">
        <v>158</v>
      </c>
      <c r="J1107">
        <v>205</v>
      </c>
      <c r="K1107">
        <v>139</v>
      </c>
      <c r="P1107">
        <v>294</v>
      </c>
      <c r="Q1107">
        <v>284</v>
      </c>
    </row>
    <row r="1108" spans="1:17" x14ac:dyDescent="0.25">
      <c r="A1108">
        <v>505</v>
      </c>
      <c r="B1108">
        <v>69</v>
      </c>
      <c r="D1108">
        <v>271</v>
      </c>
      <c r="E1108">
        <v>346</v>
      </c>
      <c r="J1108">
        <v>205</v>
      </c>
      <c r="K1108">
        <v>140</v>
      </c>
      <c r="P1108">
        <v>294</v>
      </c>
      <c r="Q1108">
        <v>290</v>
      </c>
    </row>
    <row r="1109" spans="1:17" x14ac:dyDescent="0.25">
      <c r="A1109">
        <v>506</v>
      </c>
      <c r="B1109">
        <v>78</v>
      </c>
      <c r="D1109">
        <v>272</v>
      </c>
      <c r="E1109">
        <v>571</v>
      </c>
      <c r="J1109">
        <v>206</v>
      </c>
      <c r="K1109">
        <v>116</v>
      </c>
      <c r="P1109">
        <v>294</v>
      </c>
      <c r="Q1109">
        <v>328</v>
      </c>
    </row>
    <row r="1110" spans="1:17" x14ac:dyDescent="0.25">
      <c r="A1110">
        <v>506</v>
      </c>
      <c r="B1110">
        <v>149</v>
      </c>
      <c r="D1110">
        <v>272</v>
      </c>
      <c r="E1110">
        <v>179</v>
      </c>
      <c r="J1110">
        <v>206</v>
      </c>
      <c r="K1110">
        <v>153</v>
      </c>
      <c r="P1110">
        <v>295</v>
      </c>
      <c r="Q1110">
        <v>207</v>
      </c>
    </row>
    <row r="1111" spans="1:17" x14ac:dyDescent="0.25">
      <c r="A1111">
        <v>507</v>
      </c>
      <c r="B1111">
        <v>78</v>
      </c>
      <c r="D1111">
        <v>272</v>
      </c>
      <c r="E1111">
        <v>180</v>
      </c>
      <c r="J1111">
        <v>206</v>
      </c>
      <c r="K1111">
        <v>20</v>
      </c>
      <c r="P1111">
        <v>295</v>
      </c>
      <c r="Q1111">
        <v>281</v>
      </c>
    </row>
    <row r="1112" spans="1:17" x14ac:dyDescent="0.25">
      <c r="A1112">
        <v>508</v>
      </c>
      <c r="B1112">
        <v>78</v>
      </c>
      <c r="D1112">
        <v>272</v>
      </c>
      <c r="E1112">
        <v>345</v>
      </c>
      <c r="J1112">
        <v>206</v>
      </c>
      <c r="K1112">
        <v>55</v>
      </c>
      <c r="P1112">
        <v>295</v>
      </c>
      <c r="Q1112">
        <v>282</v>
      </c>
    </row>
    <row r="1113" spans="1:17" x14ac:dyDescent="0.25">
      <c r="A1113">
        <v>509</v>
      </c>
      <c r="B1113">
        <v>78</v>
      </c>
      <c r="D1113">
        <v>272</v>
      </c>
      <c r="E1113">
        <v>354</v>
      </c>
      <c r="J1113">
        <v>206</v>
      </c>
      <c r="K1113">
        <v>139</v>
      </c>
      <c r="P1113">
        <v>295</v>
      </c>
      <c r="Q1113">
        <v>283</v>
      </c>
    </row>
    <row r="1114" spans="1:17" x14ac:dyDescent="0.25">
      <c r="A1114">
        <v>510</v>
      </c>
      <c r="B1114">
        <v>78</v>
      </c>
      <c r="D1114">
        <v>272</v>
      </c>
      <c r="E1114">
        <v>355</v>
      </c>
      <c r="J1114">
        <v>206</v>
      </c>
      <c r="K1114">
        <v>140</v>
      </c>
      <c r="P1114">
        <v>295</v>
      </c>
      <c r="Q1114">
        <v>284</v>
      </c>
    </row>
    <row r="1115" spans="1:17" x14ac:dyDescent="0.25">
      <c r="A1115">
        <v>511</v>
      </c>
      <c r="B1115">
        <v>78</v>
      </c>
      <c r="D1115">
        <v>273</v>
      </c>
      <c r="E1115">
        <v>146</v>
      </c>
      <c r="J1115">
        <v>207</v>
      </c>
      <c r="K1115">
        <v>39</v>
      </c>
      <c r="P1115">
        <v>295</v>
      </c>
      <c r="Q1115">
        <v>290</v>
      </c>
    </row>
    <row r="1116" spans="1:17" x14ac:dyDescent="0.25">
      <c r="A1116">
        <v>511</v>
      </c>
      <c r="B1116">
        <v>77</v>
      </c>
      <c r="D1116">
        <v>273</v>
      </c>
      <c r="E1116">
        <v>410</v>
      </c>
      <c r="J1116">
        <v>207</v>
      </c>
      <c r="K1116">
        <v>50</v>
      </c>
      <c r="P1116">
        <v>295</v>
      </c>
      <c r="Q1116">
        <v>328</v>
      </c>
    </row>
    <row r="1117" spans="1:17" x14ac:dyDescent="0.25">
      <c r="A1117">
        <v>512</v>
      </c>
      <c r="B1117">
        <v>78</v>
      </c>
      <c r="D1117">
        <v>274</v>
      </c>
      <c r="E1117">
        <v>150</v>
      </c>
      <c r="J1117">
        <v>207</v>
      </c>
      <c r="K1117">
        <v>62</v>
      </c>
      <c r="P1117">
        <v>296</v>
      </c>
      <c r="Q1117">
        <v>207</v>
      </c>
    </row>
    <row r="1118" spans="1:17" x14ac:dyDescent="0.25">
      <c r="A1118">
        <v>512</v>
      </c>
      <c r="B1118">
        <v>77</v>
      </c>
      <c r="D1118">
        <v>274</v>
      </c>
      <c r="E1118">
        <v>410</v>
      </c>
      <c r="J1118">
        <v>207</v>
      </c>
      <c r="K1118">
        <v>40</v>
      </c>
      <c r="P1118">
        <v>296</v>
      </c>
      <c r="Q1118">
        <v>281</v>
      </c>
    </row>
    <row r="1119" spans="1:17" x14ac:dyDescent="0.25">
      <c r="A1119">
        <v>513</v>
      </c>
      <c r="B1119">
        <v>78</v>
      </c>
      <c r="D1119">
        <v>274</v>
      </c>
      <c r="E1119">
        <v>431</v>
      </c>
      <c r="J1119">
        <v>207</v>
      </c>
      <c r="K1119">
        <v>43</v>
      </c>
      <c r="P1119">
        <v>296</v>
      </c>
      <c r="Q1119">
        <v>282</v>
      </c>
    </row>
    <row r="1120" spans="1:17" x14ac:dyDescent="0.25">
      <c r="A1120">
        <v>513</v>
      </c>
      <c r="B1120">
        <v>30</v>
      </c>
      <c r="D1120">
        <v>274</v>
      </c>
      <c r="E1120">
        <v>347</v>
      </c>
      <c r="J1120">
        <v>207</v>
      </c>
      <c r="K1120">
        <v>3</v>
      </c>
      <c r="P1120">
        <v>296</v>
      </c>
      <c r="Q1120">
        <v>283</v>
      </c>
    </row>
    <row r="1121" spans="1:17" x14ac:dyDescent="0.25">
      <c r="A1121">
        <v>513</v>
      </c>
      <c r="B1121">
        <v>148</v>
      </c>
      <c r="D1121">
        <v>274</v>
      </c>
      <c r="E1121">
        <v>145</v>
      </c>
      <c r="J1121">
        <v>207</v>
      </c>
      <c r="K1121">
        <v>89</v>
      </c>
      <c r="P1121">
        <v>296</v>
      </c>
      <c r="Q1121">
        <v>284</v>
      </c>
    </row>
    <row r="1122" spans="1:17" x14ac:dyDescent="0.25">
      <c r="A1122">
        <v>514</v>
      </c>
      <c r="B1122">
        <v>78</v>
      </c>
      <c r="D1122">
        <v>275</v>
      </c>
      <c r="E1122">
        <v>163</v>
      </c>
      <c r="J1122">
        <v>207</v>
      </c>
      <c r="K1122">
        <v>17</v>
      </c>
      <c r="P1122">
        <v>296</v>
      </c>
      <c r="Q1122">
        <v>290</v>
      </c>
    </row>
    <row r="1123" spans="1:17" x14ac:dyDescent="0.25">
      <c r="A1123">
        <v>515</v>
      </c>
      <c r="B1123">
        <v>78</v>
      </c>
      <c r="D1123">
        <v>275</v>
      </c>
      <c r="E1123">
        <v>410</v>
      </c>
      <c r="J1123">
        <v>207</v>
      </c>
      <c r="K1123">
        <v>47</v>
      </c>
      <c r="P1123">
        <v>296</v>
      </c>
      <c r="Q1123">
        <v>328</v>
      </c>
    </row>
    <row r="1124" spans="1:17" x14ac:dyDescent="0.25">
      <c r="A1124">
        <v>515</v>
      </c>
      <c r="B1124">
        <v>30</v>
      </c>
      <c r="D1124">
        <v>275</v>
      </c>
      <c r="E1124">
        <v>431</v>
      </c>
      <c r="J1124">
        <v>207</v>
      </c>
      <c r="K1124">
        <v>22</v>
      </c>
      <c r="P1124">
        <v>297</v>
      </c>
      <c r="Q1124">
        <v>207</v>
      </c>
    </row>
    <row r="1125" spans="1:17" x14ac:dyDescent="0.25">
      <c r="A1125">
        <v>515</v>
      </c>
      <c r="B1125">
        <v>148</v>
      </c>
      <c r="D1125">
        <v>275</v>
      </c>
      <c r="E1125">
        <v>347</v>
      </c>
      <c r="J1125">
        <v>207</v>
      </c>
      <c r="K1125">
        <v>67</v>
      </c>
      <c r="P1125">
        <v>297</v>
      </c>
      <c r="Q1125">
        <v>287</v>
      </c>
    </row>
    <row r="1126" spans="1:17" x14ac:dyDescent="0.25">
      <c r="A1126">
        <v>516</v>
      </c>
      <c r="B1126">
        <v>78</v>
      </c>
      <c r="D1126">
        <v>275</v>
      </c>
      <c r="E1126">
        <v>145</v>
      </c>
      <c r="J1126">
        <v>207</v>
      </c>
      <c r="K1126">
        <v>75</v>
      </c>
      <c r="P1126">
        <v>297</v>
      </c>
      <c r="Q1126">
        <v>288</v>
      </c>
    </row>
    <row r="1127" spans="1:17" x14ac:dyDescent="0.25">
      <c r="A1127">
        <v>517</v>
      </c>
      <c r="B1127">
        <v>78</v>
      </c>
      <c r="D1127">
        <v>276</v>
      </c>
      <c r="E1127">
        <v>150</v>
      </c>
      <c r="J1127">
        <v>208</v>
      </c>
      <c r="K1127">
        <v>39</v>
      </c>
      <c r="P1127">
        <v>297</v>
      </c>
      <c r="Q1127">
        <v>289</v>
      </c>
    </row>
    <row r="1128" spans="1:17" x14ac:dyDescent="0.25">
      <c r="A1128">
        <v>517</v>
      </c>
      <c r="B1128">
        <v>5</v>
      </c>
      <c r="D1128">
        <v>276</v>
      </c>
      <c r="E1128">
        <v>410</v>
      </c>
      <c r="J1128">
        <v>208</v>
      </c>
      <c r="K1128">
        <v>50</v>
      </c>
      <c r="P1128">
        <v>297</v>
      </c>
      <c r="Q1128">
        <v>290</v>
      </c>
    </row>
    <row r="1129" spans="1:17" x14ac:dyDescent="0.25">
      <c r="A1129">
        <v>517</v>
      </c>
      <c r="B1129">
        <v>96</v>
      </c>
      <c r="D1129">
        <v>276</v>
      </c>
      <c r="E1129">
        <v>431</v>
      </c>
      <c r="J1129">
        <v>208</v>
      </c>
      <c r="K1129">
        <v>62</v>
      </c>
      <c r="P1129">
        <v>297</v>
      </c>
      <c r="Q1129">
        <v>291</v>
      </c>
    </row>
    <row r="1130" spans="1:17" x14ac:dyDescent="0.25">
      <c r="A1130">
        <v>518</v>
      </c>
      <c r="B1130">
        <v>78</v>
      </c>
      <c r="D1130">
        <v>276</v>
      </c>
      <c r="E1130">
        <v>347</v>
      </c>
      <c r="J1130">
        <v>208</v>
      </c>
      <c r="K1130">
        <v>40</v>
      </c>
      <c r="P1130">
        <v>298</v>
      </c>
      <c r="Q1130">
        <v>207</v>
      </c>
    </row>
    <row r="1131" spans="1:17" x14ac:dyDescent="0.25">
      <c r="A1131">
        <v>519</v>
      </c>
      <c r="B1131">
        <v>78</v>
      </c>
      <c r="D1131">
        <v>276</v>
      </c>
      <c r="E1131">
        <v>145</v>
      </c>
      <c r="J1131">
        <v>208</v>
      </c>
      <c r="K1131">
        <v>43</v>
      </c>
      <c r="P1131">
        <v>298</v>
      </c>
      <c r="Q1131">
        <v>285</v>
      </c>
    </row>
    <row r="1132" spans="1:17" x14ac:dyDescent="0.25">
      <c r="A1132">
        <v>519</v>
      </c>
      <c r="B1132">
        <v>12</v>
      </c>
      <c r="D1132">
        <v>277</v>
      </c>
      <c r="E1132">
        <v>150</v>
      </c>
      <c r="J1132">
        <v>208</v>
      </c>
      <c r="K1132">
        <v>3</v>
      </c>
      <c r="P1132">
        <v>298</v>
      </c>
      <c r="Q1132">
        <v>286</v>
      </c>
    </row>
    <row r="1133" spans="1:17" x14ac:dyDescent="0.25">
      <c r="A1133">
        <v>519</v>
      </c>
      <c r="B1133">
        <v>131</v>
      </c>
      <c r="D1133">
        <v>277</v>
      </c>
      <c r="E1133">
        <v>410</v>
      </c>
      <c r="J1133">
        <v>208</v>
      </c>
      <c r="K1133">
        <v>89</v>
      </c>
      <c r="P1133">
        <v>299</v>
      </c>
      <c r="Q1133">
        <v>207</v>
      </c>
    </row>
    <row r="1134" spans="1:17" x14ac:dyDescent="0.25">
      <c r="A1134">
        <v>520</v>
      </c>
      <c r="B1134">
        <v>78</v>
      </c>
      <c r="D1134">
        <v>277</v>
      </c>
      <c r="E1134">
        <v>431</v>
      </c>
      <c r="J1134">
        <v>208</v>
      </c>
      <c r="K1134">
        <v>17</v>
      </c>
      <c r="P1134">
        <v>299</v>
      </c>
      <c r="Q1134">
        <v>285</v>
      </c>
    </row>
    <row r="1135" spans="1:17" x14ac:dyDescent="0.25">
      <c r="A1135">
        <v>520</v>
      </c>
      <c r="B1135">
        <v>21</v>
      </c>
      <c r="D1135">
        <v>277</v>
      </c>
      <c r="E1135">
        <v>347</v>
      </c>
      <c r="J1135">
        <v>208</v>
      </c>
      <c r="K1135">
        <v>47</v>
      </c>
      <c r="P1135">
        <v>299</v>
      </c>
      <c r="Q1135">
        <v>286</v>
      </c>
    </row>
    <row r="1136" spans="1:17" x14ac:dyDescent="0.25">
      <c r="A1136">
        <v>521</v>
      </c>
      <c r="B1136">
        <v>78</v>
      </c>
      <c r="D1136">
        <v>277</v>
      </c>
      <c r="E1136">
        <v>145</v>
      </c>
      <c r="J1136">
        <v>208</v>
      </c>
      <c r="K1136">
        <v>22</v>
      </c>
      <c r="P1136">
        <v>300</v>
      </c>
      <c r="Q1136">
        <v>207</v>
      </c>
    </row>
    <row r="1137" spans="1:17" x14ac:dyDescent="0.25">
      <c r="A1137">
        <v>521</v>
      </c>
      <c r="B1137">
        <v>113</v>
      </c>
      <c r="D1137">
        <v>278</v>
      </c>
      <c r="E1137">
        <v>458</v>
      </c>
      <c r="J1137">
        <v>208</v>
      </c>
      <c r="K1137">
        <v>67</v>
      </c>
      <c r="P1137">
        <v>300</v>
      </c>
      <c r="Q1137">
        <v>292</v>
      </c>
    </row>
    <row r="1138" spans="1:17" x14ac:dyDescent="0.25">
      <c r="A1138">
        <v>522</v>
      </c>
      <c r="B1138">
        <v>78</v>
      </c>
      <c r="D1138">
        <v>279</v>
      </c>
      <c r="E1138">
        <v>459</v>
      </c>
      <c r="J1138">
        <v>208</v>
      </c>
      <c r="K1138">
        <v>75</v>
      </c>
      <c r="P1138">
        <v>300</v>
      </c>
      <c r="Q1138">
        <v>293</v>
      </c>
    </row>
    <row r="1139" spans="1:17" x14ac:dyDescent="0.25">
      <c r="A1139">
        <v>522</v>
      </c>
      <c r="B1139">
        <v>61</v>
      </c>
      <c r="D1139">
        <v>280</v>
      </c>
      <c r="E1139">
        <v>430</v>
      </c>
      <c r="J1139">
        <v>209</v>
      </c>
      <c r="K1139">
        <v>39</v>
      </c>
      <c r="P1139">
        <v>301</v>
      </c>
      <c r="Q1139">
        <v>36</v>
      </c>
    </row>
    <row r="1140" spans="1:17" x14ac:dyDescent="0.25">
      <c r="A1140">
        <v>523</v>
      </c>
      <c r="B1140">
        <v>78</v>
      </c>
      <c r="D1140">
        <v>280</v>
      </c>
      <c r="E1140">
        <v>431</v>
      </c>
      <c r="J1140">
        <v>209</v>
      </c>
      <c r="K1140">
        <v>50</v>
      </c>
      <c r="P1140">
        <v>301</v>
      </c>
      <c r="Q1140">
        <v>39</v>
      </c>
    </row>
    <row r="1141" spans="1:17" x14ac:dyDescent="0.25">
      <c r="A1141">
        <v>523</v>
      </c>
      <c r="B1141">
        <v>141</v>
      </c>
      <c r="D1141">
        <v>280</v>
      </c>
      <c r="E1141">
        <v>157</v>
      </c>
      <c r="J1141">
        <v>209</v>
      </c>
      <c r="K1141">
        <v>62</v>
      </c>
      <c r="P1141">
        <v>301</v>
      </c>
      <c r="Q1141">
        <v>207</v>
      </c>
    </row>
    <row r="1142" spans="1:17" x14ac:dyDescent="0.25">
      <c r="A1142">
        <v>523</v>
      </c>
      <c r="B1142">
        <v>148</v>
      </c>
      <c r="D1142">
        <v>280</v>
      </c>
      <c r="E1142">
        <v>347</v>
      </c>
      <c r="J1142">
        <v>209</v>
      </c>
      <c r="K1142">
        <v>40</v>
      </c>
      <c r="P1142">
        <v>301</v>
      </c>
      <c r="Q1142">
        <v>294</v>
      </c>
    </row>
    <row r="1143" spans="1:17" x14ac:dyDescent="0.25">
      <c r="A1143">
        <v>524</v>
      </c>
      <c r="B1143">
        <v>78</v>
      </c>
      <c r="D1143">
        <v>280</v>
      </c>
      <c r="E1143">
        <v>222</v>
      </c>
      <c r="J1143">
        <v>209</v>
      </c>
      <c r="K1143">
        <v>43</v>
      </c>
      <c r="P1143">
        <v>301</v>
      </c>
      <c r="Q1143">
        <v>295</v>
      </c>
    </row>
    <row r="1144" spans="1:17" x14ac:dyDescent="0.25">
      <c r="A1144">
        <v>524</v>
      </c>
      <c r="B1144">
        <v>126</v>
      </c>
      <c r="D1144">
        <v>281</v>
      </c>
      <c r="E1144">
        <v>348</v>
      </c>
      <c r="J1144">
        <v>209</v>
      </c>
      <c r="K1144">
        <v>3</v>
      </c>
      <c r="P1144">
        <v>302</v>
      </c>
      <c r="Q1144">
        <v>36</v>
      </c>
    </row>
    <row r="1145" spans="1:17" x14ac:dyDescent="0.25">
      <c r="A1145">
        <v>525</v>
      </c>
      <c r="B1145">
        <v>78</v>
      </c>
      <c r="D1145">
        <v>281</v>
      </c>
      <c r="E1145">
        <v>432</v>
      </c>
      <c r="J1145">
        <v>209</v>
      </c>
      <c r="K1145">
        <v>89</v>
      </c>
      <c r="P1145">
        <v>302</v>
      </c>
      <c r="Q1145">
        <v>39</v>
      </c>
    </row>
    <row r="1146" spans="1:17" x14ac:dyDescent="0.25">
      <c r="A1146">
        <v>526</v>
      </c>
      <c r="B1146">
        <v>78</v>
      </c>
      <c r="D1146">
        <v>282</v>
      </c>
      <c r="E1146">
        <v>212</v>
      </c>
      <c r="J1146">
        <v>209</v>
      </c>
      <c r="K1146">
        <v>17</v>
      </c>
      <c r="P1146">
        <v>302</v>
      </c>
      <c r="Q1146">
        <v>207</v>
      </c>
    </row>
    <row r="1147" spans="1:17" x14ac:dyDescent="0.25">
      <c r="A1147">
        <v>527</v>
      </c>
      <c r="B1147">
        <v>78</v>
      </c>
      <c r="D1147">
        <v>282</v>
      </c>
      <c r="E1147">
        <v>410</v>
      </c>
      <c r="J1147">
        <v>209</v>
      </c>
      <c r="K1147">
        <v>47</v>
      </c>
      <c r="P1147">
        <v>302</v>
      </c>
      <c r="Q1147">
        <v>294</v>
      </c>
    </row>
    <row r="1148" spans="1:17" x14ac:dyDescent="0.25">
      <c r="A1148">
        <v>528</v>
      </c>
      <c r="B1148">
        <v>78</v>
      </c>
      <c r="D1148">
        <v>283</v>
      </c>
      <c r="E1148">
        <v>196</v>
      </c>
      <c r="J1148">
        <v>209</v>
      </c>
      <c r="K1148">
        <v>22</v>
      </c>
      <c r="P1148">
        <v>302</v>
      </c>
      <c r="Q1148">
        <v>295</v>
      </c>
    </row>
    <row r="1149" spans="1:17" x14ac:dyDescent="0.25">
      <c r="A1149">
        <v>529</v>
      </c>
      <c r="B1149">
        <v>78</v>
      </c>
      <c r="D1149">
        <v>283</v>
      </c>
      <c r="E1149">
        <v>442</v>
      </c>
      <c r="J1149">
        <v>209</v>
      </c>
      <c r="K1149">
        <v>67</v>
      </c>
      <c r="P1149">
        <v>303</v>
      </c>
      <c r="Q1149">
        <v>36</v>
      </c>
    </row>
    <row r="1150" spans="1:17" x14ac:dyDescent="0.25">
      <c r="A1150">
        <v>530</v>
      </c>
      <c r="B1150">
        <v>78</v>
      </c>
      <c r="D1150">
        <v>284</v>
      </c>
      <c r="E1150">
        <v>179</v>
      </c>
      <c r="J1150">
        <v>209</v>
      </c>
      <c r="K1150">
        <v>75</v>
      </c>
      <c r="P1150">
        <v>303</v>
      </c>
      <c r="Q1150">
        <v>39</v>
      </c>
    </row>
    <row r="1151" spans="1:17" x14ac:dyDescent="0.25">
      <c r="A1151">
        <v>530</v>
      </c>
      <c r="B1151">
        <v>112</v>
      </c>
      <c r="D1151">
        <v>284</v>
      </c>
      <c r="E1151">
        <v>180</v>
      </c>
      <c r="J1151">
        <v>210</v>
      </c>
      <c r="K1151">
        <v>39</v>
      </c>
      <c r="P1151">
        <v>303</v>
      </c>
      <c r="Q1151">
        <v>207</v>
      </c>
    </row>
    <row r="1152" spans="1:17" x14ac:dyDescent="0.25">
      <c r="A1152">
        <v>531</v>
      </c>
      <c r="B1152">
        <v>78</v>
      </c>
      <c r="D1152">
        <v>284</v>
      </c>
      <c r="E1152">
        <v>572</v>
      </c>
      <c r="J1152">
        <v>210</v>
      </c>
      <c r="K1152">
        <v>50</v>
      </c>
      <c r="P1152">
        <v>303</v>
      </c>
      <c r="Q1152">
        <v>294</v>
      </c>
    </row>
    <row r="1153" spans="1:17" x14ac:dyDescent="0.25">
      <c r="A1153">
        <v>532</v>
      </c>
      <c r="B1153">
        <v>78</v>
      </c>
      <c r="D1153">
        <v>285</v>
      </c>
      <c r="E1153">
        <v>147</v>
      </c>
      <c r="J1153">
        <v>210</v>
      </c>
      <c r="K1153">
        <v>62</v>
      </c>
      <c r="P1153">
        <v>303</v>
      </c>
      <c r="Q1153">
        <v>295</v>
      </c>
    </row>
    <row r="1154" spans="1:17" x14ac:dyDescent="0.25">
      <c r="A1154">
        <v>533</v>
      </c>
      <c r="B1154">
        <v>78</v>
      </c>
      <c r="D1154">
        <v>285</v>
      </c>
      <c r="E1154">
        <v>435</v>
      </c>
      <c r="J1154">
        <v>210</v>
      </c>
      <c r="K1154">
        <v>89</v>
      </c>
      <c r="P1154">
        <v>304</v>
      </c>
      <c r="Q1154">
        <v>207</v>
      </c>
    </row>
    <row r="1155" spans="1:17" x14ac:dyDescent="0.25">
      <c r="A1155">
        <v>534</v>
      </c>
      <c r="B1155">
        <v>78</v>
      </c>
      <c r="D1155">
        <v>286</v>
      </c>
      <c r="E1155">
        <v>443</v>
      </c>
      <c r="J1155">
        <v>210</v>
      </c>
      <c r="K1155">
        <v>42</v>
      </c>
      <c r="P1155">
        <v>304</v>
      </c>
      <c r="Q1155">
        <v>296</v>
      </c>
    </row>
    <row r="1156" spans="1:17" x14ac:dyDescent="0.25">
      <c r="A1156">
        <v>535</v>
      </c>
      <c r="B1156">
        <v>78</v>
      </c>
      <c r="D1156">
        <v>286</v>
      </c>
      <c r="E1156">
        <v>444</v>
      </c>
      <c r="J1156">
        <v>210</v>
      </c>
      <c r="K1156">
        <v>104</v>
      </c>
      <c r="P1156">
        <v>304</v>
      </c>
      <c r="Q1156">
        <v>297</v>
      </c>
    </row>
    <row r="1157" spans="1:17" x14ac:dyDescent="0.25">
      <c r="A1157">
        <v>536</v>
      </c>
      <c r="B1157">
        <v>78</v>
      </c>
      <c r="D1157">
        <v>287</v>
      </c>
      <c r="E1157">
        <v>147</v>
      </c>
      <c r="J1157">
        <v>211</v>
      </c>
      <c r="K1157">
        <v>39</v>
      </c>
      <c r="P1157">
        <v>304</v>
      </c>
      <c r="Q1157">
        <v>298</v>
      </c>
    </row>
    <row r="1158" spans="1:17" x14ac:dyDescent="0.25">
      <c r="A1158">
        <v>537</v>
      </c>
      <c r="B1158">
        <v>78</v>
      </c>
      <c r="D1158">
        <v>287</v>
      </c>
      <c r="E1158">
        <v>179</v>
      </c>
      <c r="J1158">
        <v>211</v>
      </c>
      <c r="K1158">
        <v>27</v>
      </c>
      <c r="P1158">
        <v>304</v>
      </c>
      <c r="Q1158">
        <v>299</v>
      </c>
    </row>
    <row r="1159" spans="1:17" x14ac:dyDescent="0.25">
      <c r="A1159">
        <v>538</v>
      </c>
      <c r="B1159">
        <v>78</v>
      </c>
      <c r="D1159">
        <v>287</v>
      </c>
      <c r="E1159">
        <v>180</v>
      </c>
      <c r="J1159">
        <v>211</v>
      </c>
      <c r="K1159">
        <v>62</v>
      </c>
      <c r="P1159">
        <v>305</v>
      </c>
      <c r="Q1159">
        <v>207</v>
      </c>
    </row>
    <row r="1160" spans="1:17" x14ac:dyDescent="0.25">
      <c r="A1160">
        <v>539</v>
      </c>
      <c r="B1160">
        <v>78</v>
      </c>
      <c r="D1160">
        <v>287</v>
      </c>
      <c r="E1160">
        <v>437</v>
      </c>
      <c r="J1160">
        <v>211</v>
      </c>
      <c r="K1160">
        <v>40</v>
      </c>
      <c r="P1160">
        <v>305</v>
      </c>
      <c r="Q1160">
        <v>300</v>
      </c>
    </row>
    <row r="1161" spans="1:17" x14ac:dyDescent="0.25">
      <c r="A1161">
        <v>540</v>
      </c>
      <c r="B1161">
        <v>78</v>
      </c>
      <c r="D1161">
        <v>287</v>
      </c>
      <c r="E1161">
        <v>423</v>
      </c>
      <c r="J1161">
        <v>211</v>
      </c>
      <c r="K1161">
        <v>89</v>
      </c>
      <c r="P1161">
        <v>305</v>
      </c>
      <c r="Q1161">
        <v>301</v>
      </c>
    </row>
    <row r="1162" spans="1:17" x14ac:dyDescent="0.25">
      <c r="A1162">
        <v>541</v>
      </c>
      <c r="B1162">
        <v>78</v>
      </c>
      <c r="D1162">
        <v>288</v>
      </c>
      <c r="E1162">
        <v>147</v>
      </c>
      <c r="J1162">
        <v>211</v>
      </c>
      <c r="K1162">
        <v>17</v>
      </c>
      <c r="P1162">
        <v>305</v>
      </c>
      <c r="Q1162">
        <v>302</v>
      </c>
    </row>
    <row r="1163" spans="1:17" x14ac:dyDescent="0.25">
      <c r="A1163">
        <v>542</v>
      </c>
      <c r="B1163">
        <v>78</v>
      </c>
      <c r="D1163">
        <v>288</v>
      </c>
      <c r="E1163">
        <v>179</v>
      </c>
      <c r="J1163">
        <v>212</v>
      </c>
      <c r="K1163">
        <v>39</v>
      </c>
      <c r="P1163">
        <v>306</v>
      </c>
      <c r="Q1163">
        <v>207</v>
      </c>
    </row>
    <row r="1164" spans="1:17" x14ac:dyDescent="0.25">
      <c r="A1164">
        <v>543</v>
      </c>
      <c r="B1164">
        <v>78</v>
      </c>
      <c r="D1164">
        <v>288</v>
      </c>
      <c r="E1164">
        <v>180</v>
      </c>
      <c r="J1164">
        <v>212</v>
      </c>
      <c r="K1164">
        <v>27</v>
      </c>
      <c r="P1164">
        <v>306</v>
      </c>
      <c r="Q1164">
        <v>300</v>
      </c>
    </row>
    <row r="1165" spans="1:17" x14ac:dyDescent="0.25">
      <c r="A1165">
        <v>544</v>
      </c>
      <c r="B1165">
        <v>78</v>
      </c>
      <c r="D1165">
        <v>288</v>
      </c>
      <c r="E1165">
        <v>434</v>
      </c>
      <c r="J1165">
        <v>212</v>
      </c>
      <c r="K1165">
        <v>62</v>
      </c>
      <c r="P1165">
        <v>306</v>
      </c>
      <c r="Q1165">
        <v>301</v>
      </c>
    </row>
    <row r="1166" spans="1:17" x14ac:dyDescent="0.25">
      <c r="A1166">
        <v>545</v>
      </c>
      <c r="B1166">
        <v>78</v>
      </c>
      <c r="D1166">
        <v>288</v>
      </c>
      <c r="E1166">
        <v>424</v>
      </c>
      <c r="J1166">
        <v>212</v>
      </c>
      <c r="K1166">
        <v>40</v>
      </c>
      <c r="P1166">
        <v>306</v>
      </c>
      <c r="Q1166">
        <v>302</v>
      </c>
    </row>
    <row r="1167" spans="1:17" x14ac:dyDescent="0.25">
      <c r="A1167">
        <v>545</v>
      </c>
      <c r="B1167">
        <v>34</v>
      </c>
      <c r="D1167">
        <v>289</v>
      </c>
      <c r="E1167">
        <v>146</v>
      </c>
      <c r="J1167">
        <v>212</v>
      </c>
      <c r="K1167">
        <v>89</v>
      </c>
      <c r="P1167">
        <v>307</v>
      </c>
      <c r="Q1167">
        <v>207</v>
      </c>
    </row>
    <row r="1168" spans="1:17" x14ac:dyDescent="0.25">
      <c r="A1168">
        <v>545</v>
      </c>
      <c r="B1168">
        <v>112</v>
      </c>
      <c r="D1168">
        <v>289</v>
      </c>
      <c r="E1168">
        <v>414</v>
      </c>
      <c r="J1168">
        <v>212</v>
      </c>
      <c r="K1168">
        <v>17</v>
      </c>
      <c r="P1168">
        <v>307</v>
      </c>
      <c r="Q1168">
        <v>300</v>
      </c>
    </row>
    <row r="1169" spans="1:17" x14ac:dyDescent="0.25">
      <c r="A1169">
        <v>546</v>
      </c>
      <c r="B1169">
        <v>78</v>
      </c>
      <c r="D1169">
        <v>289</v>
      </c>
      <c r="E1169">
        <v>415</v>
      </c>
      <c r="J1169">
        <v>212</v>
      </c>
      <c r="K1169">
        <v>47</v>
      </c>
      <c r="P1169">
        <v>307</v>
      </c>
      <c r="Q1169">
        <v>301</v>
      </c>
    </row>
    <row r="1170" spans="1:17" x14ac:dyDescent="0.25">
      <c r="A1170">
        <v>547</v>
      </c>
      <c r="B1170">
        <v>78</v>
      </c>
      <c r="D1170">
        <v>289</v>
      </c>
      <c r="E1170">
        <v>416</v>
      </c>
      <c r="J1170">
        <v>212</v>
      </c>
      <c r="K1170">
        <v>22</v>
      </c>
      <c r="P1170">
        <v>307</v>
      </c>
      <c r="Q1170">
        <v>302</v>
      </c>
    </row>
    <row r="1171" spans="1:17" x14ac:dyDescent="0.25">
      <c r="A1171">
        <v>548</v>
      </c>
      <c r="B1171">
        <v>78</v>
      </c>
      <c r="D1171">
        <v>289</v>
      </c>
      <c r="E1171">
        <v>417</v>
      </c>
      <c r="J1171">
        <v>213</v>
      </c>
      <c r="K1171">
        <v>39</v>
      </c>
      <c r="P1171">
        <v>308</v>
      </c>
      <c r="Q1171">
        <v>207</v>
      </c>
    </row>
    <row r="1172" spans="1:17" x14ac:dyDescent="0.25">
      <c r="A1172">
        <v>549</v>
      </c>
      <c r="B1172">
        <v>78</v>
      </c>
      <c r="D1172">
        <v>290</v>
      </c>
      <c r="E1172">
        <v>426</v>
      </c>
      <c r="J1172">
        <v>213</v>
      </c>
      <c r="K1172">
        <v>27</v>
      </c>
      <c r="P1172">
        <v>308</v>
      </c>
      <c r="Q1172">
        <v>301</v>
      </c>
    </row>
    <row r="1173" spans="1:17" x14ac:dyDescent="0.25">
      <c r="A1173">
        <v>550</v>
      </c>
      <c r="B1173">
        <v>78</v>
      </c>
      <c r="D1173">
        <v>291</v>
      </c>
      <c r="E1173">
        <v>199</v>
      </c>
      <c r="J1173">
        <v>213</v>
      </c>
      <c r="K1173">
        <v>62</v>
      </c>
      <c r="P1173">
        <v>308</v>
      </c>
      <c r="Q1173">
        <v>302</v>
      </c>
    </row>
    <row r="1174" spans="1:17" x14ac:dyDescent="0.25">
      <c r="A1174">
        <v>550</v>
      </c>
      <c r="B1174">
        <v>36</v>
      </c>
      <c r="D1174">
        <v>291</v>
      </c>
      <c r="E1174">
        <v>411</v>
      </c>
      <c r="J1174">
        <v>213</v>
      </c>
      <c r="K1174">
        <v>89</v>
      </c>
      <c r="P1174">
        <v>308</v>
      </c>
      <c r="Q1174">
        <v>303</v>
      </c>
    </row>
    <row r="1175" spans="1:17" x14ac:dyDescent="0.25">
      <c r="A1175">
        <v>551</v>
      </c>
      <c r="B1175">
        <v>78</v>
      </c>
      <c r="D1175">
        <v>292</v>
      </c>
      <c r="E1175">
        <v>199</v>
      </c>
      <c r="J1175">
        <v>213</v>
      </c>
      <c r="K1175">
        <v>104</v>
      </c>
      <c r="P1175">
        <v>309</v>
      </c>
      <c r="Q1175">
        <v>207</v>
      </c>
    </row>
    <row r="1176" spans="1:17" x14ac:dyDescent="0.25">
      <c r="A1176">
        <v>552</v>
      </c>
      <c r="B1176">
        <v>78</v>
      </c>
      <c r="D1176">
        <v>292</v>
      </c>
      <c r="E1176">
        <v>411</v>
      </c>
      <c r="J1176">
        <v>214</v>
      </c>
      <c r="K1176">
        <v>39</v>
      </c>
      <c r="P1176">
        <v>309</v>
      </c>
      <c r="Q1176">
        <v>298</v>
      </c>
    </row>
    <row r="1177" spans="1:17" x14ac:dyDescent="0.25">
      <c r="A1177">
        <v>552</v>
      </c>
      <c r="B1177">
        <v>148</v>
      </c>
      <c r="D1177">
        <v>293</v>
      </c>
      <c r="E1177">
        <v>199</v>
      </c>
      <c r="J1177">
        <v>214</v>
      </c>
      <c r="K1177">
        <v>50</v>
      </c>
      <c r="P1177">
        <v>309</v>
      </c>
      <c r="Q1177">
        <v>304</v>
      </c>
    </row>
    <row r="1178" spans="1:17" x14ac:dyDescent="0.25">
      <c r="A1178">
        <v>553</v>
      </c>
      <c r="B1178">
        <v>78</v>
      </c>
      <c r="D1178">
        <v>293</v>
      </c>
      <c r="E1178">
        <v>411</v>
      </c>
      <c r="J1178">
        <v>214</v>
      </c>
      <c r="K1178">
        <v>62</v>
      </c>
      <c r="P1178">
        <v>310</v>
      </c>
      <c r="Q1178">
        <v>207</v>
      </c>
    </row>
    <row r="1179" spans="1:17" x14ac:dyDescent="0.25">
      <c r="A1179">
        <v>554</v>
      </c>
      <c r="B1179">
        <v>78</v>
      </c>
      <c r="D1179">
        <v>294</v>
      </c>
      <c r="E1179">
        <v>456</v>
      </c>
      <c r="J1179">
        <v>214</v>
      </c>
      <c r="K1179">
        <v>89</v>
      </c>
      <c r="P1179">
        <v>310</v>
      </c>
      <c r="Q1179">
        <v>305</v>
      </c>
    </row>
    <row r="1180" spans="1:17" x14ac:dyDescent="0.25">
      <c r="A1180">
        <v>554</v>
      </c>
      <c r="B1180">
        <v>21</v>
      </c>
      <c r="D1180">
        <v>294</v>
      </c>
      <c r="E1180">
        <v>457</v>
      </c>
      <c r="J1180">
        <v>214</v>
      </c>
      <c r="K1180">
        <v>104</v>
      </c>
      <c r="P1180">
        <v>311</v>
      </c>
      <c r="Q1180">
        <v>37</v>
      </c>
    </row>
    <row r="1181" spans="1:17" x14ac:dyDescent="0.25">
      <c r="A1181">
        <v>555</v>
      </c>
      <c r="B1181">
        <v>78</v>
      </c>
      <c r="D1181">
        <v>294</v>
      </c>
      <c r="E1181">
        <v>357</v>
      </c>
      <c r="J1181">
        <v>215</v>
      </c>
      <c r="K1181">
        <v>39</v>
      </c>
      <c r="P1181">
        <v>311</v>
      </c>
      <c r="Q1181">
        <v>40</v>
      </c>
    </row>
    <row r="1182" spans="1:17" x14ac:dyDescent="0.25">
      <c r="A1182">
        <v>555</v>
      </c>
      <c r="B1182">
        <v>77</v>
      </c>
      <c r="D1182">
        <v>295</v>
      </c>
      <c r="E1182">
        <v>456</v>
      </c>
      <c r="J1182">
        <v>215</v>
      </c>
      <c r="K1182">
        <v>50</v>
      </c>
      <c r="P1182">
        <v>311</v>
      </c>
      <c r="Q1182">
        <v>207</v>
      </c>
    </row>
    <row r="1183" spans="1:17" x14ac:dyDescent="0.25">
      <c r="A1183">
        <v>555</v>
      </c>
      <c r="B1183">
        <v>99</v>
      </c>
      <c r="D1183">
        <v>295</v>
      </c>
      <c r="E1183">
        <v>457</v>
      </c>
      <c r="J1183">
        <v>215</v>
      </c>
      <c r="K1183">
        <v>89</v>
      </c>
      <c r="P1183">
        <v>311</v>
      </c>
      <c r="Q1183">
        <v>306</v>
      </c>
    </row>
    <row r="1184" spans="1:17" x14ac:dyDescent="0.25">
      <c r="A1184">
        <v>556</v>
      </c>
      <c r="B1184">
        <v>78</v>
      </c>
      <c r="D1184">
        <v>295</v>
      </c>
      <c r="E1184">
        <v>357</v>
      </c>
      <c r="J1184">
        <v>216</v>
      </c>
      <c r="K1184">
        <v>39</v>
      </c>
      <c r="P1184">
        <v>311</v>
      </c>
      <c r="Q1184">
        <v>307</v>
      </c>
    </row>
    <row r="1185" spans="1:17" x14ac:dyDescent="0.25">
      <c r="A1185">
        <v>556</v>
      </c>
      <c r="B1185">
        <v>77</v>
      </c>
      <c r="D1185">
        <v>296</v>
      </c>
      <c r="E1185">
        <v>456</v>
      </c>
      <c r="J1185">
        <v>216</v>
      </c>
      <c r="K1185">
        <v>50</v>
      </c>
      <c r="P1185">
        <v>312</v>
      </c>
      <c r="Q1185">
        <v>37</v>
      </c>
    </row>
    <row r="1186" spans="1:17" x14ac:dyDescent="0.25">
      <c r="A1186">
        <v>557</v>
      </c>
      <c r="B1186">
        <v>78</v>
      </c>
      <c r="D1186">
        <v>296</v>
      </c>
      <c r="E1186">
        <v>457</v>
      </c>
      <c r="J1186">
        <v>216</v>
      </c>
      <c r="K1186">
        <v>89</v>
      </c>
      <c r="P1186">
        <v>312</v>
      </c>
      <c r="Q1186">
        <v>40</v>
      </c>
    </row>
    <row r="1187" spans="1:17" x14ac:dyDescent="0.25">
      <c r="A1187">
        <v>557</v>
      </c>
      <c r="B1187">
        <v>65</v>
      </c>
      <c r="D1187">
        <v>296</v>
      </c>
      <c r="E1187">
        <v>357</v>
      </c>
      <c r="J1187">
        <v>217</v>
      </c>
      <c r="K1187">
        <v>50</v>
      </c>
      <c r="P1187">
        <v>312</v>
      </c>
      <c r="Q1187">
        <v>207</v>
      </c>
    </row>
    <row r="1188" spans="1:17" x14ac:dyDescent="0.25">
      <c r="A1188">
        <v>557</v>
      </c>
      <c r="B1188">
        <v>77</v>
      </c>
      <c r="D1188">
        <v>297</v>
      </c>
      <c r="E1188">
        <v>576</v>
      </c>
      <c r="J1188">
        <v>218</v>
      </c>
      <c r="K1188">
        <v>39</v>
      </c>
      <c r="P1188">
        <v>312</v>
      </c>
      <c r="Q1188">
        <v>306</v>
      </c>
    </row>
    <row r="1189" spans="1:17" x14ac:dyDescent="0.25">
      <c r="A1189">
        <v>557</v>
      </c>
      <c r="B1189">
        <v>148</v>
      </c>
      <c r="D1189">
        <v>298</v>
      </c>
      <c r="E1189">
        <v>439</v>
      </c>
      <c r="J1189">
        <v>218</v>
      </c>
      <c r="K1189">
        <v>27</v>
      </c>
      <c r="P1189">
        <v>312</v>
      </c>
      <c r="Q1189">
        <v>307</v>
      </c>
    </row>
    <row r="1190" spans="1:17" x14ac:dyDescent="0.25">
      <c r="A1190">
        <v>557</v>
      </c>
      <c r="B1190">
        <v>155</v>
      </c>
      <c r="D1190">
        <v>299</v>
      </c>
      <c r="E1190">
        <v>439</v>
      </c>
      <c r="J1190">
        <v>218</v>
      </c>
      <c r="K1190">
        <v>89</v>
      </c>
      <c r="P1190">
        <v>313</v>
      </c>
      <c r="Q1190">
        <v>37</v>
      </c>
    </row>
    <row r="1191" spans="1:17" x14ac:dyDescent="0.25">
      <c r="A1191">
        <v>558</v>
      </c>
      <c r="B1191">
        <v>78</v>
      </c>
      <c r="D1191">
        <v>300</v>
      </c>
      <c r="E1191">
        <v>439</v>
      </c>
      <c r="J1191">
        <v>218</v>
      </c>
      <c r="K1191">
        <v>17</v>
      </c>
      <c r="P1191">
        <v>313</v>
      </c>
      <c r="Q1191">
        <v>40</v>
      </c>
    </row>
    <row r="1192" spans="1:17" x14ac:dyDescent="0.25">
      <c r="A1192">
        <v>558</v>
      </c>
      <c r="B1192">
        <v>65</v>
      </c>
      <c r="D1192">
        <v>300</v>
      </c>
      <c r="E1192">
        <v>462</v>
      </c>
      <c r="J1192">
        <v>219</v>
      </c>
      <c r="K1192">
        <v>39</v>
      </c>
      <c r="P1192">
        <v>313</v>
      </c>
      <c r="Q1192">
        <v>207</v>
      </c>
    </row>
    <row r="1193" spans="1:17" x14ac:dyDescent="0.25">
      <c r="A1193">
        <v>558</v>
      </c>
      <c r="B1193">
        <v>77</v>
      </c>
      <c r="D1193">
        <v>301</v>
      </c>
      <c r="E1193">
        <v>439</v>
      </c>
      <c r="J1193">
        <v>219</v>
      </c>
      <c r="K1193">
        <v>40</v>
      </c>
      <c r="P1193">
        <v>313</v>
      </c>
      <c r="Q1193">
        <v>306</v>
      </c>
    </row>
    <row r="1194" spans="1:17" x14ac:dyDescent="0.25">
      <c r="A1194">
        <v>558</v>
      </c>
      <c r="B1194">
        <v>148</v>
      </c>
      <c r="D1194">
        <v>301</v>
      </c>
      <c r="E1194">
        <v>440</v>
      </c>
      <c r="J1194">
        <v>219</v>
      </c>
      <c r="K1194">
        <v>43</v>
      </c>
      <c r="P1194">
        <v>313</v>
      </c>
      <c r="Q1194">
        <v>307</v>
      </c>
    </row>
    <row r="1195" spans="1:17" x14ac:dyDescent="0.25">
      <c r="A1195">
        <v>558</v>
      </c>
      <c r="B1195">
        <v>155</v>
      </c>
      <c r="D1195">
        <v>302</v>
      </c>
      <c r="E1195">
        <v>439</v>
      </c>
      <c r="J1195">
        <v>219</v>
      </c>
      <c r="K1195">
        <v>89</v>
      </c>
      <c r="P1195">
        <v>314</v>
      </c>
      <c r="Q1195">
        <v>37</v>
      </c>
    </row>
    <row r="1196" spans="1:17" x14ac:dyDescent="0.25">
      <c r="A1196">
        <v>559</v>
      </c>
      <c r="B1196">
        <v>78</v>
      </c>
      <c r="D1196">
        <v>302</v>
      </c>
      <c r="E1196">
        <v>440</v>
      </c>
      <c r="J1196">
        <v>219</v>
      </c>
      <c r="K1196">
        <v>17</v>
      </c>
      <c r="P1196">
        <v>314</v>
      </c>
      <c r="Q1196">
        <v>40</v>
      </c>
    </row>
    <row r="1197" spans="1:17" x14ac:dyDescent="0.25">
      <c r="A1197">
        <v>559</v>
      </c>
      <c r="B1197">
        <v>14</v>
      </c>
      <c r="D1197">
        <v>303</v>
      </c>
      <c r="E1197">
        <v>439</v>
      </c>
      <c r="J1197">
        <v>219</v>
      </c>
      <c r="K1197">
        <v>42</v>
      </c>
      <c r="P1197">
        <v>314</v>
      </c>
      <c r="Q1197">
        <v>207</v>
      </c>
    </row>
    <row r="1198" spans="1:17" x14ac:dyDescent="0.25">
      <c r="A1198">
        <v>559</v>
      </c>
      <c r="B1198">
        <v>77</v>
      </c>
      <c r="D1198">
        <v>303</v>
      </c>
      <c r="E1198">
        <v>440</v>
      </c>
      <c r="J1198">
        <v>220</v>
      </c>
      <c r="K1198">
        <v>39</v>
      </c>
      <c r="P1198">
        <v>314</v>
      </c>
      <c r="Q1198">
        <v>214</v>
      </c>
    </row>
    <row r="1199" spans="1:17" x14ac:dyDescent="0.25">
      <c r="A1199">
        <v>559</v>
      </c>
      <c r="B1199">
        <v>84</v>
      </c>
      <c r="D1199">
        <v>304</v>
      </c>
      <c r="E1199">
        <v>463</v>
      </c>
      <c r="J1199">
        <v>220</v>
      </c>
      <c r="K1199">
        <v>50</v>
      </c>
      <c r="P1199">
        <v>314</v>
      </c>
      <c r="Q1199">
        <v>215</v>
      </c>
    </row>
    <row r="1200" spans="1:17" x14ac:dyDescent="0.25">
      <c r="A1200">
        <v>560</v>
      </c>
      <c r="B1200">
        <v>78</v>
      </c>
      <c r="D1200">
        <v>305</v>
      </c>
      <c r="E1200">
        <v>441</v>
      </c>
      <c r="J1200">
        <v>220</v>
      </c>
      <c r="K1200">
        <v>89</v>
      </c>
      <c r="P1200">
        <v>314</v>
      </c>
      <c r="Q1200">
        <v>217</v>
      </c>
    </row>
    <row r="1201" spans="1:17" x14ac:dyDescent="0.25">
      <c r="A1201">
        <v>560</v>
      </c>
      <c r="B1201">
        <v>6</v>
      </c>
      <c r="D1201">
        <v>306</v>
      </c>
      <c r="E1201">
        <v>441</v>
      </c>
      <c r="J1201">
        <v>220</v>
      </c>
      <c r="K1201">
        <v>47</v>
      </c>
      <c r="P1201">
        <v>315</v>
      </c>
      <c r="Q1201">
        <v>37</v>
      </c>
    </row>
    <row r="1202" spans="1:17" x14ac:dyDescent="0.25">
      <c r="A1202">
        <v>560</v>
      </c>
      <c r="B1202">
        <v>21</v>
      </c>
      <c r="D1202">
        <v>307</v>
      </c>
      <c r="E1202">
        <v>441</v>
      </c>
      <c r="J1202">
        <v>220</v>
      </c>
      <c r="K1202">
        <v>22</v>
      </c>
      <c r="P1202">
        <v>315</v>
      </c>
      <c r="Q1202">
        <v>40</v>
      </c>
    </row>
    <row r="1203" spans="1:17" x14ac:dyDescent="0.25">
      <c r="A1203">
        <v>560</v>
      </c>
      <c r="B1203">
        <v>30</v>
      </c>
      <c r="D1203">
        <v>308</v>
      </c>
      <c r="E1203">
        <v>441</v>
      </c>
      <c r="J1203">
        <v>220</v>
      </c>
      <c r="K1203">
        <v>107</v>
      </c>
      <c r="P1203">
        <v>315</v>
      </c>
      <c r="Q1203">
        <v>207</v>
      </c>
    </row>
    <row r="1204" spans="1:17" x14ac:dyDescent="0.25">
      <c r="A1204">
        <v>560</v>
      </c>
      <c r="B1204">
        <v>33</v>
      </c>
      <c r="D1204">
        <v>308</v>
      </c>
      <c r="E1204">
        <v>462</v>
      </c>
      <c r="J1204">
        <v>221</v>
      </c>
      <c r="K1204">
        <v>39</v>
      </c>
      <c r="P1204">
        <v>315</v>
      </c>
      <c r="Q1204">
        <v>214</v>
      </c>
    </row>
    <row r="1205" spans="1:17" x14ac:dyDescent="0.25">
      <c r="A1205">
        <v>560</v>
      </c>
      <c r="B1205">
        <v>65</v>
      </c>
      <c r="D1205">
        <v>309</v>
      </c>
      <c r="E1205">
        <v>173</v>
      </c>
      <c r="J1205">
        <v>221</v>
      </c>
      <c r="K1205">
        <v>50</v>
      </c>
      <c r="P1205">
        <v>315</v>
      </c>
      <c r="Q1205">
        <v>215</v>
      </c>
    </row>
    <row r="1206" spans="1:17" x14ac:dyDescent="0.25">
      <c r="A1206">
        <v>560</v>
      </c>
      <c r="B1206">
        <v>77</v>
      </c>
      <c r="D1206">
        <v>309</v>
      </c>
      <c r="E1206">
        <v>464</v>
      </c>
      <c r="J1206">
        <v>221</v>
      </c>
      <c r="K1206">
        <v>89</v>
      </c>
      <c r="P1206">
        <v>315</v>
      </c>
      <c r="Q1206">
        <v>217</v>
      </c>
    </row>
    <row r="1207" spans="1:17" x14ac:dyDescent="0.25">
      <c r="A1207">
        <v>560</v>
      </c>
      <c r="B1207">
        <v>148</v>
      </c>
      <c r="D1207">
        <v>310</v>
      </c>
      <c r="E1207">
        <v>473</v>
      </c>
      <c r="J1207">
        <v>222</v>
      </c>
      <c r="K1207">
        <v>39</v>
      </c>
      <c r="P1207">
        <v>316</v>
      </c>
      <c r="Q1207">
        <v>37</v>
      </c>
    </row>
    <row r="1208" spans="1:17" x14ac:dyDescent="0.25">
      <c r="A1208">
        <v>561</v>
      </c>
      <c r="B1208">
        <v>78</v>
      </c>
      <c r="D1208">
        <v>311</v>
      </c>
      <c r="E1208">
        <v>209</v>
      </c>
      <c r="J1208">
        <v>222</v>
      </c>
      <c r="K1208">
        <v>50</v>
      </c>
      <c r="P1208">
        <v>316</v>
      </c>
      <c r="Q1208">
        <v>40</v>
      </c>
    </row>
    <row r="1209" spans="1:17" x14ac:dyDescent="0.25">
      <c r="A1209">
        <v>561</v>
      </c>
      <c r="B1209">
        <v>6</v>
      </c>
      <c r="D1209">
        <v>311</v>
      </c>
      <c r="E1209">
        <v>440</v>
      </c>
      <c r="J1209">
        <v>222</v>
      </c>
      <c r="K1209">
        <v>89</v>
      </c>
      <c r="P1209">
        <v>316</v>
      </c>
      <c r="Q1209">
        <v>207</v>
      </c>
    </row>
    <row r="1210" spans="1:17" x14ac:dyDescent="0.25">
      <c r="A1210">
        <v>561</v>
      </c>
      <c r="B1210">
        <v>77</v>
      </c>
      <c r="D1210">
        <v>311</v>
      </c>
      <c r="E1210">
        <v>465</v>
      </c>
      <c r="J1210">
        <v>223</v>
      </c>
      <c r="K1210">
        <v>39</v>
      </c>
      <c r="P1210">
        <v>316</v>
      </c>
      <c r="Q1210">
        <v>214</v>
      </c>
    </row>
    <row r="1211" spans="1:17" x14ac:dyDescent="0.25">
      <c r="A1211">
        <v>562</v>
      </c>
      <c r="B1211">
        <v>78</v>
      </c>
      <c r="D1211">
        <v>312</v>
      </c>
      <c r="E1211">
        <v>209</v>
      </c>
      <c r="J1211">
        <v>223</v>
      </c>
      <c r="K1211">
        <v>50</v>
      </c>
      <c r="P1211">
        <v>316</v>
      </c>
      <c r="Q1211">
        <v>215</v>
      </c>
    </row>
    <row r="1212" spans="1:17" x14ac:dyDescent="0.25">
      <c r="A1212">
        <v>562</v>
      </c>
      <c r="B1212">
        <v>30</v>
      </c>
      <c r="D1212">
        <v>312</v>
      </c>
      <c r="E1212">
        <v>440</v>
      </c>
      <c r="J1212">
        <v>223</v>
      </c>
      <c r="K1212">
        <v>89</v>
      </c>
      <c r="P1212">
        <v>316</v>
      </c>
      <c r="Q1212">
        <v>217</v>
      </c>
    </row>
    <row r="1213" spans="1:17" x14ac:dyDescent="0.25">
      <c r="A1213">
        <v>562</v>
      </c>
      <c r="B1213">
        <v>77</v>
      </c>
      <c r="D1213">
        <v>312</v>
      </c>
      <c r="E1213">
        <v>465</v>
      </c>
      <c r="J1213">
        <v>223</v>
      </c>
      <c r="K1213">
        <v>17</v>
      </c>
      <c r="P1213">
        <v>317</v>
      </c>
      <c r="Q1213">
        <v>210</v>
      </c>
    </row>
    <row r="1214" spans="1:17" x14ac:dyDescent="0.25">
      <c r="A1214">
        <v>562</v>
      </c>
      <c r="B1214">
        <v>86</v>
      </c>
      <c r="D1214">
        <v>313</v>
      </c>
      <c r="E1214">
        <v>209</v>
      </c>
      <c r="J1214">
        <v>223</v>
      </c>
      <c r="K1214">
        <v>47</v>
      </c>
      <c r="P1214">
        <v>317</v>
      </c>
      <c r="Q1214">
        <v>281</v>
      </c>
    </row>
    <row r="1215" spans="1:17" x14ac:dyDescent="0.25">
      <c r="A1215">
        <v>562</v>
      </c>
      <c r="B1215">
        <v>117</v>
      </c>
      <c r="D1215">
        <v>313</v>
      </c>
      <c r="E1215">
        <v>440</v>
      </c>
      <c r="J1215">
        <v>223</v>
      </c>
      <c r="K1215">
        <v>22</v>
      </c>
      <c r="P1215">
        <v>317</v>
      </c>
      <c r="Q1215">
        <v>284</v>
      </c>
    </row>
    <row r="1216" spans="1:17" x14ac:dyDescent="0.25">
      <c r="A1216">
        <v>562</v>
      </c>
      <c r="B1216">
        <v>131</v>
      </c>
      <c r="D1216">
        <v>313</v>
      </c>
      <c r="E1216">
        <v>465</v>
      </c>
      <c r="J1216">
        <v>224</v>
      </c>
      <c r="K1216">
        <v>39</v>
      </c>
      <c r="P1216">
        <v>317</v>
      </c>
      <c r="Q1216">
        <v>327</v>
      </c>
    </row>
    <row r="1217" spans="1:17" x14ac:dyDescent="0.25">
      <c r="A1217">
        <v>562</v>
      </c>
      <c r="B1217">
        <v>141</v>
      </c>
      <c r="D1217">
        <v>314</v>
      </c>
      <c r="E1217">
        <v>207</v>
      </c>
      <c r="J1217">
        <v>224</v>
      </c>
      <c r="K1217">
        <v>50</v>
      </c>
      <c r="P1217">
        <v>317</v>
      </c>
      <c r="Q1217">
        <v>328</v>
      </c>
    </row>
    <row r="1218" spans="1:17" x14ac:dyDescent="0.25">
      <c r="A1218">
        <v>563</v>
      </c>
      <c r="B1218">
        <v>78</v>
      </c>
      <c r="D1218">
        <v>314</v>
      </c>
      <c r="E1218">
        <v>208</v>
      </c>
      <c r="J1218">
        <v>224</v>
      </c>
      <c r="K1218">
        <v>89</v>
      </c>
      <c r="P1218">
        <v>318</v>
      </c>
      <c r="Q1218">
        <v>210</v>
      </c>
    </row>
    <row r="1219" spans="1:17" x14ac:dyDescent="0.25">
      <c r="A1219">
        <v>563</v>
      </c>
      <c r="B1219">
        <v>77</v>
      </c>
      <c r="D1219">
        <v>314</v>
      </c>
      <c r="E1219">
        <v>358</v>
      </c>
      <c r="J1219">
        <v>224</v>
      </c>
      <c r="K1219">
        <v>17</v>
      </c>
      <c r="P1219">
        <v>318</v>
      </c>
      <c r="Q1219">
        <v>281</v>
      </c>
    </row>
    <row r="1220" spans="1:17" x14ac:dyDescent="0.25">
      <c r="A1220">
        <v>563</v>
      </c>
      <c r="B1220">
        <v>117</v>
      </c>
      <c r="D1220">
        <v>314</v>
      </c>
      <c r="E1220">
        <v>485</v>
      </c>
      <c r="J1220">
        <v>224</v>
      </c>
      <c r="K1220">
        <v>42</v>
      </c>
      <c r="P1220">
        <v>318</v>
      </c>
      <c r="Q1220">
        <v>284</v>
      </c>
    </row>
    <row r="1221" spans="1:17" x14ac:dyDescent="0.25">
      <c r="A1221">
        <v>563</v>
      </c>
      <c r="B1221">
        <v>131</v>
      </c>
      <c r="D1221">
        <v>314</v>
      </c>
      <c r="E1221">
        <v>472</v>
      </c>
      <c r="J1221">
        <v>225</v>
      </c>
      <c r="K1221">
        <v>39</v>
      </c>
      <c r="P1221">
        <v>318</v>
      </c>
      <c r="Q1221">
        <v>327</v>
      </c>
    </row>
    <row r="1222" spans="1:17" x14ac:dyDescent="0.25">
      <c r="A1222">
        <v>563</v>
      </c>
      <c r="B1222">
        <v>141</v>
      </c>
      <c r="D1222">
        <v>315</v>
      </c>
      <c r="E1222">
        <v>207</v>
      </c>
      <c r="J1222">
        <v>225</v>
      </c>
      <c r="K1222">
        <v>50</v>
      </c>
      <c r="P1222">
        <v>318</v>
      </c>
      <c r="Q1222">
        <v>328</v>
      </c>
    </row>
    <row r="1223" spans="1:17" x14ac:dyDescent="0.25">
      <c r="A1223">
        <v>564</v>
      </c>
      <c r="B1223">
        <v>78</v>
      </c>
      <c r="D1223">
        <v>315</v>
      </c>
      <c r="E1223">
        <v>208</v>
      </c>
      <c r="J1223">
        <v>225</v>
      </c>
      <c r="K1223">
        <v>89</v>
      </c>
      <c r="P1223">
        <v>319</v>
      </c>
      <c r="Q1223">
        <v>210</v>
      </c>
    </row>
    <row r="1224" spans="1:17" x14ac:dyDescent="0.25">
      <c r="A1224">
        <v>564</v>
      </c>
      <c r="B1224">
        <v>30</v>
      </c>
      <c r="D1224">
        <v>315</v>
      </c>
      <c r="E1224">
        <v>358</v>
      </c>
      <c r="J1224">
        <v>225</v>
      </c>
      <c r="K1224">
        <v>17</v>
      </c>
      <c r="P1224">
        <v>319</v>
      </c>
      <c r="Q1224">
        <v>281</v>
      </c>
    </row>
    <row r="1225" spans="1:17" x14ac:dyDescent="0.25">
      <c r="A1225">
        <v>564</v>
      </c>
      <c r="B1225">
        <v>65</v>
      </c>
      <c r="D1225">
        <v>315</v>
      </c>
      <c r="E1225">
        <v>485</v>
      </c>
      <c r="J1225">
        <v>225</v>
      </c>
      <c r="K1225">
        <v>42</v>
      </c>
      <c r="P1225">
        <v>319</v>
      </c>
      <c r="Q1225">
        <v>284</v>
      </c>
    </row>
    <row r="1226" spans="1:17" x14ac:dyDescent="0.25">
      <c r="A1226">
        <v>564</v>
      </c>
      <c r="B1226">
        <v>77</v>
      </c>
      <c r="D1226">
        <v>315</v>
      </c>
      <c r="E1226">
        <v>472</v>
      </c>
      <c r="J1226">
        <v>226</v>
      </c>
      <c r="K1226">
        <v>39</v>
      </c>
      <c r="P1226">
        <v>319</v>
      </c>
      <c r="Q1226">
        <v>327</v>
      </c>
    </row>
    <row r="1227" spans="1:17" x14ac:dyDescent="0.25">
      <c r="A1227">
        <v>564</v>
      </c>
      <c r="B1227">
        <v>110</v>
      </c>
      <c r="D1227">
        <v>316</v>
      </c>
      <c r="E1227">
        <v>207</v>
      </c>
      <c r="J1227">
        <v>226</v>
      </c>
      <c r="K1227">
        <v>50</v>
      </c>
      <c r="P1227">
        <v>319</v>
      </c>
      <c r="Q1227">
        <v>328</v>
      </c>
    </row>
    <row r="1228" spans="1:17" x14ac:dyDescent="0.25">
      <c r="A1228">
        <v>564</v>
      </c>
      <c r="B1228">
        <v>137</v>
      </c>
      <c r="D1228">
        <v>316</v>
      </c>
      <c r="E1228">
        <v>208</v>
      </c>
      <c r="J1228">
        <v>226</v>
      </c>
      <c r="K1228">
        <v>89</v>
      </c>
      <c r="P1228">
        <v>320</v>
      </c>
      <c r="Q1228">
        <v>210</v>
      </c>
    </row>
    <row r="1229" spans="1:17" x14ac:dyDescent="0.25">
      <c r="A1229">
        <v>564</v>
      </c>
      <c r="B1229">
        <v>148</v>
      </c>
      <c r="D1229">
        <v>316</v>
      </c>
      <c r="E1229">
        <v>358</v>
      </c>
      <c r="J1229">
        <v>226</v>
      </c>
      <c r="K1229">
        <v>17</v>
      </c>
      <c r="P1229">
        <v>320</v>
      </c>
      <c r="Q1229">
        <v>308</v>
      </c>
    </row>
    <row r="1230" spans="1:17" x14ac:dyDescent="0.25">
      <c r="A1230">
        <v>565</v>
      </c>
      <c r="B1230">
        <v>78</v>
      </c>
      <c r="D1230">
        <v>316</v>
      </c>
      <c r="E1230">
        <v>485</v>
      </c>
      <c r="J1230">
        <v>226</v>
      </c>
      <c r="K1230">
        <v>47</v>
      </c>
      <c r="P1230">
        <v>320</v>
      </c>
      <c r="Q1230">
        <v>309</v>
      </c>
    </row>
    <row r="1231" spans="1:17" x14ac:dyDescent="0.25">
      <c r="A1231">
        <v>565</v>
      </c>
      <c r="B1231">
        <v>30</v>
      </c>
      <c r="D1231">
        <v>316</v>
      </c>
      <c r="E1231">
        <v>472</v>
      </c>
      <c r="J1231">
        <v>226</v>
      </c>
      <c r="K1231">
        <v>22</v>
      </c>
      <c r="P1231">
        <v>320</v>
      </c>
      <c r="Q1231">
        <v>310</v>
      </c>
    </row>
    <row r="1232" spans="1:17" x14ac:dyDescent="0.25">
      <c r="A1232">
        <v>565</v>
      </c>
      <c r="B1232">
        <v>65</v>
      </c>
      <c r="D1232">
        <v>317</v>
      </c>
      <c r="E1232">
        <v>474</v>
      </c>
      <c r="J1232">
        <v>227</v>
      </c>
      <c r="K1232">
        <v>39</v>
      </c>
      <c r="P1232">
        <v>320</v>
      </c>
      <c r="Q1232">
        <v>311</v>
      </c>
    </row>
    <row r="1233" spans="1:17" x14ac:dyDescent="0.25">
      <c r="A1233">
        <v>565</v>
      </c>
      <c r="B1233">
        <v>77</v>
      </c>
      <c r="D1233">
        <v>317</v>
      </c>
      <c r="E1233">
        <v>475</v>
      </c>
      <c r="J1233">
        <v>227</v>
      </c>
      <c r="K1233">
        <v>89</v>
      </c>
      <c r="P1233">
        <v>320</v>
      </c>
      <c r="Q1233">
        <v>332</v>
      </c>
    </row>
    <row r="1234" spans="1:17" x14ac:dyDescent="0.25">
      <c r="A1234">
        <v>565</v>
      </c>
      <c r="B1234">
        <v>110</v>
      </c>
      <c r="D1234">
        <v>317</v>
      </c>
      <c r="E1234">
        <v>353</v>
      </c>
      <c r="J1234">
        <v>227</v>
      </c>
      <c r="K1234">
        <v>45</v>
      </c>
      <c r="P1234">
        <v>321</v>
      </c>
      <c r="Q1234">
        <v>210</v>
      </c>
    </row>
    <row r="1235" spans="1:17" x14ac:dyDescent="0.25">
      <c r="A1235">
        <v>565</v>
      </c>
      <c r="B1235">
        <v>137</v>
      </c>
      <c r="D1235">
        <v>318</v>
      </c>
      <c r="E1235">
        <v>474</v>
      </c>
      <c r="J1235">
        <v>227</v>
      </c>
      <c r="K1235">
        <v>67</v>
      </c>
      <c r="P1235">
        <v>321</v>
      </c>
      <c r="Q1235">
        <v>308</v>
      </c>
    </row>
    <row r="1236" spans="1:17" x14ac:dyDescent="0.25">
      <c r="A1236">
        <v>565</v>
      </c>
      <c r="B1236">
        <v>148</v>
      </c>
      <c r="D1236">
        <v>318</v>
      </c>
      <c r="E1236">
        <v>475</v>
      </c>
      <c r="J1236">
        <v>228</v>
      </c>
      <c r="K1236">
        <v>39</v>
      </c>
      <c r="P1236">
        <v>321</v>
      </c>
      <c r="Q1236">
        <v>309</v>
      </c>
    </row>
    <row r="1237" spans="1:17" x14ac:dyDescent="0.25">
      <c r="A1237">
        <v>566</v>
      </c>
      <c r="B1237">
        <v>78</v>
      </c>
      <c r="D1237">
        <v>318</v>
      </c>
      <c r="E1237">
        <v>353</v>
      </c>
      <c r="J1237">
        <v>228</v>
      </c>
      <c r="K1237">
        <v>89</v>
      </c>
      <c r="P1237">
        <v>321</v>
      </c>
      <c r="Q1237">
        <v>310</v>
      </c>
    </row>
    <row r="1238" spans="1:17" x14ac:dyDescent="0.25">
      <c r="A1238">
        <v>566</v>
      </c>
      <c r="B1238">
        <v>30</v>
      </c>
      <c r="D1238">
        <v>319</v>
      </c>
      <c r="E1238">
        <v>474</v>
      </c>
      <c r="J1238">
        <v>228</v>
      </c>
      <c r="K1238">
        <v>45</v>
      </c>
      <c r="P1238">
        <v>321</v>
      </c>
      <c r="Q1238">
        <v>311</v>
      </c>
    </row>
    <row r="1239" spans="1:17" x14ac:dyDescent="0.25">
      <c r="A1239">
        <v>566</v>
      </c>
      <c r="B1239">
        <v>44</v>
      </c>
      <c r="D1239">
        <v>319</v>
      </c>
      <c r="E1239">
        <v>475</v>
      </c>
      <c r="J1239">
        <v>228</v>
      </c>
      <c r="K1239">
        <v>67</v>
      </c>
      <c r="P1239">
        <v>321</v>
      </c>
      <c r="Q1239">
        <v>332</v>
      </c>
    </row>
    <row r="1240" spans="1:17" x14ac:dyDescent="0.25">
      <c r="A1240">
        <v>566</v>
      </c>
      <c r="B1240">
        <v>77</v>
      </c>
      <c r="D1240">
        <v>319</v>
      </c>
      <c r="E1240">
        <v>353</v>
      </c>
      <c r="J1240">
        <v>229</v>
      </c>
      <c r="K1240">
        <v>39</v>
      </c>
      <c r="P1240">
        <v>322</v>
      </c>
      <c r="Q1240">
        <v>210</v>
      </c>
    </row>
    <row r="1241" spans="1:17" x14ac:dyDescent="0.25">
      <c r="A1241">
        <v>566</v>
      </c>
      <c r="B1241">
        <v>110</v>
      </c>
      <c r="D1241">
        <v>320</v>
      </c>
      <c r="E1241">
        <v>349</v>
      </c>
      <c r="J1241">
        <v>229</v>
      </c>
      <c r="K1241">
        <v>89</v>
      </c>
      <c r="P1241">
        <v>322</v>
      </c>
      <c r="Q1241">
        <v>308</v>
      </c>
    </row>
    <row r="1242" spans="1:17" x14ac:dyDescent="0.25">
      <c r="A1242">
        <v>566</v>
      </c>
      <c r="B1242">
        <v>148</v>
      </c>
      <c r="D1242">
        <v>320</v>
      </c>
      <c r="E1242">
        <v>350</v>
      </c>
      <c r="J1242">
        <v>229</v>
      </c>
      <c r="K1242">
        <v>45</v>
      </c>
      <c r="P1242">
        <v>322</v>
      </c>
      <c r="Q1242">
        <v>309</v>
      </c>
    </row>
    <row r="1243" spans="1:17" x14ac:dyDescent="0.25">
      <c r="A1243">
        <v>567</v>
      </c>
      <c r="B1243">
        <v>78</v>
      </c>
      <c r="D1243">
        <v>320</v>
      </c>
      <c r="E1243">
        <v>476</v>
      </c>
      <c r="J1243">
        <v>229</v>
      </c>
      <c r="K1243">
        <v>67</v>
      </c>
      <c r="P1243">
        <v>322</v>
      </c>
      <c r="Q1243">
        <v>310</v>
      </c>
    </row>
    <row r="1244" spans="1:17" x14ac:dyDescent="0.25">
      <c r="A1244">
        <v>567</v>
      </c>
      <c r="B1244">
        <v>30</v>
      </c>
      <c r="D1244">
        <v>320</v>
      </c>
      <c r="E1244">
        <v>477</v>
      </c>
      <c r="J1244">
        <v>230</v>
      </c>
      <c r="K1244">
        <v>39</v>
      </c>
      <c r="P1244">
        <v>322</v>
      </c>
      <c r="Q1244">
        <v>311</v>
      </c>
    </row>
    <row r="1245" spans="1:17" x14ac:dyDescent="0.25">
      <c r="A1245">
        <v>567</v>
      </c>
      <c r="B1245">
        <v>44</v>
      </c>
      <c r="D1245">
        <v>321</v>
      </c>
      <c r="E1245">
        <v>349</v>
      </c>
      <c r="J1245">
        <v>230</v>
      </c>
      <c r="K1245">
        <v>116</v>
      </c>
      <c r="P1245">
        <v>322</v>
      </c>
      <c r="Q1245">
        <v>332</v>
      </c>
    </row>
    <row r="1246" spans="1:17" x14ac:dyDescent="0.25">
      <c r="A1246">
        <v>567</v>
      </c>
      <c r="B1246">
        <v>77</v>
      </c>
      <c r="D1246">
        <v>321</v>
      </c>
      <c r="E1246">
        <v>350</v>
      </c>
      <c r="J1246">
        <v>230</v>
      </c>
      <c r="K1246">
        <v>146</v>
      </c>
      <c r="P1246">
        <v>323</v>
      </c>
      <c r="Q1246">
        <v>210</v>
      </c>
    </row>
    <row r="1247" spans="1:17" x14ac:dyDescent="0.25">
      <c r="A1247">
        <v>567</v>
      </c>
      <c r="B1247">
        <v>110</v>
      </c>
      <c r="D1247">
        <v>321</v>
      </c>
      <c r="E1247">
        <v>476</v>
      </c>
      <c r="J1247">
        <v>230</v>
      </c>
      <c r="K1247">
        <v>89</v>
      </c>
      <c r="P1247">
        <v>323</v>
      </c>
      <c r="Q1247">
        <v>312</v>
      </c>
    </row>
    <row r="1248" spans="1:17" x14ac:dyDescent="0.25">
      <c r="A1248">
        <v>567</v>
      </c>
      <c r="B1248">
        <v>148</v>
      </c>
      <c r="D1248">
        <v>321</v>
      </c>
      <c r="E1248">
        <v>477</v>
      </c>
      <c r="J1248">
        <v>231</v>
      </c>
      <c r="K1248">
        <v>39</v>
      </c>
      <c r="P1248">
        <v>323</v>
      </c>
      <c r="Q1248">
        <v>313</v>
      </c>
    </row>
    <row r="1249" spans="1:17" x14ac:dyDescent="0.25">
      <c r="A1249">
        <v>568</v>
      </c>
      <c r="B1249">
        <v>78</v>
      </c>
      <c r="D1249">
        <v>322</v>
      </c>
      <c r="E1249">
        <v>349</v>
      </c>
      <c r="J1249">
        <v>231</v>
      </c>
      <c r="K1249">
        <v>116</v>
      </c>
      <c r="P1249">
        <v>323</v>
      </c>
      <c r="Q1249">
        <v>314</v>
      </c>
    </row>
    <row r="1250" spans="1:17" x14ac:dyDescent="0.25">
      <c r="A1250">
        <v>568</v>
      </c>
      <c r="B1250">
        <v>102</v>
      </c>
      <c r="D1250">
        <v>322</v>
      </c>
      <c r="E1250">
        <v>350</v>
      </c>
      <c r="J1250">
        <v>231</v>
      </c>
      <c r="K1250">
        <v>146</v>
      </c>
      <c r="P1250">
        <v>323</v>
      </c>
      <c r="Q1250">
        <v>315</v>
      </c>
    </row>
    <row r="1251" spans="1:17" x14ac:dyDescent="0.25">
      <c r="A1251">
        <v>568</v>
      </c>
      <c r="B1251">
        <v>30</v>
      </c>
      <c r="D1251">
        <v>322</v>
      </c>
      <c r="E1251">
        <v>476</v>
      </c>
      <c r="J1251">
        <v>231</v>
      </c>
      <c r="K1251">
        <v>89</v>
      </c>
      <c r="P1251">
        <v>324</v>
      </c>
      <c r="Q1251">
        <v>210</v>
      </c>
    </row>
    <row r="1252" spans="1:17" x14ac:dyDescent="0.25">
      <c r="A1252">
        <v>568</v>
      </c>
      <c r="B1252">
        <v>77</v>
      </c>
      <c r="D1252">
        <v>322</v>
      </c>
      <c r="E1252">
        <v>477</v>
      </c>
      <c r="J1252">
        <v>232</v>
      </c>
      <c r="K1252">
        <v>39</v>
      </c>
      <c r="P1252">
        <v>324</v>
      </c>
      <c r="Q1252">
        <v>316</v>
      </c>
    </row>
    <row r="1253" spans="1:17" x14ac:dyDescent="0.25">
      <c r="A1253">
        <v>568</v>
      </c>
      <c r="B1253">
        <v>148</v>
      </c>
      <c r="D1253">
        <v>323</v>
      </c>
      <c r="E1253">
        <v>351</v>
      </c>
      <c r="J1253">
        <v>232</v>
      </c>
      <c r="K1253">
        <v>116</v>
      </c>
      <c r="P1253">
        <v>324</v>
      </c>
      <c r="Q1253">
        <v>317</v>
      </c>
    </row>
    <row r="1254" spans="1:17" x14ac:dyDescent="0.25">
      <c r="A1254">
        <v>569</v>
      </c>
      <c r="B1254">
        <v>78</v>
      </c>
      <c r="D1254">
        <v>323</v>
      </c>
      <c r="E1254">
        <v>352</v>
      </c>
      <c r="J1254">
        <v>232</v>
      </c>
      <c r="K1254">
        <v>146</v>
      </c>
      <c r="P1254">
        <v>324</v>
      </c>
      <c r="Q1254">
        <v>318</v>
      </c>
    </row>
    <row r="1255" spans="1:17" x14ac:dyDescent="0.25">
      <c r="A1255">
        <v>569</v>
      </c>
      <c r="B1255">
        <v>102</v>
      </c>
      <c r="D1255">
        <v>323</v>
      </c>
      <c r="E1255">
        <v>574</v>
      </c>
      <c r="J1255">
        <v>232</v>
      </c>
      <c r="K1255">
        <v>89</v>
      </c>
      <c r="P1255">
        <v>324</v>
      </c>
      <c r="Q1255">
        <v>319</v>
      </c>
    </row>
    <row r="1256" spans="1:17" x14ac:dyDescent="0.25">
      <c r="A1256">
        <v>569</v>
      </c>
      <c r="B1256">
        <v>77</v>
      </c>
      <c r="D1256">
        <v>324</v>
      </c>
      <c r="E1256">
        <v>575</v>
      </c>
      <c r="J1256">
        <v>233</v>
      </c>
      <c r="K1256">
        <v>39</v>
      </c>
      <c r="P1256">
        <v>325</v>
      </c>
      <c r="Q1256">
        <v>210</v>
      </c>
    </row>
    <row r="1257" spans="1:17" x14ac:dyDescent="0.25">
      <c r="A1257">
        <v>569</v>
      </c>
      <c r="B1257">
        <v>148</v>
      </c>
      <c r="D1257">
        <v>325</v>
      </c>
      <c r="E1257">
        <v>354</v>
      </c>
      <c r="J1257">
        <v>233</v>
      </c>
      <c r="K1257">
        <v>116</v>
      </c>
      <c r="P1257">
        <v>325</v>
      </c>
      <c r="Q1257">
        <v>323</v>
      </c>
    </row>
    <row r="1258" spans="1:17" x14ac:dyDescent="0.25">
      <c r="A1258">
        <v>570</v>
      </c>
      <c r="B1258">
        <v>78</v>
      </c>
      <c r="D1258">
        <v>325</v>
      </c>
      <c r="E1258">
        <v>355</v>
      </c>
      <c r="J1258">
        <v>233</v>
      </c>
      <c r="K1258">
        <v>153</v>
      </c>
      <c r="P1258">
        <v>325</v>
      </c>
      <c r="Q1258">
        <v>324</v>
      </c>
    </row>
    <row r="1259" spans="1:17" x14ac:dyDescent="0.25">
      <c r="A1259">
        <v>570</v>
      </c>
      <c r="B1259">
        <v>102</v>
      </c>
      <c r="D1259">
        <v>325</v>
      </c>
      <c r="E1259">
        <v>410</v>
      </c>
      <c r="J1259">
        <v>233</v>
      </c>
      <c r="K1259">
        <v>43</v>
      </c>
      <c r="P1259">
        <v>326</v>
      </c>
      <c r="Q1259">
        <v>36</v>
      </c>
    </row>
    <row r="1260" spans="1:17" x14ac:dyDescent="0.25">
      <c r="A1260">
        <v>570</v>
      </c>
      <c r="B1260">
        <v>77</v>
      </c>
      <c r="D1260">
        <v>326</v>
      </c>
      <c r="E1260">
        <v>354</v>
      </c>
      <c r="J1260">
        <v>233</v>
      </c>
      <c r="K1260">
        <v>89</v>
      </c>
      <c r="P1260">
        <v>326</v>
      </c>
      <c r="Q1260">
        <v>39</v>
      </c>
    </row>
    <row r="1261" spans="1:17" x14ac:dyDescent="0.25">
      <c r="A1261">
        <v>571</v>
      </c>
      <c r="B1261">
        <v>78</v>
      </c>
      <c r="D1261">
        <v>326</v>
      </c>
      <c r="E1261">
        <v>355</v>
      </c>
      <c r="J1261">
        <v>233</v>
      </c>
      <c r="K1261">
        <v>67</v>
      </c>
      <c r="P1261">
        <v>326</v>
      </c>
      <c r="Q1261">
        <v>210</v>
      </c>
    </row>
    <row r="1262" spans="1:17" x14ac:dyDescent="0.25">
      <c r="A1262">
        <v>571</v>
      </c>
      <c r="B1262">
        <v>102</v>
      </c>
      <c r="D1262">
        <v>326</v>
      </c>
      <c r="E1262">
        <v>410</v>
      </c>
      <c r="J1262">
        <v>234</v>
      </c>
      <c r="K1262">
        <v>39</v>
      </c>
      <c r="P1262">
        <v>326</v>
      </c>
      <c r="Q1262">
        <v>325</v>
      </c>
    </row>
    <row r="1263" spans="1:17" x14ac:dyDescent="0.25">
      <c r="A1263">
        <v>571</v>
      </c>
      <c r="B1263">
        <v>77</v>
      </c>
      <c r="D1263">
        <v>326</v>
      </c>
      <c r="E1263">
        <v>461</v>
      </c>
      <c r="J1263">
        <v>234</v>
      </c>
      <c r="K1263">
        <v>116</v>
      </c>
      <c r="P1263">
        <v>326</v>
      </c>
      <c r="Q1263">
        <v>326</v>
      </c>
    </row>
    <row r="1264" spans="1:17" x14ac:dyDescent="0.25">
      <c r="A1264">
        <v>572</v>
      </c>
      <c r="B1264">
        <v>78</v>
      </c>
      <c r="D1264">
        <v>327</v>
      </c>
      <c r="E1264">
        <v>354</v>
      </c>
      <c r="J1264">
        <v>234</v>
      </c>
      <c r="K1264">
        <v>153</v>
      </c>
      <c r="P1264">
        <v>327</v>
      </c>
      <c r="Q1264">
        <v>36</v>
      </c>
    </row>
    <row r="1265" spans="1:17" x14ac:dyDescent="0.25">
      <c r="A1265">
        <v>572</v>
      </c>
      <c r="B1265">
        <v>6</v>
      </c>
      <c r="D1265">
        <v>327</v>
      </c>
      <c r="E1265">
        <v>355</v>
      </c>
      <c r="J1265">
        <v>234</v>
      </c>
      <c r="K1265">
        <v>43</v>
      </c>
      <c r="P1265">
        <v>327</v>
      </c>
      <c r="Q1265">
        <v>39</v>
      </c>
    </row>
    <row r="1266" spans="1:17" x14ac:dyDescent="0.25">
      <c r="A1266">
        <v>572</v>
      </c>
      <c r="B1266">
        <v>44</v>
      </c>
      <c r="D1266">
        <v>327</v>
      </c>
      <c r="E1266">
        <v>410</v>
      </c>
      <c r="J1266">
        <v>234</v>
      </c>
      <c r="K1266">
        <v>89</v>
      </c>
      <c r="P1266">
        <v>327</v>
      </c>
      <c r="Q1266">
        <v>210</v>
      </c>
    </row>
    <row r="1267" spans="1:17" x14ac:dyDescent="0.25">
      <c r="A1267">
        <v>572</v>
      </c>
      <c r="B1267">
        <v>77</v>
      </c>
      <c r="D1267">
        <v>327</v>
      </c>
      <c r="E1267">
        <v>461</v>
      </c>
      <c r="J1267">
        <v>234</v>
      </c>
      <c r="K1267">
        <v>67</v>
      </c>
      <c r="P1267">
        <v>327</v>
      </c>
      <c r="Q1267">
        <v>325</v>
      </c>
    </row>
    <row r="1268" spans="1:17" x14ac:dyDescent="0.25">
      <c r="A1268">
        <v>573</v>
      </c>
      <c r="B1268">
        <v>78</v>
      </c>
      <c r="D1268">
        <v>328</v>
      </c>
      <c r="E1268">
        <v>354</v>
      </c>
      <c r="J1268">
        <v>235</v>
      </c>
      <c r="K1268">
        <v>39</v>
      </c>
      <c r="P1268">
        <v>327</v>
      </c>
      <c r="Q1268">
        <v>326</v>
      </c>
    </row>
    <row r="1269" spans="1:17" x14ac:dyDescent="0.25">
      <c r="A1269">
        <v>573</v>
      </c>
      <c r="B1269">
        <v>102</v>
      </c>
      <c r="D1269">
        <v>328</v>
      </c>
      <c r="E1269">
        <v>355</v>
      </c>
      <c r="J1269">
        <v>235</v>
      </c>
      <c r="K1269">
        <v>116</v>
      </c>
      <c r="P1269">
        <v>328</v>
      </c>
      <c r="Q1269">
        <v>36</v>
      </c>
    </row>
    <row r="1270" spans="1:17" x14ac:dyDescent="0.25">
      <c r="A1270">
        <v>573</v>
      </c>
      <c r="B1270">
        <v>77</v>
      </c>
      <c r="D1270">
        <v>328</v>
      </c>
      <c r="E1270">
        <v>410</v>
      </c>
      <c r="J1270">
        <v>235</v>
      </c>
      <c r="K1270">
        <v>153</v>
      </c>
      <c r="P1270">
        <v>328</v>
      </c>
      <c r="Q1270">
        <v>39</v>
      </c>
    </row>
    <row r="1271" spans="1:17" x14ac:dyDescent="0.25">
      <c r="A1271">
        <v>574</v>
      </c>
      <c r="B1271">
        <v>78</v>
      </c>
      <c r="D1271">
        <v>328</v>
      </c>
      <c r="E1271">
        <v>461</v>
      </c>
      <c r="J1271">
        <v>235</v>
      </c>
      <c r="K1271">
        <v>43</v>
      </c>
      <c r="P1271">
        <v>328</v>
      </c>
      <c r="Q1271">
        <v>210</v>
      </c>
    </row>
    <row r="1272" spans="1:17" x14ac:dyDescent="0.25">
      <c r="A1272">
        <v>574</v>
      </c>
      <c r="B1272">
        <v>102</v>
      </c>
      <c r="D1272">
        <v>329</v>
      </c>
      <c r="E1272">
        <v>170</v>
      </c>
      <c r="J1272">
        <v>235</v>
      </c>
      <c r="K1272">
        <v>89</v>
      </c>
      <c r="P1272">
        <v>328</v>
      </c>
      <c r="Q1272">
        <v>325</v>
      </c>
    </row>
    <row r="1273" spans="1:17" x14ac:dyDescent="0.25">
      <c r="A1273">
        <v>574</v>
      </c>
      <c r="B1273">
        <v>77</v>
      </c>
      <c r="D1273">
        <v>329</v>
      </c>
      <c r="E1273">
        <v>171</v>
      </c>
      <c r="J1273">
        <v>235</v>
      </c>
      <c r="K1273">
        <v>67</v>
      </c>
      <c r="P1273">
        <v>328</v>
      </c>
      <c r="Q1273">
        <v>326</v>
      </c>
    </row>
    <row r="1274" spans="1:17" x14ac:dyDescent="0.25">
      <c r="A1274">
        <v>575</v>
      </c>
      <c r="B1274">
        <v>78</v>
      </c>
      <c r="D1274">
        <v>329</v>
      </c>
      <c r="E1274">
        <v>460</v>
      </c>
      <c r="J1274">
        <v>236</v>
      </c>
      <c r="K1274">
        <v>39</v>
      </c>
      <c r="P1274">
        <v>329</v>
      </c>
      <c r="Q1274">
        <v>210</v>
      </c>
    </row>
    <row r="1275" spans="1:17" x14ac:dyDescent="0.25">
      <c r="A1275">
        <v>575</v>
      </c>
      <c r="B1275">
        <v>102</v>
      </c>
      <c r="D1275">
        <v>329</v>
      </c>
      <c r="E1275">
        <v>461</v>
      </c>
      <c r="J1275">
        <v>236</v>
      </c>
      <c r="K1275">
        <v>153</v>
      </c>
      <c r="P1275">
        <v>329</v>
      </c>
      <c r="Q1275">
        <v>321</v>
      </c>
    </row>
    <row r="1276" spans="1:17" x14ac:dyDescent="0.25">
      <c r="A1276">
        <v>575</v>
      </c>
      <c r="B1276">
        <v>5</v>
      </c>
      <c r="D1276">
        <v>330</v>
      </c>
      <c r="E1276">
        <v>213</v>
      </c>
      <c r="J1276">
        <v>236</v>
      </c>
      <c r="K1276">
        <v>89</v>
      </c>
      <c r="P1276">
        <v>329</v>
      </c>
      <c r="Q1276">
        <v>322</v>
      </c>
    </row>
    <row r="1277" spans="1:17" x14ac:dyDescent="0.25">
      <c r="A1277">
        <v>575</v>
      </c>
      <c r="B1277">
        <v>77</v>
      </c>
      <c r="D1277">
        <v>330</v>
      </c>
      <c r="E1277">
        <v>418</v>
      </c>
      <c r="J1277">
        <v>237</v>
      </c>
      <c r="K1277">
        <v>39</v>
      </c>
      <c r="P1277">
        <v>329</v>
      </c>
      <c r="Q1277">
        <v>334</v>
      </c>
    </row>
    <row r="1278" spans="1:17" x14ac:dyDescent="0.25">
      <c r="A1278">
        <v>575</v>
      </c>
      <c r="B1278">
        <v>104</v>
      </c>
      <c r="D1278">
        <v>331</v>
      </c>
      <c r="E1278">
        <v>214</v>
      </c>
      <c r="J1278">
        <v>237</v>
      </c>
      <c r="K1278">
        <v>153</v>
      </c>
      <c r="P1278">
        <v>330</v>
      </c>
      <c r="Q1278">
        <v>210</v>
      </c>
    </row>
    <row r="1279" spans="1:17" x14ac:dyDescent="0.25">
      <c r="A1279">
        <v>576</v>
      </c>
      <c r="B1279">
        <v>78</v>
      </c>
      <c r="D1279">
        <v>331</v>
      </c>
      <c r="E1279">
        <v>419</v>
      </c>
      <c r="J1279">
        <v>237</v>
      </c>
      <c r="K1279">
        <v>89</v>
      </c>
      <c r="P1279">
        <v>330</v>
      </c>
      <c r="Q1279">
        <v>300</v>
      </c>
    </row>
    <row r="1280" spans="1:17" x14ac:dyDescent="0.25">
      <c r="A1280">
        <v>576</v>
      </c>
      <c r="B1280">
        <v>26</v>
      </c>
      <c r="D1280">
        <v>332</v>
      </c>
      <c r="E1280">
        <v>215</v>
      </c>
      <c r="J1280">
        <v>238</v>
      </c>
      <c r="K1280">
        <v>39</v>
      </c>
      <c r="P1280">
        <v>330</v>
      </c>
      <c r="Q1280">
        <v>301</v>
      </c>
    </row>
    <row r="1281" spans="1:17" x14ac:dyDescent="0.25">
      <c r="A1281">
        <v>576</v>
      </c>
      <c r="B1281">
        <v>30</v>
      </c>
      <c r="D1281">
        <v>332</v>
      </c>
      <c r="E1281">
        <v>420</v>
      </c>
      <c r="J1281">
        <v>238</v>
      </c>
      <c r="K1281">
        <v>153</v>
      </c>
      <c r="P1281">
        <v>330</v>
      </c>
      <c r="Q1281">
        <v>302</v>
      </c>
    </row>
    <row r="1282" spans="1:17" x14ac:dyDescent="0.25">
      <c r="A1282">
        <v>576</v>
      </c>
      <c r="B1282">
        <v>77</v>
      </c>
      <c r="D1282">
        <v>333</v>
      </c>
      <c r="E1282">
        <v>213</v>
      </c>
      <c r="J1282">
        <v>238</v>
      </c>
      <c r="K1282">
        <v>89</v>
      </c>
      <c r="P1282">
        <v>331</v>
      </c>
      <c r="Q1282">
        <v>210</v>
      </c>
    </row>
    <row r="1283" spans="1:17" x14ac:dyDescent="0.25">
      <c r="A1283">
        <v>576</v>
      </c>
      <c r="B1283">
        <v>99</v>
      </c>
      <c r="D1283">
        <v>333</v>
      </c>
      <c r="E1283">
        <v>418</v>
      </c>
      <c r="J1283">
        <v>239</v>
      </c>
      <c r="K1283">
        <v>39</v>
      </c>
      <c r="P1283">
        <v>331</v>
      </c>
      <c r="Q1283">
        <v>300</v>
      </c>
    </row>
    <row r="1284" spans="1:17" x14ac:dyDescent="0.25">
      <c r="A1284">
        <v>576</v>
      </c>
      <c r="B1284">
        <v>128</v>
      </c>
      <c r="D1284">
        <v>334</v>
      </c>
      <c r="E1284">
        <v>214</v>
      </c>
      <c r="J1284">
        <v>239</v>
      </c>
      <c r="K1284">
        <v>116</v>
      </c>
      <c r="P1284">
        <v>332</v>
      </c>
      <c r="Q1284">
        <v>210</v>
      </c>
    </row>
    <row r="1285" spans="1:17" x14ac:dyDescent="0.25">
      <c r="A1285">
        <v>577</v>
      </c>
      <c r="B1285">
        <v>78</v>
      </c>
      <c r="D1285">
        <v>334</v>
      </c>
      <c r="E1285">
        <v>419</v>
      </c>
      <c r="J1285">
        <v>239</v>
      </c>
      <c r="K1285">
        <v>153</v>
      </c>
      <c r="P1285">
        <v>332</v>
      </c>
      <c r="Q1285">
        <v>300</v>
      </c>
    </row>
    <row r="1286" spans="1:17" x14ac:dyDescent="0.25">
      <c r="A1286">
        <v>577</v>
      </c>
      <c r="B1286">
        <v>77</v>
      </c>
      <c r="D1286">
        <v>335</v>
      </c>
      <c r="E1286">
        <v>215</v>
      </c>
      <c r="J1286">
        <v>239</v>
      </c>
      <c r="K1286">
        <v>43</v>
      </c>
      <c r="P1286">
        <v>333</v>
      </c>
      <c r="Q1286">
        <v>210</v>
      </c>
    </row>
    <row r="1287" spans="1:17" x14ac:dyDescent="0.25">
      <c r="A1287">
        <v>578</v>
      </c>
      <c r="B1287">
        <v>78</v>
      </c>
      <c r="D1287">
        <v>335</v>
      </c>
      <c r="E1287">
        <v>420</v>
      </c>
      <c r="J1287">
        <v>239</v>
      </c>
      <c r="K1287">
        <v>3</v>
      </c>
      <c r="P1287">
        <v>333</v>
      </c>
      <c r="Q1287">
        <v>300</v>
      </c>
    </row>
    <row r="1288" spans="1:17" x14ac:dyDescent="0.25">
      <c r="A1288">
        <v>578</v>
      </c>
      <c r="B1288">
        <v>77</v>
      </c>
      <c r="D1288">
        <v>336</v>
      </c>
      <c r="E1288">
        <v>213</v>
      </c>
      <c r="J1288">
        <v>239</v>
      </c>
      <c r="K1288">
        <v>89</v>
      </c>
      <c r="P1288">
        <v>333</v>
      </c>
      <c r="Q1288">
        <v>301</v>
      </c>
    </row>
    <row r="1289" spans="1:17" x14ac:dyDescent="0.25">
      <c r="A1289">
        <v>579</v>
      </c>
      <c r="B1289">
        <v>78</v>
      </c>
      <c r="D1289">
        <v>336</v>
      </c>
      <c r="E1289">
        <v>418</v>
      </c>
      <c r="J1289">
        <v>239</v>
      </c>
      <c r="K1289">
        <v>125</v>
      </c>
      <c r="P1289">
        <v>333</v>
      </c>
      <c r="Q1289">
        <v>302</v>
      </c>
    </row>
    <row r="1290" spans="1:17" x14ac:dyDescent="0.25">
      <c r="A1290">
        <v>579</v>
      </c>
      <c r="B1290">
        <v>102</v>
      </c>
      <c r="D1290">
        <v>337</v>
      </c>
      <c r="E1290">
        <v>214</v>
      </c>
      <c r="J1290">
        <v>240</v>
      </c>
      <c r="K1290">
        <v>39</v>
      </c>
      <c r="P1290">
        <v>334</v>
      </c>
      <c r="Q1290">
        <v>210</v>
      </c>
    </row>
    <row r="1291" spans="1:17" x14ac:dyDescent="0.25">
      <c r="A1291">
        <v>579</v>
      </c>
      <c r="B1291">
        <v>77</v>
      </c>
      <c r="D1291">
        <v>337</v>
      </c>
      <c r="E1291">
        <v>419</v>
      </c>
      <c r="J1291">
        <v>240</v>
      </c>
      <c r="K1291">
        <v>116</v>
      </c>
      <c r="P1291">
        <v>334</v>
      </c>
      <c r="Q1291">
        <v>300</v>
      </c>
    </row>
    <row r="1292" spans="1:17" x14ac:dyDescent="0.25">
      <c r="A1292">
        <v>580</v>
      </c>
      <c r="B1292">
        <v>78</v>
      </c>
      <c r="D1292">
        <v>338</v>
      </c>
      <c r="E1292">
        <v>215</v>
      </c>
      <c r="J1292">
        <v>240</v>
      </c>
      <c r="K1292">
        <v>153</v>
      </c>
      <c r="P1292">
        <v>335</v>
      </c>
      <c r="Q1292">
        <v>210</v>
      </c>
    </row>
    <row r="1293" spans="1:17" x14ac:dyDescent="0.25">
      <c r="A1293">
        <v>580</v>
      </c>
      <c r="B1293">
        <v>102</v>
      </c>
      <c r="D1293">
        <v>338</v>
      </c>
      <c r="E1293">
        <v>420</v>
      </c>
      <c r="J1293">
        <v>240</v>
      </c>
      <c r="K1293">
        <v>43</v>
      </c>
      <c r="P1293">
        <v>335</v>
      </c>
      <c r="Q1293">
        <v>300</v>
      </c>
    </row>
    <row r="1294" spans="1:17" x14ac:dyDescent="0.25">
      <c r="A1294">
        <v>580</v>
      </c>
      <c r="B1294">
        <v>77</v>
      </c>
      <c r="D1294">
        <v>339</v>
      </c>
      <c r="E1294">
        <v>172</v>
      </c>
      <c r="J1294">
        <v>240</v>
      </c>
      <c r="K1294">
        <v>3</v>
      </c>
      <c r="P1294">
        <v>336</v>
      </c>
      <c r="Q1294">
        <v>210</v>
      </c>
    </row>
    <row r="1295" spans="1:17" x14ac:dyDescent="0.25">
      <c r="A1295">
        <v>581</v>
      </c>
      <c r="B1295">
        <v>78</v>
      </c>
      <c r="D1295">
        <v>339</v>
      </c>
      <c r="E1295">
        <v>460</v>
      </c>
      <c r="J1295">
        <v>240</v>
      </c>
      <c r="K1295">
        <v>89</v>
      </c>
      <c r="P1295">
        <v>336</v>
      </c>
      <c r="Q1295">
        <v>300</v>
      </c>
    </row>
    <row r="1296" spans="1:17" x14ac:dyDescent="0.25">
      <c r="A1296">
        <v>581</v>
      </c>
      <c r="B1296">
        <v>102</v>
      </c>
      <c r="D1296">
        <v>340</v>
      </c>
      <c r="E1296">
        <v>461</v>
      </c>
      <c r="J1296">
        <v>240</v>
      </c>
      <c r="K1296">
        <v>125</v>
      </c>
      <c r="P1296">
        <v>336</v>
      </c>
      <c r="Q1296">
        <v>301</v>
      </c>
    </row>
    <row r="1297" spans="1:17" x14ac:dyDescent="0.25">
      <c r="A1297">
        <v>581</v>
      </c>
      <c r="B1297">
        <v>77</v>
      </c>
      <c r="D1297">
        <v>341</v>
      </c>
      <c r="E1297">
        <v>473</v>
      </c>
      <c r="J1297">
        <v>241</v>
      </c>
      <c r="K1297">
        <v>39</v>
      </c>
      <c r="P1297">
        <v>336</v>
      </c>
      <c r="Q1297">
        <v>302</v>
      </c>
    </row>
    <row r="1298" spans="1:17" x14ac:dyDescent="0.25">
      <c r="A1298">
        <v>581</v>
      </c>
      <c r="B1298">
        <v>99</v>
      </c>
      <c r="D1298">
        <v>342</v>
      </c>
      <c r="E1298">
        <v>170</v>
      </c>
      <c r="J1298">
        <v>241</v>
      </c>
      <c r="K1298">
        <v>116</v>
      </c>
      <c r="P1298">
        <v>337</v>
      </c>
      <c r="Q1298">
        <v>210</v>
      </c>
    </row>
    <row r="1299" spans="1:17" x14ac:dyDescent="0.25">
      <c r="A1299">
        <v>582</v>
      </c>
      <c r="B1299">
        <v>78</v>
      </c>
      <c r="D1299">
        <v>342</v>
      </c>
      <c r="E1299">
        <v>171</v>
      </c>
      <c r="J1299">
        <v>241</v>
      </c>
      <c r="K1299">
        <v>153</v>
      </c>
      <c r="P1299">
        <v>337</v>
      </c>
      <c r="Q1299">
        <v>300</v>
      </c>
    </row>
    <row r="1300" spans="1:17" x14ac:dyDescent="0.25">
      <c r="A1300">
        <v>582</v>
      </c>
      <c r="B1300">
        <v>102</v>
      </c>
      <c r="D1300">
        <v>342</v>
      </c>
      <c r="E1300">
        <v>460</v>
      </c>
      <c r="J1300">
        <v>241</v>
      </c>
      <c r="K1300">
        <v>43</v>
      </c>
      <c r="P1300">
        <v>338</v>
      </c>
      <c r="Q1300">
        <v>210</v>
      </c>
    </row>
    <row r="1301" spans="1:17" x14ac:dyDescent="0.25">
      <c r="A1301">
        <v>582</v>
      </c>
      <c r="B1301">
        <v>30</v>
      </c>
      <c r="D1301">
        <v>342</v>
      </c>
      <c r="E1301">
        <v>461</v>
      </c>
      <c r="J1301">
        <v>241</v>
      </c>
      <c r="K1301">
        <v>3</v>
      </c>
      <c r="P1301">
        <v>338</v>
      </c>
      <c r="Q1301">
        <v>300</v>
      </c>
    </row>
    <row r="1302" spans="1:17" x14ac:dyDescent="0.25">
      <c r="A1302">
        <v>582</v>
      </c>
      <c r="B1302">
        <v>77</v>
      </c>
      <c r="D1302">
        <v>343</v>
      </c>
      <c r="E1302">
        <v>170</v>
      </c>
      <c r="J1302">
        <v>241</v>
      </c>
      <c r="K1302">
        <v>89</v>
      </c>
      <c r="P1302">
        <v>339</v>
      </c>
      <c r="Q1302">
        <v>210</v>
      </c>
    </row>
    <row r="1303" spans="1:17" x14ac:dyDescent="0.25">
      <c r="A1303">
        <v>583</v>
      </c>
      <c r="B1303">
        <v>78</v>
      </c>
      <c r="D1303">
        <v>343</v>
      </c>
      <c r="E1303">
        <v>171</v>
      </c>
      <c r="J1303">
        <v>241</v>
      </c>
      <c r="K1303">
        <v>125</v>
      </c>
      <c r="P1303">
        <v>339</v>
      </c>
      <c r="Q1303">
        <v>321</v>
      </c>
    </row>
    <row r="1304" spans="1:17" x14ac:dyDescent="0.25">
      <c r="A1304">
        <v>583</v>
      </c>
      <c r="B1304">
        <v>102</v>
      </c>
      <c r="D1304">
        <v>343</v>
      </c>
      <c r="E1304">
        <v>460</v>
      </c>
      <c r="J1304">
        <v>242</v>
      </c>
      <c r="K1304">
        <v>39</v>
      </c>
      <c r="P1304">
        <v>339</v>
      </c>
      <c r="Q1304">
        <v>332</v>
      </c>
    </row>
    <row r="1305" spans="1:17" x14ac:dyDescent="0.25">
      <c r="A1305">
        <v>583</v>
      </c>
      <c r="B1305">
        <v>5</v>
      </c>
      <c r="D1305">
        <v>343</v>
      </c>
      <c r="E1305">
        <v>461</v>
      </c>
      <c r="J1305">
        <v>242</v>
      </c>
      <c r="K1305">
        <v>50</v>
      </c>
      <c r="P1305">
        <v>340</v>
      </c>
      <c r="Q1305">
        <v>210</v>
      </c>
    </row>
    <row r="1306" spans="1:17" x14ac:dyDescent="0.25">
      <c r="A1306">
        <v>583</v>
      </c>
      <c r="B1306">
        <v>77</v>
      </c>
      <c r="D1306">
        <v>344</v>
      </c>
      <c r="E1306">
        <v>170</v>
      </c>
      <c r="J1306">
        <v>242</v>
      </c>
      <c r="K1306">
        <v>62</v>
      </c>
      <c r="P1306">
        <v>340</v>
      </c>
      <c r="Q1306">
        <v>333</v>
      </c>
    </row>
    <row r="1307" spans="1:17" x14ac:dyDescent="0.25">
      <c r="A1307">
        <v>584</v>
      </c>
      <c r="B1307">
        <v>78</v>
      </c>
      <c r="D1307">
        <v>344</v>
      </c>
      <c r="E1307">
        <v>171</v>
      </c>
      <c r="J1307">
        <v>242</v>
      </c>
      <c r="K1307">
        <v>40</v>
      </c>
      <c r="P1307">
        <v>341</v>
      </c>
      <c r="Q1307">
        <v>210</v>
      </c>
    </row>
    <row r="1308" spans="1:17" x14ac:dyDescent="0.25">
      <c r="A1308">
        <v>584</v>
      </c>
      <c r="B1308">
        <v>77</v>
      </c>
      <c r="D1308">
        <v>344</v>
      </c>
      <c r="E1308">
        <v>460</v>
      </c>
      <c r="J1308">
        <v>242</v>
      </c>
      <c r="K1308">
        <v>43</v>
      </c>
      <c r="P1308">
        <v>341</v>
      </c>
      <c r="Q1308">
        <v>305</v>
      </c>
    </row>
    <row r="1309" spans="1:17" x14ac:dyDescent="0.25">
      <c r="A1309">
        <v>585</v>
      </c>
      <c r="B1309">
        <v>78</v>
      </c>
      <c r="D1309">
        <v>344</v>
      </c>
      <c r="E1309">
        <v>461</v>
      </c>
      <c r="J1309">
        <v>242</v>
      </c>
      <c r="K1309">
        <v>3</v>
      </c>
      <c r="P1309">
        <v>342</v>
      </c>
      <c r="Q1309">
        <v>37</v>
      </c>
    </row>
    <row r="1310" spans="1:17" x14ac:dyDescent="0.25">
      <c r="A1310">
        <v>585</v>
      </c>
      <c r="B1310">
        <v>77</v>
      </c>
      <c r="D1310">
        <v>345</v>
      </c>
      <c r="E1310">
        <v>207</v>
      </c>
      <c r="J1310">
        <v>242</v>
      </c>
      <c r="K1310">
        <v>17</v>
      </c>
      <c r="P1310">
        <v>342</v>
      </c>
      <c r="Q1310">
        <v>40</v>
      </c>
    </row>
    <row r="1311" spans="1:17" x14ac:dyDescent="0.25">
      <c r="A1311">
        <v>585</v>
      </c>
      <c r="B1311">
        <v>117</v>
      </c>
      <c r="D1311">
        <v>345</v>
      </c>
      <c r="E1311">
        <v>208</v>
      </c>
      <c r="J1311">
        <v>242</v>
      </c>
      <c r="K1311">
        <v>67</v>
      </c>
      <c r="P1311">
        <v>342</v>
      </c>
      <c r="Q1311">
        <v>210</v>
      </c>
    </row>
    <row r="1312" spans="1:17" x14ac:dyDescent="0.25">
      <c r="A1312">
        <v>586</v>
      </c>
      <c r="B1312">
        <v>78</v>
      </c>
      <c r="D1312">
        <v>345</v>
      </c>
      <c r="E1312">
        <v>356</v>
      </c>
      <c r="J1312">
        <v>242</v>
      </c>
      <c r="K1312">
        <v>75</v>
      </c>
      <c r="P1312">
        <v>342</v>
      </c>
      <c r="Q1312">
        <v>321</v>
      </c>
    </row>
    <row r="1313" spans="1:17" x14ac:dyDescent="0.25">
      <c r="A1313">
        <v>586</v>
      </c>
      <c r="B1313">
        <v>77</v>
      </c>
      <c r="D1313">
        <v>345</v>
      </c>
      <c r="E1313">
        <v>485</v>
      </c>
      <c r="J1313">
        <v>242</v>
      </c>
      <c r="K1313">
        <v>85</v>
      </c>
      <c r="P1313">
        <v>342</v>
      </c>
      <c r="Q1313">
        <v>334</v>
      </c>
    </row>
    <row r="1314" spans="1:17" x14ac:dyDescent="0.25">
      <c r="A1314">
        <v>587</v>
      </c>
      <c r="B1314">
        <v>78</v>
      </c>
      <c r="D1314">
        <v>345</v>
      </c>
      <c r="E1314">
        <v>471</v>
      </c>
      <c r="J1314">
        <v>242</v>
      </c>
      <c r="K1314">
        <v>104</v>
      </c>
      <c r="P1314">
        <v>343</v>
      </c>
      <c r="Q1314">
        <v>37</v>
      </c>
    </row>
    <row r="1315" spans="1:17" x14ac:dyDescent="0.25">
      <c r="A1315">
        <v>587</v>
      </c>
      <c r="B1315">
        <v>44</v>
      </c>
      <c r="D1315">
        <v>346</v>
      </c>
      <c r="E1315">
        <v>207</v>
      </c>
      <c r="J1315">
        <v>242</v>
      </c>
      <c r="K1315">
        <v>111</v>
      </c>
      <c r="P1315">
        <v>343</v>
      </c>
      <c r="Q1315">
        <v>40</v>
      </c>
    </row>
    <row r="1316" spans="1:17" x14ac:dyDescent="0.25">
      <c r="A1316">
        <v>587</v>
      </c>
      <c r="B1316">
        <v>77</v>
      </c>
      <c r="D1316">
        <v>346</v>
      </c>
      <c r="E1316">
        <v>208</v>
      </c>
      <c r="J1316">
        <v>243</v>
      </c>
      <c r="K1316">
        <v>39</v>
      </c>
      <c r="P1316">
        <v>343</v>
      </c>
      <c r="Q1316">
        <v>210</v>
      </c>
    </row>
    <row r="1317" spans="1:17" x14ac:dyDescent="0.25">
      <c r="A1317">
        <v>587</v>
      </c>
      <c r="B1317">
        <v>96</v>
      </c>
      <c r="D1317">
        <v>346</v>
      </c>
      <c r="E1317">
        <v>356</v>
      </c>
      <c r="J1317">
        <v>243</v>
      </c>
      <c r="K1317">
        <v>50</v>
      </c>
      <c r="P1317">
        <v>343</v>
      </c>
      <c r="Q1317">
        <v>321</v>
      </c>
    </row>
    <row r="1318" spans="1:17" x14ac:dyDescent="0.25">
      <c r="A1318">
        <v>588</v>
      </c>
      <c r="B1318">
        <v>78</v>
      </c>
      <c r="D1318">
        <v>346</v>
      </c>
      <c r="E1318">
        <v>485</v>
      </c>
      <c r="J1318">
        <v>243</v>
      </c>
      <c r="K1318">
        <v>62</v>
      </c>
      <c r="P1318">
        <v>343</v>
      </c>
      <c r="Q1318">
        <v>334</v>
      </c>
    </row>
    <row r="1319" spans="1:17" x14ac:dyDescent="0.25">
      <c r="A1319">
        <v>588</v>
      </c>
      <c r="B1319">
        <v>30</v>
      </c>
      <c r="D1319">
        <v>346</v>
      </c>
      <c r="E1319">
        <v>471</v>
      </c>
      <c r="J1319">
        <v>243</v>
      </c>
      <c r="K1319">
        <v>40</v>
      </c>
      <c r="P1319">
        <v>344</v>
      </c>
      <c r="Q1319">
        <v>37</v>
      </c>
    </row>
    <row r="1320" spans="1:17" x14ac:dyDescent="0.25">
      <c r="A1320">
        <v>588</v>
      </c>
      <c r="B1320">
        <v>77</v>
      </c>
      <c r="D1320">
        <v>347</v>
      </c>
      <c r="E1320">
        <v>207</v>
      </c>
      <c r="J1320">
        <v>243</v>
      </c>
      <c r="K1320">
        <v>43</v>
      </c>
      <c r="P1320">
        <v>344</v>
      </c>
      <c r="Q1320">
        <v>40</v>
      </c>
    </row>
    <row r="1321" spans="1:17" x14ac:dyDescent="0.25">
      <c r="A1321">
        <v>588</v>
      </c>
      <c r="B1321">
        <v>148</v>
      </c>
      <c r="D1321">
        <v>347</v>
      </c>
      <c r="E1321">
        <v>208</v>
      </c>
      <c r="J1321">
        <v>243</v>
      </c>
      <c r="K1321">
        <v>3</v>
      </c>
      <c r="P1321">
        <v>344</v>
      </c>
      <c r="Q1321">
        <v>210</v>
      </c>
    </row>
    <row r="1322" spans="1:17" x14ac:dyDescent="0.25">
      <c r="A1322">
        <v>589</v>
      </c>
      <c r="B1322">
        <v>78</v>
      </c>
      <c r="D1322">
        <v>347</v>
      </c>
      <c r="E1322">
        <v>356</v>
      </c>
      <c r="J1322">
        <v>243</v>
      </c>
      <c r="K1322">
        <v>17</v>
      </c>
      <c r="P1322">
        <v>344</v>
      </c>
      <c r="Q1322">
        <v>321</v>
      </c>
    </row>
    <row r="1323" spans="1:17" x14ac:dyDescent="0.25">
      <c r="A1323">
        <v>589</v>
      </c>
      <c r="B1323">
        <v>77</v>
      </c>
      <c r="D1323">
        <v>347</v>
      </c>
      <c r="E1323">
        <v>485</v>
      </c>
      <c r="J1323">
        <v>243</v>
      </c>
      <c r="K1323">
        <v>67</v>
      </c>
      <c r="P1323">
        <v>344</v>
      </c>
      <c r="Q1323">
        <v>334</v>
      </c>
    </row>
    <row r="1324" spans="1:17" x14ac:dyDescent="0.25">
      <c r="A1324">
        <v>590</v>
      </c>
      <c r="B1324">
        <v>78</v>
      </c>
      <c r="D1324">
        <v>347</v>
      </c>
      <c r="E1324">
        <v>471</v>
      </c>
      <c r="J1324">
        <v>243</v>
      </c>
      <c r="K1324">
        <v>75</v>
      </c>
      <c r="P1324">
        <v>345</v>
      </c>
      <c r="Q1324">
        <v>37</v>
      </c>
    </row>
    <row r="1325" spans="1:17" x14ac:dyDescent="0.25">
      <c r="A1325">
        <v>590</v>
      </c>
      <c r="B1325">
        <v>5</v>
      </c>
      <c r="D1325">
        <v>348</v>
      </c>
      <c r="E1325">
        <v>305</v>
      </c>
      <c r="J1325">
        <v>243</v>
      </c>
      <c r="K1325">
        <v>85</v>
      </c>
      <c r="P1325">
        <v>345</v>
      </c>
      <c r="Q1325">
        <v>40</v>
      </c>
    </row>
    <row r="1326" spans="1:17" x14ac:dyDescent="0.25">
      <c r="A1326">
        <v>590</v>
      </c>
      <c r="B1326">
        <v>77</v>
      </c>
      <c r="D1326">
        <v>348</v>
      </c>
      <c r="E1326">
        <v>306</v>
      </c>
      <c r="J1326">
        <v>243</v>
      </c>
      <c r="K1326">
        <v>104</v>
      </c>
      <c r="P1326">
        <v>345</v>
      </c>
      <c r="Q1326">
        <v>210</v>
      </c>
    </row>
    <row r="1327" spans="1:17" x14ac:dyDescent="0.25">
      <c r="A1327">
        <v>590</v>
      </c>
      <c r="B1327">
        <v>141</v>
      </c>
      <c r="D1327">
        <v>348</v>
      </c>
      <c r="E1327">
        <v>549</v>
      </c>
      <c r="J1327">
        <v>243</v>
      </c>
      <c r="K1327">
        <v>111</v>
      </c>
      <c r="P1327">
        <v>345</v>
      </c>
      <c r="Q1327">
        <v>214</v>
      </c>
    </row>
    <row r="1328" spans="1:17" x14ac:dyDescent="0.25">
      <c r="D1328">
        <v>348</v>
      </c>
      <c r="E1328">
        <v>550</v>
      </c>
      <c r="J1328">
        <v>244</v>
      </c>
      <c r="K1328">
        <v>39</v>
      </c>
      <c r="P1328">
        <v>345</v>
      </c>
      <c r="Q1328">
        <v>215</v>
      </c>
    </row>
    <row r="1329" spans="4:17" x14ac:dyDescent="0.25">
      <c r="D1329">
        <v>349</v>
      </c>
      <c r="E1329">
        <v>307</v>
      </c>
      <c r="J1329">
        <v>244</v>
      </c>
      <c r="K1329">
        <v>50</v>
      </c>
      <c r="P1329">
        <v>345</v>
      </c>
      <c r="Q1329">
        <v>217</v>
      </c>
    </row>
    <row r="1330" spans="4:17" x14ac:dyDescent="0.25">
      <c r="D1330">
        <v>349</v>
      </c>
      <c r="E1330">
        <v>551</v>
      </c>
      <c r="J1330">
        <v>244</v>
      </c>
      <c r="K1330">
        <v>62</v>
      </c>
      <c r="P1330">
        <v>346</v>
      </c>
      <c r="Q1330">
        <v>37</v>
      </c>
    </row>
    <row r="1331" spans="4:17" x14ac:dyDescent="0.25">
      <c r="D1331">
        <v>350</v>
      </c>
      <c r="E1331">
        <v>552</v>
      </c>
      <c r="J1331">
        <v>244</v>
      </c>
      <c r="K1331">
        <v>40</v>
      </c>
      <c r="P1331">
        <v>346</v>
      </c>
      <c r="Q1331">
        <v>40</v>
      </c>
    </row>
    <row r="1332" spans="4:17" x14ac:dyDescent="0.25">
      <c r="D1332">
        <v>350</v>
      </c>
      <c r="E1332">
        <v>308</v>
      </c>
      <c r="J1332">
        <v>244</v>
      </c>
      <c r="K1332">
        <v>43</v>
      </c>
      <c r="P1332">
        <v>346</v>
      </c>
      <c r="Q1332">
        <v>210</v>
      </c>
    </row>
    <row r="1333" spans="4:17" x14ac:dyDescent="0.25">
      <c r="D1333">
        <v>351</v>
      </c>
      <c r="E1333">
        <v>310</v>
      </c>
      <c r="J1333">
        <v>244</v>
      </c>
      <c r="K1333">
        <v>3</v>
      </c>
      <c r="P1333">
        <v>346</v>
      </c>
      <c r="Q1333">
        <v>214</v>
      </c>
    </row>
    <row r="1334" spans="4:17" x14ac:dyDescent="0.25">
      <c r="D1334">
        <v>351</v>
      </c>
      <c r="E1334">
        <v>312</v>
      </c>
      <c r="J1334">
        <v>244</v>
      </c>
      <c r="K1334">
        <v>17</v>
      </c>
      <c r="P1334">
        <v>346</v>
      </c>
      <c r="Q1334">
        <v>215</v>
      </c>
    </row>
    <row r="1335" spans="4:17" x14ac:dyDescent="0.25">
      <c r="D1335">
        <v>351</v>
      </c>
      <c r="E1335">
        <v>311</v>
      </c>
      <c r="J1335">
        <v>244</v>
      </c>
      <c r="K1335">
        <v>67</v>
      </c>
      <c r="P1335">
        <v>346</v>
      </c>
      <c r="Q1335">
        <v>217</v>
      </c>
    </row>
    <row r="1336" spans="4:17" x14ac:dyDescent="0.25">
      <c r="D1336">
        <v>351</v>
      </c>
      <c r="E1336">
        <v>547</v>
      </c>
      <c r="J1336">
        <v>244</v>
      </c>
      <c r="K1336">
        <v>75</v>
      </c>
      <c r="P1336">
        <v>347</v>
      </c>
      <c r="Q1336">
        <v>37</v>
      </c>
    </row>
    <row r="1337" spans="4:17" x14ac:dyDescent="0.25">
      <c r="D1337">
        <v>352</v>
      </c>
      <c r="E1337">
        <v>305</v>
      </c>
      <c r="J1337">
        <v>244</v>
      </c>
      <c r="K1337">
        <v>85</v>
      </c>
      <c r="P1337">
        <v>347</v>
      </c>
      <c r="Q1337">
        <v>40</v>
      </c>
    </row>
    <row r="1338" spans="4:17" x14ac:dyDescent="0.25">
      <c r="D1338">
        <v>352</v>
      </c>
      <c r="E1338">
        <v>306</v>
      </c>
      <c r="J1338">
        <v>244</v>
      </c>
      <c r="K1338">
        <v>104</v>
      </c>
      <c r="P1338">
        <v>347</v>
      </c>
      <c r="Q1338">
        <v>210</v>
      </c>
    </row>
    <row r="1339" spans="4:17" x14ac:dyDescent="0.25">
      <c r="D1339">
        <v>352</v>
      </c>
      <c r="E1339">
        <v>552</v>
      </c>
      <c r="J1339">
        <v>244</v>
      </c>
      <c r="K1339">
        <v>111</v>
      </c>
      <c r="P1339">
        <v>347</v>
      </c>
      <c r="Q1339">
        <v>214</v>
      </c>
    </row>
    <row r="1340" spans="4:17" x14ac:dyDescent="0.25">
      <c r="D1340">
        <v>353</v>
      </c>
      <c r="E1340">
        <v>307</v>
      </c>
      <c r="J1340">
        <v>245</v>
      </c>
      <c r="K1340">
        <v>39</v>
      </c>
      <c r="P1340">
        <v>347</v>
      </c>
      <c r="Q1340">
        <v>215</v>
      </c>
    </row>
    <row r="1341" spans="4:17" x14ac:dyDescent="0.25">
      <c r="D1341">
        <v>353</v>
      </c>
      <c r="E1341">
        <v>551</v>
      </c>
      <c r="J1341">
        <v>245</v>
      </c>
      <c r="K1341">
        <v>50</v>
      </c>
      <c r="P1341">
        <v>347</v>
      </c>
      <c r="Q1341">
        <v>217</v>
      </c>
    </row>
    <row r="1342" spans="4:17" x14ac:dyDescent="0.25">
      <c r="D1342">
        <v>353</v>
      </c>
      <c r="E1342">
        <v>312</v>
      </c>
      <c r="J1342">
        <v>245</v>
      </c>
      <c r="K1342">
        <v>27</v>
      </c>
      <c r="P1342">
        <v>348</v>
      </c>
      <c r="Q1342">
        <v>335</v>
      </c>
    </row>
    <row r="1343" spans="4:17" x14ac:dyDescent="0.25">
      <c r="D1343">
        <v>353</v>
      </c>
      <c r="E1343">
        <v>311</v>
      </c>
      <c r="J1343">
        <v>245</v>
      </c>
      <c r="K1343">
        <v>62</v>
      </c>
      <c r="P1343">
        <v>348</v>
      </c>
      <c r="Q1343">
        <v>336</v>
      </c>
    </row>
    <row r="1344" spans="4:17" x14ac:dyDescent="0.25">
      <c r="D1344">
        <v>354</v>
      </c>
      <c r="E1344">
        <v>307</v>
      </c>
      <c r="J1344">
        <v>245</v>
      </c>
      <c r="K1344">
        <v>40</v>
      </c>
      <c r="P1344">
        <v>349</v>
      </c>
      <c r="Q1344">
        <v>337</v>
      </c>
    </row>
    <row r="1345" spans="4:17" x14ac:dyDescent="0.25">
      <c r="D1345">
        <v>354</v>
      </c>
      <c r="E1345">
        <v>549</v>
      </c>
      <c r="J1345">
        <v>245</v>
      </c>
      <c r="K1345">
        <v>17</v>
      </c>
      <c r="P1345">
        <v>349</v>
      </c>
      <c r="Q1345">
        <v>338</v>
      </c>
    </row>
    <row r="1346" spans="4:17" x14ac:dyDescent="0.25">
      <c r="D1346">
        <v>355</v>
      </c>
      <c r="E1346">
        <v>307</v>
      </c>
      <c r="J1346">
        <v>245</v>
      </c>
      <c r="K1346">
        <v>41</v>
      </c>
      <c r="P1346">
        <v>350</v>
      </c>
      <c r="Q1346">
        <v>337</v>
      </c>
    </row>
    <row r="1347" spans="4:17" x14ac:dyDescent="0.25">
      <c r="D1347">
        <v>355</v>
      </c>
      <c r="E1347">
        <v>551</v>
      </c>
      <c r="J1347">
        <v>245</v>
      </c>
      <c r="K1347">
        <v>75</v>
      </c>
      <c r="P1347">
        <v>350</v>
      </c>
      <c r="Q1347">
        <v>338</v>
      </c>
    </row>
    <row r="1348" spans="4:17" x14ac:dyDescent="0.25">
      <c r="D1348">
        <v>356</v>
      </c>
      <c r="E1348">
        <v>307</v>
      </c>
      <c r="J1348">
        <v>245</v>
      </c>
      <c r="K1348">
        <v>85</v>
      </c>
      <c r="P1348">
        <v>351</v>
      </c>
      <c r="Q1348">
        <v>337</v>
      </c>
    </row>
    <row r="1349" spans="4:17" x14ac:dyDescent="0.25">
      <c r="D1349">
        <v>356</v>
      </c>
      <c r="E1349">
        <v>552</v>
      </c>
      <c r="J1349">
        <v>245</v>
      </c>
      <c r="K1349">
        <v>104</v>
      </c>
      <c r="P1349">
        <v>351</v>
      </c>
      <c r="Q1349">
        <v>339</v>
      </c>
    </row>
    <row r="1350" spans="4:17" x14ac:dyDescent="0.25">
      <c r="D1350">
        <v>357</v>
      </c>
      <c r="E1350">
        <v>313</v>
      </c>
      <c r="J1350">
        <v>246</v>
      </c>
      <c r="K1350">
        <v>39</v>
      </c>
      <c r="P1350">
        <v>352</v>
      </c>
      <c r="Q1350">
        <v>337</v>
      </c>
    </row>
    <row r="1351" spans="4:17" x14ac:dyDescent="0.25">
      <c r="D1351">
        <v>357</v>
      </c>
      <c r="E1351">
        <v>553</v>
      </c>
      <c r="J1351">
        <v>246</v>
      </c>
      <c r="K1351">
        <v>50</v>
      </c>
      <c r="P1351">
        <v>352</v>
      </c>
      <c r="Q1351">
        <v>339</v>
      </c>
    </row>
    <row r="1352" spans="4:17" x14ac:dyDescent="0.25">
      <c r="D1352">
        <v>358</v>
      </c>
      <c r="E1352">
        <v>314</v>
      </c>
      <c r="J1352">
        <v>246</v>
      </c>
      <c r="K1352">
        <v>27</v>
      </c>
      <c r="P1352">
        <v>353</v>
      </c>
      <c r="Q1352">
        <v>337</v>
      </c>
    </row>
    <row r="1353" spans="4:17" x14ac:dyDescent="0.25">
      <c r="D1353">
        <v>358</v>
      </c>
      <c r="E1353">
        <v>315</v>
      </c>
      <c r="J1353">
        <v>246</v>
      </c>
      <c r="K1353">
        <v>62</v>
      </c>
      <c r="P1353">
        <v>353</v>
      </c>
      <c r="Q1353">
        <v>340</v>
      </c>
    </row>
    <row r="1354" spans="4:17" x14ac:dyDescent="0.25">
      <c r="D1354">
        <v>358</v>
      </c>
      <c r="E1354">
        <v>316</v>
      </c>
      <c r="J1354">
        <v>246</v>
      </c>
      <c r="K1354">
        <v>40</v>
      </c>
      <c r="P1354">
        <v>354</v>
      </c>
      <c r="Q1354">
        <v>337</v>
      </c>
    </row>
    <row r="1355" spans="4:17" x14ac:dyDescent="0.25">
      <c r="D1355">
        <v>358</v>
      </c>
      <c r="E1355">
        <v>547</v>
      </c>
      <c r="J1355">
        <v>246</v>
      </c>
      <c r="K1355">
        <v>17</v>
      </c>
      <c r="P1355">
        <v>354</v>
      </c>
      <c r="Q1355">
        <v>340</v>
      </c>
    </row>
    <row r="1356" spans="4:17" x14ac:dyDescent="0.25">
      <c r="D1356">
        <v>359</v>
      </c>
      <c r="E1356">
        <v>317</v>
      </c>
      <c r="J1356">
        <v>246</v>
      </c>
      <c r="K1356">
        <v>41</v>
      </c>
      <c r="P1356">
        <v>355</v>
      </c>
      <c r="Q1356">
        <v>337</v>
      </c>
    </row>
    <row r="1357" spans="4:17" x14ac:dyDescent="0.25">
      <c r="D1357">
        <v>359</v>
      </c>
      <c r="E1357">
        <v>547</v>
      </c>
      <c r="J1357">
        <v>246</v>
      </c>
      <c r="K1357">
        <v>85</v>
      </c>
      <c r="P1357">
        <v>355</v>
      </c>
      <c r="Q1357">
        <v>341</v>
      </c>
    </row>
    <row r="1358" spans="4:17" x14ac:dyDescent="0.25">
      <c r="D1358">
        <v>360</v>
      </c>
      <c r="E1358">
        <v>311</v>
      </c>
      <c r="J1358">
        <v>247</v>
      </c>
      <c r="K1358">
        <v>39</v>
      </c>
      <c r="P1358">
        <v>356</v>
      </c>
      <c r="Q1358">
        <v>337</v>
      </c>
    </row>
    <row r="1359" spans="4:17" x14ac:dyDescent="0.25">
      <c r="D1359">
        <v>360</v>
      </c>
      <c r="E1359">
        <v>547</v>
      </c>
      <c r="J1359">
        <v>247</v>
      </c>
      <c r="K1359">
        <v>50</v>
      </c>
      <c r="P1359">
        <v>356</v>
      </c>
      <c r="Q1359">
        <v>341</v>
      </c>
    </row>
    <row r="1360" spans="4:17" x14ac:dyDescent="0.25">
      <c r="D1360">
        <v>361</v>
      </c>
      <c r="E1360">
        <v>309</v>
      </c>
      <c r="J1360">
        <v>247</v>
      </c>
      <c r="K1360">
        <v>62</v>
      </c>
      <c r="P1360">
        <v>357</v>
      </c>
      <c r="Q1360">
        <v>342</v>
      </c>
    </row>
    <row r="1361" spans="4:17" x14ac:dyDescent="0.25">
      <c r="D1361">
        <v>361</v>
      </c>
      <c r="E1361">
        <v>551</v>
      </c>
      <c r="J1361">
        <v>247</v>
      </c>
      <c r="K1361">
        <v>40</v>
      </c>
      <c r="P1361">
        <v>358</v>
      </c>
      <c r="Q1361">
        <v>342</v>
      </c>
    </row>
    <row r="1362" spans="4:17" x14ac:dyDescent="0.25">
      <c r="D1362">
        <v>362</v>
      </c>
      <c r="E1362">
        <v>309</v>
      </c>
      <c r="J1362">
        <v>247</v>
      </c>
      <c r="K1362">
        <v>41</v>
      </c>
      <c r="P1362">
        <v>359</v>
      </c>
      <c r="Q1362">
        <v>343</v>
      </c>
    </row>
    <row r="1363" spans="4:17" x14ac:dyDescent="0.25">
      <c r="D1363">
        <v>362</v>
      </c>
      <c r="E1363">
        <v>549</v>
      </c>
      <c r="J1363">
        <v>247</v>
      </c>
      <c r="K1363">
        <v>85</v>
      </c>
      <c r="P1363">
        <v>360</v>
      </c>
      <c r="Q1363">
        <v>343</v>
      </c>
    </row>
    <row r="1364" spans="4:17" x14ac:dyDescent="0.25">
      <c r="D1364">
        <v>363</v>
      </c>
      <c r="E1364">
        <v>548</v>
      </c>
      <c r="J1364">
        <v>247</v>
      </c>
      <c r="K1364">
        <v>104</v>
      </c>
      <c r="P1364">
        <v>361</v>
      </c>
      <c r="Q1364">
        <v>344</v>
      </c>
    </row>
    <row r="1365" spans="4:17" x14ac:dyDescent="0.25">
      <c r="D1365">
        <v>363</v>
      </c>
      <c r="E1365">
        <v>311</v>
      </c>
      <c r="J1365">
        <v>248</v>
      </c>
      <c r="K1365">
        <v>39</v>
      </c>
      <c r="P1365">
        <v>362</v>
      </c>
      <c r="Q1365">
        <v>344</v>
      </c>
    </row>
    <row r="1366" spans="4:17" x14ac:dyDescent="0.25">
      <c r="D1366">
        <v>363</v>
      </c>
      <c r="E1366">
        <v>554</v>
      </c>
      <c r="J1366">
        <v>248</v>
      </c>
      <c r="K1366">
        <v>50</v>
      </c>
      <c r="P1366">
        <v>363</v>
      </c>
      <c r="Q1366">
        <v>37</v>
      </c>
    </row>
    <row r="1367" spans="4:17" x14ac:dyDescent="0.25">
      <c r="D1367">
        <v>364</v>
      </c>
      <c r="E1367">
        <v>548</v>
      </c>
      <c r="J1367">
        <v>248</v>
      </c>
      <c r="K1367">
        <v>40</v>
      </c>
      <c r="P1367">
        <v>363</v>
      </c>
      <c r="Q1367">
        <v>40</v>
      </c>
    </row>
    <row r="1368" spans="4:17" x14ac:dyDescent="0.25">
      <c r="D1368">
        <v>364</v>
      </c>
      <c r="E1368">
        <v>311</v>
      </c>
      <c r="J1368">
        <v>248</v>
      </c>
      <c r="K1368">
        <v>41</v>
      </c>
      <c r="P1368">
        <v>363</v>
      </c>
      <c r="Q1368">
        <v>53</v>
      </c>
    </row>
    <row r="1369" spans="4:17" x14ac:dyDescent="0.25">
      <c r="D1369">
        <v>364</v>
      </c>
      <c r="E1369">
        <v>554</v>
      </c>
      <c r="J1369">
        <v>248</v>
      </c>
      <c r="K1369">
        <v>85</v>
      </c>
      <c r="P1369">
        <v>363</v>
      </c>
      <c r="Q1369">
        <v>54</v>
      </c>
    </row>
    <row r="1370" spans="4:17" x14ac:dyDescent="0.25">
      <c r="D1370">
        <v>365</v>
      </c>
      <c r="E1370">
        <v>548</v>
      </c>
      <c r="J1370">
        <v>249</v>
      </c>
      <c r="K1370">
        <v>39</v>
      </c>
      <c r="P1370">
        <v>363</v>
      </c>
      <c r="Q1370">
        <v>345</v>
      </c>
    </row>
    <row r="1371" spans="4:17" x14ac:dyDescent="0.25">
      <c r="D1371">
        <v>365</v>
      </c>
      <c r="E1371">
        <v>311</v>
      </c>
      <c r="J1371">
        <v>249</v>
      </c>
      <c r="K1371">
        <v>50</v>
      </c>
      <c r="P1371">
        <v>363</v>
      </c>
      <c r="Q1371">
        <v>346</v>
      </c>
    </row>
    <row r="1372" spans="4:17" x14ac:dyDescent="0.25">
      <c r="D1372">
        <v>365</v>
      </c>
      <c r="E1372">
        <v>554</v>
      </c>
      <c r="J1372">
        <v>249</v>
      </c>
      <c r="K1372">
        <v>40</v>
      </c>
      <c r="P1372">
        <v>363</v>
      </c>
      <c r="Q1372">
        <v>347</v>
      </c>
    </row>
    <row r="1373" spans="4:17" x14ac:dyDescent="0.25">
      <c r="D1373">
        <v>366</v>
      </c>
      <c r="E1373">
        <v>548</v>
      </c>
      <c r="J1373">
        <v>249</v>
      </c>
      <c r="K1373">
        <v>41</v>
      </c>
      <c r="P1373">
        <v>363</v>
      </c>
      <c r="Q1373">
        <v>348</v>
      </c>
    </row>
    <row r="1374" spans="4:17" x14ac:dyDescent="0.25">
      <c r="D1374">
        <v>366</v>
      </c>
      <c r="E1374">
        <v>311</v>
      </c>
      <c r="J1374">
        <v>249</v>
      </c>
      <c r="K1374">
        <v>85</v>
      </c>
      <c r="P1374">
        <v>364</v>
      </c>
      <c r="Q1374">
        <v>37</v>
      </c>
    </row>
    <row r="1375" spans="4:17" x14ac:dyDescent="0.25">
      <c r="D1375">
        <v>366</v>
      </c>
      <c r="E1375">
        <v>554</v>
      </c>
      <c r="J1375">
        <v>250</v>
      </c>
      <c r="K1375">
        <v>50</v>
      </c>
      <c r="P1375">
        <v>364</v>
      </c>
      <c r="Q1375">
        <v>40</v>
      </c>
    </row>
    <row r="1376" spans="4:17" x14ac:dyDescent="0.25">
      <c r="D1376">
        <v>367</v>
      </c>
      <c r="E1376">
        <v>548</v>
      </c>
      <c r="J1376">
        <v>250</v>
      </c>
      <c r="K1376">
        <v>41</v>
      </c>
      <c r="P1376">
        <v>364</v>
      </c>
      <c r="Q1376">
        <v>53</v>
      </c>
    </row>
    <row r="1377" spans="4:17" x14ac:dyDescent="0.25">
      <c r="D1377">
        <v>367</v>
      </c>
      <c r="E1377">
        <v>311</v>
      </c>
      <c r="J1377">
        <v>250</v>
      </c>
      <c r="K1377">
        <v>85</v>
      </c>
      <c r="P1377">
        <v>364</v>
      </c>
      <c r="Q1377">
        <v>54</v>
      </c>
    </row>
    <row r="1378" spans="4:17" x14ac:dyDescent="0.25">
      <c r="D1378">
        <v>367</v>
      </c>
      <c r="E1378">
        <v>554</v>
      </c>
      <c r="J1378">
        <v>251</v>
      </c>
      <c r="K1378">
        <v>39</v>
      </c>
      <c r="P1378">
        <v>364</v>
      </c>
      <c r="Q1378">
        <v>345</v>
      </c>
    </row>
    <row r="1379" spans="4:17" x14ac:dyDescent="0.25">
      <c r="D1379">
        <v>368</v>
      </c>
      <c r="E1379">
        <v>548</v>
      </c>
      <c r="J1379">
        <v>251</v>
      </c>
      <c r="K1379">
        <v>50</v>
      </c>
      <c r="P1379">
        <v>364</v>
      </c>
      <c r="Q1379">
        <v>346</v>
      </c>
    </row>
    <row r="1380" spans="4:17" x14ac:dyDescent="0.25">
      <c r="D1380">
        <v>368</v>
      </c>
      <c r="E1380">
        <v>311</v>
      </c>
      <c r="J1380">
        <v>251</v>
      </c>
      <c r="K1380">
        <v>62</v>
      </c>
      <c r="P1380">
        <v>364</v>
      </c>
      <c r="Q1380">
        <v>347</v>
      </c>
    </row>
    <row r="1381" spans="4:17" x14ac:dyDescent="0.25">
      <c r="D1381">
        <v>368</v>
      </c>
      <c r="E1381">
        <v>554</v>
      </c>
      <c r="J1381">
        <v>251</v>
      </c>
      <c r="K1381">
        <v>40</v>
      </c>
      <c r="P1381">
        <v>364</v>
      </c>
      <c r="Q1381">
        <v>348</v>
      </c>
    </row>
    <row r="1382" spans="4:17" x14ac:dyDescent="0.25">
      <c r="D1382">
        <v>369</v>
      </c>
      <c r="E1382">
        <v>545</v>
      </c>
      <c r="J1382">
        <v>251</v>
      </c>
      <c r="K1382">
        <v>41</v>
      </c>
      <c r="P1382">
        <v>365</v>
      </c>
      <c r="Q1382">
        <v>37</v>
      </c>
    </row>
    <row r="1383" spans="4:17" x14ac:dyDescent="0.25">
      <c r="D1383">
        <v>369</v>
      </c>
      <c r="E1383">
        <v>297</v>
      </c>
      <c r="J1383">
        <v>251</v>
      </c>
      <c r="K1383">
        <v>85</v>
      </c>
      <c r="P1383">
        <v>365</v>
      </c>
      <c r="Q1383">
        <v>40</v>
      </c>
    </row>
    <row r="1384" spans="4:17" x14ac:dyDescent="0.25">
      <c r="D1384">
        <v>370</v>
      </c>
      <c r="E1384">
        <v>295</v>
      </c>
      <c r="J1384">
        <v>252</v>
      </c>
      <c r="K1384">
        <v>39</v>
      </c>
      <c r="P1384">
        <v>365</v>
      </c>
      <c r="Q1384">
        <v>53</v>
      </c>
    </row>
    <row r="1385" spans="4:17" x14ac:dyDescent="0.25">
      <c r="D1385">
        <v>370</v>
      </c>
      <c r="E1385">
        <v>541</v>
      </c>
      <c r="J1385">
        <v>252</v>
      </c>
      <c r="K1385">
        <v>50</v>
      </c>
      <c r="P1385">
        <v>365</v>
      </c>
      <c r="Q1385">
        <v>54</v>
      </c>
    </row>
    <row r="1386" spans="4:17" x14ac:dyDescent="0.25">
      <c r="D1386">
        <v>371</v>
      </c>
      <c r="E1386">
        <v>295</v>
      </c>
      <c r="J1386">
        <v>252</v>
      </c>
      <c r="K1386">
        <v>62</v>
      </c>
      <c r="P1386">
        <v>365</v>
      </c>
      <c r="Q1386">
        <v>345</v>
      </c>
    </row>
    <row r="1387" spans="4:17" x14ac:dyDescent="0.25">
      <c r="D1387">
        <v>371</v>
      </c>
      <c r="E1387">
        <v>541</v>
      </c>
      <c r="J1387">
        <v>252</v>
      </c>
      <c r="K1387">
        <v>40</v>
      </c>
      <c r="P1387">
        <v>365</v>
      </c>
      <c r="Q1387">
        <v>346</v>
      </c>
    </row>
    <row r="1388" spans="4:17" x14ac:dyDescent="0.25">
      <c r="D1388">
        <v>371</v>
      </c>
      <c r="E1388">
        <v>297</v>
      </c>
      <c r="J1388">
        <v>252</v>
      </c>
      <c r="K1388">
        <v>41</v>
      </c>
      <c r="P1388">
        <v>365</v>
      </c>
      <c r="Q1388">
        <v>347</v>
      </c>
    </row>
    <row r="1389" spans="4:17" x14ac:dyDescent="0.25">
      <c r="D1389">
        <v>372</v>
      </c>
      <c r="E1389">
        <v>279</v>
      </c>
      <c r="J1389">
        <v>252</v>
      </c>
      <c r="K1389">
        <v>85</v>
      </c>
      <c r="P1389">
        <v>365</v>
      </c>
      <c r="Q1389">
        <v>348</v>
      </c>
    </row>
    <row r="1390" spans="4:17" x14ac:dyDescent="0.25">
      <c r="D1390">
        <v>372</v>
      </c>
      <c r="E1390">
        <v>530</v>
      </c>
      <c r="J1390">
        <v>253</v>
      </c>
      <c r="K1390">
        <v>39</v>
      </c>
      <c r="P1390">
        <v>366</v>
      </c>
      <c r="Q1390">
        <v>37</v>
      </c>
    </row>
    <row r="1391" spans="4:17" x14ac:dyDescent="0.25">
      <c r="D1391">
        <v>372</v>
      </c>
      <c r="E1391">
        <v>532</v>
      </c>
      <c r="J1391">
        <v>253</v>
      </c>
      <c r="K1391">
        <v>50</v>
      </c>
      <c r="P1391">
        <v>366</v>
      </c>
      <c r="Q1391">
        <v>40</v>
      </c>
    </row>
    <row r="1392" spans="4:17" x14ac:dyDescent="0.25">
      <c r="D1392">
        <v>373</v>
      </c>
      <c r="E1392">
        <v>292</v>
      </c>
      <c r="J1392">
        <v>253</v>
      </c>
      <c r="K1392">
        <v>62</v>
      </c>
      <c r="P1392">
        <v>366</v>
      </c>
      <c r="Q1392">
        <v>53</v>
      </c>
    </row>
    <row r="1393" spans="4:17" x14ac:dyDescent="0.25">
      <c r="D1393">
        <v>373</v>
      </c>
      <c r="E1393">
        <v>526</v>
      </c>
      <c r="J1393">
        <v>253</v>
      </c>
      <c r="K1393">
        <v>40</v>
      </c>
      <c r="P1393">
        <v>366</v>
      </c>
      <c r="Q1393">
        <v>54</v>
      </c>
    </row>
    <row r="1394" spans="4:17" x14ac:dyDescent="0.25">
      <c r="D1394">
        <v>374</v>
      </c>
      <c r="E1394">
        <v>295</v>
      </c>
      <c r="J1394">
        <v>253</v>
      </c>
      <c r="K1394">
        <v>41</v>
      </c>
      <c r="P1394">
        <v>366</v>
      </c>
      <c r="Q1394">
        <v>345</v>
      </c>
    </row>
    <row r="1395" spans="4:17" x14ac:dyDescent="0.25">
      <c r="D1395">
        <v>374</v>
      </c>
      <c r="E1395">
        <v>541</v>
      </c>
      <c r="J1395">
        <v>253</v>
      </c>
      <c r="K1395">
        <v>85</v>
      </c>
      <c r="P1395">
        <v>366</v>
      </c>
      <c r="Q1395">
        <v>346</v>
      </c>
    </row>
    <row r="1396" spans="4:17" x14ac:dyDescent="0.25">
      <c r="D1396">
        <v>375</v>
      </c>
      <c r="E1396">
        <v>295</v>
      </c>
      <c r="J1396">
        <v>254</v>
      </c>
      <c r="K1396">
        <v>39</v>
      </c>
      <c r="P1396">
        <v>366</v>
      </c>
      <c r="Q1396">
        <v>347</v>
      </c>
    </row>
    <row r="1397" spans="4:17" x14ac:dyDescent="0.25">
      <c r="D1397">
        <v>375</v>
      </c>
      <c r="E1397">
        <v>541</v>
      </c>
      <c r="J1397">
        <v>254</v>
      </c>
      <c r="K1397">
        <v>50</v>
      </c>
      <c r="P1397">
        <v>366</v>
      </c>
      <c r="Q1397">
        <v>348</v>
      </c>
    </row>
    <row r="1398" spans="4:17" x14ac:dyDescent="0.25">
      <c r="D1398">
        <v>376</v>
      </c>
      <c r="E1398">
        <v>291</v>
      </c>
      <c r="J1398">
        <v>254</v>
      </c>
      <c r="K1398">
        <v>27</v>
      </c>
      <c r="P1398">
        <v>367</v>
      </c>
      <c r="Q1398">
        <v>37</v>
      </c>
    </row>
    <row r="1399" spans="4:17" x14ac:dyDescent="0.25">
      <c r="D1399">
        <v>376</v>
      </c>
      <c r="E1399">
        <v>537</v>
      </c>
      <c r="J1399">
        <v>254</v>
      </c>
      <c r="K1399">
        <v>40</v>
      </c>
      <c r="P1399">
        <v>367</v>
      </c>
      <c r="Q1399">
        <v>40</v>
      </c>
    </row>
    <row r="1400" spans="4:17" x14ac:dyDescent="0.25">
      <c r="D1400">
        <v>377</v>
      </c>
      <c r="E1400">
        <v>282</v>
      </c>
      <c r="J1400">
        <v>254</v>
      </c>
      <c r="K1400">
        <v>17</v>
      </c>
      <c r="P1400">
        <v>367</v>
      </c>
      <c r="Q1400">
        <v>53</v>
      </c>
    </row>
    <row r="1401" spans="4:17" x14ac:dyDescent="0.25">
      <c r="D1401">
        <v>377</v>
      </c>
      <c r="E1401">
        <v>526</v>
      </c>
      <c r="J1401">
        <v>254</v>
      </c>
      <c r="K1401">
        <v>41</v>
      </c>
      <c r="P1401">
        <v>367</v>
      </c>
      <c r="Q1401">
        <v>54</v>
      </c>
    </row>
    <row r="1402" spans="4:17" x14ac:dyDescent="0.25">
      <c r="D1402">
        <v>378</v>
      </c>
      <c r="E1402">
        <v>282</v>
      </c>
      <c r="J1402">
        <v>254</v>
      </c>
      <c r="K1402">
        <v>85</v>
      </c>
      <c r="P1402">
        <v>367</v>
      </c>
      <c r="Q1402">
        <v>345</v>
      </c>
    </row>
    <row r="1403" spans="4:17" x14ac:dyDescent="0.25">
      <c r="D1403">
        <v>378</v>
      </c>
      <c r="E1403">
        <v>526</v>
      </c>
      <c r="J1403">
        <v>254</v>
      </c>
      <c r="K1403">
        <v>123</v>
      </c>
      <c r="P1403">
        <v>367</v>
      </c>
      <c r="Q1403">
        <v>346</v>
      </c>
    </row>
    <row r="1404" spans="4:17" x14ac:dyDescent="0.25">
      <c r="D1404">
        <v>379</v>
      </c>
      <c r="E1404">
        <v>282</v>
      </c>
      <c r="J1404">
        <v>255</v>
      </c>
      <c r="K1404">
        <v>39</v>
      </c>
      <c r="P1404">
        <v>367</v>
      </c>
      <c r="Q1404">
        <v>347</v>
      </c>
    </row>
    <row r="1405" spans="4:17" x14ac:dyDescent="0.25">
      <c r="D1405">
        <v>379</v>
      </c>
      <c r="E1405">
        <v>526</v>
      </c>
      <c r="J1405">
        <v>255</v>
      </c>
      <c r="K1405">
        <v>116</v>
      </c>
      <c r="P1405">
        <v>367</v>
      </c>
      <c r="Q1405">
        <v>348</v>
      </c>
    </row>
    <row r="1406" spans="4:17" x14ac:dyDescent="0.25">
      <c r="D1406">
        <v>380</v>
      </c>
      <c r="E1406">
        <v>282</v>
      </c>
      <c r="J1406">
        <v>255</v>
      </c>
      <c r="K1406">
        <v>40</v>
      </c>
      <c r="P1406">
        <v>368</v>
      </c>
      <c r="Q1406">
        <v>37</v>
      </c>
    </row>
    <row r="1407" spans="4:17" x14ac:dyDescent="0.25">
      <c r="D1407">
        <v>380</v>
      </c>
      <c r="E1407">
        <v>526</v>
      </c>
      <c r="J1407">
        <v>255</v>
      </c>
      <c r="K1407">
        <v>153</v>
      </c>
      <c r="P1407">
        <v>368</v>
      </c>
      <c r="Q1407">
        <v>40</v>
      </c>
    </row>
    <row r="1408" spans="4:17" x14ac:dyDescent="0.25">
      <c r="D1408">
        <v>381</v>
      </c>
      <c r="E1408">
        <v>282</v>
      </c>
      <c r="J1408">
        <v>255</v>
      </c>
      <c r="K1408">
        <v>43</v>
      </c>
      <c r="P1408">
        <v>368</v>
      </c>
      <c r="Q1408">
        <v>53</v>
      </c>
    </row>
    <row r="1409" spans="4:17" x14ac:dyDescent="0.25">
      <c r="D1409">
        <v>381</v>
      </c>
      <c r="E1409">
        <v>526</v>
      </c>
      <c r="J1409">
        <v>255</v>
      </c>
      <c r="K1409">
        <v>41</v>
      </c>
      <c r="P1409">
        <v>368</v>
      </c>
      <c r="Q1409">
        <v>54</v>
      </c>
    </row>
    <row r="1410" spans="4:17" x14ac:dyDescent="0.25">
      <c r="D1410">
        <v>382</v>
      </c>
      <c r="E1410">
        <v>282</v>
      </c>
      <c r="J1410">
        <v>255</v>
      </c>
      <c r="K1410">
        <v>67</v>
      </c>
      <c r="P1410">
        <v>368</v>
      </c>
      <c r="Q1410">
        <v>345</v>
      </c>
    </row>
    <row r="1411" spans="4:17" x14ac:dyDescent="0.25">
      <c r="D1411">
        <v>382</v>
      </c>
      <c r="E1411">
        <v>526</v>
      </c>
      <c r="J1411">
        <v>255</v>
      </c>
      <c r="K1411">
        <v>85</v>
      </c>
      <c r="P1411">
        <v>368</v>
      </c>
      <c r="Q1411">
        <v>346</v>
      </c>
    </row>
    <row r="1412" spans="4:17" x14ac:dyDescent="0.25">
      <c r="D1412">
        <v>383</v>
      </c>
      <c r="E1412">
        <v>285</v>
      </c>
      <c r="J1412">
        <v>256</v>
      </c>
      <c r="K1412">
        <v>39</v>
      </c>
      <c r="P1412">
        <v>368</v>
      </c>
      <c r="Q1412">
        <v>347</v>
      </c>
    </row>
    <row r="1413" spans="4:17" x14ac:dyDescent="0.25">
      <c r="D1413">
        <v>383</v>
      </c>
      <c r="E1413">
        <v>526</v>
      </c>
      <c r="J1413">
        <v>256</v>
      </c>
      <c r="K1413">
        <v>116</v>
      </c>
      <c r="P1413">
        <v>368</v>
      </c>
      <c r="Q1413">
        <v>348</v>
      </c>
    </row>
    <row r="1414" spans="4:17" x14ac:dyDescent="0.25">
      <c r="D1414">
        <v>384</v>
      </c>
      <c r="E1414">
        <v>280</v>
      </c>
      <c r="J1414">
        <v>256</v>
      </c>
      <c r="K1414">
        <v>40</v>
      </c>
      <c r="P1414">
        <v>369</v>
      </c>
      <c r="Q1414">
        <v>349</v>
      </c>
    </row>
    <row r="1415" spans="4:17" x14ac:dyDescent="0.25">
      <c r="D1415">
        <v>384</v>
      </c>
      <c r="E1415">
        <v>526</v>
      </c>
      <c r="J1415">
        <v>256</v>
      </c>
      <c r="K1415">
        <v>153</v>
      </c>
      <c r="P1415">
        <v>369</v>
      </c>
      <c r="Q1415">
        <v>350</v>
      </c>
    </row>
    <row r="1416" spans="4:17" x14ac:dyDescent="0.25">
      <c r="D1416">
        <v>385</v>
      </c>
      <c r="E1416">
        <v>299</v>
      </c>
      <c r="J1416">
        <v>256</v>
      </c>
      <c r="K1416">
        <v>43</v>
      </c>
      <c r="P1416">
        <v>369</v>
      </c>
      <c r="Q1416">
        <v>351</v>
      </c>
    </row>
    <row r="1417" spans="4:17" x14ac:dyDescent="0.25">
      <c r="D1417">
        <v>385</v>
      </c>
      <c r="E1417">
        <v>526</v>
      </c>
      <c r="J1417">
        <v>256</v>
      </c>
      <c r="K1417">
        <v>41</v>
      </c>
      <c r="P1417">
        <v>370</v>
      </c>
      <c r="Q1417">
        <v>352</v>
      </c>
    </row>
    <row r="1418" spans="4:17" x14ac:dyDescent="0.25">
      <c r="D1418">
        <v>386</v>
      </c>
      <c r="E1418">
        <v>534</v>
      </c>
      <c r="J1418">
        <v>256</v>
      </c>
      <c r="K1418">
        <v>67</v>
      </c>
      <c r="P1418">
        <v>370</v>
      </c>
      <c r="Q1418">
        <v>353</v>
      </c>
    </row>
    <row r="1419" spans="4:17" x14ac:dyDescent="0.25">
      <c r="D1419">
        <v>387</v>
      </c>
      <c r="E1419">
        <v>296</v>
      </c>
      <c r="J1419">
        <v>256</v>
      </c>
      <c r="K1419">
        <v>85</v>
      </c>
      <c r="P1419">
        <v>370</v>
      </c>
      <c r="Q1419">
        <v>354</v>
      </c>
    </row>
    <row r="1420" spans="4:17" x14ac:dyDescent="0.25">
      <c r="D1420">
        <v>387</v>
      </c>
      <c r="E1420">
        <v>526</v>
      </c>
      <c r="J1420">
        <v>257</v>
      </c>
      <c r="K1420">
        <v>39</v>
      </c>
      <c r="P1420">
        <v>370</v>
      </c>
      <c r="Q1420">
        <v>355</v>
      </c>
    </row>
    <row r="1421" spans="4:17" x14ac:dyDescent="0.25">
      <c r="D1421">
        <v>388</v>
      </c>
      <c r="E1421">
        <v>293</v>
      </c>
      <c r="J1421">
        <v>257</v>
      </c>
      <c r="K1421">
        <v>116</v>
      </c>
      <c r="P1421">
        <v>371</v>
      </c>
      <c r="Q1421">
        <v>352</v>
      </c>
    </row>
    <row r="1422" spans="4:17" x14ac:dyDescent="0.25">
      <c r="D1422">
        <v>388</v>
      </c>
      <c r="E1422">
        <v>540</v>
      </c>
      <c r="J1422">
        <v>257</v>
      </c>
      <c r="K1422">
        <v>40</v>
      </c>
      <c r="P1422">
        <v>371</v>
      </c>
      <c r="Q1422">
        <v>353</v>
      </c>
    </row>
    <row r="1423" spans="4:17" x14ac:dyDescent="0.25">
      <c r="D1423">
        <v>389</v>
      </c>
      <c r="E1423">
        <v>531</v>
      </c>
      <c r="J1423">
        <v>257</v>
      </c>
      <c r="K1423">
        <v>153</v>
      </c>
      <c r="P1423">
        <v>371</v>
      </c>
      <c r="Q1423">
        <v>354</v>
      </c>
    </row>
    <row r="1424" spans="4:17" x14ac:dyDescent="0.25">
      <c r="D1424">
        <v>389</v>
      </c>
      <c r="E1424">
        <v>533</v>
      </c>
      <c r="J1424">
        <v>257</v>
      </c>
      <c r="K1424">
        <v>43</v>
      </c>
      <c r="P1424">
        <v>371</v>
      </c>
      <c r="Q1424">
        <v>356</v>
      </c>
    </row>
    <row r="1425" spans="4:17" x14ac:dyDescent="0.25">
      <c r="D1425">
        <v>389</v>
      </c>
      <c r="E1425">
        <v>535</v>
      </c>
      <c r="J1425">
        <v>257</v>
      </c>
      <c r="K1425">
        <v>41</v>
      </c>
      <c r="P1425">
        <v>372</v>
      </c>
      <c r="Q1425">
        <v>357</v>
      </c>
    </row>
    <row r="1426" spans="4:17" x14ac:dyDescent="0.25">
      <c r="D1426">
        <v>390</v>
      </c>
      <c r="E1426">
        <v>536</v>
      </c>
      <c r="J1426">
        <v>257</v>
      </c>
      <c r="K1426">
        <v>67</v>
      </c>
      <c r="P1426">
        <v>372</v>
      </c>
      <c r="Q1426">
        <v>358</v>
      </c>
    </row>
    <row r="1427" spans="4:17" x14ac:dyDescent="0.25">
      <c r="D1427">
        <v>391</v>
      </c>
      <c r="E1427">
        <v>294</v>
      </c>
      <c r="J1427">
        <v>257</v>
      </c>
      <c r="K1427">
        <v>85</v>
      </c>
      <c r="P1427">
        <v>373</v>
      </c>
      <c r="Q1427">
        <v>359</v>
      </c>
    </row>
    <row r="1428" spans="4:17" x14ac:dyDescent="0.25">
      <c r="D1428">
        <v>391</v>
      </c>
      <c r="E1428">
        <v>526</v>
      </c>
      <c r="J1428">
        <v>258</v>
      </c>
      <c r="K1428">
        <v>39</v>
      </c>
      <c r="P1428">
        <v>373</v>
      </c>
      <c r="Q1428">
        <v>360</v>
      </c>
    </row>
    <row r="1429" spans="4:17" x14ac:dyDescent="0.25">
      <c r="D1429">
        <v>392</v>
      </c>
      <c r="E1429">
        <v>529</v>
      </c>
      <c r="J1429">
        <v>258</v>
      </c>
      <c r="K1429">
        <v>116</v>
      </c>
      <c r="P1429">
        <v>374</v>
      </c>
      <c r="Q1429">
        <v>361</v>
      </c>
    </row>
    <row r="1430" spans="4:17" x14ac:dyDescent="0.25">
      <c r="D1430">
        <v>393</v>
      </c>
      <c r="E1430">
        <v>529</v>
      </c>
      <c r="J1430">
        <v>258</v>
      </c>
      <c r="K1430">
        <v>40</v>
      </c>
      <c r="P1430">
        <v>374</v>
      </c>
      <c r="Q1430">
        <v>362</v>
      </c>
    </row>
    <row r="1431" spans="4:17" x14ac:dyDescent="0.25">
      <c r="D1431">
        <v>394</v>
      </c>
      <c r="E1431">
        <v>529</v>
      </c>
      <c r="J1431">
        <v>258</v>
      </c>
      <c r="K1431">
        <v>120</v>
      </c>
      <c r="P1431">
        <v>374</v>
      </c>
      <c r="Q1431">
        <v>363</v>
      </c>
    </row>
    <row r="1432" spans="4:17" x14ac:dyDescent="0.25">
      <c r="D1432">
        <v>395</v>
      </c>
      <c r="E1432">
        <v>529</v>
      </c>
      <c r="J1432">
        <v>258</v>
      </c>
      <c r="K1432">
        <v>41</v>
      </c>
      <c r="P1432">
        <v>375</v>
      </c>
      <c r="Q1432">
        <v>361</v>
      </c>
    </row>
    <row r="1433" spans="4:17" x14ac:dyDescent="0.25">
      <c r="D1433">
        <v>396</v>
      </c>
      <c r="E1433">
        <v>303</v>
      </c>
      <c r="J1433">
        <v>258</v>
      </c>
      <c r="K1433">
        <v>67</v>
      </c>
      <c r="P1433">
        <v>375</v>
      </c>
      <c r="Q1433">
        <v>362</v>
      </c>
    </row>
    <row r="1434" spans="4:17" x14ac:dyDescent="0.25">
      <c r="D1434">
        <v>396</v>
      </c>
      <c r="E1434">
        <v>528</v>
      </c>
      <c r="J1434">
        <v>258</v>
      </c>
      <c r="K1434">
        <v>85</v>
      </c>
      <c r="P1434">
        <v>375</v>
      </c>
      <c r="Q1434">
        <v>363</v>
      </c>
    </row>
    <row r="1435" spans="4:17" x14ac:dyDescent="0.25">
      <c r="D1435">
        <v>397</v>
      </c>
      <c r="E1435">
        <v>303</v>
      </c>
      <c r="J1435">
        <v>259</v>
      </c>
      <c r="K1435">
        <v>39</v>
      </c>
      <c r="P1435">
        <v>376</v>
      </c>
      <c r="Q1435">
        <v>364</v>
      </c>
    </row>
    <row r="1436" spans="4:17" x14ac:dyDescent="0.25">
      <c r="D1436">
        <v>397</v>
      </c>
      <c r="E1436">
        <v>528</v>
      </c>
      <c r="J1436">
        <v>259</v>
      </c>
      <c r="K1436">
        <v>116</v>
      </c>
      <c r="P1436">
        <v>376</v>
      </c>
      <c r="Q1436">
        <v>365</v>
      </c>
    </row>
    <row r="1437" spans="4:17" x14ac:dyDescent="0.25">
      <c r="D1437">
        <v>398</v>
      </c>
      <c r="E1437">
        <v>303</v>
      </c>
      <c r="J1437">
        <v>259</v>
      </c>
      <c r="K1437">
        <v>40</v>
      </c>
      <c r="P1437">
        <v>377</v>
      </c>
      <c r="Q1437">
        <v>366</v>
      </c>
    </row>
    <row r="1438" spans="4:17" x14ac:dyDescent="0.25">
      <c r="D1438">
        <v>398</v>
      </c>
      <c r="E1438">
        <v>528</v>
      </c>
      <c r="J1438">
        <v>259</v>
      </c>
      <c r="K1438">
        <v>120</v>
      </c>
      <c r="P1438">
        <v>378</v>
      </c>
      <c r="Q1438">
        <v>366</v>
      </c>
    </row>
    <row r="1439" spans="4:17" x14ac:dyDescent="0.25">
      <c r="D1439">
        <v>399</v>
      </c>
      <c r="E1439">
        <v>288</v>
      </c>
      <c r="J1439">
        <v>259</v>
      </c>
      <c r="K1439">
        <v>41</v>
      </c>
      <c r="P1439">
        <v>379</v>
      </c>
      <c r="Q1439">
        <v>366</v>
      </c>
    </row>
    <row r="1440" spans="4:17" x14ac:dyDescent="0.25">
      <c r="D1440">
        <v>399</v>
      </c>
      <c r="E1440">
        <v>546</v>
      </c>
      <c r="J1440">
        <v>259</v>
      </c>
      <c r="K1440">
        <v>67</v>
      </c>
      <c r="P1440">
        <v>380</v>
      </c>
      <c r="Q1440">
        <v>366</v>
      </c>
    </row>
    <row r="1441" spans="4:17" x14ac:dyDescent="0.25">
      <c r="D1441">
        <v>400</v>
      </c>
      <c r="E1441">
        <v>288</v>
      </c>
      <c r="J1441">
        <v>259</v>
      </c>
      <c r="K1441">
        <v>85</v>
      </c>
      <c r="P1441">
        <v>381</v>
      </c>
      <c r="Q1441">
        <v>366</v>
      </c>
    </row>
    <row r="1442" spans="4:17" x14ac:dyDescent="0.25">
      <c r="D1442">
        <v>400</v>
      </c>
      <c r="E1442">
        <v>546</v>
      </c>
      <c r="J1442">
        <v>260</v>
      </c>
      <c r="K1442">
        <v>39</v>
      </c>
      <c r="P1442">
        <v>382</v>
      </c>
      <c r="Q1442">
        <v>366</v>
      </c>
    </row>
    <row r="1443" spans="4:17" x14ac:dyDescent="0.25">
      <c r="D1443">
        <v>401</v>
      </c>
      <c r="E1443">
        <v>288</v>
      </c>
      <c r="J1443">
        <v>260</v>
      </c>
      <c r="K1443">
        <v>116</v>
      </c>
      <c r="P1443">
        <v>383</v>
      </c>
      <c r="Q1443">
        <v>366</v>
      </c>
    </row>
    <row r="1444" spans="4:17" x14ac:dyDescent="0.25">
      <c r="D1444">
        <v>401</v>
      </c>
      <c r="E1444">
        <v>546</v>
      </c>
      <c r="J1444">
        <v>260</v>
      </c>
      <c r="K1444">
        <v>40</v>
      </c>
      <c r="P1444">
        <v>384</v>
      </c>
      <c r="Q1444">
        <v>367</v>
      </c>
    </row>
    <row r="1445" spans="4:17" x14ac:dyDescent="0.25">
      <c r="D1445">
        <v>402</v>
      </c>
      <c r="E1445">
        <v>288</v>
      </c>
      <c r="J1445">
        <v>260</v>
      </c>
      <c r="K1445">
        <v>120</v>
      </c>
      <c r="P1445">
        <v>385</v>
      </c>
      <c r="Q1445">
        <v>367</v>
      </c>
    </row>
    <row r="1446" spans="4:17" x14ac:dyDescent="0.25">
      <c r="D1446">
        <v>402</v>
      </c>
      <c r="E1446">
        <v>546</v>
      </c>
      <c r="J1446">
        <v>260</v>
      </c>
      <c r="K1446">
        <v>41</v>
      </c>
      <c r="P1446">
        <v>386</v>
      </c>
      <c r="Q1446">
        <v>368</v>
      </c>
    </row>
    <row r="1447" spans="4:17" x14ac:dyDescent="0.25">
      <c r="D1447">
        <v>403</v>
      </c>
      <c r="E1447">
        <v>288</v>
      </c>
      <c r="J1447">
        <v>260</v>
      </c>
      <c r="K1447">
        <v>67</v>
      </c>
      <c r="P1447">
        <v>387</v>
      </c>
      <c r="Q1447">
        <v>369</v>
      </c>
    </row>
    <row r="1448" spans="4:17" x14ac:dyDescent="0.25">
      <c r="D1448">
        <v>403</v>
      </c>
      <c r="E1448">
        <v>546</v>
      </c>
      <c r="J1448">
        <v>260</v>
      </c>
      <c r="K1448">
        <v>85</v>
      </c>
      <c r="P1448">
        <v>388</v>
      </c>
      <c r="Q1448">
        <v>370</v>
      </c>
    </row>
    <row r="1449" spans="4:17" x14ac:dyDescent="0.25">
      <c r="D1449">
        <v>404</v>
      </c>
      <c r="E1449">
        <v>288</v>
      </c>
      <c r="J1449">
        <v>261</v>
      </c>
      <c r="K1449">
        <v>39</v>
      </c>
      <c r="P1449">
        <v>389</v>
      </c>
      <c r="Q1449">
        <v>371</v>
      </c>
    </row>
    <row r="1450" spans="4:17" x14ac:dyDescent="0.25">
      <c r="D1450">
        <v>404</v>
      </c>
      <c r="E1450">
        <v>546</v>
      </c>
      <c r="J1450">
        <v>261</v>
      </c>
      <c r="K1450">
        <v>116</v>
      </c>
      <c r="P1450">
        <v>390</v>
      </c>
      <c r="Q1450">
        <v>372</v>
      </c>
    </row>
    <row r="1451" spans="4:17" x14ac:dyDescent="0.25">
      <c r="D1451">
        <v>405</v>
      </c>
      <c r="E1451">
        <v>301</v>
      </c>
      <c r="J1451">
        <v>261</v>
      </c>
      <c r="K1451">
        <v>40</v>
      </c>
      <c r="P1451">
        <v>391</v>
      </c>
      <c r="Q1451">
        <v>373</v>
      </c>
    </row>
    <row r="1452" spans="4:17" x14ac:dyDescent="0.25">
      <c r="D1452">
        <v>405</v>
      </c>
      <c r="E1452">
        <v>544</v>
      </c>
      <c r="J1452">
        <v>261</v>
      </c>
      <c r="K1452">
        <v>153</v>
      </c>
      <c r="P1452">
        <v>391</v>
      </c>
      <c r="Q1452">
        <v>374</v>
      </c>
    </row>
    <row r="1453" spans="4:17" x14ac:dyDescent="0.25">
      <c r="D1453">
        <v>406</v>
      </c>
      <c r="E1453">
        <v>301</v>
      </c>
      <c r="J1453">
        <v>261</v>
      </c>
      <c r="K1453">
        <v>43</v>
      </c>
      <c r="P1453">
        <v>392</v>
      </c>
      <c r="Q1453">
        <v>36</v>
      </c>
    </row>
    <row r="1454" spans="4:17" x14ac:dyDescent="0.25">
      <c r="D1454">
        <v>406</v>
      </c>
      <c r="E1454">
        <v>544</v>
      </c>
      <c r="J1454">
        <v>261</v>
      </c>
      <c r="K1454">
        <v>41</v>
      </c>
      <c r="P1454">
        <v>392</v>
      </c>
      <c r="Q1454">
        <v>375</v>
      </c>
    </row>
    <row r="1455" spans="4:17" x14ac:dyDescent="0.25">
      <c r="D1455">
        <v>407</v>
      </c>
      <c r="E1455">
        <v>301</v>
      </c>
      <c r="J1455">
        <v>261</v>
      </c>
      <c r="K1455">
        <v>67</v>
      </c>
      <c r="P1455">
        <v>392</v>
      </c>
      <c r="Q1455">
        <v>376</v>
      </c>
    </row>
    <row r="1456" spans="4:17" x14ac:dyDescent="0.25">
      <c r="D1456">
        <v>407</v>
      </c>
      <c r="E1456">
        <v>544</v>
      </c>
      <c r="J1456">
        <v>261</v>
      </c>
      <c r="K1456">
        <v>85</v>
      </c>
      <c r="P1456">
        <v>393</v>
      </c>
      <c r="Q1456">
        <v>36</v>
      </c>
    </row>
    <row r="1457" spans="4:17" x14ac:dyDescent="0.25">
      <c r="D1457">
        <v>408</v>
      </c>
      <c r="E1457">
        <v>276</v>
      </c>
      <c r="J1457">
        <v>262</v>
      </c>
      <c r="K1457">
        <v>39</v>
      </c>
      <c r="P1457">
        <v>393</v>
      </c>
      <c r="Q1457">
        <v>375</v>
      </c>
    </row>
    <row r="1458" spans="4:17" x14ac:dyDescent="0.25">
      <c r="D1458">
        <v>408</v>
      </c>
      <c r="E1458">
        <v>539</v>
      </c>
      <c r="J1458">
        <v>262</v>
      </c>
      <c r="K1458">
        <v>116</v>
      </c>
      <c r="P1458">
        <v>393</v>
      </c>
      <c r="Q1458">
        <v>376</v>
      </c>
    </row>
    <row r="1459" spans="4:17" x14ac:dyDescent="0.25">
      <c r="D1459">
        <v>409</v>
      </c>
      <c r="E1459">
        <v>276</v>
      </c>
      <c r="J1459">
        <v>262</v>
      </c>
      <c r="K1459">
        <v>40</v>
      </c>
      <c r="P1459">
        <v>394</v>
      </c>
      <c r="Q1459">
        <v>36</v>
      </c>
    </row>
    <row r="1460" spans="4:17" x14ac:dyDescent="0.25">
      <c r="D1460">
        <v>409</v>
      </c>
      <c r="E1460">
        <v>539</v>
      </c>
      <c r="J1460">
        <v>262</v>
      </c>
      <c r="K1460">
        <v>153</v>
      </c>
      <c r="P1460">
        <v>394</v>
      </c>
      <c r="Q1460">
        <v>375</v>
      </c>
    </row>
    <row r="1461" spans="4:17" x14ac:dyDescent="0.25">
      <c r="D1461">
        <v>410</v>
      </c>
      <c r="E1461">
        <v>276</v>
      </c>
      <c r="J1461">
        <v>262</v>
      </c>
      <c r="K1461">
        <v>43</v>
      </c>
      <c r="P1461">
        <v>394</v>
      </c>
      <c r="Q1461">
        <v>376</v>
      </c>
    </row>
    <row r="1462" spans="4:17" x14ac:dyDescent="0.25">
      <c r="D1462">
        <v>410</v>
      </c>
      <c r="E1462">
        <v>539</v>
      </c>
      <c r="J1462">
        <v>262</v>
      </c>
      <c r="K1462">
        <v>41</v>
      </c>
      <c r="P1462">
        <v>395</v>
      </c>
      <c r="Q1462">
        <v>36</v>
      </c>
    </row>
    <row r="1463" spans="4:17" x14ac:dyDescent="0.25">
      <c r="D1463">
        <v>411</v>
      </c>
      <c r="E1463">
        <v>287</v>
      </c>
      <c r="J1463">
        <v>262</v>
      </c>
      <c r="K1463">
        <v>67</v>
      </c>
      <c r="P1463">
        <v>395</v>
      </c>
      <c r="Q1463">
        <v>375</v>
      </c>
    </row>
    <row r="1464" spans="4:17" x14ac:dyDescent="0.25">
      <c r="D1464">
        <v>411</v>
      </c>
      <c r="E1464">
        <v>526</v>
      </c>
      <c r="J1464">
        <v>262</v>
      </c>
      <c r="K1464">
        <v>85</v>
      </c>
      <c r="P1464">
        <v>395</v>
      </c>
      <c r="Q1464">
        <v>376</v>
      </c>
    </row>
    <row r="1465" spans="4:17" x14ac:dyDescent="0.25">
      <c r="D1465">
        <v>412</v>
      </c>
      <c r="E1465">
        <v>302</v>
      </c>
      <c r="J1465">
        <v>263</v>
      </c>
      <c r="K1465">
        <v>39</v>
      </c>
      <c r="P1465">
        <v>396</v>
      </c>
      <c r="Q1465">
        <v>36</v>
      </c>
    </row>
    <row r="1466" spans="4:17" x14ac:dyDescent="0.25">
      <c r="D1466">
        <v>412</v>
      </c>
      <c r="E1466">
        <v>526</v>
      </c>
      <c r="J1466">
        <v>263</v>
      </c>
      <c r="K1466">
        <v>116</v>
      </c>
      <c r="P1466">
        <v>396</v>
      </c>
      <c r="Q1466">
        <v>376</v>
      </c>
    </row>
    <row r="1467" spans="4:17" x14ac:dyDescent="0.25">
      <c r="D1467">
        <v>413</v>
      </c>
      <c r="E1467">
        <v>289</v>
      </c>
      <c r="J1467">
        <v>263</v>
      </c>
      <c r="K1467">
        <v>40</v>
      </c>
      <c r="P1467">
        <v>396</v>
      </c>
      <c r="Q1467">
        <v>377</v>
      </c>
    </row>
    <row r="1468" spans="4:17" x14ac:dyDescent="0.25">
      <c r="D1468">
        <v>413</v>
      </c>
      <c r="E1468">
        <v>542</v>
      </c>
      <c r="J1468">
        <v>263</v>
      </c>
      <c r="K1468">
        <v>153</v>
      </c>
      <c r="P1468">
        <v>396</v>
      </c>
      <c r="Q1468">
        <v>378</v>
      </c>
    </row>
    <row r="1469" spans="4:17" x14ac:dyDescent="0.25">
      <c r="D1469">
        <v>413</v>
      </c>
      <c r="E1469">
        <v>543</v>
      </c>
      <c r="J1469">
        <v>263</v>
      </c>
      <c r="K1469">
        <v>43</v>
      </c>
      <c r="P1469">
        <v>396</v>
      </c>
      <c r="Q1469">
        <v>379</v>
      </c>
    </row>
    <row r="1470" spans="4:17" x14ac:dyDescent="0.25">
      <c r="D1470">
        <v>414</v>
      </c>
      <c r="E1470">
        <v>289</v>
      </c>
      <c r="J1470">
        <v>263</v>
      </c>
      <c r="K1470">
        <v>41</v>
      </c>
      <c r="P1470">
        <v>397</v>
      </c>
      <c r="Q1470">
        <v>36</v>
      </c>
    </row>
    <row r="1471" spans="4:17" x14ac:dyDescent="0.25">
      <c r="D1471">
        <v>414</v>
      </c>
      <c r="E1471">
        <v>542</v>
      </c>
      <c r="J1471">
        <v>263</v>
      </c>
      <c r="K1471">
        <v>67</v>
      </c>
      <c r="P1471">
        <v>397</v>
      </c>
      <c r="Q1471">
        <v>376</v>
      </c>
    </row>
    <row r="1472" spans="4:17" x14ac:dyDescent="0.25">
      <c r="D1472">
        <v>414</v>
      </c>
      <c r="E1472">
        <v>543</v>
      </c>
      <c r="J1472">
        <v>263</v>
      </c>
      <c r="K1472">
        <v>85</v>
      </c>
      <c r="P1472">
        <v>397</v>
      </c>
      <c r="Q1472">
        <v>377</v>
      </c>
    </row>
    <row r="1473" spans="4:17" x14ac:dyDescent="0.25">
      <c r="D1473">
        <v>415</v>
      </c>
      <c r="E1473">
        <v>289</v>
      </c>
      <c r="J1473">
        <v>264</v>
      </c>
      <c r="K1473">
        <v>39</v>
      </c>
      <c r="P1473">
        <v>397</v>
      </c>
      <c r="Q1473">
        <v>378</v>
      </c>
    </row>
    <row r="1474" spans="4:17" x14ac:dyDescent="0.25">
      <c r="D1474">
        <v>415</v>
      </c>
      <c r="E1474">
        <v>542</v>
      </c>
      <c r="J1474">
        <v>264</v>
      </c>
      <c r="K1474">
        <v>27</v>
      </c>
      <c r="P1474">
        <v>397</v>
      </c>
      <c r="Q1474">
        <v>379</v>
      </c>
    </row>
    <row r="1475" spans="4:17" x14ac:dyDescent="0.25">
      <c r="D1475">
        <v>415</v>
      </c>
      <c r="E1475">
        <v>543</v>
      </c>
      <c r="J1475">
        <v>264</v>
      </c>
      <c r="K1475">
        <v>62</v>
      </c>
      <c r="P1475">
        <v>398</v>
      </c>
      <c r="Q1475">
        <v>36</v>
      </c>
    </row>
    <row r="1476" spans="4:17" x14ac:dyDescent="0.25">
      <c r="D1476">
        <v>416</v>
      </c>
      <c r="E1476">
        <v>283</v>
      </c>
      <c r="J1476">
        <v>264</v>
      </c>
      <c r="K1476">
        <v>40</v>
      </c>
      <c r="P1476">
        <v>398</v>
      </c>
      <c r="Q1476">
        <v>376</v>
      </c>
    </row>
    <row r="1477" spans="4:17" x14ac:dyDescent="0.25">
      <c r="D1477">
        <v>416</v>
      </c>
      <c r="E1477">
        <v>527</v>
      </c>
      <c r="J1477">
        <v>264</v>
      </c>
      <c r="K1477">
        <v>43</v>
      </c>
      <c r="P1477">
        <v>398</v>
      </c>
      <c r="Q1477">
        <v>377</v>
      </c>
    </row>
    <row r="1478" spans="4:17" x14ac:dyDescent="0.25">
      <c r="D1478">
        <v>417</v>
      </c>
      <c r="E1478">
        <v>283</v>
      </c>
      <c r="J1478">
        <v>264</v>
      </c>
      <c r="K1478">
        <v>3</v>
      </c>
      <c r="P1478">
        <v>398</v>
      </c>
      <c r="Q1478">
        <v>378</v>
      </c>
    </row>
    <row r="1479" spans="4:17" x14ac:dyDescent="0.25">
      <c r="D1479">
        <v>417</v>
      </c>
      <c r="E1479">
        <v>527</v>
      </c>
      <c r="J1479">
        <v>264</v>
      </c>
      <c r="K1479">
        <v>17</v>
      </c>
      <c r="P1479">
        <v>398</v>
      </c>
      <c r="Q1479">
        <v>379</v>
      </c>
    </row>
    <row r="1480" spans="4:17" x14ac:dyDescent="0.25">
      <c r="D1480">
        <v>418</v>
      </c>
      <c r="E1480">
        <v>283</v>
      </c>
      <c r="J1480">
        <v>264</v>
      </c>
      <c r="K1480">
        <v>67</v>
      </c>
      <c r="P1480">
        <v>399</v>
      </c>
      <c r="Q1480">
        <v>36</v>
      </c>
    </row>
    <row r="1481" spans="4:17" x14ac:dyDescent="0.25">
      <c r="D1481">
        <v>418</v>
      </c>
      <c r="E1481">
        <v>527</v>
      </c>
      <c r="J1481">
        <v>264</v>
      </c>
      <c r="K1481">
        <v>75</v>
      </c>
      <c r="P1481">
        <v>399</v>
      </c>
      <c r="Q1481">
        <v>380</v>
      </c>
    </row>
    <row r="1482" spans="4:17" x14ac:dyDescent="0.25">
      <c r="D1482">
        <v>419</v>
      </c>
      <c r="E1482">
        <v>283</v>
      </c>
      <c r="J1482">
        <v>264</v>
      </c>
      <c r="K1482">
        <v>104</v>
      </c>
      <c r="P1482">
        <v>399</v>
      </c>
      <c r="Q1482">
        <v>381</v>
      </c>
    </row>
    <row r="1483" spans="4:17" x14ac:dyDescent="0.25">
      <c r="D1483">
        <v>419</v>
      </c>
      <c r="E1483">
        <v>527</v>
      </c>
      <c r="J1483">
        <v>265</v>
      </c>
      <c r="K1483">
        <v>39</v>
      </c>
      <c r="P1483">
        <v>400</v>
      </c>
      <c r="Q1483">
        <v>36</v>
      </c>
    </row>
    <row r="1484" spans="4:17" x14ac:dyDescent="0.25">
      <c r="D1484">
        <v>420</v>
      </c>
      <c r="E1484">
        <v>283</v>
      </c>
      <c r="J1484">
        <v>265</v>
      </c>
      <c r="K1484">
        <v>27</v>
      </c>
      <c r="P1484">
        <v>400</v>
      </c>
      <c r="Q1484">
        <v>380</v>
      </c>
    </row>
    <row r="1485" spans="4:17" x14ac:dyDescent="0.25">
      <c r="D1485">
        <v>420</v>
      </c>
      <c r="E1485">
        <v>527</v>
      </c>
      <c r="J1485">
        <v>265</v>
      </c>
      <c r="K1485">
        <v>62</v>
      </c>
      <c r="P1485">
        <v>400</v>
      </c>
      <c r="Q1485">
        <v>381</v>
      </c>
    </row>
    <row r="1486" spans="4:17" x14ac:dyDescent="0.25">
      <c r="D1486">
        <v>421</v>
      </c>
      <c r="E1486">
        <v>283</v>
      </c>
      <c r="J1486">
        <v>265</v>
      </c>
      <c r="K1486">
        <v>40</v>
      </c>
      <c r="P1486">
        <v>401</v>
      </c>
      <c r="Q1486">
        <v>36</v>
      </c>
    </row>
    <row r="1487" spans="4:17" x14ac:dyDescent="0.25">
      <c r="D1487">
        <v>421</v>
      </c>
      <c r="E1487">
        <v>527</v>
      </c>
      <c r="J1487">
        <v>265</v>
      </c>
      <c r="K1487">
        <v>43</v>
      </c>
      <c r="P1487">
        <v>401</v>
      </c>
      <c r="Q1487">
        <v>380</v>
      </c>
    </row>
    <row r="1488" spans="4:17" x14ac:dyDescent="0.25">
      <c r="D1488">
        <v>422</v>
      </c>
      <c r="E1488">
        <v>277</v>
      </c>
      <c r="J1488">
        <v>265</v>
      </c>
      <c r="K1488">
        <v>3</v>
      </c>
      <c r="P1488">
        <v>401</v>
      </c>
      <c r="Q1488">
        <v>381</v>
      </c>
    </row>
    <row r="1489" spans="4:17" x14ac:dyDescent="0.25">
      <c r="D1489">
        <v>422</v>
      </c>
      <c r="E1489">
        <v>278</v>
      </c>
      <c r="J1489">
        <v>265</v>
      </c>
      <c r="K1489">
        <v>17</v>
      </c>
      <c r="P1489">
        <v>402</v>
      </c>
      <c r="Q1489">
        <v>36</v>
      </c>
    </row>
    <row r="1490" spans="4:17" x14ac:dyDescent="0.25">
      <c r="D1490">
        <v>422</v>
      </c>
      <c r="E1490">
        <v>283</v>
      </c>
      <c r="J1490">
        <v>265</v>
      </c>
      <c r="K1490">
        <v>67</v>
      </c>
      <c r="P1490">
        <v>402</v>
      </c>
      <c r="Q1490">
        <v>380</v>
      </c>
    </row>
    <row r="1491" spans="4:17" x14ac:dyDescent="0.25">
      <c r="D1491">
        <v>422</v>
      </c>
      <c r="E1491">
        <v>527</v>
      </c>
      <c r="J1491">
        <v>265</v>
      </c>
      <c r="K1491">
        <v>75</v>
      </c>
      <c r="P1491">
        <v>402</v>
      </c>
      <c r="Q1491">
        <v>381</v>
      </c>
    </row>
    <row r="1492" spans="4:17" x14ac:dyDescent="0.25">
      <c r="D1492">
        <v>423</v>
      </c>
      <c r="E1492">
        <v>277</v>
      </c>
      <c r="J1492">
        <v>265</v>
      </c>
      <c r="K1492">
        <v>104</v>
      </c>
      <c r="P1492">
        <v>403</v>
      </c>
      <c r="Q1492">
        <v>36</v>
      </c>
    </row>
    <row r="1493" spans="4:17" x14ac:dyDescent="0.25">
      <c r="D1493">
        <v>423</v>
      </c>
      <c r="E1493">
        <v>278</v>
      </c>
      <c r="J1493">
        <v>266</v>
      </c>
      <c r="K1493">
        <v>39</v>
      </c>
      <c r="P1493">
        <v>403</v>
      </c>
      <c r="Q1493">
        <v>380</v>
      </c>
    </row>
    <row r="1494" spans="4:17" x14ac:dyDescent="0.25">
      <c r="D1494">
        <v>423</v>
      </c>
      <c r="E1494">
        <v>283</v>
      </c>
      <c r="J1494">
        <v>266</v>
      </c>
      <c r="K1494">
        <v>27</v>
      </c>
      <c r="P1494">
        <v>403</v>
      </c>
      <c r="Q1494">
        <v>381</v>
      </c>
    </row>
    <row r="1495" spans="4:17" x14ac:dyDescent="0.25">
      <c r="D1495">
        <v>423</v>
      </c>
      <c r="E1495">
        <v>527</v>
      </c>
      <c r="J1495">
        <v>266</v>
      </c>
      <c r="K1495">
        <v>62</v>
      </c>
      <c r="P1495">
        <v>404</v>
      </c>
      <c r="Q1495">
        <v>36</v>
      </c>
    </row>
    <row r="1496" spans="4:17" x14ac:dyDescent="0.25">
      <c r="D1496">
        <v>424</v>
      </c>
      <c r="E1496">
        <v>277</v>
      </c>
      <c r="J1496">
        <v>266</v>
      </c>
      <c r="K1496">
        <v>40</v>
      </c>
      <c r="P1496">
        <v>404</v>
      </c>
      <c r="Q1496">
        <v>380</v>
      </c>
    </row>
    <row r="1497" spans="4:17" x14ac:dyDescent="0.25">
      <c r="D1497">
        <v>424</v>
      </c>
      <c r="E1497">
        <v>278</v>
      </c>
      <c r="J1497">
        <v>266</v>
      </c>
      <c r="K1497">
        <v>43</v>
      </c>
      <c r="P1497">
        <v>404</v>
      </c>
      <c r="Q1497">
        <v>381</v>
      </c>
    </row>
    <row r="1498" spans="4:17" x14ac:dyDescent="0.25">
      <c r="D1498">
        <v>424</v>
      </c>
      <c r="E1498">
        <v>283</v>
      </c>
      <c r="J1498">
        <v>266</v>
      </c>
      <c r="K1498">
        <v>3</v>
      </c>
      <c r="P1498">
        <v>405</v>
      </c>
      <c r="Q1498">
        <v>36</v>
      </c>
    </row>
    <row r="1499" spans="4:17" x14ac:dyDescent="0.25">
      <c r="D1499">
        <v>424</v>
      </c>
      <c r="E1499">
        <v>527</v>
      </c>
      <c r="J1499">
        <v>266</v>
      </c>
      <c r="K1499">
        <v>17</v>
      </c>
      <c r="P1499">
        <v>405</v>
      </c>
      <c r="Q1499">
        <v>380</v>
      </c>
    </row>
    <row r="1500" spans="4:17" x14ac:dyDescent="0.25">
      <c r="D1500">
        <v>425</v>
      </c>
      <c r="E1500">
        <v>281</v>
      </c>
      <c r="J1500">
        <v>266</v>
      </c>
      <c r="K1500">
        <v>67</v>
      </c>
      <c r="P1500">
        <v>405</v>
      </c>
      <c r="Q1500">
        <v>381</v>
      </c>
    </row>
    <row r="1501" spans="4:17" x14ac:dyDescent="0.25">
      <c r="D1501">
        <v>425</v>
      </c>
      <c r="E1501">
        <v>304</v>
      </c>
      <c r="J1501">
        <v>266</v>
      </c>
      <c r="K1501">
        <v>75</v>
      </c>
      <c r="P1501">
        <v>406</v>
      </c>
      <c r="Q1501">
        <v>36</v>
      </c>
    </row>
    <row r="1502" spans="4:17" x14ac:dyDescent="0.25">
      <c r="D1502">
        <v>425</v>
      </c>
      <c r="E1502">
        <v>527</v>
      </c>
      <c r="J1502">
        <v>266</v>
      </c>
      <c r="K1502">
        <v>104</v>
      </c>
      <c r="P1502">
        <v>406</v>
      </c>
      <c r="Q1502">
        <v>380</v>
      </c>
    </row>
    <row r="1503" spans="4:17" x14ac:dyDescent="0.25">
      <c r="D1503">
        <v>426</v>
      </c>
      <c r="E1503">
        <v>281</v>
      </c>
      <c r="J1503">
        <v>267</v>
      </c>
      <c r="K1503">
        <v>50</v>
      </c>
      <c r="P1503">
        <v>406</v>
      </c>
      <c r="Q1503">
        <v>381</v>
      </c>
    </row>
    <row r="1504" spans="4:17" x14ac:dyDescent="0.25">
      <c r="D1504">
        <v>426</v>
      </c>
      <c r="E1504">
        <v>304</v>
      </c>
      <c r="J1504">
        <v>267</v>
      </c>
      <c r="K1504">
        <v>62</v>
      </c>
      <c r="P1504">
        <v>407</v>
      </c>
      <c r="Q1504">
        <v>36</v>
      </c>
    </row>
    <row r="1505" spans="4:17" x14ac:dyDescent="0.25">
      <c r="D1505">
        <v>426</v>
      </c>
      <c r="E1505">
        <v>527</v>
      </c>
      <c r="J1505">
        <v>267</v>
      </c>
      <c r="K1505">
        <v>3</v>
      </c>
      <c r="P1505">
        <v>407</v>
      </c>
      <c r="Q1505">
        <v>380</v>
      </c>
    </row>
    <row r="1506" spans="4:17" x14ac:dyDescent="0.25">
      <c r="D1506">
        <v>427</v>
      </c>
      <c r="E1506">
        <v>281</v>
      </c>
      <c r="J1506">
        <v>267</v>
      </c>
      <c r="K1506">
        <v>104</v>
      </c>
      <c r="P1506">
        <v>407</v>
      </c>
      <c r="Q1506">
        <v>381</v>
      </c>
    </row>
    <row r="1507" spans="4:17" x14ac:dyDescent="0.25">
      <c r="D1507">
        <v>427</v>
      </c>
      <c r="E1507">
        <v>304</v>
      </c>
      <c r="J1507">
        <v>268</v>
      </c>
      <c r="K1507">
        <v>39</v>
      </c>
      <c r="P1507">
        <v>408</v>
      </c>
      <c r="Q1507">
        <v>37</v>
      </c>
    </row>
    <row r="1508" spans="4:17" x14ac:dyDescent="0.25">
      <c r="D1508">
        <v>427</v>
      </c>
      <c r="E1508">
        <v>527</v>
      </c>
      <c r="J1508">
        <v>268</v>
      </c>
      <c r="K1508">
        <v>50</v>
      </c>
      <c r="P1508">
        <v>408</v>
      </c>
      <c r="Q1508">
        <v>382</v>
      </c>
    </row>
    <row r="1509" spans="4:17" x14ac:dyDescent="0.25">
      <c r="D1509">
        <v>428</v>
      </c>
      <c r="E1509">
        <v>298</v>
      </c>
      <c r="J1509">
        <v>268</v>
      </c>
      <c r="K1509">
        <v>62</v>
      </c>
      <c r="P1509">
        <v>409</v>
      </c>
      <c r="Q1509">
        <v>37</v>
      </c>
    </row>
    <row r="1510" spans="4:17" x14ac:dyDescent="0.25">
      <c r="D1510">
        <v>428</v>
      </c>
      <c r="E1510">
        <v>304</v>
      </c>
      <c r="J1510">
        <v>268</v>
      </c>
      <c r="K1510">
        <v>40</v>
      </c>
      <c r="P1510">
        <v>409</v>
      </c>
      <c r="Q1510">
        <v>382</v>
      </c>
    </row>
    <row r="1511" spans="4:17" x14ac:dyDescent="0.25">
      <c r="D1511">
        <v>428</v>
      </c>
      <c r="E1511">
        <v>527</v>
      </c>
      <c r="J1511">
        <v>268</v>
      </c>
      <c r="K1511">
        <v>104</v>
      </c>
      <c r="P1511">
        <v>410</v>
      </c>
      <c r="Q1511">
        <v>37</v>
      </c>
    </row>
    <row r="1512" spans="4:17" x14ac:dyDescent="0.25">
      <c r="D1512">
        <v>429</v>
      </c>
      <c r="E1512">
        <v>298</v>
      </c>
      <c r="J1512">
        <v>269</v>
      </c>
      <c r="K1512">
        <v>39</v>
      </c>
      <c r="P1512">
        <v>410</v>
      </c>
      <c r="Q1512">
        <v>382</v>
      </c>
    </row>
    <row r="1513" spans="4:17" x14ac:dyDescent="0.25">
      <c r="D1513">
        <v>429</v>
      </c>
      <c r="E1513">
        <v>304</v>
      </c>
      <c r="J1513">
        <v>269</v>
      </c>
      <c r="K1513">
        <v>50</v>
      </c>
      <c r="P1513">
        <v>411</v>
      </c>
      <c r="Q1513">
        <v>36</v>
      </c>
    </row>
    <row r="1514" spans="4:17" x14ac:dyDescent="0.25">
      <c r="D1514">
        <v>429</v>
      </c>
      <c r="E1514">
        <v>527</v>
      </c>
      <c r="J1514">
        <v>269</v>
      </c>
      <c r="K1514">
        <v>62</v>
      </c>
      <c r="P1514">
        <v>411</v>
      </c>
      <c r="Q1514">
        <v>383</v>
      </c>
    </row>
    <row r="1515" spans="4:17" x14ac:dyDescent="0.25">
      <c r="D1515">
        <v>430</v>
      </c>
      <c r="E1515">
        <v>298</v>
      </c>
      <c r="J1515">
        <v>269</v>
      </c>
      <c r="K1515">
        <v>40</v>
      </c>
      <c r="P1515">
        <v>411</v>
      </c>
      <c r="Q1515">
        <v>384</v>
      </c>
    </row>
    <row r="1516" spans="4:17" x14ac:dyDescent="0.25">
      <c r="D1516">
        <v>430</v>
      </c>
      <c r="E1516">
        <v>304</v>
      </c>
      <c r="J1516">
        <v>269</v>
      </c>
      <c r="K1516">
        <v>104</v>
      </c>
      <c r="P1516">
        <v>412</v>
      </c>
      <c r="Q1516">
        <v>36</v>
      </c>
    </row>
    <row r="1517" spans="4:17" x14ac:dyDescent="0.25">
      <c r="D1517">
        <v>430</v>
      </c>
      <c r="E1517">
        <v>527</v>
      </c>
      <c r="J1517">
        <v>270</v>
      </c>
      <c r="K1517">
        <v>39</v>
      </c>
      <c r="P1517">
        <v>412</v>
      </c>
      <c r="Q1517">
        <v>383</v>
      </c>
    </row>
    <row r="1518" spans="4:17" x14ac:dyDescent="0.25">
      <c r="D1518">
        <v>431</v>
      </c>
      <c r="E1518">
        <v>286</v>
      </c>
      <c r="J1518">
        <v>270</v>
      </c>
      <c r="K1518">
        <v>50</v>
      </c>
      <c r="P1518">
        <v>412</v>
      </c>
      <c r="Q1518">
        <v>385</v>
      </c>
    </row>
    <row r="1519" spans="4:17" x14ac:dyDescent="0.25">
      <c r="D1519">
        <v>431</v>
      </c>
      <c r="E1519">
        <v>284</v>
      </c>
      <c r="J1519">
        <v>270</v>
      </c>
      <c r="K1519">
        <v>62</v>
      </c>
      <c r="P1519">
        <v>412</v>
      </c>
      <c r="Q1519">
        <v>386</v>
      </c>
    </row>
    <row r="1520" spans="4:17" x14ac:dyDescent="0.25">
      <c r="D1520">
        <v>431</v>
      </c>
      <c r="E1520">
        <v>290</v>
      </c>
      <c r="J1520">
        <v>270</v>
      </c>
      <c r="K1520">
        <v>40</v>
      </c>
      <c r="P1520">
        <v>413</v>
      </c>
      <c r="Q1520">
        <v>37</v>
      </c>
    </row>
    <row r="1521" spans="4:17" x14ac:dyDescent="0.25">
      <c r="D1521">
        <v>431</v>
      </c>
      <c r="E1521">
        <v>538</v>
      </c>
      <c r="J1521">
        <v>270</v>
      </c>
      <c r="K1521">
        <v>104</v>
      </c>
      <c r="P1521">
        <v>413</v>
      </c>
      <c r="Q1521">
        <v>387</v>
      </c>
    </row>
    <row r="1522" spans="4:17" x14ac:dyDescent="0.25">
      <c r="D1522">
        <v>432</v>
      </c>
      <c r="E1522">
        <v>286</v>
      </c>
      <c r="J1522">
        <v>271</v>
      </c>
      <c r="K1522">
        <v>39</v>
      </c>
      <c r="P1522">
        <v>414</v>
      </c>
      <c r="Q1522">
        <v>37</v>
      </c>
    </row>
    <row r="1523" spans="4:17" x14ac:dyDescent="0.25">
      <c r="D1523">
        <v>432</v>
      </c>
      <c r="E1523">
        <v>284</v>
      </c>
      <c r="J1523">
        <v>271</v>
      </c>
      <c r="K1523">
        <v>50</v>
      </c>
      <c r="P1523">
        <v>414</v>
      </c>
      <c r="Q1523">
        <v>387</v>
      </c>
    </row>
    <row r="1524" spans="4:17" x14ac:dyDescent="0.25">
      <c r="D1524">
        <v>432</v>
      </c>
      <c r="E1524">
        <v>290</v>
      </c>
      <c r="J1524">
        <v>271</v>
      </c>
      <c r="K1524">
        <v>62</v>
      </c>
      <c r="P1524">
        <v>415</v>
      </c>
      <c r="Q1524">
        <v>37</v>
      </c>
    </row>
    <row r="1525" spans="4:17" x14ac:dyDescent="0.25">
      <c r="D1525">
        <v>432</v>
      </c>
      <c r="E1525">
        <v>538</v>
      </c>
      <c r="J1525">
        <v>271</v>
      </c>
      <c r="K1525">
        <v>40</v>
      </c>
      <c r="P1525">
        <v>415</v>
      </c>
      <c r="Q1525">
        <v>387</v>
      </c>
    </row>
    <row r="1526" spans="4:17" x14ac:dyDescent="0.25">
      <c r="D1526">
        <v>433</v>
      </c>
      <c r="E1526">
        <v>286</v>
      </c>
      <c r="J1526">
        <v>271</v>
      </c>
      <c r="K1526">
        <v>104</v>
      </c>
      <c r="P1526">
        <v>416</v>
      </c>
      <c r="Q1526">
        <v>37</v>
      </c>
    </row>
    <row r="1527" spans="4:17" x14ac:dyDescent="0.25">
      <c r="D1527">
        <v>433</v>
      </c>
      <c r="E1527">
        <v>284</v>
      </c>
      <c r="J1527">
        <v>272</v>
      </c>
      <c r="K1527">
        <v>39</v>
      </c>
      <c r="P1527">
        <v>416</v>
      </c>
      <c r="Q1527">
        <v>40</v>
      </c>
    </row>
    <row r="1528" spans="4:17" x14ac:dyDescent="0.25">
      <c r="D1528">
        <v>433</v>
      </c>
      <c r="E1528">
        <v>290</v>
      </c>
      <c r="J1528">
        <v>272</v>
      </c>
      <c r="K1528">
        <v>50</v>
      </c>
      <c r="P1528">
        <v>416</v>
      </c>
      <c r="Q1528">
        <v>53</v>
      </c>
    </row>
    <row r="1529" spans="4:17" x14ac:dyDescent="0.25">
      <c r="D1529">
        <v>433</v>
      </c>
      <c r="E1529">
        <v>538</v>
      </c>
      <c r="J1529">
        <v>272</v>
      </c>
      <c r="K1529">
        <v>62</v>
      </c>
      <c r="P1529">
        <v>416</v>
      </c>
      <c r="Q1529">
        <v>54</v>
      </c>
    </row>
    <row r="1530" spans="4:17" x14ac:dyDescent="0.25">
      <c r="D1530">
        <v>434</v>
      </c>
      <c r="E1530">
        <v>330</v>
      </c>
      <c r="J1530">
        <v>272</v>
      </c>
      <c r="K1530">
        <v>40</v>
      </c>
      <c r="P1530">
        <v>416</v>
      </c>
      <c r="Q1530">
        <v>388</v>
      </c>
    </row>
    <row r="1531" spans="4:17" x14ac:dyDescent="0.25">
      <c r="D1531">
        <v>434</v>
      </c>
      <c r="E1531">
        <v>587</v>
      </c>
      <c r="J1531">
        <v>272</v>
      </c>
      <c r="K1531">
        <v>104</v>
      </c>
      <c r="P1531">
        <v>417</v>
      </c>
      <c r="Q1531">
        <v>37</v>
      </c>
    </row>
    <row r="1532" spans="4:17" x14ac:dyDescent="0.25">
      <c r="D1532">
        <v>435</v>
      </c>
      <c r="E1532">
        <v>588</v>
      </c>
      <c r="J1532">
        <v>273</v>
      </c>
      <c r="K1532">
        <v>50</v>
      </c>
      <c r="P1532">
        <v>417</v>
      </c>
      <c r="Q1532">
        <v>40</v>
      </c>
    </row>
    <row r="1533" spans="4:17" x14ac:dyDescent="0.25">
      <c r="D1533">
        <v>435</v>
      </c>
      <c r="E1533">
        <v>589</v>
      </c>
      <c r="J1533">
        <v>273</v>
      </c>
      <c r="K1533">
        <v>115</v>
      </c>
      <c r="P1533">
        <v>417</v>
      </c>
      <c r="Q1533">
        <v>53</v>
      </c>
    </row>
    <row r="1534" spans="4:17" x14ac:dyDescent="0.25">
      <c r="D1534">
        <v>436</v>
      </c>
      <c r="E1534">
        <v>590</v>
      </c>
      <c r="J1534">
        <v>274</v>
      </c>
      <c r="K1534">
        <v>39</v>
      </c>
      <c r="P1534">
        <v>417</v>
      </c>
      <c r="Q1534">
        <v>54</v>
      </c>
    </row>
    <row r="1535" spans="4:17" x14ac:dyDescent="0.25">
      <c r="D1535">
        <v>437</v>
      </c>
      <c r="E1535">
        <v>265</v>
      </c>
      <c r="J1535">
        <v>274</v>
      </c>
      <c r="K1535">
        <v>40</v>
      </c>
      <c r="P1535">
        <v>417</v>
      </c>
      <c r="Q1535">
        <v>388</v>
      </c>
    </row>
    <row r="1536" spans="4:17" x14ac:dyDescent="0.25">
      <c r="D1536">
        <v>437</v>
      </c>
      <c r="E1536">
        <v>488</v>
      </c>
      <c r="J1536">
        <v>274</v>
      </c>
      <c r="K1536">
        <v>104</v>
      </c>
      <c r="P1536">
        <v>418</v>
      </c>
      <c r="Q1536">
        <v>37</v>
      </c>
    </row>
    <row r="1537" spans="4:17" x14ac:dyDescent="0.25">
      <c r="D1537">
        <v>437</v>
      </c>
      <c r="E1537">
        <v>263</v>
      </c>
      <c r="J1537">
        <v>275</v>
      </c>
      <c r="K1537">
        <v>39</v>
      </c>
      <c r="P1537">
        <v>418</v>
      </c>
      <c r="Q1537">
        <v>40</v>
      </c>
    </row>
    <row r="1538" spans="4:17" x14ac:dyDescent="0.25">
      <c r="D1538">
        <v>437</v>
      </c>
      <c r="E1538">
        <v>267</v>
      </c>
      <c r="J1538">
        <v>275</v>
      </c>
      <c r="K1538">
        <v>40</v>
      </c>
      <c r="P1538">
        <v>418</v>
      </c>
      <c r="Q1538">
        <v>53</v>
      </c>
    </row>
    <row r="1539" spans="4:17" x14ac:dyDescent="0.25">
      <c r="D1539">
        <v>437</v>
      </c>
      <c r="E1539">
        <v>268</v>
      </c>
      <c r="J1539">
        <v>275</v>
      </c>
      <c r="K1539">
        <v>104</v>
      </c>
      <c r="P1539">
        <v>418</v>
      </c>
      <c r="Q1539">
        <v>54</v>
      </c>
    </row>
    <row r="1540" spans="4:17" x14ac:dyDescent="0.25">
      <c r="D1540">
        <v>437</v>
      </c>
      <c r="E1540">
        <v>494</v>
      </c>
      <c r="J1540">
        <v>276</v>
      </c>
      <c r="K1540">
        <v>39</v>
      </c>
      <c r="P1540">
        <v>418</v>
      </c>
      <c r="Q1540">
        <v>388</v>
      </c>
    </row>
    <row r="1541" spans="4:17" x14ac:dyDescent="0.25">
      <c r="D1541">
        <v>438</v>
      </c>
      <c r="E1541">
        <v>265</v>
      </c>
      <c r="J1541">
        <v>276</v>
      </c>
      <c r="K1541">
        <v>40</v>
      </c>
      <c r="P1541">
        <v>419</v>
      </c>
      <c r="Q1541">
        <v>37</v>
      </c>
    </row>
    <row r="1542" spans="4:17" x14ac:dyDescent="0.25">
      <c r="D1542">
        <v>438</v>
      </c>
      <c r="E1542">
        <v>488</v>
      </c>
      <c r="J1542">
        <v>276</v>
      </c>
      <c r="K1542">
        <v>104</v>
      </c>
      <c r="P1542">
        <v>419</v>
      </c>
      <c r="Q1542">
        <v>40</v>
      </c>
    </row>
    <row r="1543" spans="4:17" x14ac:dyDescent="0.25">
      <c r="D1543">
        <v>438</v>
      </c>
      <c r="E1543">
        <v>263</v>
      </c>
      <c r="J1543">
        <v>277</v>
      </c>
      <c r="K1543">
        <v>39</v>
      </c>
      <c r="P1543">
        <v>419</v>
      </c>
      <c r="Q1543">
        <v>53</v>
      </c>
    </row>
    <row r="1544" spans="4:17" x14ac:dyDescent="0.25">
      <c r="D1544">
        <v>438</v>
      </c>
      <c r="E1544">
        <v>266</v>
      </c>
      <c r="J1544">
        <v>277</v>
      </c>
      <c r="K1544">
        <v>40</v>
      </c>
      <c r="P1544">
        <v>419</v>
      </c>
      <c r="Q1544">
        <v>54</v>
      </c>
    </row>
    <row r="1545" spans="4:17" x14ac:dyDescent="0.25">
      <c r="D1545">
        <v>438</v>
      </c>
      <c r="E1545">
        <v>270</v>
      </c>
      <c r="J1545">
        <v>277</v>
      </c>
      <c r="K1545">
        <v>104</v>
      </c>
      <c r="P1545">
        <v>419</v>
      </c>
      <c r="Q1545">
        <v>388</v>
      </c>
    </row>
    <row r="1546" spans="4:17" x14ac:dyDescent="0.25">
      <c r="D1546">
        <v>438</v>
      </c>
      <c r="E1546">
        <v>494</v>
      </c>
      <c r="J1546">
        <v>278</v>
      </c>
      <c r="K1546">
        <v>85</v>
      </c>
      <c r="P1546">
        <v>420</v>
      </c>
      <c r="Q1546">
        <v>37</v>
      </c>
    </row>
    <row r="1547" spans="4:17" x14ac:dyDescent="0.25">
      <c r="D1547">
        <v>439</v>
      </c>
      <c r="E1547">
        <v>269</v>
      </c>
      <c r="J1547">
        <v>279</v>
      </c>
      <c r="K1547">
        <v>85</v>
      </c>
      <c r="P1547">
        <v>420</v>
      </c>
      <c r="Q1547">
        <v>40</v>
      </c>
    </row>
    <row r="1548" spans="4:17" x14ac:dyDescent="0.25">
      <c r="D1548">
        <v>439</v>
      </c>
      <c r="E1548">
        <v>268</v>
      </c>
      <c r="J1548">
        <v>280</v>
      </c>
      <c r="K1548">
        <v>39</v>
      </c>
      <c r="P1548">
        <v>420</v>
      </c>
      <c r="Q1548">
        <v>53</v>
      </c>
    </row>
    <row r="1549" spans="4:17" x14ac:dyDescent="0.25">
      <c r="D1549">
        <v>439</v>
      </c>
      <c r="E1549">
        <v>270</v>
      </c>
      <c r="J1549">
        <v>280</v>
      </c>
      <c r="K1549">
        <v>27</v>
      </c>
      <c r="P1549">
        <v>420</v>
      </c>
      <c r="Q1549">
        <v>54</v>
      </c>
    </row>
    <row r="1550" spans="4:17" x14ac:dyDescent="0.25">
      <c r="D1550">
        <v>439</v>
      </c>
      <c r="E1550">
        <v>517</v>
      </c>
      <c r="J1550">
        <v>280</v>
      </c>
      <c r="K1550">
        <v>40</v>
      </c>
      <c r="P1550">
        <v>420</v>
      </c>
      <c r="Q1550">
        <v>388</v>
      </c>
    </row>
    <row r="1551" spans="4:17" x14ac:dyDescent="0.25">
      <c r="D1551">
        <v>439</v>
      </c>
      <c r="E1551">
        <v>488</v>
      </c>
      <c r="J1551">
        <v>280</v>
      </c>
      <c r="K1551">
        <v>104</v>
      </c>
      <c r="P1551">
        <v>421</v>
      </c>
      <c r="Q1551">
        <v>37</v>
      </c>
    </row>
    <row r="1552" spans="4:17" x14ac:dyDescent="0.25">
      <c r="D1552">
        <v>440</v>
      </c>
      <c r="E1552">
        <v>518</v>
      </c>
      <c r="J1552">
        <v>280</v>
      </c>
      <c r="K1552">
        <v>136</v>
      </c>
      <c r="P1552">
        <v>421</v>
      </c>
      <c r="Q1552">
        <v>40</v>
      </c>
    </row>
    <row r="1553" spans="4:17" x14ac:dyDescent="0.25">
      <c r="D1553">
        <v>440</v>
      </c>
      <c r="E1553">
        <v>263</v>
      </c>
      <c r="J1553">
        <v>281</v>
      </c>
      <c r="K1553">
        <v>85</v>
      </c>
      <c r="P1553">
        <v>421</v>
      </c>
      <c r="Q1553">
        <v>53</v>
      </c>
    </row>
    <row r="1554" spans="4:17" x14ac:dyDescent="0.25">
      <c r="D1554">
        <v>440</v>
      </c>
      <c r="E1554">
        <v>519</v>
      </c>
      <c r="J1554">
        <v>281</v>
      </c>
      <c r="K1554">
        <v>104</v>
      </c>
      <c r="P1554">
        <v>421</v>
      </c>
      <c r="Q1554">
        <v>54</v>
      </c>
    </row>
    <row r="1555" spans="4:17" x14ac:dyDescent="0.25">
      <c r="D1555">
        <v>440</v>
      </c>
      <c r="E1555">
        <v>517</v>
      </c>
      <c r="J1555">
        <v>282</v>
      </c>
      <c r="K1555">
        <v>85</v>
      </c>
      <c r="P1555">
        <v>421</v>
      </c>
      <c r="Q1555">
        <v>388</v>
      </c>
    </row>
    <row r="1556" spans="4:17" x14ac:dyDescent="0.25">
      <c r="D1556">
        <v>440</v>
      </c>
      <c r="E1556">
        <v>269</v>
      </c>
      <c r="J1556">
        <v>283</v>
      </c>
      <c r="K1556">
        <v>85</v>
      </c>
      <c r="P1556">
        <v>422</v>
      </c>
      <c r="Q1556">
        <v>38</v>
      </c>
    </row>
    <row r="1557" spans="4:17" x14ac:dyDescent="0.25">
      <c r="D1557">
        <v>441</v>
      </c>
      <c r="E1557">
        <v>518</v>
      </c>
      <c r="J1557">
        <v>284</v>
      </c>
      <c r="K1557">
        <v>39</v>
      </c>
      <c r="P1557">
        <v>422</v>
      </c>
      <c r="Q1557">
        <v>41</v>
      </c>
    </row>
    <row r="1558" spans="4:17" x14ac:dyDescent="0.25">
      <c r="D1558">
        <v>441</v>
      </c>
      <c r="E1558">
        <v>263</v>
      </c>
      <c r="J1558">
        <v>284</v>
      </c>
      <c r="K1558">
        <v>50</v>
      </c>
      <c r="P1558">
        <v>422</v>
      </c>
      <c r="Q1558">
        <v>389</v>
      </c>
    </row>
    <row r="1559" spans="4:17" x14ac:dyDescent="0.25">
      <c r="D1559">
        <v>441</v>
      </c>
      <c r="E1559">
        <v>520</v>
      </c>
      <c r="J1559">
        <v>284</v>
      </c>
      <c r="K1559">
        <v>62</v>
      </c>
      <c r="P1559">
        <v>422</v>
      </c>
      <c r="Q1559">
        <v>445</v>
      </c>
    </row>
    <row r="1560" spans="4:17" x14ac:dyDescent="0.25">
      <c r="D1560">
        <v>441</v>
      </c>
      <c r="E1560">
        <v>494</v>
      </c>
      <c r="J1560">
        <v>284</v>
      </c>
      <c r="K1560">
        <v>40</v>
      </c>
      <c r="P1560">
        <v>423</v>
      </c>
      <c r="Q1560">
        <v>38</v>
      </c>
    </row>
    <row r="1561" spans="4:17" x14ac:dyDescent="0.25">
      <c r="D1561">
        <v>441</v>
      </c>
      <c r="E1561">
        <v>269</v>
      </c>
      <c r="J1561">
        <v>284</v>
      </c>
      <c r="K1561">
        <v>47</v>
      </c>
      <c r="P1561">
        <v>423</v>
      </c>
      <c r="Q1561">
        <v>41</v>
      </c>
    </row>
    <row r="1562" spans="4:17" x14ac:dyDescent="0.25">
      <c r="D1562">
        <v>442</v>
      </c>
      <c r="E1562">
        <v>518</v>
      </c>
      <c r="J1562">
        <v>284</v>
      </c>
      <c r="K1562">
        <v>108</v>
      </c>
      <c r="P1562">
        <v>423</v>
      </c>
      <c r="Q1562">
        <v>389</v>
      </c>
    </row>
    <row r="1563" spans="4:17" x14ac:dyDescent="0.25">
      <c r="D1563">
        <v>442</v>
      </c>
      <c r="E1563">
        <v>263</v>
      </c>
      <c r="J1563">
        <v>285</v>
      </c>
      <c r="K1563">
        <v>39</v>
      </c>
      <c r="P1563">
        <v>423</v>
      </c>
      <c r="Q1563">
        <v>445</v>
      </c>
    </row>
    <row r="1564" spans="4:17" x14ac:dyDescent="0.25">
      <c r="D1564">
        <v>442</v>
      </c>
      <c r="E1564">
        <v>521</v>
      </c>
      <c r="J1564">
        <v>285</v>
      </c>
      <c r="K1564">
        <v>50</v>
      </c>
      <c r="P1564">
        <v>424</v>
      </c>
      <c r="Q1564">
        <v>38</v>
      </c>
    </row>
    <row r="1565" spans="4:17" x14ac:dyDescent="0.25">
      <c r="D1565">
        <v>442</v>
      </c>
      <c r="E1565">
        <v>522</v>
      </c>
      <c r="J1565">
        <v>285</v>
      </c>
      <c r="K1565">
        <v>62</v>
      </c>
      <c r="P1565">
        <v>424</v>
      </c>
      <c r="Q1565">
        <v>41</v>
      </c>
    </row>
    <row r="1566" spans="4:17" x14ac:dyDescent="0.25">
      <c r="D1566">
        <v>443</v>
      </c>
      <c r="E1566">
        <v>518</v>
      </c>
      <c r="J1566">
        <v>285</v>
      </c>
      <c r="K1566">
        <v>40</v>
      </c>
      <c r="P1566">
        <v>424</v>
      </c>
      <c r="Q1566">
        <v>389</v>
      </c>
    </row>
    <row r="1567" spans="4:17" x14ac:dyDescent="0.25">
      <c r="D1567">
        <v>443</v>
      </c>
      <c r="E1567">
        <v>263</v>
      </c>
      <c r="J1567">
        <v>285</v>
      </c>
      <c r="K1567">
        <v>47</v>
      </c>
      <c r="P1567">
        <v>424</v>
      </c>
      <c r="Q1567">
        <v>445</v>
      </c>
    </row>
    <row r="1568" spans="4:17" x14ac:dyDescent="0.25">
      <c r="D1568">
        <v>443</v>
      </c>
      <c r="E1568">
        <v>517</v>
      </c>
      <c r="J1568">
        <v>286</v>
      </c>
      <c r="K1568">
        <v>39</v>
      </c>
      <c r="P1568">
        <v>425</v>
      </c>
      <c r="Q1568">
        <v>38</v>
      </c>
    </row>
    <row r="1569" spans="4:17" x14ac:dyDescent="0.25">
      <c r="D1569">
        <v>443</v>
      </c>
      <c r="E1569">
        <v>522</v>
      </c>
      <c r="J1569">
        <v>286</v>
      </c>
      <c r="K1569">
        <v>50</v>
      </c>
      <c r="P1569">
        <v>425</v>
      </c>
      <c r="Q1569">
        <v>41</v>
      </c>
    </row>
    <row r="1570" spans="4:17" x14ac:dyDescent="0.25">
      <c r="D1570">
        <v>444</v>
      </c>
      <c r="E1570">
        <v>513</v>
      </c>
      <c r="J1570">
        <v>286</v>
      </c>
      <c r="K1570">
        <v>62</v>
      </c>
      <c r="P1570">
        <v>425</v>
      </c>
      <c r="Q1570">
        <v>390</v>
      </c>
    </row>
    <row r="1571" spans="4:17" x14ac:dyDescent="0.25">
      <c r="D1571">
        <v>444</v>
      </c>
      <c r="E1571">
        <v>514</v>
      </c>
      <c r="J1571">
        <v>286</v>
      </c>
      <c r="K1571">
        <v>40</v>
      </c>
      <c r="P1571">
        <v>426</v>
      </c>
      <c r="Q1571">
        <v>38</v>
      </c>
    </row>
    <row r="1572" spans="4:17" x14ac:dyDescent="0.25">
      <c r="D1572">
        <v>444</v>
      </c>
      <c r="E1572">
        <v>515</v>
      </c>
      <c r="J1572">
        <v>286</v>
      </c>
      <c r="K1572">
        <v>47</v>
      </c>
      <c r="P1572">
        <v>426</v>
      </c>
      <c r="Q1572">
        <v>41</v>
      </c>
    </row>
    <row r="1573" spans="4:17" x14ac:dyDescent="0.25">
      <c r="D1573">
        <v>445</v>
      </c>
      <c r="E1573">
        <v>513</v>
      </c>
      <c r="J1573">
        <v>287</v>
      </c>
      <c r="K1573">
        <v>39</v>
      </c>
      <c r="P1573">
        <v>426</v>
      </c>
      <c r="Q1573">
        <v>390</v>
      </c>
    </row>
    <row r="1574" spans="4:17" x14ac:dyDescent="0.25">
      <c r="D1574">
        <v>445</v>
      </c>
      <c r="E1574">
        <v>514</v>
      </c>
      <c r="J1574">
        <v>287</v>
      </c>
      <c r="K1574">
        <v>50</v>
      </c>
      <c r="P1574">
        <v>427</v>
      </c>
      <c r="Q1574">
        <v>38</v>
      </c>
    </row>
    <row r="1575" spans="4:17" x14ac:dyDescent="0.25">
      <c r="D1575">
        <v>445</v>
      </c>
      <c r="E1575">
        <v>515</v>
      </c>
      <c r="J1575">
        <v>287</v>
      </c>
      <c r="K1575">
        <v>40</v>
      </c>
      <c r="P1575">
        <v>427</v>
      </c>
      <c r="Q1575">
        <v>41</v>
      </c>
    </row>
    <row r="1576" spans="4:17" x14ac:dyDescent="0.25">
      <c r="D1576">
        <v>446</v>
      </c>
      <c r="E1576">
        <v>513</v>
      </c>
      <c r="J1576">
        <v>287</v>
      </c>
      <c r="K1576">
        <v>47</v>
      </c>
      <c r="P1576">
        <v>427</v>
      </c>
      <c r="Q1576">
        <v>390</v>
      </c>
    </row>
    <row r="1577" spans="4:17" x14ac:dyDescent="0.25">
      <c r="D1577">
        <v>446</v>
      </c>
      <c r="E1577">
        <v>514</v>
      </c>
      <c r="J1577">
        <v>288</v>
      </c>
      <c r="K1577">
        <v>39</v>
      </c>
      <c r="P1577">
        <v>428</v>
      </c>
      <c r="Q1577">
        <v>38</v>
      </c>
    </row>
    <row r="1578" spans="4:17" x14ac:dyDescent="0.25">
      <c r="D1578">
        <v>446</v>
      </c>
      <c r="E1578">
        <v>515</v>
      </c>
      <c r="J1578">
        <v>288</v>
      </c>
      <c r="K1578">
        <v>50</v>
      </c>
      <c r="P1578">
        <v>428</v>
      </c>
      <c r="Q1578">
        <v>41</v>
      </c>
    </row>
    <row r="1579" spans="4:17" x14ac:dyDescent="0.25">
      <c r="D1579">
        <v>447</v>
      </c>
      <c r="E1579">
        <v>264</v>
      </c>
      <c r="J1579">
        <v>288</v>
      </c>
      <c r="K1579">
        <v>40</v>
      </c>
      <c r="P1579">
        <v>428</v>
      </c>
      <c r="Q1579">
        <v>390</v>
      </c>
    </row>
    <row r="1580" spans="4:17" x14ac:dyDescent="0.25">
      <c r="D1580">
        <v>447</v>
      </c>
      <c r="E1580">
        <v>263</v>
      </c>
      <c r="J1580">
        <v>288</v>
      </c>
      <c r="K1580">
        <v>47</v>
      </c>
      <c r="P1580">
        <v>429</v>
      </c>
      <c r="Q1580">
        <v>38</v>
      </c>
    </row>
    <row r="1581" spans="4:17" x14ac:dyDescent="0.25">
      <c r="D1581">
        <v>447</v>
      </c>
      <c r="E1581">
        <v>523</v>
      </c>
      <c r="J1581">
        <v>289</v>
      </c>
      <c r="K1581">
        <v>50</v>
      </c>
      <c r="P1581">
        <v>429</v>
      </c>
      <c r="Q1581">
        <v>41</v>
      </c>
    </row>
    <row r="1582" spans="4:17" x14ac:dyDescent="0.25">
      <c r="D1582">
        <v>447</v>
      </c>
      <c r="E1582">
        <v>524</v>
      </c>
      <c r="J1582">
        <v>289</v>
      </c>
      <c r="K1582">
        <v>47</v>
      </c>
      <c r="P1582">
        <v>429</v>
      </c>
      <c r="Q1582">
        <v>390</v>
      </c>
    </row>
    <row r="1583" spans="4:17" x14ac:dyDescent="0.25">
      <c r="D1583">
        <v>448</v>
      </c>
      <c r="E1583">
        <v>264</v>
      </c>
      <c r="J1583">
        <v>289</v>
      </c>
      <c r="K1583">
        <v>41</v>
      </c>
      <c r="P1583">
        <v>430</v>
      </c>
      <c r="Q1583">
        <v>38</v>
      </c>
    </row>
    <row r="1584" spans="4:17" x14ac:dyDescent="0.25">
      <c r="D1584">
        <v>448</v>
      </c>
      <c r="E1584">
        <v>263</v>
      </c>
      <c r="J1584">
        <v>290</v>
      </c>
      <c r="K1584">
        <v>39</v>
      </c>
      <c r="P1584">
        <v>430</v>
      </c>
      <c r="Q1584">
        <v>41</v>
      </c>
    </row>
    <row r="1585" spans="4:17" x14ac:dyDescent="0.25">
      <c r="D1585">
        <v>448</v>
      </c>
      <c r="E1585">
        <v>523</v>
      </c>
      <c r="J1585">
        <v>290</v>
      </c>
      <c r="K1585">
        <v>40</v>
      </c>
      <c r="P1585">
        <v>430</v>
      </c>
      <c r="Q1585">
        <v>390</v>
      </c>
    </row>
    <row r="1586" spans="4:17" x14ac:dyDescent="0.25">
      <c r="D1586">
        <v>448</v>
      </c>
      <c r="E1586">
        <v>524</v>
      </c>
      <c r="J1586">
        <v>290</v>
      </c>
      <c r="K1586">
        <v>43</v>
      </c>
      <c r="P1586">
        <v>431</v>
      </c>
      <c r="Q1586">
        <v>53</v>
      </c>
    </row>
    <row r="1587" spans="4:17" x14ac:dyDescent="0.25">
      <c r="D1587">
        <v>449</v>
      </c>
      <c r="E1587">
        <v>273</v>
      </c>
      <c r="J1587">
        <v>290</v>
      </c>
      <c r="K1587">
        <v>17</v>
      </c>
      <c r="P1587">
        <v>431</v>
      </c>
      <c r="Q1587">
        <v>54</v>
      </c>
    </row>
    <row r="1588" spans="4:17" x14ac:dyDescent="0.25">
      <c r="D1588">
        <v>449</v>
      </c>
      <c r="E1588">
        <v>271</v>
      </c>
      <c r="J1588">
        <v>290</v>
      </c>
      <c r="K1588">
        <v>47</v>
      </c>
      <c r="P1588">
        <v>431</v>
      </c>
      <c r="Q1588">
        <v>38</v>
      </c>
    </row>
    <row r="1589" spans="4:17" x14ac:dyDescent="0.25">
      <c r="D1589">
        <v>449</v>
      </c>
      <c r="E1589">
        <v>272</v>
      </c>
      <c r="J1589">
        <v>291</v>
      </c>
      <c r="K1589">
        <v>39</v>
      </c>
      <c r="P1589">
        <v>431</v>
      </c>
      <c r="Q1589">
        <v>41</v>
      </c>
    </row>
    <row r="1590" spans="4:17" x14ac:dyDescent="0.25">
      <c r="D1590">
        <v>449</v>
      </c>
      <c r="E1590">
        <v>488</v>
      </c>
      <c r="J1590">
        <v>291</v>
      </c>
      <c r="K1590">
        <v>47</v>
      </c>
      <c r="P1590">
        <v>431</v>
      </c>
      <c r="Q1590">
        <v>391</v>
      </c>
    </row>
    <row r="1591" spans="4:17" x14ac:dyDescent="0.25">
      <c r="D1591">
        <v>449</v>
      </c>
      <c r="E1591">
        <v>517</v>
      </c>
      <c r="J1591">
        <v>291</v>
      </c>
      <c r="K1591">
        <v>45</v>
      </c>
      <c r="P1591">
        <v>432</v>
      </c>
      <c r="Q1591">
        <v>53</v>
      </c>
    </row>
    <row r="1592" spans="4:17" x14ac:dyDescent="0.25">
      <c r="D1592">
        <v>449</v>
      </c>
      <c r="E1592">
        <v>269</v>
      </c>
      <c r="J1592">
        <v>291</v>
      </c>
      <c r="K1592">
        <v>67</v>
      </c>
      <c r="P1592">
        <v>432</v>
      </c>
      <c r="Q1592">
        <v>54</v>
      </c>
    </row>
    <row r="1593" spans="4:17" x14ac:dyDescent="0.25">
      <c r="D1593">
        <v>450</v>
      </c>
      <c r="E1593">
        <v>273</v>
      </c>
      <c r="J1593">
        <v>292</v>
      </c>
      <c r="K1593">
        <v>39</v>
      </c>
      <c r="P1593">
        <v>432</v>
      </c>
      <c r="Q1593">
        <v>38</v>
      </c>
    </row>
    <row r="1594" spans="4:17" x14ac:dyDescent="0.25">
      <c r="D1594">
        <v>450</v>
      </c>
      <c r="E1594">
        <v>271</v>
      </c>
      <c r="J1594">
        <v>292</v>
      </c>
      <c r="K1594">
        <v>47</v>
      </c>
      <c r="P1594">
        <v>432</v>
      </c>
      <c r="Q1594">
        <v>41</v>
      </c>
    </row>
    <row r="1595" spans="4:17" x14ac:dyDescent="0.25">
      <c r="D1595">
        <v>450</v>
      </c>
      <c r="E1595">
        <v>272</v>
      </c>
      <c r="J1595">
        <v>292</v>
      </c>
      <c r="K1595">
        <v>45</v>
      </c>
      <c r="P1595">
        <v>432</v>
      </c>
      <c r="Q1595">
        <v>391</v>
      </c>
    </row>
    <row r="1596" spans="4:17" x14ac:dyDescent="0.25">
      <c r="D1596">
        <v>450</v>
      </c>
      <c r="E1596">
        <v>488</v>
      </c>
      <c r="J1596">
        <v>292</v>
      </c>
      <c r="K1596">
        <v>67</v>
      </c>
      <c r="P1596">
        <v>433</v>
      </c>
      <c r="Q1596">
        <v>53</v>
      </c>
    </row>
    <row r="1597" spans="4:17" x14ac:dyDescent="0.25">
      <c r="D1597">
        <v>450</v>
      </c>
      <c r="E1597">
        <v>517</v>
      </c>
      <c r="J1597">
        <v>293</v>
      </c>
      <c r="K1597">
        <v>39</v>
      </c>
      <c r="P1597">
        <v>433</v>
      </c>
      <c r="Q1597">
        <v>54</v>
      </c>
    </row>
    <row r="1598" spans="4:17" x14ac:dyDescent="0.25">
      <c r="D1598">
        <v>450</v>
      </c>
      <c r="E1598">
        <v>269</v>
      </c>
      <c r="J1598">
        <v>293</v>
      </c>
      <c r="K1598">
        <v>47</v>
      </c>
      <c r="P1598">
        <v>433</v>
      </c>
      <c r="Q1598">
        <v>38</v>
      </c>
    </row>
    <row r="1599" spans="4:17" x14ac:dyDescent="0.25">
      <c r="D1599">
        <v>451</v>
      </c>
      <c r="E1599">
        <v>265</v>
      </c>
      <c r="J1599">
        <v>293</v>
      </c>
      <c r="K1599">
        <v>45</v>
      </c>
      <c r="P1599">
        <v>433</v>
      </c>
      <c r="Q1599">
        <v>41</v>
      </c>
    </row>
    <row r="1600" spans="4:17" x14ac:dyDescent="0.25">
      <c r="D1600">
        <v>451</v>
      </c>
      <c r="E1600">
        <v>525</v>
      </c>
      <c r="J1600">
        <v>293</v>
      </c>
      <c r="K1600">
        <v>67</v>
      </c>
      <c r="P1600">
        <v>433</v>
      </c>
      <c r="Q1600">
        <v>391</v>
      </c>
    </row>
    <row r="1601" spans="4:17" x14ac:dyDescent="0.25">
      <c r="D1601">
        <v>451</v>
      </c>
      <c r="E1601">
        <v>517</v>
      </c>
      <c r="J1601">
        <v>294</v>
      </c>
      <c r="K1601">
        <v>39</v>
      </c>
      <c r="P1601">
        <v>434</v>
      </c>
      <c r="Q1601">
        <v>471</v>
      </c>
    </row>
    <row r="1602" spans="4:17" x14ac:dyDescent="0.25">
      <c r="D1602">
        <v>451</v>
      </c>
      <c r="E1602">
        <v>263</v>
      </c>
      <c r="J1602">
        <v>294</v>
      </c>
      <c r="K1602">
        <v>27</v>
      </c>
      <c r="P1602">
        <v>434</v>
      </c>
      <c r="Q1602">
        <v>472</v>
      </c>
    </row>
    <row r="1603" spans="4:17" x14ac:dyDescent="0.25">
      <c r="D1603">
        <v>451</v>
      </c>
      <c r="E1603">
        <v>271</v>
      </c>
      <c r="J1603">
        <v>294</v>
      </c>
      <c r="K1603">
        <v>62</v>
      </c>
      <c r="P1603">
        <v>434</v>
      </c>
      <c r="Q1603">
        <v>473</v>
      </c>
    </row>
    <row r="1604" spans="4:17" x14ac:dyDescent="0.25">
      <c r="D1604">
        <v>451</v>
      </c>
      <c r="E1604">
        <v>270</v>
      </c>
      <c r="J1604">
        <v>294</v>
      </c>
      <c r="K1604">
        <v>47</v>
      </c>
      <c r="P1604">
        <v>435</v>
      </c>
      <c r="Q1604">
        <v>474</v>
      </c>
    </row>
    <row r="1605" spans="4:17" x14ac:dyDescent="0.25">
      <c r="D1605">
        <v>452</v>
      </c>
      <c r="E1605">
        <v>266</v>
      </c>
      <c r="J1605">
        <v>294</v>
      </c>
      <c r="K1605">
        <v>20</v>
      </c>
      <c r="P1605">
        <v>435</v>
      </c>
      <c r="Q1605">
        <v>475</v>
      </c>
    </row>
    <row r="1606" spans="4:17" x14ac:dyDescent="0.25">
      <c r="D1606">
        <v>452</v>
      </c>
      <c r="E1606">
        <v>525</v>
      </c>
      <c r="J1606">
        <v>294</v>
      </c>
      <c r="K1606">
        <v>75</v>
      </c>
      <c r="P1606">
        <v>435</v>
      </c>
      <c r="Q1606">
        <v>476</v>
      </c>
    </row>
    <row r="1607" spans="4:17" x14ac:dyDescent="0.25">
      <c r="D1607">
        <v>453</v>
      </c>
      <c r="E1607">
        <v>266</v>
      </c>
      <c r="J1607">
        <v>295</v>
      </c>
      <c r="K1607">
        <v>39</v>
      </c>
      <c r="P1607">
        <v>436</v>
      </c>
      <c r="Q1607">
        <v>477</v>
      </c>
    </row>
    <row r="1608" spans="4:17" x14ac:dyDescent="0.25">
      <c r="D1608">
        <v>453</v>
      </c>
      <c r="E1608">
        <v>525</v>
      </c>
      <c r="J1608">
        <v>295</v>
      </c>
      <c r="K1608">
        <v>27</v>
      </c>
      <c r="P1608">
        <v>436</v>
      </c>
      <c r="Q1608">
        <v>478</v>
      </c>
    </row>
    <row r="1609" spans="4:17" x14ac:dyDescent="0.25">
      <c r="D1609">
        <v>454</v>
      </c>
      <c r="E1609">
        <v>266</v>
      </c>
      <c r="J1609">
        <v>295</v>
      </c>
      <c r="K1609">
        <v>62</v>
      </c>
      <c r="P1609">
        <v>436</v>
      </c>
      <c r="Q1609">
        <v>479</v>
      </c>
    </row>
    <row r="1610" spans="4:17" x14ac:dyDescent="0.25">
      <c r="D1610">
        <v>454</v>
      </c>
      <c r="E1610">
        <v>525</v>
      </c>
      <c r="J1610">
        <v>295</v>
      </c>
      <c r="K1610">
        <v>47</v>
      </c>
      <c r="P1610">
        <v>436</v>
      </c>
      <c r="Q1610">
        <v>480</v>
      </c>
    </row>
    <row r="1611" spans="4:17" x14ac:dyDescent="0.25">
      <c r="D1611">
        <v>455</v>
      </c>
      <c r="E1611">
        <v>266</v>
      </c>
      <c r="J1611">
        <v>295</v>
      </c>
      <c r="K1611">
        <v>20</v>
      </c>
      <c r="P1611">
        <v>436</v>
      </c>
      <c r="Q1611">
        <v>481</v>
      </c>
    </row>
    <row r="1612" spans="4:17" x14ac:dyDescent="0.25">
      <c r="D1612">
        <v>455</v>
      </c>
      <c r="E1612">
        <v>525</v>
      </c>
      <c r="J1612">
        <v>295</v>
      </c>
      <c r="K1612">
        <v>75</v>
      </c>
      <c r="P1612">
        <v>436</v>
      </c>
      <c r="Q1612">
        <v>484</v>
      </c>
    </row>
    <row r="1613" spans="4:17" x14ac:dyDescent="0.25">
      <c r="D1613">
        <v>456</v>
      </c>
      <c r="E1613">
        <v>266</v>
      </c>
      <c r="J1613">
        <v>296</v>
      </c>
      <c r="K1613">
        <v>39</v>
      </c>
      <c r="P1613">
        <v>437</v>
      </c>
      <c r="Q1613">
        <v>482</v>
      </c>
    </row>
    <row r="1614" spans="4:17" x14ac:dyDescent="0.25">
      <c r="D1614">
        <v>456</v>
      </c>
      <c r="E1614">
        <v>525</v>
      </c>
      <c r="J1614">
        <v>296</v>
      </c>
      <c r="K1614">
        <v>27</v>
      </c>
      <c r="P1614">
        <v>438</v>
      </c>
      <c r="Q1614">
        <v>482</v>
      </c>
    </row>
    <row r="1615" spans="4:17" x14ac:dyDescent="0.25">
      <c r="D1615">
        <v>457</v>
      </c>
      <c r="E1615">
        <v>266</v>
      </c>
      <c r="J1615">
        <v>296</v>
      </c>
      <c r="K1615">
        <v>62</v>
      </c>
      <c r="P1615">
        <v>439</v>
      </c>
      <c r="Q1615">
        <v>482</v>
      </c>
    </row>
    <row r="1616" spans="4:17" x14ac:dyDescent="0.25">
      <c r="D1616">
        <v>457</v>
      </c>
      <c r="E1616">
        <v>525</v>
      </c>
      <c r="J1616">
        <v>296</v>
      </c>
      <c r="K1616">
        <v>47</v>
      </c>
      <c r="P1616">
        <v>440</v>
      </c>
      <c r="Q1616">
        <v>86</v>
      </c>
    </row>
    <row r="1617" spans="4:17" x14ac:dyDescent="0.25">
      <c r="D1617">
        <v>458</v>
      </c>
      <c r="E1617">
        <v>274</v>
      </c>
      <c r="J1617">
        <v>296</v>
      </c>
      <c r="K1617">
        <v>20</v>
      </c>
      <c r="P1617">
        <v>440</v>
      </c>
      <c r="Q1617">
        <v>483</v>
      </c>
    </row>
    <row r="1618" spans="4:17" x14ac:dyDescent="0.25">
      <c r="D1618">
        <v>458</v>
      </c>
      <c r="E1618">
        <v>275</v>
      </c>
      <c r="J1618">
        <v>296</v>
      </c>
      <c r="K1618">
        <v>75</v>
      </c>
      <c r="P1618">
        <v>440</v>
      </c>
      <c r="Q1618">
        <v>484</v>
      </c>
    </row>
    <row r="1619" spans="4:17" x14ac:dyDescent="0.25">
      <c r="D1619">
        <v>458</v>
      </c>
      <c r="E1619">
        <v>525</v>
      </c>
      <c r="J1619">
        <v>297</v>
      </c>
      <c r="K1619">
        <v>39</v>
      </c>
      <c r="P1619">
        <v>440</v>
      </c>
      <c r="Q1619">
        <v>485</v>
      </c>
    </row>
    <row r="1620" spans="4:17" x14ac:dyDescent="0.25">
      <c r="D1620">
        <v>459</v>
      </c>
      <c r="E1620">
        <v>274</v>
      </c>
      <c r="J1620">
        <v>297</v>
      </c>
      <c r="K1620">
        <v>27</v>
      </c>
      <c r="P1620">
        <v>441</v>
      </c>
      <c r="Q1620">
        <v>86</v>
      </c>
    </row>
    <row r="1621" spans="4:17" x14ac:dyDescent="0.25">
      <c r="D1621">
        <v>459</v>
      </c>
      <c r="E1621">
        <v>275</v>
      </c>
      <c r="J1621">
        <v>297</v>
      </c>
      <c r="K1621">
        <v>62</v>
      </c>
      <c r="P1621">
        <v>441</v>
      </c>
      <c r="Q1621">
        <v>483</v>
      </c>
    </row>
    <row r="1622" spans="4:17" x14ac:dyDescent="0.25">
      <c r="D1622">
        <v>459</v>
      </c>
      <c r="E1622">
        <v>525</v>
      </c>
      <c r="J1622">
        <v>297</v>
      </c>
      <c r="K1622">
        <v>47</v>
      </c>
      <c r="P1622">
        <v>441</v>
      </c>
      <c r="Q1622">
        <v>484</v>
      </c>
    </row>
    <row r="1623" spans="4:17" x14ac:dyDescent="0.25">
      <c r="D1623">
        <v>460</v>
      </c>
      <c r="E1623">
        <v>274</v>
      </c>
      <c r="J1623">
        <v>297</v>
      </c>
      <c r="K1623">
        <v>35</v>
      </c>
      <c r="P1623">
        <v>441</v>
      </c>
      <c r="Q1623">
        <v>485</v>
      </c>
    </row>
    <row r="1624" spans="4:17" x14ac:dyDescent="0.25">
      <c r="D1624">
        <v>460</v>
      </c>
      <c r="E1624">
        <v>275</v>
      </c>
      <c r="J1624">
        <v>297</v>
      </c>
      <c r="K1624">
        <v>75</v>
      </c>
      <c r="P1624">
        <v>442</v>
      </c>
      <c r="Q1624">
        <v>86</v>
      </c>
    </row>
    <row r="1625" spans="4:17" x14ac:dyDescent="0.25">
      <c r="D1625">
        <v>460</v>
      </c>
      <c r="E1625">
        <v>525</v>
      </c>
      <c r="J1625">
        <v>298</v>
      </c>
      <c r="K1625">
        <v>39</v>
      </c>
      <c r="P1625">
        <v>442</v>
      </c>
      <c r="Q1625">
        <v>483</v>
      </c>
    </row>
    <row r="1626" spans="4:17" x14ac:dyDescent="0.25">
      <c r="D1626">
        <v>461</v>
      </c>
      <c r="E1626">
        <v>274</v>
      </c>
      <c r="J1626">
        <v>298</v>
      </c>
      <c r="K1626">
        <v>27</v>
      </c>
      <c r="P1626">
        <v>442</v>
      </c>
      <c r="Q1626">
        <v>484</v>
      </c>
    </row>
    <row r="1627" spans="4:17" x14ac:dyDescent="0.25">
      <c r="D1627">
        <v>461</v>
      </c>
      <c r="E1627">
        <v>275</v>
      </c>
      <c r="J1627">
        <v>298</v>
      </c>
      <c r="K1627">
        <v>62</v>
      </c>
      <c r="P1627">
        <v>442</v>
      </c>
      <c r="Q1627">
        <v>485</v>
      </c>
    </row>
    <row r="1628" spans="4:17" x14ac:dyDescent="0.25">
      <c r="D1628">
        <v>461</v>
      </c>
      <c r="E1628">
        <v>525</v>
      </c>
      <c r="J1628">
        <v>298</v>
      </c>
      <c r="K1628">
        <v>47</v>
      </c>
      <c r="P1628">
        <v>443</v>
      </c>
      <c r="Q1628">
        <v>86</v>
      </c>
    </row>
    <row r="1629" spans="4:17" x14ac:dyDescent="0.25">
      <c r="D1629">
        <v>462</v>
      </c>
      <c r="E1629">
        <v>274</v>
      </c>
      <c r="J1629">
        <v>299</v>
      </c>
      <c r="K1629">
        <v>39</v>
      </c>
      <c r="P1629">
        <v>443</v>
      </c>
      <c r="Q1629">
        <v>483</v>
      </c>
    </row>
    <row r="1630" spans="4:17" x14ac:dyDescent="0.25">
      <c r="D1630">
        <v>462</v>
      </c>
      <c r="E1630">
        <v>275</v>
      </c>
      <c r="J1630">
        <v>299</v>
      </c>
      <c r="K1630">
        <v>27</v>
      </c>
      <c r="P1630">
        <v>443</v>
      </c>
      <c r="Q1630">
        <v>484</v>
      </c>
    </row>
    <row r="1631" spans="4:17" x14ac:dyDescent="0.25">
      <c r="D1631">
        <v>462</v>
      </c>
      <c r="E1631">
        <v>525</v>
      </c>
      <c r="J1631">
        <v>299</v>
      </c>
      <c r="K1631">
        <v>62</v>
      </c>
      <c r="P1631">
        <v>443</v>
      </c>
      <c r="Q1631">
        <v>485</v>
      </c>
    </row>
    <row r="1632" spans="4:17" x14ac:dyDescent="0.25">
      <c r="D1632">
        <v>463</v>
      </c>
      <c r="E1632">
        <v>274</v>
      </c>
      <c r="J1632">
        <v>299</v>
      </c>
      <c r="K1632">
        <v>47</v>
      </c>
      <c r="P1632">
        <v>444</v>
      </c>
      <c r="Q1632">
        <v>486</v>
      </c>
    </row>
    <row r="1633" spans="4:17" x14ac:dyDescent="0.25">
      <c r="D1633">
        <v>463</v>
      </c>
      <c r="E1633">
        <v>275</v>
      </c>
      <c r="J1633">
        <v>300</v>
      </c>
      <c r="K1633">
        <v>39</v>
      </c>
      <c r="P1633">
        <v>445</v>
      </c>
      <c r="Q1633">
        <v>486</v>
      </c>
    </row>
    <row r="1634" spans="4:17" x14ac:dyDescent="0.25">
      <c r="D1634">
        <v>463</v>
      </c>
      <c r="E1634">
        <v>525</v>
      </c>
      <c r="J1634">
        <v>300</v>
      </c>
      <c r="K1634">
        <v>27</v>
      </c>
      <c r="P1634">
        <v>446</v>
      </c>
      <c r="Q1634">
        <v>486</v>
      </c>
    </row>
    <row r="1635" spans="4:17" x14ac:dyDescent="0.25">
      <c r="D1635">
        <v>464</v>
      </c>
      <c r="E1635">
        <v>274</v>
      </c>
      <c r="J1635">
        <v>300</v>
      </c>
      <c r="K1635">
        <v>62</v>
      </c>
      <c r="P1635">
        <v>447</v>
      </c>
      <c r="Q1635">
        <v>485</v>
      </c>
    </row>
    <row r="1636" spans="4:17" x14ac:dyDescent="0.25">
      <c r="D1636">
        <v>464</v>
      </c>
      <c r="E1636">
        <v>275</v>
      </c>
      <c r="J1636">
        <v>300</v>
      </c>
      <c r="K1636">
        <v>47</v>
      </c>
      <c r="P1636">
        <v>447</v>
      </c>
      <c r="Q1636">
        <v>487</v>
      </c>
    </row>
    <row r="1637" spans="4:17" x14ac:dyDescent="0.25">
      <c r="D1637">
        <v>464</v>
      </c>
      <c r="E1637">
        <v>525</v>
      </c>
      <c r="J1637">
        <v>301</v>
      </c>
      <c r="K1637">
        <v>39</v>
      </c>
      <c r="P1637">
        <v>448</v>
      </c>
      <c r="Q1637">
        <v>485</v>
      </c>
    </row>
    <row r="1638" spans="4:17" x14ac:dyDescent="0.25">
      <c r="D1638">
        <v>465</v>
      </c>
      <c r="E1638">
        <v>274</v>
      </c>
      <c r="J1638">
        <v>301</v>
      </c>
      <c r="K1638">
        <v>27</v>
      </c>
      <c r="P1638">
        <v>448</v>
      </c>
      <c r="Q1638">
        <v>487</v>
      </c>
    </row>
    <row r="1639" spans="4:17" x14ac:dyDescent="0.25">
      <c r="D1639">
        <v>465</v>
      </c>
      <c r="E1639">
        <v>275</v>
      </c>
      <c r="J1639">
        <v>301</v>
      </c>
      <c r="K1639">
        <v>62</v>
      </c>
      <c r="P1639">
        <v>449</v>
      </c>
      <c r="Q1639">
        <v>488</v>
      </c>
    </row>
    <row r="1640" spans="4:17" x14ac:dyDescent="0.25">
      <c r="D1640">
        <v>465</v>
      </c>
      <c r="E1640">
        <v>525</v>
      </c>
      <c r="J1640">
        <v>301</v>
      </c>
      <c r="K1640">
        <v>47</v>
      </c>
      <c r="P1640">
        <v>450</v>
      </c>
      <c r="Q1640">
        <v>488</v>
      </c>
    </row>
    <row r="1641" spans="4:17" x14ac:dyDescent="0.25">
      <c r="D1641">
        <v>466</v>
      </c>
      <c r="E1641">
        <v>274</v>
      </c>
      <c r="J1641">
        <v>301</v>
      </c>
      <c r="K1641">
        <v>19</v>
      </c>
      <c r="P1641">
        <v>451</v>
      </c>
      <c r="Q1641">
        <v>489</v>
      </c>
    </row>
    <row r="1642" spans="4:17" x14ac:dyDescent="0.25">
      <c r="D1642">
        <v>466</v>
      </c>
      <c r="E1642">
        <v>275</v>
      </c>
      <c r="J1642">
        <v>302</v>
      </c>
      <c r="K1642">
        <v>39</v>
      </c>
      <c r="P1642">
        <v>451</v>
      </c>
      <c r="Q1642">
        <v>490</v>
      </c>
    </row>
    <row r="1643" spans="4:17" x14ac:dyDescent="0.25">
      <c r="D1643">
        <v>466</v>
      </c>
      <c r="E1643">
        <v>525</v>
      </c>
      <c r="J1643">
        <v>302</v>
      </c>
      <c r="K1643">
        <v>27</v>
      </c>
      <c r="P1643">
        <v>451</v>
      </c>
      <c r="Q1643">
        <v>491</v>
      </c>
    </row>
    <row r="1644" spans="4:17" x14ac:dyDescent="0.25">
      <c r="D1644">
        <v>467</v>
      </c>
      <c r="E1644">
        <v>274</v>
      </c>
      <c r="J1644">
        <v>302</v>
      </c>
      <c r="K1644">
        <v>62</v>
      </c>
      <c r="P1644">
        <v>452</v>
      </c>
      <c r="Q1644">
        <v>37</v>
      </c>
    </row>
    <row r="1645" spans="4:17" x14ac:dyDescent="0.25">
      <c r="D1645">
        <v>467</v>
      </c>
      <c r="E1645">
        <v>275</v>
      </c>
      <c r="J1645">
        <v>302</v>
      </c>
      <c r="K1645">
        <v>47</v>
      </c>
      <c r="P1645">
        <v>452</v>
      </c>
      <c r="Q1645">
        <v>40</v>
      </c>
    </row>
    <row r="1646" spans="4:17" x14ac:dyDescent="0.25">
      <c r="D1646">
        <v>467</v>
      </c>
      <c r="E1646">
        <v>525</v>
      </c>
      <c r="J1646">
        <v>302</v>
      </c>
      <c r="K1646">
        <v>19</v>
      </c>
      <c r="P1646">
        <v>452</v>
      </c>
      <c r="Q1646">
        <v>53</v>
      </c>
    </row>
    <row r="1647" spans="4:17" x14ac:dyDescent="0.25">
      <c r="D1647">
        <v>468</v>
      </c>
      <c r="E1647">
        <v>274</v>
      </c>
      <c r="J1647">
        <v>303</v>
      </c>
      <c r="K1647">
        <v>39</v>
      </c>
      <c r="P1647">
        <v>452</v>
      </c>
      <c r="Q1647">
        <v>54</v>
      </c>
    </row>
    <row r="1648" spans="4:17" x14ac:dyDescent="0.25">
      <c r="D1648">
        <v>468</v>
      </c>
      <c r="E1648">
        <v>275</v>
      </c>
      <c r="J1648">
        <v>303</v>
      </c>
      <c r="K1648">
        <v>27</v>
      </c>
      <c r="P1648">
        <v>452</v>
      </c>
      <c r="Q1648">
        <v>492</v>
      </c>
    </row>
    <row r="1649" spans="4:17" x14ac:dyDescent="0.25">
      <c r="D1649">
        <v>468</v>
      </c>
      <c r="E1649">
        <v>525</v>
      </c>
      <c r="J1649">
        <v>303</v>
      </c>
      <c r="K1649">
        <v>62</v>
      </c>
      <c r="P1649">
        <v>452</v>
      </c>
      <c r="Q1649">
        <v>493</v>
      </c>
    </row>
    <row r="1650" spans="4:17" x14ac:dyDescent="0.25">
      <c r="D1650">
        <v>469</v>
      </c>
      <c r="E1650">
        <v>274</v>
      </c>
      <c r="J1650">
        <v>303</v>
      </c>
      <c r="K1650">
        <v>47</v>
      </c>
      <c r="P1650">
        <v>452</v>
      </c>
      <c r="Q1650">
        <v>494</v>
      </c>
    </row>
    <row r="1651" spans="4:17" x14ac:dyDescent="0.25">
      <c r="D1651">
        <v>469</v>
      </c>
      <c r="E1651">
        <v>275</v>
      </c>
      <c r="J1651">
        <v>303</v>
      </c>
      <c r="K1651">
        <v>19</v>
      </c>
      <c r="P1651">
        <v>453</v>
      </c>
      <c r="Q1651">
        <v>37</v>
      </c>
    </row>
    <row r="1652" spans="4:17" x14ac:dyDescent="0.25">
      <c r="D1652">
        <v>469</v>
      </c>
      <c r="E1652">
        <v>525</v>
      </c>
      <c r="J1652">
        <v>304</v>
      </c>
      <c r="K1652">
        <v>39</v>
      </c>
      <c r="P1652">
        <v>453</v>
      </c>
      <c r="Q1652">
        <v>40</v>
      </c>
    </row>
    <row r="1653" spans="4:17" x14ac:dyDescent="0.25">
      <c r="D1653">
        <v>470</v>
      </c>
      <c r="E1653">
        <v>274</v>
      </c>
      <c r="J1653">
        <v>304</v>
      </c>
      <c r="K1653">
        <v>27</v>
      </c>
      <c r="P1653">
        <v>453</v>
      </c>
      <c r="Q1653">
        <v>53</v>
      </c>
    </row>
    <row r="1654" spans="4:17" x14ac:dyDescent="0.25">
      <c r="D1654">
        <v>470</v>
      </c>
      <c r="E1654">
        <v>275</v>
      </c>
      <c r="J1654">
        <v>304</v>
      </c>
      <c r="K1654">
        <v>62</v>
      </c>
      <c r="P1654">
        <v>453</v>
      </c>
      <c r="Q1654">
        <v>54</v>
      </c>
    </row>
    <row r="1655" spans="4:17" x14ac:dyDescent="0.25">
      <c r="D1655">
        <v>470</v>
      </c>
      <c r="E1655">
        <v>525</v>
      </c>
      <c r="J1655">
        <v>304</v>
      </c>
      <c r="K1655">
        <v>47</v>
      </c>
      <c r="P1655">
        <v>453</v>
      </c>
      <c r="Q1655">
        <v>492</v>
      </c>
    </row>
    <row r="1656" spans="4:17" x14ac:dyDescent="0.25">
      <c r="D1656">
        <v>471</v>
      </c>
      <c r="E1656">
        <v>274</v>
      </c>
      <c r="J1656">
        <v>304</v>
      </c>
      <c r="K1656">
        <v>52</v>
      </c>
      <c r="P1656">
        <v>453</v>
      </c>
      <c r="Q1656">
        <v>493</v>
      </c>
    </row>
    <row r="1657" spans="4:17" x14ac:dyDescent="0.25">
      <c r="D1657">
        <v>471</v>
      </c>
      <c r="E1657">
        <v>275</v>
      </c>
      <c r="J1657">
        <v>304</v>
      </c>
      <c r="K1657">
        <v>75</v>
      </c>
      <c r="P1657">
        <v>453</v>
      </c>
      <c r="Q1657">
        <v>494</v>
      </c>
    </row>
    <row r="1658" spans="4:17" x14ac:dyDescent="0.25">
      <c r="D1658">
        <v>471</v>
      </c>
      <c r="E1658">
        <v>525</v>
      </c>
      <c r="J1658">
        <v>304</v>
      </c>
      <c r="K1658">
        <v>115</v>
      </c>
      <c r="P1658">
        <v>454</v>
      </c>
      <c r="Q1658">
        <v>37</v>
      </c>
    </row>
    <row r="1659" spans="4:17" x14ac:dyDescent="0.25">
      <c r="D1659">
        <v>472</v>
      </c>
      <c r="E1659">
        <v>274</v>
      </c>
      <c r="J1659">
        <v>305</v>
      </c>
      <c r="K1659">
        <v>39</v>
      </c>
      <c r="P1659">
        <v>454</v>
      </c>
      <c r="Q1659">
        <v>40</v>
      </c>
    </row>
    <row r="1660" spans="4:17" x14ac:dyDescent="0.25">
      <c r="D1660">
        <v>472</v>
      </c>
      <c r="E1660">
        <v>275</v>
      </c>
      <c r="J1660">
        <v>305</v>
      </c>
      <c r="K1660">
        <v>27</v>
      </c>
      <c r="P1660">
        <v>454</v>
      </c>
      <c r="Q1660">
        <v>53</v>
      </c>
    </row>
    <row r="1661" spans="4:17" x14ac:dyDescent="0.25">
      <c r="D1661">
        <v>472</v>
      </c>
      <c r="E1661">
        <v>525</v>
      </c>
      <c r="J1661">
        <v>305</v>
      </c>
      <c r="K1661">
        <v>47</v>
      </c>
      <c r="P1661">
        <v>454</v>
      </c>
      <c r="Q1661">
        <v>54</v>
      </c>
    </row>
    <row r="1662" spans="4:17" x14ac:dyDescent="0.25">
      <c r="D1662">
        <v>473</v>
      </c>
      <c r="E1662">
        <v>267</v>
      </c>
      <c r="J1662">
        <v>306</v>
      </c>
      <c r="K1662">
        <v>39</v>
      </c>
      <c r="P1662">
        <v>454</v>
      </c>
      <c r="Q1662">
        <v>492</v>
      </c>
    </row>
    <row r="1663" spans="4:17" x14ac:dyDescent="0.25">
      <c r="D1663">
        <v>473</v>
      </c>
      <c r="E1663">
        <v>275</v>
      </c>
      <c r="J1663">
        <v>306</v>
      </c>
      <c r="K1663">
        <v>27</v>
      </c>
      <c r="P1663">
        <v>454</v>
      </c>
      <c r="Q1663">
        <v>493</v>
      </c>
    </row>
    <row r="1664" spans="4:17" x14ac:dyDescent="0.25">
      <c r="D1664">
        <v>473</v>
      </c>
      <c r="E1664">
        <v>525</v>
      </c>
      <c r="J1664">
        <v>306</v>
      </c>
      <c r="K1664">
        <v>47</v>
      </c>
      <c r="P1664">
        <v>454</v>
      </c>
      <c r="Q1664">
        <v>494</v>
      </c>
    </row>
    <row r="1665" spans="4:17" x14ac:dyDescent="0.25">
      <c r="D1665">
        <v>474</v>
      </c>
      <c r="E1665">
        <v>267</v>
      </c>
      <c r="J1665">
        <v>307</v>
      </c>
      <c r="K1665">
        <v>39</v>
      </c>
      <c r="P1665">
        <v>455</v>
      </c>
      <c r="Q1665">
        <v>37</v>
      </c>
    </row>
    <row r="1666" spans="4:17" x14ac:dyDescent="0.25">
      <c r="D1666">
        <v>474</v>
      </c>
      <c r="E1666">
        <v>275</v>
      </c>
      <c r="J1666">
        <v>307</v>
      </c>
      <c r="K1666">
        <v>27</v>
      </c>
      <c r="P1666">
        <v>455</v>
      </c>
      <c r="Q1666">
        <v>40</v>
      </c>
    </row>
    <row r="1667" spans="4:17" x14ac:dyDescent="0.25">
      <c r="D1667">
        <v>474</v>
      </c>
      <c r="E1667">
        <v>525</v>
      </c>
      <c r="J1667">
        <v>307</v>
      </c>
      <c r="K1667">
        <v>47</v>
      </c>
      <c r="P1667">
        <v>455</v>
      </c>
      <c r="Q1667">
        <v>53</v>
      </c>
    </row>
    <row r="1668" spans="4:17" x14ac:dyDescent="0.25">
      <c r="D1668">
        <v>475</v>
      </c>
      <c r="E1668">
        <v>267</v>
      </c>
      <c r="J1668">
        <v>308</v>
      </c>
      <c r="K1668">
        <v>39</v>
      </c>
      <c r="P1668">
        <v>455</v>
      </c>
      <c r="Q1668">
        <v>54</v>
      </c>
    </row>
    <row r="1669" spans="4:17" x14ac:dyDescent="0.25">
      <c r="D1669">
        <v>475</v>
      </c>
      <c r="E1669">
        <v>275</v>
      </c>
      <c r="J1669">
        <v>308</v>
      </c>
      <c r="K1669">
        <v>27</v>
      </c>
      <c r="P1669">
        <v>455</v>
      </c>
      <c r="Q1669">
        <v>492</v>
      </c>
    </row>
    <row r="1670" spans="4:17" x14ac:dyDescent="0.25">
      <c r="D1670">
        <v>475</v>
      </c>
      <c r="E1670">
        <v>525</v>
      </c>
      <c r="J1670">
        <v>308</v>
      </c>
      <c r="K1670">
        <v>47</v>
      </c>
      <c r="P1670">
        <v>455</v>
      </c>
      <c r="Q1670">
        <v>493</v>
      </c>
    </row>
    <row r="1671" spans="4:17" x14ac:dyDescent="0.25">
      <c r="D1671">
        <v>476</v>
      </c>
      <c r="E1671">
        <v>325</v>
      </c>
      <c r="J1671">
        <v>309</v>
      </c>
      <c r="K1671">
        <v>39</v>
      </c>
      <c r="P1671">
        <v>455</v>
      </c>
      <c r="Q1671">
        <v>494</v>
      </c>
    </row>
    <row r="1672" spans="4:17" x14ac:dyDescent="0.25">
      <c r="D1672">
        <v>476</v>
      </c>
      <c r="E1672">
        <v>577</v>
      </c>
      <c r="J1672">
        <v>309</v>
      </c>
      <c r="K1672">
        <v>27</v>
      </c>
      <c r="P1672">
        <v>456</v>
      </c>
      <c r="Q1672">
        <v>37</v>
      </c>
    </row>
    <row r="1673" spans="4:17" x14ac:dyDescent="0.25">
      <c r="D1673">
        <v>476</v>
      </c>
      <c r="E1673">
        <v>578</v>
      </c>
      <c r="J1673">
        <v>309</v>
      </c>
      <c r="K1673">
        <v>47</v>
      </c>
      <c r="P1673">
        <v>456</v>
      </c>
      <c r="Q1673">
        <v>40</v>
      </c>
    </row>
    <row r="1674" spans="4:17" x14ac:dyDescent="0.25">
      <c r="D1674">
        <v>477</v>
      </c>
      <c r="E1674">
        <v>325</v>
      </c>
      <c r="J1674">
        <v>309</v>
      </c>
      <c r="K1674">
        <v>115</v>
      </c>
      <c r="P1674">
        <v>456</v>
      </c>
      <c r="Q1674">
        <v>53</v>
      </c>
    </row>
    <row r="1675" spans="4:17" x14ac:dyDescent="0.25">
      <c r="D1675">
        <v>477</v>
      </c>
      <c r="E1675">
        <v>577</v>
      </c>
      <c r="J1675">
        <v>310</v>
      </c>
      <c r="K1675">
        <v>39</v>
      </c>
      <c r="P1675">
        <v>456</v>
      </c>
      <c r="Q1675">
        <v>54</v>
      </c>
    </row>
    <row r="1676" spans="4:17" x14ac:dyDescent="0.25">
      <c r="D1676">
        <v>477</v>
      </c>
      <c r="E1676">
        <v>578</v>
      </c>
      <c r="J1676">
        <v>310</v>
      </c>
      <c r="K1676">
        <v>27</v>
      </c>
      <c r="P1676">
        <v>456</v>
      </c>
      <c r="Q1676">
        <v>492</v>
      </c>
    </row>
    <row r="1677" spans="4:17" x14ac:dyDescent="0.25">
      <c r="D1677">
        <v>478</v>
      </c>
      <c r="E1677">
        <v>325</v>
      </c>
      <c r="J1677">
        <v>310</v>
      </c>
      <c r="K1677">
        <v>47</v>
      </c>
      <c r="P1677">
        <v>456</v>
      </c>
      <c r="Q1677">
        <v>493</v>
      </c>
    </row>
    <row r="1678" spans="4:17" x14ac:dyDescent="0.25">
      <c r="D1678">
        <v>478</v>
      </c>
      <c r="E1678">
        <v>577</v>
      </c>
      <c r="J1678">
        <v>311</v>
      </c>
      <c r="K1678">
        <v>39</v>
      </c>
      <c r="P1678">
        <v>456</v>
      </c>
      <c r="Q1678">
        <v>494</v>
      </c>
    </row>
    <row r="1679" spans="4:17" x14ac:dyDescent="0.25">
      <c r="D1679">
        <v>478</v>
      </c>
      <c r="E1679">
        <v>578</v>
      </c>
      <c r="J1679">
        <v>311</v>
      </c>
      <c r="K1679">
        <v>27</v>
      </c>
      <c r="P1679">
        <v>457</v>
      </c>
      <c r="Q1679">
        <v>37</v>
      </c>
    </row>
    <row r="1680" spans="4:17" x14ac:dyDescent="0.25">
      <c r="D1680">
        <v>479</v>
      </c>
      <c r="E1680">
        <v>359</v>
      </c>
      <c r="J1680">
        <v>311</v>
      </c>
      <c r="K1680">
        <v>47</v>
      </c>
      <c r="P1680">
        <v>457</v>
      </c>
      <c r="Q1680">
        <v>40</v>
      </c>
    </row>
    <row r="1681" spans="4:17" x14ac:dyDescent="0.25">
      <c r="D1681">
        <v>479</v>
      </c>
      <c r="E1681">
        <v>579</v>
      </c>
      <c r="J1681">
        <v>311</v>
      </c>
      <c r="K1681">
        <v>19</v>
      </c>
      <c r="P1681">
        <v>457</v>
      </c>
      <c r="Q1681">
        <v>53</v>
      </c>
    </row>
    <row r="1682" spans="4:17" x14ac:dyDescent="0.25">
      <c r="D1682">
        <v>479</v>
      </c>
      <c r="E1682">
        <v>580</v>
      </c>
      <c r="J1682">
        <v>312</v>
      </c>
      <c r="K1682">
        <v>39</v>
      </c>
      <c r="P1682">
        <v>457</v>
      </c>
      <c r="Q1682">
        <v>54</v>
      </c>
    </row>
    <row r="1683" spans="4:17" x14ac:dyDescent="0.25">
      <c r="D1683">
        <v>480</v>
      </c>
      <c r="E1683">
        <v>359</v>
      </c>
      <c r="J1683">
        <v>312</v>
      </c>
      <c r="K1683">
        <v>27</v>
      </c>
      <c r="P1683">
        <v>457</v>
      </c>
      <c r="Q1683">
        <v>492</v>
      </c>
    </row>
    <row r="1684" spans="4:17" x14ac:dyDescent="0.25">
      <c r="D1684">
        <v>480</v>
      </c>
      <c r="E1684">
        <v>579</v>
      </c>
      <c r="J1684">
        <v>312</v>
      </c>
      <c r="K1684">
        <v>47</v>
      </c>
      <c r="P1684">
        <v>457</v>
      </c>
      <c r="Q1684">
        <v>493</v>
      </c>
    </row>
    <row r="1685" spans="4:17" x14ac:dyDescent="0.25">
      <c r="D1685">
        <v>480</v>
      </c>
      <c r="E1685">
        <v>580</v>
      </c>
      <c r="J1685">
        <v>312</v>
      </c>
      <c r="K1685">
        <v>19</v>
      </c>
      <c r="P1685">
        <v>457</v>
      </c>
      <c r="Q1685">
        <v>494</v>
      </c>
    </row>
    <row r="1686" spans="4:17" x14ac:dyDescent="0.25">
      <c r="D1686">
        <v>481</v>
      </c>
      <c r="E1686">
        <v>359</v>
      </c>
      <c r="J1686">
        <v>313</v>
      </c>
      <c r="K1686">
        <v>39</v>
      </c>
      <c r="P1686">
        <v>458</v>
      </c>
      <c r="Q1686">
        <v>37</v>
      </c>
    </row>
    <row r="1687" spans="4:17" x14ac:dyDescent="0.25">
      <c r="D1687">
        <v>481</v>
      </c>
      <c r="E1687">
        <v>579</v>
      </c>
      <c r="J1687">
        <v>313</v>
      </c>
      <c r="K1687">
        <v>27</v>
      </c>
      <c r="P1687">
        <v>458</v>
      </c>
      <c r="Q1687">
        <v>40</v>
      </c>
    </row>
    <row r="1688" spans="4:17" x14ac:dyDescent="0.25">
      <c r="D1688">
        <v>481</v>
      </c>
      <c r="E1688">
        <v>580</v>
      </c>
      <c r="J1688">
        <v>313</v>
      </c>
      <c r="K1688">
        <v>47</v>
      </c>
      <c r="P1688">
        <v>458</v>
      </c>
      <c r="Q1688">
        <v>53</v>
      </c>
    </row>
    <row r="1689" spans="4:17" x14ac:dyDescent="0.25">
      <c r="D1689">
        <v>482</v>
      </c>
      <c r="E1689">
        <v>581</v>
      </c>
      <c r="J1689">
        <v>313</v>
      </c>
      <c r="K1689">
        <v>19</v>
      </c>
      <c r="P1689">
        <v>458</v>
      </c>
      <c r="Q1689">
        <v>54</v>
      </c>
    </row>
    <row r="1690" spans="4:17" x14ac:dyDescent="0.25">
      <c r="D1690">
        <v>483</v>
      </c>
      <c r="E1690">
        <v>582</v>
      </c>
      <c r="J1690">
        <v>314</v>
      </c>
      <c r="K1690">
        <v>39</v>
      </c>
      <c r="P1690">
        <v>458</v>
      </c>
      <c r="Q1690">
        <v>492</v>
      </c>
    </row>
    <row r="1691" spans="4:17" x14ac:dyDescent="0.25">
      <c r="D1691">
        <v>483</v>
      </c>
      <c r="E1691">
        <v>360</v>
      </c>
      <c r="J1691">
        <v>314</v>
      </c>
      <c r="K1691">
        <v>27</v>
      </c>
      <c r="P1691">
        <v>458</v>
      </c>
      <c r="Q1691">
        <v>493</v>
      </c>
    </row>
    <row r="1692" spans="4:17" x14ac:dyDescent="0.25">
      <c r="D1692">
        <v>484</v>
      </c>
      <c r="E1692">
        <v>225</v>
      </c>
      <c r="J1692">
        <v>314</v>
      </c>
      <c r="K1692">
        <v>153</v>
      </c>
      <c r="P1692">
        <v>458</v>
      </c>
      <c r="Q1692">
        <v>494</v>
      </c>
    </row>
    <row r="1693" spans="4:17" x14ac:dyDescent="0.25">
      <c r="D1693">
        <v>484</v>
      </c>
      <c r="E1693">
        <v>361</v>
      </c>
      <c r="J1693">
        <v>314</v>
      </c>
      <c r="K1693">
        <v>47</v>
      </c>
      <c r="P1693">
        <v>458</v>
      </c>
      <c r="Q1693">
        <v>495</v>
      </c>
    </row>
    <row r="1694" spans="4:17" x14ac:dyDescent="0.25">
      <c r="D1694">
        <v>484</v>
      </c>
      <c r="E1694">
        <v>583</v>
      </c>
      <c r="J1694">
        <v>315</v>
      </c>
      <c r="K1694">
        <v>39</v>
      </c>
      <c r="P1694">
        <v>458</v>
      </c>
      <c r="Q1694">
        <v>496</v>
      </c>
    </row>
    <row r="1695" spans="4:17" x14ac:dyDescent="0.25">
      <c r="D1695">
        <v>484</v>
      </c>
      <c r="E1695">
        <v>490</v>
      </c>
      <c r="J1695">
        <v>315</v>
      </c>
      <c r="K1695">
        <v>27</v>
      </c>
      <c r="P1695">
        <v>459</v>
      </c>
      <c r="Q1695">
        <v>37</v>
      </c>
    </row>
    <row r="1696" spans="4:17" x14ac:dyDescent="0.25">
      <c r="D1696">
        <v>485</v>
      </c>
      <c r="E1696">
        <v>225</v>
      </c>
      <c r="J1696">
        <v>315</v>
      </c>
      <c r="K1696">
        <v>153</v>
      </c>
      <c r="P1696">
        <v>459</v>
      </c>
      <c r="Q1696">
        <v>40</v>
      </c>
    </row>
    <row r="1697" spans="4:17" x14ac:dyDescent="0.25">
      <c r="D1697">
        <v>485</v>
      </c>
      <c r="E1697">
        <v>361</v>
      </c>
      <c r="J1697">
        <v>315</v>
      </c>
      <c r="K1697">
        <v>47</v>
      </c>
      <c r="P1697">
        <v>459</v>
      </c>
      <c r="Q1697">
        <v>53</v>
      </c>
    </row>
    <row r="1698" spans="4:17" x14ac:dyDescent="0.25">
      <c r="D1698">
        <v>485</v>
      </c>
      <c r="E1698">
        <v>232</v>
      </c>
      <c r="J1698">
        <v>316</v>
      </c>
      <c r="K1698">
        <v>39</v>
      </c>
      <c r="P1698">
        <v>459</v>
      </c>
      <c r="Q1698">
        <v>54</v>
      </c>
    </row>
    <row r="1699" spans="4:17" x14ac:dyDescent="0.25">
      <c r="D1699">
        <v>485</v>
      </c>
      <c r="E1699">
        <v>491</v>
      </c>
      <c r="J1699">
        <v>316</v>
      </c>
      <c r="K1699">
        <v>27</v>
      </c>
      <c r="P1699">
        <v>459</v>
      </c>
      <c r="Q1699">
        <v>492</v>
      </c>
    </row>
    <row r="1700" spans="4:17" x14ac:dyDescent="0.25">
      <c r="D1700">
        <v>485</v>
      </c>
      <c r="E1700">
        <v>492</v>
      </c>
      <c r="J1700">
        <v>316</v>
      </c>
      <c r="K1700">
        <v>153</v>
      </c>
      <c r="P1700">
        <v>459</v>
      </c>
      <c r="Q1700">
        <v>493</v>
      </c>
    </row>
    <row r="1701" spans="4:17" x14ac:dyDescent="0.25">
      <c r="D1701">
        <v>486</v>
      </c>
      <c r="E1701">
        <v>228</v>
      </c>
      <c r="J1701">
        <v>316</v>
      </c>
      <c r="K1701">
        <v>47</v>
      </c>
      <c r="P1701">
        <v>459</v>
      </c>
      <c r="Q1701">
        <v>494</v>
      </c>
    </row>
    <row r="1702" spans="4:17" x14ac:dyDescent="0.25">
      <c r="D1702">
        <v>486</v>
      </c>
      <c r="E1702">
        <v>361</v>
      </c>
      <c r="J1702">
        <v>317</v>
      </c>
      <c r="K1702">
        <v>39</v>
      </c>
      <c r="P1702">
        <v>459</v>
      </c>
      <c r="Q1702">
        <v>495</v>
      </c>
    </row>
    <row r="1703" spans="4:17" x14ac:dyDescent="0.25">
      <c r="D1703">
        <v>486</v>
      </c>
      <c r="E1703">
        <v>490</v>
      </c>
      <c r="J1703">
        <v>317</v>
      </c>
      <c r="K1703">
        <v>27</v>
      </c>
      <c r="P1703">
        <v>459</v>
      </c>
      <c r="Q1703">
        <v>496</v>
      </c>
    </row>
    <row r="1704" spans="4:17" x14ac:dyDescent="0.25">
      <c r="D1704">
        <v>487</v>
      </c>
      <c r="E1704">
        <v>225</v>
      </c>
      <c r="J1704">
        <v>317</v>
      </c>
      <c r="K1704">
        <v>62</v>
      </c>
      <c r="P1704">
        <v>460</v>
      </c>
      <c r="Q1704">
        <v>37</v>
      </c>
    </row>
    <row r="1705" spans="4:17" x14ac:dyDescent="0.25">
      <c r="D1705">
        <v>487</v>
      </c>
      <c r="E1705">
        <v>493</v>
      </c>
      <c r="J1705">
        <v>317</v>
      </c>
      <c r="K1705">
        <v>75</v>
      </c>
      <c r="P1705">
        <v>460</v>
      </c>
      <c r="Q1705">
        <v>40</v>
      </c>
    </row>
    <row r="1706" spans="4:17" x14ac:dyDescent="0.25">
      <c r="D1706">
        <v>488</v>
      </c>
      <c r="E1706">
        <v>326</v>
      </c>
      <c r="J1706">
        <v>317</v>
      </c>
      <c r="K1706">
        <v>104</v>
      </c>
      <c r="P1706">
        <v>460</v>
      </c>
      <c r="Q1706">
        <v>53</v>
      </c>
    </row>
    <row r="1707" spans="4:17" x14ac:dyDescent="0.25">
      <c r="D1707">
        <v>488</v>
      </c>
      <c r="E1707">
        <v>585</v>
      </c>
      <c r="J1707">
        <v>318</v>
      </c>
      <c r="K1707">
        <v>39</v>
      </c>
      <c r="P1707">
        <v>460</v>
      </c>
      <c r="Q1707">
        <v>54</v>
      </c>
    </row>
    <row r="1708" spans="4:17" x14ac:dyDescent="0.25">
      <c r="D1708">
        <v>488</v>
      </c>
      <c r="E1708">
        <v>586</v>
      </c>
      <c r="J1708">
        <v>318</v>
      </c>
      <c r="K1708">
        <v>27</v>
      </c>
      <c r="P1708">
        <v>460</v>
      </c>
      <c r="Q1708">
        <v>492</v>
      </c>
    </row>
    <row r="1709" spans="4:17" x14ac:dyDescent="0.25">
      <c r="D1709">
        <v>489</v>
      </c>
      <c r="E1709">
        <v>327</v>
      </c>
      <c r="J1709">
        <v>318</v>
      </c>
      <c r="K1709">
        <v>62</v>
      </c>
      <c r="P1709">
        <v>460</v>
      </c>
      <c r="Q1709">
        <v>493</v>
      </c>
    </row>
    <row r="1710" spans="4:17" x14ac:dyDescent="0.25">
      <c r="D1710">
        <v>489</v>
      </c>
      <c r="E1710">
        <v>328</v>
      </c>
      <c r="J1710">
        <v>318</v>
      </c>
      <c r="K1710">
        <v>75</v>
      </c>
      <c r="P1710">
        <v>460</v>
      </c>
      <c r="Q1710">
        <v>494</v>
      </c>
    </row>
    <row r="1711" spans="4:17" x14ac:dyDescent="0.25">
      <c r="D1711">
        <v>489</v>
      </c>
      <c r="E1711">
        <v>584</v>
      </c>
      <c r="J1711">
        <v>318</v>
      </c>
      <c r="K1711">
        <v>104</v>
      </c>
      <c r="P1711">
        <v>460</v>
      </c>
      <c r="Q1711">
        <v>495</v>
      </c>
    </row>
    <row r="1712" spans="4:17" x14ac:dyDescent="0.25">
      <c r="D1712">
        <v>490</v>
      </c>
      <c r="E1712">
        <v>225</v>
      </c>
      <c r="J1712">
        <v>319</v>
      </c>
      <c r="K1712">
        <v>39</v>
      </c>
      <c r="P1712">
        <v>460</v>
      </c>
      <c r="Q1712">
        <v>496</v>
      </c>
    </row>
    <row r="1713" spans="4:17" x14ac:dyDescent="0.25">
      <c r="D1713">
        <v>490</v>
      </c>
      <c r="E1713">
        <v>329</v>
      </c>
      <c r="J1713">
        <v>319</v>
      </c>
      <c r="K1713">
        <v>27</v>
      </c>
      <c r="P1713">
        <v>461</v>
      </c>
      <c r="Q1713">
        <v>37</v>
      </c>
    </row>
    <row r="1714" spans="4:17" x14ac:dyDescent="0.25">
      <c r="D1714">
        <v>490</v>
      </c>
      <c r="E1714">
        <v>494</v>
      </c>
      <c r="J1714">
        <v>319</v>
      </c>
      <c r="K1714">
        <v>62</v>
      </c>
      <c r="P1714">
        <v>461</v>
      </c>
      <c r="Q1714">
        <v>40</v>
      </c>
    </row>
    <row r="1715" spans="4:17" x14ac:dyDescent="0.25">
      <c r="D1715">
        <v>491</v>
      </c>
      <c r="E1715">
        <v>495</v>
      </c>
      <c r="J1715">
        <v>319</v>
      </c>
      <c r="K1715">
        <v>75</v>
      </c>
      <c r="P1715">
        <v>461</v>
      </c>
      <c r="Q1715">
        <v>53</v>
      </c>
    </row>
    <row r="1716" spans="4:17" x14ac:dyDescent="0.25">
      <c r="D1716">
        <v>491</v>
      </c>
      <c r="E1716">
        <v>496</v>
      </c>
      <c r="J1716">
        <v>319</v>
      </c>
      <c r="K1716">
        <v>104</v>
      </c>
      <c r="P1716">
        <v>461</v>
      </c>
      <c r="Q1716">
        <v>54</v>
      </c>
    </row>
    <row r="1717" spans="4:17" x14ac:dyDescent="0.25">
      <c r="D1717">
        <v>491</v>
      </c>
      <c r="E1717">
        <v>233</v>
      </c>
      <c r="J1717">
        <v>320</v>
      </c>
      <c r="K1717">
        <v>39</v>
      </c>
      <c r="P1717">
        <v>461</v>
      </c>
      <c r="Q1717">
        <v>492</v>
      </c>
    </row>
    <row r="1718" spans="4:17" x14ac:dyDescent="0.25">
      <c r="D1718">
        <v>492</v>
      </c>
      <c r="E1718">
        <v>497</v>
      </c>
      <c r="J1718">
        <v>320</v>
      </c>
      <c r="K1718">
        <v>27</v>
      </c>
      <c r="P1718">
        <v>461</v>
      </c>
      <c r="Q1718">
        <v>493</v>
      </c>
    </row>
    <row r="1719" spans="4:17" x14ac:dyDescent="0.25">
      <c r="D1719">
        <v>492</v>
      </c>
      <c r="E1719">
        <v>225</v>
      </c>
      <c r="J1719">
        <v>320</v>
      </c>
      <c r="K1719">
        <v>62</v>
      </c>
      <c r="P1719">
        <v>461</v>
      </c>
      <c r="Q1719">
        <v>494</v>
      </c>
    </row>
    <row r="1720" spans="4:17" x14ac:dyDescent="0.25">
      <c r="D1720">
        <v>493</v>
      </c>
      <c r="E1720">
        <v>228</v>
      </c>
      <c r="J1720">
        <v>320</v>
      </c>
      <c r="K1720">
        <v>35</v>
      </c>
      <c r="P1720">
        <v>461</v>
      </c>
      <c r="Q1720">
        <v>495</v>
      </c>
    </row>
    <row r="1721" spans="4:17" x14ac:dyDescent="0.25">
      <c r="D1721">
        <v>493</v>
      </c>
      <c r="E1721">
        <v>233</v>
      </c>
      <c r="J1721">
        <v>320</v>
      </c>
      <c r="K1721">
        <v>75</v>
      </c>
      <c r="P1721">
        <v>461</v>
      </c>
      <c r="Q1721">
        <v>496</v>
      </c>
    </row>
    <row r="1722" spans="4:17" x14ac:dyDescent="0.25">
      <c r="D1722">
        <v>493</v>
      </c>
      <c r="E1722">
        <v>497</v>
      </c>
      <c r="J1722">
        <v>320</v>
      </c>
      <c r="K1722">
        <v>104</v>
      </c>
      <c r="P1722">
        <v>462</v>
      </c>
      <c r="Q1722">
        <v>37</v>
      </c>
    </row>
    <row r="1723" spans="4:17" x14ac:dyDescent="0.25">
      <c r="D1723">
        <v>494</v>
      </c>
      <c r="E1723">
        <v>362</v>
      </c>
      <c r="J1723">
        <v>321</v>
      </c>
      <c r="K1723">
        <v>39</v>
      </c>
      <c r="P1723">
        <v>462</v>
      </c>
      <c r="Q1723">
        <v>40</v>
      </c>
    </row>
    <row r="1724" spans="4:17" x14ac:dyDescent="0.25">
      <c r="D1724">
        <v>494</v>
      </c>
      <c r="E1724">
        <v>225</v>
      </c>
      <c r="J1724">
        <v>321</v>
      </c>
      <c r="K1724">
        <v>27</v>
      </c>
      <c r="P1724">
        <v>462</v>
      </c>
      <c r="Q1724">
        <v>53</v>
      </c>
    </row>
    <row r="1725" spans="4:17" x14ac:dyDescent="0.25">
      <c r="D1725">
        <v>494</v>
      </c>
      <c r="E1725">
        <v>490</v>
      </c>
      <c r="J1725">
        <v>321</v>
      </c>
      <c r="K1725">
        <v>62</v>
      </c>
      <c r="P1725">
        <v>462</v>
      </c>
      <c r="Q1725">
        <v>54</v>
      </c>
    </row>
    <row r="1726" spans="4:17" x14ac:dyDescent="0.25">
      <c r="D1726">
        <v>495</v>
      </c>
      <c r="E1726">
        <v>362</v>
      </c>
      <c r="J1726">
        <v>321</v>
      </c>
      <c r="K1726">
        <v>35</v>
      </c>
      <c r="P1726">
        <v>462</v>
      </c>
      <c r="Q1726">
        <v>492</v>
      </c>
    </row>
    <row r="1727" spans="4:17" x14ac:dyDescent="0.25">
      <c r="D1727">
        <v>495</v>
      </c>
      <c r="E1727">
        <v>225</v>
      </c>
      <c r="J1727">
        <v>321</v>
      </c>
      <c r="K1727">
        <v>75</v>
      </c>
      <c r="P1727">
        <v>462</v>
      </c>
      <c r="Q1727">
        <v>493</v>
      </c>
    </row>
    <row r="1728" spans="4:17" x14ac:dyDescent="0.25">
      <c r="D1728">
        <v>495</v>
      </c>
      <c r="E1728">
        <v>490</v>
      </c>
      <c r="J1728">
        <v>321</v>
      </c>
      <c r="K1728">
        <v>104</v>
      </c>
      <c r="P1728">
        <v>462</v>
      </c>
      <c r="Q1728">
        <v>494</v>
      </c>
    </row>
    <row r="1729" spans="4:17" x14ac:dyDescent="0.25">
      <c r="D1729">
        <v>495</v>
      </c>
      <c r="E1729">
        <v>232</v>
      </c>
      <c r="J1729">
        <v>322</v>
      </c>
      <c r="K1729">
        <v>39</v>
      </c>
      <c r="P1729">
        <v>462</v>
      </c>
      <c r="Q1729">
        <v>495</v>
      </c>
    </row>
    <row r="1730" spans="4:17" x14ac:dyDescent="0.25">
      <c r="D1730">
        <v>495</v>
      </c>
      <c r="E1730">
        <v>491</v>
      </c>
      <c r="J1730">
        <v>322</v>
      </c>
      <c r="K1730">
        <v>27</v>
      </c>
      <c r="P1730">
        <v>462</v>
      </c>
      <c r="Q1730">
        <v>496</v>
      </c>
    </row>
    <row r="1731" spans="4:17" x14ac:dyDescent="0.25">
      <c r="D1731">
        <v>495</v>
      </c>
      <c r="E1731">
        <v>492</v>
      </c>
      <c r="J1731">
        <v>322</v>
      </c>
      <c r="K1731">
        <v>62</v>
      </c>
      <c r="P1731">
        <v>463</v>
      </c>
      <c r="Q1731">
        <v>37</v>
      </c>
    </row>
    <row r="1732" spans="4:17" x14ac:dyDescent="0.25">
      <c r="D1732">
        <v>495</v>
      </c>
      <c r="E1732">
        <v>228</v>
      </c>
      <c r="J1732">
        <v>322</v>
      </c>
      <c r="K1732">
        <v>35</v>
      </c>
      <c r="P1732">
        <v>463</v>
      </c>
      <c r="Q1732">
        <v>40</v>
      </c>
    </row>
    <row r="1733" spans="4:17" x14ac:dyDescent="0.25">
      <c r="D1733">
        <v>496</v>
      </c>
      <c r="E1733">
        <v>227</v>
      </c>
      <c r="J1733">
        <v>322</v>
      </c>
      <c r="K1733">
        <v>75</v>
      </c>
      <c r="P1733">
        <v>463</v>
      </c>
      <c r="Q1733">
        <v>53</v>
      </c>
    </row>
    <row r="1734" spans="4:17" x14ac:dyDescent="0.25">
      <c r="D1734">
        <v>496</v>
      </c>
      <c r="E1734">
        <v>230</v>
      </c>
      <c r="J1734">
        <v>322</v>
      </c>
      <c r="K1734">
        <v>104</v>
      </c>
      <c r="P1734">
        <v>463</v>
      </c>
      <c r="Q1734">
        <v>54</v>
      </c>
    </row>
    <row r="1735" spans="4:17" x14ac:dyDescent="0.25">
      <c r="D1735">
        <v>496</v>
      </c>
      <c r="E1735">
        <v>488</v>
      </c>
      <c r="J1735">
        <v>323</v>
      </c>
      <c r="K1735">
        <v>39</v>
      </c>
      <c r="P1735">
        <v>463</v>
      </c>
      <c r="Q1735">
        <v>492</v>
      </c>
    </row>
    <row r="1736" spans="4:17" x14ac:dyDescent="0.25">
      <c r="D1736">
        <v>497</v>
      </c>
      <c r="E1736">
        <v>227</v>
      </c>
      <c r="J1736">
        <v>323</v>
      </c>
      <c r="K1736">
        <v>27</v>
      </c>
      <c r="P1736">
        <v>463</v>
      </c>
      <c r="Q1736">
        <v>493</v>
      </c>
    </row>
    <row r="1737" spans="4:17" x14ac:dyDescent="0.25">
      <c r="D1737">
        <v>497</v>
      </c>
      <c r="E1737">
        <v>235</v>
      </c>
      <c r="J1737">
        <v>323</v>
      </c>
      <c r="K1737">
        <v>62</v>
      </c>
      <c r="P1737">
        <v>463</v>
      </c>
      <c r="Q1737">
        <v>494</v>
      </c>
    </row>
    <row r="1738" spans="4:17" x14ac:dyDescent="0.25">
      <c r="D1738">
        <v>497</v>
      </c>
      <c r="E1738">
        <v>488</v>
      </c>
      <c r="J1738">
        <v>323</v>
      </c>
      <c r="K1738">
        <v>104</v>
      </c>
      <c r="P1738">
        <v>463</v>
      </c>
      <c r="Q1738">
        <v>495</v>
      </c>
    </row>
    <row r="1739" spans="4:17" x14ac:dyDescent="0.25">
      <c r="D1739">
        <v>498</v>
      </c>
      <c r="E1739">
        <v>228</v>
      </c>
      <c r="J1739">
        <v>324</v>
      </c>
      <c r="K1739">
        <v>39</v>
      </c>
      <c r="P1739">
        <v>463</v>
      </c>
      <c r="Q1739">
        <v>496</v>
      </c>
    </row>
    <row r="1740" spans="4:17" x14ac:dyDescent="0.25">
      <c r="D1740">
        <v>498</v>
      </c>
      <c r="E1740">
        <v>230</v>
      </c>
      <c r="J1740">
        <v>324</v>
      </c>
      <c r="K1740">
        <v>27</v>
      </c>
      <c r="P1740">
        <v>464</v>
      </c>
      <c r="Q1740">
        <v>37</v>
      </c>
    </row>
    <row r="1741" spans="4:17" x14ac:dyDescent="0.25">
      <c r="D1741">
        <v>498</v>
      </c>
      <c r="E1741">
        <v>488</v>
      </c>
      <c r="J1741">
        <v>324</v>
      </c>
      <c r="K1741">
        <v>62</v>
      </c>
      <c r="P1741">
        <v>464</v>
      </c>
      <c r="Q1741">
        <v>40</v>
      </c>
    </row>
    <row r="1742" spans="4:17" x14ac:dyDescent="0.25">
      <c r="D1742">
        <v>499</v>
      </c>
      <c r="E1742">
        <v>225</v>
      </c>
      <c r="J1742">
        <v>324</v>
      </c>
      <c r="K1742">
        <v>75</v>
      </c>
      <c r="P1742">
        <v>464</v>
      </c>
      <c r="Q1742">
        <v>53</v>
      </c>
    </row>
    <row r="1743" spans="4:17" x14ac:dyDescent="0.25">
      <c r="D1743">
        <v>499</v>
      </c>
      <c r="E1743">
        <v>236</v>
      </c>
      <c r="J1743">
        <v>325</v>
      </c>
      <c r="K1743">
        <v>39</v>
      </c>
      <c r="P1743">
        <v>464</v>
      </c>
      <c r="Q1743">
        <v>54</v>
      </c>
    </row>
    <row r="1744" spans="4:17" x14ac:dyDescent="0.25">
      <c r="D1744">
        <v>499</v>
      </c>
      <c r="E1744">
        <v>488</v>
      </c>
      <c r="J1744">
        <v>325</v>
      </c>
      <c r="K1744">
        <v>27</v>
      </c>
      <c r="P1744">
        <v>464</v>
      </c>
      <c r="Q1744">
        <v>492</v>
      </c>
    </row>
    <row r="1745" spans="4:17" x14ac:dyDescent="0.25">
      <c r="D1745">
        <v>500</v>
      </c>
      <c r="E1745">
        <v>225</v>
      </c>
      <c r="J1745">
        <v>325</v>
      </c>
      <c r="K1745">
        <v>62</v>
      </c>
      <c r="P1745">
        <v>464</v>
      </c>
      <c r="Q1745">
        <v>493</v>
      </c>
    </row>
    <row r="1746" spans="4:17" x14ac:dyDescent="0.25">
      <c r="D1746">
        <v>500</v>
      </c>
      <c r="E1746">
        <v>236</v>
      </c>
      <c r="J1746">
        <v>325</v>
      </c>
      <c r="K1746">
        <v>75</v>
      </c>
      <c r="P1746">
        <v>464</v>
      </c>
      <c r="Q1746">
        <v>494</v>
      </c>
    </row>
    <row r="1747" spans="4:17" x14ac:dyDescent="0.25">
      <c r="D1747">
        <v>500</v>
      </c>
      <c r="E1747">
        <v>488</v>
      </c>
      <c r="J1747">
        <v>325</v>
      </c>
      <c r="K1747">
        <v>104</v>
      </c>
      <c r="P1747">
        <v>464</v>
      </c>
      <c r="Q1747">
        <v>495</v>
      </c>
    </row>
    <row r="1748" spans="4:17" x14ac:dyDescent="0.25">
      <c r="D1748">
        <v>501</v>
      </c>
      <c r="E1748">
        <v>225</v>
      </c>
      <c r="J1748">
        <v>326</v>
      </c>
      <c r="K1748">
        <v>39</v>
      </c>
      <c r="P1748">
        <v>464</v>
      </c>
      <c r="Q1748">
        <v>496</v>
      </c>
    </row>
    <row r="1749" spans="4:17" x14ac:dyDescent="0.25">
      <c r="D1749">
        <v>501</v>
      </c>
      <c r="E1749">
        <v>236</v>
      </c>
      <c r="J1749">
        <v>326</v>
      </c>
      <c r="K1749">
        <v>27</v>
      </c>
      <c r="P1749">
        <v>465</v>
      </c>
      <c r="Q1749">
        <v>37</v>
      </c>
    </row>
    <row r="1750" spans="4:17" x14ac:dyDescent="0.25">
      <c r="D1750">
        <v>501</v>
      </c>
      <c r="E1750">
        <v>488</v>
      </c>
      <c r="J1750">
        <v>326</v>
      </c>
      <c r="K1750">
        <v>62</v>
      </c>
      <c r="P1750">
        <v>465</v>
      </c>
      <c r="Q1750">
        <v>40</v>
      </c>
    </row>
    <row r="1751" spans="4:17" x14ac:dyDescent="0.25">
      <c r="D1751">
        <v>502</v>
      </c>
      <c r="E1751">
        <v>229</v>
      </c>
      <c r="J1751">
        <v>326</v>
      </c>
      <c r="K1751">
        <v>19</v>
      </c>
      <c r="P1751">
        <v>465</v>
      </c>
      <c r="Q1751">
        <v>53</v>
      </c>
    </row>
    <row r="1752" spans="4:17" x14ac:dyDescent="0.25">
      <c r="D1752">
        <v>502</v>
      </c>
      <c r="E1752">
        <v>488</v>
      </c>
      <c r="J1752">
        <v>326</v>
      </c>
      <c r="K1752">
        <v>75</v>
      </c>
      <c r="P1752">
        <v>465</v>
      </c>
      <c r="Q1752">
        <v>54</v>
      </c>
    </row>
    <row r="1753" spans="4:17" x14ac:dyDescent="0.25">
      <c r="D1753">
        <v>503</v>
      </c>
      <c r="E1753">
        <v>229</v>
      </c>
      <c r="J1753">
        <v>326</v>
      </c>
      <c r="K1753">
        <v>104</v>
      </c>
      <c r="P1753">
        <v>465</v>
      </c>
      <c r="Q1753">
        <v>492</v>
      </c>
    </row>
    <row r="1754" spans="4:17" x14ac:dyDescent="0.25">
      <c r="D1754">
        <v>503</v>
      </c>
      <c r="E1754">
        <v>488</v>
      </c>
      <c r="J1754">
        <v>327</v>
      </c>
      <c r="K1754">
        <v>39</v>
      </c>
      <c r="P1754">
        <v>465</v>
      </c>
      <c r="Q1754">
        <v>493</v>
      </c>
    </row>
    <row r="1755" spans="4:17" x14ac:dyDescent="0.25">
      <c r="D1755">
        <v>504</v>
      </c>
      <c r="E1755">
        <v>229</v>
      </c>
      <c r="J1755">
        <v>327</v>
      </c>
      <c r="K1755">
        <v>27</v>
      </c>
      <c r="P1755">
        <v>465</v>
      </c>
      <c r="Q1755">
        <v>494</v>
      </c>
    </row>
    <row r="1756" spans="4:17" x14ac:dyDescent="0.25">
      <c r="D1756">
        <v>504</v>
      </c>
      <c r="E1756">
        <v>488</v>
      </c>
      <c r="J1756">
        <v>327</v>
      </c>
      <c r="K1756">
        <v>62</v>
      </c>
      <c r="P1756">
        <v>465</v>
      </c>
      <c r="Q1756">
        <v>495</v>
      </c>
    </row>
    <row r="1757" spans="4:17" x14ac:dyDescent="0.25">
      <c r="D1757">
        <v>505</v>
      </c>
      <c r="E1757">
        <v>225</v>
      </c>
      <c r="J1757">
        <v>327</v>
      </c>
      <c r="K1757">
        <v>19</v>
      </c>
      <c r="P1757">
        <v>465</v>
      </c>
      <c r="Q1757">
        <v>496</v>
      </c>
    </row>
    <row r="1758" spans="4:17" x14ac:dyDescent="0.25">
      <c r="D1758">
        <v>505</v>
      </c>
      <c r="E1758">
        <v>495</v>
      </c>
      <c r="J1758">
        <v>327</v>
      </c>
      <c r="K1758">
        <v>75</v>
      </c>
      <c r="P1758">
        <v>466</v>
      </c>
      <c r="Q1758">
        <v>37</v>
      </c>
    </row>
    <row r="1759" spans="4:17" x14ac:dyDescent="0.25">
      <c r="D1759">
        <v>505</v>
      </c>
      <c r="E1759">
        <v>496</v>
      </c>
      <c r="J1759">
        <v>327</v>
      </c>
      <c r="K1759">
        <v>104</v>
      </c>
      <c r="P1759">
        <v>466</v>
      </c>
      <c r="Q1759">
        <v>40</v>
      </c>
    </row>
    <row r="1760" spans="4:17" x14ac:dyDescent="0.25">
      <c r="D1760">
        <v>506</v>
      </c>
      <c r="E1760">
        <v>229</v>
      </c>
      <c r="J1760">
        <v>328</v>
      </c>
      <c r="K1760">
        <v>39</v>
      </c>
      <c r="P1760">
        <v>466</v>
      </c>
      <c r="Q1760">
        <v>53</v>
      </c>
    </row>
    <row r="1761" spans="4:17" x14ac:dyDescent="0.25">
      <c r="D1761">
        <v>506</v>
      </c>
      <c r="E1761">
        <v>488</v>
      </c>
      <c r="J1761">
        <v>328</v>
      </c>
      <c r="K1761">
        <v>27</v>
      </c>
      <c r="P1761">
        <v>466</v>
      </c>
      <c r="Q1761">
        <v>54</v>
      </c>
    </row>
    <row r="1762" spans="4:17" x14ac:dyDescent="0.25">
      <c r="D1762">
        <v>507</v>
      </c>
      <c r="E1762">
        <v>500</v>
      </c>
      <c r="J1762">
        <v>328</v>
      </c>
      <c r="K1762">
        <v>62</v>
      </c>
      <c r="P1762">
        <v>466</v>
      </c>
      <c r="Q1762">
        <v>492</v>
      </c>
    </row>
    <row r="1763" spans="4:17" x14ac:dyDescent="0.25">
      <c r="D1763">
        <v>507</v>
      </c>
      <c r="E1763">
        <v>225</v>
      </c>
      <c r="J1763">
        <v>328</v>
      </c>
      <c r="K1763">
        <v>19</v>
      </c>
      <c r="P1763">
        <v>466</v>
      </c>
      <c r="Q1763">
        <v>493</v>
      </c>
    </row>
    <row r="1764" spans="4:17" x14ac:dyDescent="0.25">
      <c r="D1764">
        <v>508</v>
      </c>
      <c r="E1764">
        <v>233</v>
      </c>
      <c r="J1764">
        <v>328</v>
      </c>
      <c r="K1764">
        <v>75</v>
      </c>
      <c r="P1764">
        <v>466</v>
      </c>
      <c r="Q1764">
        <v>494</v>
      </c>
    </row>
    <row r="1765" spans="4:17" x14ac:dyDescent="0.25">
      <c r="D1765">
        <v>508</v>
      </c>
      <c r="E1765">
        <v>488</v>
      </c>
      <c r="J1765">
        <v>328</v>
      </c>
      <c r="K1765">
        <v>104</v>
      </c>
      <c r="P1765">
        <v>466</v>
      </c>
      <c r="Q1765">
        <v>495</v>
      </c>
    </row>
    <row r="1766" spans="4:17" x14ac:dyDescent="0.25">
      <c r="D1766">
        <v>509</v>
      </c>
      <c r="E1766">
        <v>234</v>
      </c>
      <c r="J1766">
        <v>329</v>
      </c>
      <c r="K1766">
        <v>39</v>
      </c>
      <c r="P1766">
        <v>466</v>
      </c>
      <c r="Q1766">
        <v>496</v>
      </c>
    </row>
    <row r="1767" spans="4:17" x14ac:dyDescent="0.25">
      <c r="D1767">
        <v>509</v>
      </c>
      <c r="E1767">
        <v>488</v>
      </c>
      <c r="J1767">
        <v>329</v>
      </c>
      <c r="K1767">
        <v>27</v>
      </c>
      <c r="P1767">
        <v>467</v>
      </c>
      <c r="Q1767">
        <v>37</v>
      </c>
    </row>
    <row r="1768" spans="4:17" x14ac:dyDescent="0.25">
      <c r="D1768">
        <v>510</v>
      </c>
      <c r="E1768">
        <v>225</v>
      </c>
      <c r="J1768">
        <v>329</v>
      </c>
      <c r="K1768">
        <v>62</v>
      </c>
      <c r="P1768">
        <v>467</v>
      </c>
      <c r="Q1768">
        <v>40</v>
      </c>
    </row>
    <row r="1769" spans="4:17" x14ac:dyDescent="0.25">
      <c r="D1769">
        <v>510</v>
      </c>
      <c r="E1769">
        <v>497</v>
      </c>
      <c r="J1769">
        <v>329</v>
      </c>
      <c r="K1769">
        <v>75</v>
      </c>
      <c r="P1769">
        <v>467</v>
      </c>
      <c r="Q1769">
        <v>53</v>
      </c>
    </row>
    <row r="1770" spans="4:17" x14ac:dyDescent="0.25">
      <c r="D1770">
        <v>511</v>
      </c>
      <c r="E1770">
        <v>498</v>
      </c>
      <c r="J1770">
        <v>330</v>
      </c>
      <c r="K1770">
        <v>39</v>
      </c>
      <c r="P1770">
        <v>467</v>
      </c>
      <c r="Q1770">
        <v>54</v>
      </c>
    </row>
    <row r="1771" spans="4:17" x14ac:dyDescent="0.25">
      <c r="D1771">
        <v>512</v>
      </c>
      <c r="E1771">
        <v>225</v>
      </c>
      <c r="J1771">
        <v>330</v>
      </c>
      <c r="K1771">
        <v>27</v>
      </c>
      <c r="P1771">
        <v>467</v>
      </c>
      <c r="Q1771">
        <v>492</v>
      </c>
    </row>
    <row r="1772" spans="4:17" x14ac:dyDescent="0.25">
      <c r="D1772">
        <v>512</v>
      </c>
      <c r="E1772">
        <v>497</v>
      </c>
      <c r="J1772">
        <v>330</v>
      </c>
      <c r="K1772">
        <v>104</v>
      </c>
      <c r="P1772">
        <v>467</v>
      </c>
      <c r="Q1772">
        <v>493</v>
      </c>
    </row>
    <row r="1773" spans="4:17" x14ac:dyDescent="0.25">
      <c r="D1773">
        <v>513</v>
      </c>
      <c r="E1773">
        <v>499</v>
      </c>
      <c r="J1773">
        <v>331</v>
      </c>
      <c r="K1773">
        <v>39</v>
      </c>
      <c r="P1773">
        <v>467</v>
      </c>
      <c r="Q1773">
        <v>494</v>
      </c>
    </row>
    <row r="1774" spans="4:17" x14ac:dyDescent="0.25">
      <c r="D1774">
        <v>514</v>
      </c>
      <c r="E1774">
        <v>225</v>
      </c>
      <c r="J1774">
        <v>331</v>
      </c>
      <c r="K1774">
        <v>27</v>
      </c>
      <c r="P1774">
        <v>467</v>
      </c>
      <c r="Q1774">
        <v>495</v>
      </c>
    </row>
    <row r="1775" spans="4:17" x14ac:dyDescent="0.25">
      <c r="D1775">
        <v>514</v>
      </c>
      <c r="E1775">
        <v>501</v>
      </c>
      <c r="J1775">
        <v>332</v>
      </c>
      <c r="K1775">
        <v>39</v>
      </c>
      <c r="P1775">
        <v>467</v>
      </c>
      <c r="Q1775">
        <v>496</v>
      </c>
    </row>
    <row r="1776" spans="4:17" x14ac:dyDescent="0.25">
      <c r="D1776">
        <v>515</v>
      </c>
      <c r="E1776">
        <v>502</v>
      </c>
      <c r="J1776">
        <v>332</v>
      </c>
      <c r="K1776">
        <v>27</v>
      </c>
      <c r="P1776">
        <v>468</v>
      </c>
      <c r="Q1776">
        <v>37</v>
      </c>
    </row>
    <row r="1777" spans="4:17" x14ac:dyDescent="0.25">
      <c r="D1777">
        <v>515</v>
      </c>
      <c r="E1777">
        <v>226</v>
      </c>
      <c r="J1777">
        <v>333</v>
      </c>
      <c r="K1777">
        <v>39</v>
      </c>
      <c r="P1777">
        <v>468</v>
      </c>
      <c r="Q1777">
        <v>40</v>
      </c>
    </row>
    <row r="1778" spans="4:17" x14ac:dyDescent="0.25">
      <c r="D1778">
        <v>516</v>
      </c>
      <c r="E1778">
        <v>237</v>
      </c>
      <c r="J1778">
        <v>333</v>
      </c>
      <c r="K1778">
        <v>27</v>
      </c>
      <c r="P1778">
        <v>468</v>
      </c>
      <c r="Q1778">
        <v>53</v>
      </c>
    </row>
    <row r="1779" spans="4:17" x14ac:dyDescent="0.25">
      <c r="D1779">
        <v>516</v>
      </c>
      <c r="E1779">
        <v>238</v>
      </c>
      <c r="J1779">
        <v>333</v>
      </c>
      <c r="K1779">
        <v>104</v>
      </c>
      <c r="P1779">
        <v>468</v>
      </c>
      <c r="Q1779">
        <v>54</v>
      </c>
    </row>
    <row r="1780" spans="4:17" x14ac:dyDescent="0.25">
      <c r="D1780">
        <v>516</v>
      </c>
      <c r="E1780">
        <v>488</v>
      </c>
      <c r="J1780">
        <v>334</v>
      </c>
      <c r="K1780">
        <v>39</v>
      </c>
      <c r="P1780">
        <v>468</v>
      </c>
      <c r="Q1780">
        <v>492</v>
      </c>
    </row>
    <row r="1781" spans="4:17" x14ac:dyDescent="0.25">
      <c r="D1781">
        <v>517</v>
      </c>
      <c r="E1781">
        <v>239</v>
      </c>
      <c r="J1781">
        <v>334</v>
      </c>
      <c r="K1781">
        <v>27</v>
      </c>
      <c r="P1781">
        <v>468</v>
      </c>
      <c r="Q1781">
        <v>493</v>
      </c>
    </row>
    <row r="1782" spans="4:17" x14ac:dyDescent="0.25">
      <c r="D1782">
        <v>517</v>
      </c>
      <c r="E1782">
        <v>488</v>
      </c>
      <c r="J1782">
        <v>335</v>
      </c>
      <c r="K1782">
        <v>39</v>
      </c>
      <c r="P1782">
        <v>468</v>
      </c>
      <c r="Q1782">
        <v>494</v>
      </c>
    </row>
    <row r="1783" spans="4:17" x14ac:dyDescent="0.25">
      <c r="D1783">
        <v>518</v>
      </c>
      <c r="E1783">
        <v>240</v>
      </c>
      <c r="J1783">
        <v>335</v>
      </c>
      <c r="K1783">
        <v>27</v>
      </c>
      <c r="P1783">
        <v>468</v>
      </c>
      <c r="Q1783">
        <v>495</v>
      </c>
    </row>
    <row r="1784" spans="4:17" x14ac:dyDescent="0.25">
      <c r="D1784">
        <v>518</v>
      </c>
      <c r="E1784">
        <v>488</v>
      </c>
      <c r="J1784">
        <v>336</v>
      </c>
      <c r="K1784">
        <v>39</v>
      </c>
      <c r="P1784">
        <v>468</v>
      </c>
      <c r="Q1784">
        <v>496</v>
      </c>
    </row>
    <row r="1785" spans="4:17" x14ac:dyDescent="0.25">
      <c r="D1785">
        <v>518</v>
      </c>
      <c r="E1785">
        <v>242</v>
      </c>
      <c r="J1785">
        <v>336</v>
      </c>
      <c r="K1785">
        <v>27</v>
      </c>
      <c r="P1785">
        <v>469</v>
      </c>
      <c r="Q1785">
        <v>37</v>
      </c>
    </row>
    <row r="1786" spans="4:17" x14ac:dyDescent="0.25">
      <c r="D1786">
        <v>519</v>
      </c>
      <c r="E1786">
        <v>241</v>
      </c>
      <c r="J1786">
        <v>336</v>
      </c>
      <c r="K1786">
        <v>104</v>
      </c>
      <c r="P1786">
        <v>469</v>
      </c>
      <c r="Q1786">
        <v>40</v>
      </c>
    </row>
    <row r="1787" spans="4:17" x14ac:dyDescent="0.25">
      <c r="D1787">
        <v>519</v>
      </c>
      <c r="E1787">
        <v>488</v>
      </c>
      <c r="J1787">
        <v>337</v>
      </c>
      <c r="K1787">
        <v>39</v>
      </c>
      <c r="P1787">
        <v>469</v>
      </c>
      <c r="Q1787">
        <v>53</v>
      </c>
    </row>
    <row r="1788" spans="4:17" x14ac:dyDescent="0.25">
      <c r="D1788">
        <v>519</v>
      </c>
      <c r="E1788">
        <v>242</v>
      </c>
      <c r="J1788">
        <v>337</v>
      </c>
      <c r="K1788">
        <v>27</v>
      </c>
      <c r="P1788">
        <v>469</v>
      </c>
      <c r="Q1788">
        <v>54</v>
      </c>
    </row>
    <row r="1789" spans="4:17" x14ac:dyDescent="0.25">
      <c r="D1789">
        <v>520</v>
      </c>
      <c r="E1789">
        <v>243</v>
      </c>
      <c r="J1789">
        <v>338</v>
      </c>
      <c r="K1789">
        <v>39</v>
      </c>
      <c r="P1789">
        <v>469</v>
      </c>
      <c r="Q1789">
        <v>492</v>
      </c>
    </row>
    <row r="1790" spans="4:17" x14ac:dyDescent="0.25">
      <c r="D1790">
        <v>520</v>
      </c>
      <c r="E1790">
        <v>488</v>
      </c>
      <c r="J1790">
        <v>338</v>
      </c>
      <c r="K1790">
        <v>27</v>
      </c>
      <c r="P1790">
        <v>469</v>
      </c>
      <c r="Q1790">
        <v>493</v>
      </c>
    </row>
    <row r="1791" spans="4:17" x14ac:dyDescent="0.25">
      <c r="D1791">
        <v>521</v>
      </c>
      <c r="E1791">
        <v>243</v>
      </c>
      <c r="J1791">
        <v>339</v>
      </c>
      <c r="K1791">
        <v>39</v>
      </c>
      <c r="P1791">
        <v>469</v>
      </c>
      <c r="Q1791">
        <v>494</v>
      </c>
    </row>
    <row r="1792" spans="4:17" x14ac:dyDescent="0.25">
      <c r="D1792">
        <v>521</v>
      </c>
      <c r="E1792">
        <v>503</v>
      </c>
      <c r="J1792">
        <v>339</v>
      </c>
      <c r="K1792">
        <v>27</v>
      </c>
      <c r="P1792">
        <v>469</v>
      </c>
      <c r="Q1792">
        <v>495</v>
      </c>
    </row>
    <row r="1793" spans="4:17" x14ac:dyDescent="0.25">
      <c r="D1793">
        <v>522</v>
      </c>
      <c r="E1793">
        <v>228</v>
      </c>
      <c r="J1793">
        <v>340</v>
      </c>
      <c r="K1793">
        <v>39</v>
      </c>
      <c r="P1793">
        <v>469</v>
      </c>
      <c r="Q1793">
        <v>496</v>
      </c>
    </row>
    <row r="1794" spans="4:17" x14ac:dyDescent="0.25">
      <c r="D1794">
        <v>522</v>
      </c>
      <c r="E1794">
        <v>245</v>
      </c>
      <c r="J1794">
        <v>340</v>
      </c>
      <c r="K1794">
        <v>27</v>
      </c>
      <c r="P1794">
        <v>470</v>
      </c>
      <c r="Q1794">
        <v>37</v>
      </c>
    </row>
    <row r="1795" spans="4:17" x14ac:dyDescent="0.25">
      <c r="D1795">
        <v>522</v>
      </c>
      <c r="E1795">
        <v>505</v>
      </c>
      <c r="J1795">
        <v>341</v>
      </c>
      <c r="K1795">
        <v>39</v>
      </c>
      <c r="P1795">
        <v>470</v>
      </c>
      <c r="Q1795">
        <v>40</v>
      </c>
    </row>
    <row r="1796" spans="4:17" x14ac:dyDescent="0.25">
      <c r="D1796">
        <v>523</v>
      </c>
      <c r="E1796">
        <v>228</v>
      </c>
      <c r="J1796">
        <v>341</v>
      </c>
      <c r="K1796">
        <v>27</v>
      </c>
      <c r="P1796">
        <v>470</v>
      </c>
      <c r="Q1796">
        <v>53</v>
      </c>
    </row>
    <row r="1797" spans="4:17" x14ac:dyDescent="0.25">
      <c r="D1797">
        <v>523</v>
      </c>
      <c r="E1797">
        <v>244</v>
      </c>
      <c r="J1797">
        <v>342</v>
      </c>
      <c r="K1797">
        <v>39</v>
      </c>
      <c r="P1797">
        <v>470</v>
      </c>
      <c r="Q1797">
        <v>54</v>
      </c>
    </row>
    <row r="1798" spans="4:17" x14ac:dyDescent="0.25">
      <c r="D1798">
        <v>523</v>
      </c>
      <c r="E1798">
        <v>504</v>
      </c>
      <c r="J1798">
        <v>342</v>
      </c>
      <c r="K1798">
        <v>27</v>
      </c>
      <c r="P1798">
        <v>470</v>
      </c>
      <c r="Q1798">
        <v>492</v>
      </c>
    </row>
    <row r="1799" spans="4:17" x14ac:dyDescent="0.25">
      <c r="D1799">
        <v>524</v>
      </c>
      <c r="E1799">
        <v>248</v>
      </c>
      <c r="J1799">
        <v>342</v>
      </c>
      <c r="K1799">
        <v>19</v>
      </c>
      <c r="P1799">
        <v>470</v>
      </c>
      <c r="Q1799">
        <v>493</v>
      </c>
    </row>
    <row r="1800" spans="4:17" x14ac:dyDescent="0.25">
      <c r="D1800">
        <v>524</v>
      </c>
      <c r="E1800">
        <v>246</v>
      </c>
      <c r="J1800">
        <v>343</v>
      </c>
      <c r="K1800">
        <v>39</v>
      </c>
      <c r="P1800">
        <v>470</v>
      </c>
      <c r="Q1800">
        <v>494</v>
      </c>
    </row>
    <row r="1801" spans="4:17" x14ac:dyDescent="0.25">
      <c r="D1801">
        <v>524</v>
      </c>
      <c r="E1801">
        <v>247</v>
      </c>
      <c r="J1801">
        <v>343</v>
      </c>
      <c r="K1801">
        <v>27</v>
      </c>
      <c r="P1801">
        <v>470</v>
      </c>
      <c r="Q1801">
        <v>495</v>
      </c>
    </row>
    <row r="1802" spans="4:17" x14ac:dyDescent="0.25">
      <c r="D1802">
        <v>524</v>
      </c>
      <c r="E1802">
        <v>230</v>
      </c>
      <c r="J1802">
        <v>343</v>
      </c>
      <c r="K1802">
        <v>19</v>
      </c>
      <c r="P1802">
        <v>470</v>
      </c>
      <c r="Q1802">
        <v>496</v>
      </c>
    </row>
    <row r="1803" spans="4:17" x14ac:dyDescent="0.25">
      <c r="D1803">
        <v>524</v>
      </c>
      <c r="E1803">
        <v>235</v>
      </c>
      <c r="J1803">
        <v>344</v>
      </c>
      <c r="K1803">
        <v>39</v>
      </c>
      <c r="P1803">
        <v>471</v>
      </c>
      <c r="Q1803">
        <v>37</v>
      </c>
    </row>
    <row r="1804" spans="4:17" x14ac:dyDescent="0.25">
      <c r="D1804">
        <v>524</v>
      </c>
      <c r="E1804">
        <v>489</v>
      </c>
      <c r="J1804">
        <v>344</v>
      </c>
      <c r="K1804">
        <v>27</v>
      </c>
      <c r="P1804">
        <v>471</v>
      </c>
      <c r="Q1804">
        <v>40</v>
      </c>
    </row>
    <row r="1805" spans="4:17" x14ac:dyDescent="0.25">
      <c r="D1805">
        <v>525</v>
      </c>
      <c r="E1805">
        <v>248</v>
      </c>
      <c r="J1805">
        <v>344</v>
      </c>
      <c r="K1805">
        <v>19</v>
      </c>
      <c r="P1805">
        <v>471</v>
      </c>
      <c r="Q1805">
        <v>53</v>
      </c>
    </row>
    <row r="1806" spans="4:17" x14ac:dyDescent="0.25">
      <c r="D1806">
        <v>525</v>
      </c>
      <c r="E1806">
        <v>246</v>
      </c>
      <c r="J1806">
        <v>345</v>
      </c>
      <c r="K1806">
        <v>39</v>
      </c>
      <c r="P1806">
        <v>471</v>
      </c>
      <c r="Q1806">
        <v>54</v>
      </c>
    </row>
    <row r="1807" spans="4:17" x14ac:dyDescent="0.25">
      <c r="D1807">
        <v>525</v>
      </c>
      <c r="E1807">
        <v>247</v>
      </c>
      <c r="J1807">
        <v>345</v>
      </c>
      <c r="K1807">
        <v>27</v>
      </c>
      <c r="P1807">
        <v>471</v>
      </c>
      <c r="Q1807">
        <v>492</v>
      </c>
    </row>
    <row r="1808" spans="4:17" x14ac:dyDescent="0.25">
      <c r="D1808">
        <v>525</v>
      </c>
      <c r="E1808">
        <v>230</v>
      </c>
      <c r="J1808">
        <v>345</v>
      </c>
      <c r="K1808">
        <v>153</v>
      </c>
      <c r="P1808">
        <v>471</v>
      </c>
      <c r="Q1808">
        <v>493</v>
      </c>
    </row>
    <row r="1809" spans="4:17" x14ac:dyDescent="0.25">
      <c r="D1809">
        <v>525</v>
      </c>
      <c r="E1809">
        <v>235</v>
      </c>
      <c r="J1809">
        <v>346</v>
      </c>
      <c r="K1809">
        <v>39</v>
      </c>
      <c r="P1809">
        <v>471</v>
      </c>
      <c r="Q1809">
        <v>494</v>
      </c>
    </row>
    <row r="1810" spans="4:17" x14ac:dyDescent="0.25">
      <c r="D1810">
        <v>525</v>
      </c>
      <c r="E1810">
        <v>489</v>
      </c>
      <c r="J1810">
        <v>346</v>
      </c>
      <c r="K1810">
        <v>27</v>
      </c>
      <c r="P1810">
        <v>471</v>
      </c>
      <c r="Q1810">
        <v>495</v>
      </c>
    </row>
    <row r="1811" spans="4:17" x14ac:dyDescent="0.25">
      <c r="D1811">
        <v>526</v>
      </c>
      <c r="E1811">
        <v>248</v>
      </c>
      <c r="J1811">
        <v>346</v>
      </c>
      <c r="K1811">
        <v>153</v>
      </c>
      <c r="P1811">
        <v>471</v>
      </c>
      <c r="Q1811">
        <v>496</v>
      </c>
    </row>
    <row r="1812" spans="4:17" x14ac:dyDescent="0.25">
      <c r="D1812">
        <v>526</v>
      </c>
      <c r="E1812">
        <v>246</v>
      </c>
      <c r="J1812">
        <v>347</v>
      </c>
      <c r="K1812">
        <v>39</v>
      </c>
      <c r="P1812">
        <v>472</v>
      </c>
      <c r="Q1812">
        <v>37</v>
      </c>
    </row>
    <row r="1813" spans="4:17" x14ac:dyDescent="0.25">
      <c r="D1813">
        <v>526</v>
      </c>
      <c r="E1813">
        <v>247</v>
      </c>
      <c r="J1813">
        <v>347</v>
      </c>
      <c r="K1813">
        <v>27</v>
      </c>
      <c r="P1813">
        <v>472</v>
      </c>
      <c r="Q1813">
        <v>40</v>
      </c>
    </row>
    <row r="1814" spans="4:17" x14ac:dyDescent="0.25">
      <c r="D1814">
        <v>526</v>
      </c>
      <c r="E1814">
        <v>230</v>
      </c>
      <c r="J1814">
        <v>347</v>
      </c>
      <c r="K1814">
        <v>153</v>
      </c>
      <c r="P1814">
        <v>472</v>
      </c>
      <c r="Q1814">
        <v>53</v>
      </c>
    </row>
    <row r="1815" spans="4:17" x14ac:dyDescent="0.25">
      <c r="D1815">
        <v>526</v>
      </c>
      <c r="E1815">
        <v>235</v>
      </c>
      <c r="J1815">
        <v>348</v>
      </c>
      <c r="K1815">
        <v>62</v>
      </c>
      <c r="P1815">
        <v>472</v>
      </c>
      <c r="Q1815">
        <v>54</v>
      </c>
    </row>
    <row r="1816" spans="4:17" x14ac:dyDescent="0.25">
      <c r="D1816">
        <v>526</v>
      </c>
      <c r="E1816">
        <v>489</v>
      </c>
      <c r="J1816">
        <v>348</v>
      </c>
      <c r="K1816">
        <v>47</v>
      </c>
      <c r="P1816">
        <v>472</v>
      </c>
      <c r="Q1816">
        <v>492</v>
      </c>
    </row>
    <row r="1817" spans="4:17" x14ac:dyDescent="0.25">
      <c r="D1817">
        <v>527</v>
      </c>
      <c r="E1817">
        <v>228</v>
      </c>
      <c r="J1817">
        <v>349</v>
      </c>
      <c r="K1817">
        <v>50</v>
      </c>
      <c r="P1817">
        <v>472</v>
      </c>
      <c r="Q1817">
        <v>493</v>
      </c>
    </row>
    <row r="1818" spans="4:17" x14ac:dyDescent="0.25">
      <c r="D1818">
        <v>527</v>
      </c>
      <c r="E1818">
        <v>246</v>
      </c>
      <c r="J1818">
        <v>349</v>
      </c>
      <c r="K1818">
        <v>7</v>
      </c>
      <c r="P1818">
        <v>472</v>
      </c>
      <c r="Q1818">
        <v>494</v>
      </c>
    </row>
    <row r="1819" spans="4:17" x14ac:dyDescent="0.25">
      <c r="D1819">
        <v>527</v>
      </c>
      <c r="E1819">
        <v>247</v>
      </c>
      <c r="J1819">
        <v>349</v>
      </c>
      <c r="K1819">
        <v>47</v>
      </c>
      <c r="P1819">
        <v>472</v>
      </c>
      <c r="Q1819">
        <v>495</v>
      </c>
    </row>
    <row r="1820" spans="4:17" x14ac:dyDescent="0.25">
      <c r="D1820">
        <v>527</v>
      </c>
      <c r="E1820">
        <v>230</v>
      </c>
      <c r="J1820">
        <v>350</v>
      </c>
      <c r="K1820">
        <v>50</v>
      </c>
      <c r="P1820">
        <v>472</v>
      </c>
      <c r="Q1820">
        <v>496</v>
      </c>
    </row>
    <row r="1821" spans="4:17" x14ac:dyDescent="0.25">
      <c r="D1821">
        <v>527</v>
      </c>
      <c r="E1821">
        <v>235</v>
      </c>
      <c r="J1821">
        <v>350</v>
      </c>
      <c r="K1821">
        <v>7</v>
      </c>
      <c r="P1821">
        <v>473</v>
      </c>
      <c r="Q1821">
        <v>37</v>
      </c>
    </row>
    <row r="1822" spans="4:17" x14ac:dyDescent="0.25">
      <c r="D1822">
        <v>527</v>
      </c>
      <c r="E1822">
        <v>489</v>
      </c>
      <c r="J1822">
        <v>350</v>
      </c>
      <c r="K1822">
        <v>47</v>
      </c>
      <c r="P1822">
        <v>473</v>
      </c>
      <c r="Q1822">
        <v>40</v>
      </c>
    </row>
    <row r="1823" spans="4:17" x14ac:dyDescent="0.25">
      <c r="D1823">
        <v>528</v>
      </c>
      <c r="E1823">
        <v>228</v>
      </c>
      <c r="J1823">
        <v>351</v>
      </c>
      <c r="K1823">
        <v>50</v>
      </c>
      <c r="P1823">
        <v>473</v>
      </c>
      <c r="Q1823">
        <v>492</v>
      </c>
    </row>
    <row r="1824" spans="4:17" x14ac:dyDescent="0.25">
      <c r="D1824">
        <v>528</v>
      </c>
      <c r="E1824">
        <v>246</v>
      </c>
      <c r="J1824">
        <v>351</v>
      </c>
      <c r="K1824">
        <v>7</v>
      </c>
      <c r="P1824">
        <v>473</v>
      </c>
      <c r="Q1824">
        <v>493</v>
      </c>
    </row>
    <row r="1825" spans="4:17" x14ac:dyDescent="0.25">
      <c r="D1825">
        <v>528</v>
      </c>
      <c r="E1825">
        <v>247</v>
      </c>
      <c r="J1825">
        <v>351</v>
      </c>
      <c r="K1825">
        <v>47</v>
      </c>
      <c r="P1825">
        <v>473</v>
      </c>
      <c r="Q1825">
        <v>496</v>
      </c>
    </row>
    <row r="1826" spans="4:17" x14ac:dyDescent="0.25">
      <c r="D1826">
        <v>528</v>
      </c>
      <c r="E1826">
        <v>230</v>
      </c>
      <c r="J1826">
        <v>352</v>
      </c>
      <c r="K1826">
        <v>50</v>
      </c>
      <c r="P1826">
        <v>474</v>
      </c>
      <c r="Q1826">
        <v>37</v>
      </c>
    </row>
    <row r="1827" spans="4:17" x14ac:dyDescent="0.25">
      <c r="D1827">
        <v>528</v>
      </c>
      <c r="E1827">
        <v>235</v>
      </c>
      <c r="J1827">
        <v>352</v>
      </c>
      <c r="K1827">
        <v>7</v>
      </c>
      <c r="P1827">
        <v>474</v>
      </c>
      <c r="Q1827">
        <v>40</v>
      </c>
    </row>
    <row r="1828" spans="4:17" x14ac:dyDescent="0.25">
      <c r="D1828">
        <v>528</v>
      </c>
      <c r="E1828">
        <v>489</v>
      </c>
      <c r="J1828">
        <v>352</v>
      </c>
      <c r="K1828">
        <v>47</v>
      </c>
      <c r="P1828">
        <v>474</v>
      </c>
      <c r="Q1828">
        <v>492</v>
      </c>
    </row>
    <row r="1829" spans="4:17" x14ac:dyDescent="0.25">
      <c r="D1829">
        <v>529</v>
      </c>
      <c r="E1829">
        <v>228</v>
      </c>
      <c r="J1829">
        <v>353</v>
      </c>
      <c r="K1829">
        <v>50</v>
      </c>
      <c r="P1829">
        <v>474</v>
      </c>
      <c r="Q1829">
        <v>493</v>
      </c>
    </row>
    <row r="1830" spans="4:17" x14ac:dyDescent="0.25">
      <c r="D1830">
        <v>529</v>
      </c>
      <c r="E1830">
        <v>246</v>
      </c>
      <c r="J1830">
        <v>353</v>
      </c>
      <c r="K1830">
        <v>7</v>
      </c>
      <c r="P1830">
        <v>474</v>
      </c>
      <c r="Q1830">
        <v>496</v>
      </c>
    </row>
    <row r="1831" spans="4:17" x14ac:dyDescent="0.25">
      <c r="D1831">
        <v>529</v>
      </c>
      <c r="E1831">
        <v>247</v>
      </c>
      <c r="J1831">
        <v>353</v>
      </c>
      <c r="K1831">
        <v>47</v>
      </c>
      <c r="P1831">
        <v>475</v>
      </c>
      <c r="Q1831">
        <v>37</v>
      </c>
    </row>
    <row r="1832" spans="4:17" x14ac:dyDescent="0.25">
      <c r="D1832">
        <v>529</v>
      </c>
      <c r="E1832">
        <v>230</v>
      </c>
      <c r="J1832">
        <v>354</v>
      </c>
      <c r="K1832">
        <v>50</v>
      </c>
      <c r="P1832">
        <v>475</v>
      </c>
      <c r="Q1832">
        <v>40</v>
      </c>
    </row>
    <row r="1833" spans="4:17" x14ac:dyDescent="0.25">
      <c r="D1833">
        <v>529</v>
      </c>
      <c r="E1833">
        <v>235</v>
      </c>
      <c r="J1833">
        <v>354</v>
      </c>
      <c r="K1833">
        <v>7</v>
      </c>
      <c r="P1833">
        <v>475</v>
      </c>
      <c r="Q1833">
        <v>492</v>
      </c>
    </row>
    <row r="1834" spans="4:17" x14ac:dyDescent="0.25">
      <c r="D1834">
        <v>529</v>
      </c>
      <c r="E1834">
        <v>489</v>
      </c>
      <c r="J1834">
        <v>354</v>
      </c>
      <c r="K1834">
        <v>47</v>
      </c>
      <c r="P1834">
        <v>475</v>
      </c>
      <c r="Q1834">
        <v>493</v>
      </c>
    </row>
    <row r="1835" spans="4:17" x14ac:dyDescent="0.25">
      <c r="D1835">
        <v>530</v>
      </c>
      <c r="E1835">
        <v>228</v>
      </c>
      <c r="J1835">
        <v>355</v>
      </c>
      <c r="K1835">
        <v>50</v>
      </c>
      <c r="P1835">
        <v>475</v>
      </c>
      <c r="Q1835">
        <v>496</v>
      </c>
    </row>
    <row r="1836" spans="4:17" x14ac:dyDescent="0.25">
      <c r="D1836">
        <v>530</v>
      </c>
      <c r="E1836">
        <v>231</v>
      </c>
      <c r="J1836">
        <v>355</v>
      </c>
      <c r="K1836">
        <v>7</v>
      </c>
      <c r="P1836">
        <v>476</v>
      </c>
      <c r="Q1836">
        <v>37</v>
      </c>
    </row>
    <row r="1837" spans="4:17" x14ac:dyDescent="0.25">
      <c r="D1837">
        <v>530</v>
      </c>
      <c r="E1837">
        <v>489</v>
      </c>
      <c r="J1837">
        <v>355</v>
      </c>
      <c r="K1837">
        <v>47</v>
      </c>
      <c r="P1837">
        <v>476</v>
      </c>
      <c r="Q1837">
        <v>392</v>
      </c>
    </row>
    <row r="1838" spans="4:17" x14ac:dyDescent="0.25">
      <c r="D1838">
        <v>531</v>
      </c>
      <c r="E1838">
        <v>228</v>
      </c>
      <c r="J1838">
        <v>356</v>
      </c>
      <c r="K1838">
        <v>50</v>
      </c>
      <c r="P1838">
        <v>476</v>
      </c>
      <c r="Q1838">
        <v>393</v>
      </c>
    </row>
    <row r="1839" spans="4:17" x14ac:dyDescent="0.25">
      <c r="D1839">
        <v>531</v>
      </c>
      <c r="E1839">
        <v>231</v>
      </c>
      <c r="J1839">
        <v>356</v>
      </c>
      <c r="K1839">
        <v>7</v>
      </c>
      <c r="P1839">
        <v>477</v>
      </c>
      <c r="Q1839">
        <v>37</v>
      </c>
    </row>
    <row r="1840" spans="4:17" x14ac:dyDescent="0.25">
      <c r="D1840">
        <v>531</v>
      </c>
      <c r="E1840">
        <v>489</v>
      </c>
      <c r="J1840">
        <v>356</v>
      </c>
      <c r="K1840">
        <v>47</v>
      </c>
      <c r="P1840">
        <v>477</v>
      </c>
      <c r="Q1840">
        <v>392</v>
      </c>
    </row>
    <row r="1841" spans="4:17" x14ac:dyDescent="0.25">
      <c r="D1841">
        <v>532</v>
      </c>
      <c r="E1841">
        <v>228</v>
      </c>
      <c r="J1841">
        <v>357</v>
      </c>
      <c r="K1841">
        <v>50</v>
      </c>
      <c r="P1841">
        <v>477</v>
      </c>
      <c r="Q1841">
        <v>393</v>
      </c>
    </row>
    <row r="1842" spans="4:17" x14ac:dyDescent="0.25">
      <c r="D1842">
        <v>532</v>
      </c>
      <c r="E1842">
        <v>231</v>
      </c>
      <c r="J1842">
        <v>357</v>
      </c>
      <c r="K1842">
        <v>7</v>
      </c>
      <c r="P1842">
        <v>478</v>
      </c>
      <c r="Q1842">
        <v>37</v>
      </c>
    </row>
    <row r="1843" spans="4:17" x14ac:dyDescent="0.25">
      <c r="D1843">
        <v>532</v>
      </c>
      <c r="E1843">
        <v>489</v>
      </c>
      <c r="J1843">
        <v>357</v>
      </c>
      <c r="K1843">
        <v>47</v>
      </c>
      <c r="P1843">
        <v>478</v>
      </c>
      <c r="Q1843">
        <v>392</v>
      </c>
    </row>
    <row r="1844" spans="4:17" x14ac:dyDescent="0.25">
      <c r="D1844">
        <v>533</v>
      </c>
      <c r="E1844">
        <v>228</v>
      </c>
      <c r="J1844">
        <v>358</v>
      </c>
      <c r="K1844">
        <v>50</v>
      </c>
      <c r="P1844">
        <v>478</v>
      </c>
      <c r="Q1844">
        <v>393</v>
      </c>
    </row>
    <row r="1845" spans="4:17" x14ac:dyDescent="0.25">
      <c r="D1845">
        <v>533</v>
      </c>
      <c r="E1845">
        <v>249</v>
      </c>
      <c r="J1845">
        <v>358</v>
      </c>
      <c r="K1845">
        <v>7</v>
      </c>
      <c r="P1845">
        <v>479</v>
      </c>
      <c r="Q1845">
        <v>395</v>
      </c>
    </row>
    <row r="1846" spans="4:17" x14ac:dyDescent="0.25">
      <c r="D1846">
        <v>533</v>
      </c>
      <c r="E1846">
        <v>489</v>
      </c>
      <c r="J1846">
        <v>358</v>
      </c>
      <c r="K1846">
        <v>47</v>
      </c>
      <c r="P1846">
        <v>479</v>
      </c>
      <c r="Q1846">
        <v>396</v>
      </c>
    </row>
    <row r="1847" spans="4:17" x14ac:dyDescent="0.25">
      <c r="D1847">
        <v>534</v>
      </c>
      <c r="E1847">
        <v>228</v>
      </c>
      <c r="J1847">
        <v>359</v>
      </c>
      <c r="K1847">
        <v>50</v>
      </c>
      <c r="P1847">
        <v>479</v>
      </c>
      <c r="Q1847">
        <v>397</v>
      </c>
    </row>
    <row r="1848" spans="4:17" x14ac:dyDescent="0.25">
      <c r="D1848">
        <v>534</v>
      </c>
      <c r="E1848">
        <v>249</v>
      </c>
      <c r="J1848">
        <v>359</v>
      </c>
      <c r="K1848">
        <v>7</v>
      </c>
      <c r="P1848">
        <v>479</v>
      </c>
      <c r="Q1848">
        <v>398</v>
      </c>
    </row>
    <row r="1849" spans="4:17" x14ac:dyDescent="0.25">
      <c r="D1849">
        <v>534</v>
      </c>
      <c r="E1849">
        <v>489</v>
      </c>
      <c r="J1849">
        <v>359</v>
      </c>
      <c r="K1849">
        <v>47</v>
      </c>
      <c r="P1849">
        <v>479</v>
      </c>
      <c r="Q1849">
        <v>399</v>
      </c>
    </row>
    <row r="1850" spans="4:17" x14ac:dyDescent="0.25">
      <c r="D1850">
        <v>535</v>
      </c>
      <c r="E1850">
        <v>228</v>
      </c>
      <c r="J1850">
        <v>360</v>
      </c>
      <c r="K1850">
        <v>50</v>
      </c>
      <c r="P1850">
        <v>480</v>
      </c>
      <c r="Q1850">
        <v>395</v>
      </c>
    </row>
    <row r="1851" spans="4:17" x14ac:dyDescent="0.25">
      <c r="D1851">
        <v>535</v>
      </c>
      <c r="E1851">
        <v>249</v>
      </c>
      <c r="J1851">
        <v>360</v>
      </c>
      <c r="K1851">
        <v>7</v>
      </c>
      <c r="P1851">
        <v>480</v>
      </c>
      <c r="Q1851">
        <v>396</v>
      </c>
    </row>
    <row r="1852" spans="4:17" x14ac:dyDescent="0.25">
      <c r="D1852">
        <v>535</v>
      </c>
      <c r="E1852">
        <v>489</v>
      </c>
      <c r="J1852">
        <v>360</v>
      </c>
      <c r="K1852">
        <v>47</v>
      </c>
      <c r="P1852">
        <v>480</v>
      </c>
      <c r="Q1852">
        <v>397</v>
      </c>
    </row>
    <row r="1853" spans="4:17" x14ac:dyDescent="0.25">
      <c r="D1853">
        <v>536</v>
      </c>
      <c r="E1853">
        <v>228</v>
      </c>
      <c r="J1853">
        <v>361</v>
      </c>
      <c r="K1853">
        <v>50</v>
      </c>
      <c r="P1853">
        <v>480</v>
      </c>
      <c r="Q1853">
        <v>398</v>
      </c>
    </row>
    <row r="1854" spans="4:17" x14ac:dyDescent="0.25">
      <c r="D1854">
        <v>536</v>
      </c>
      <c r="E1854">
        <v>250</v>
      </c>
      <c r="J1854">
        <v>361</v>
      </c>
      <c r="K1854">
        <v>7</v>
      </c>
      <c r="P1854">
        <v>480</v>
      </c>
      <c r="Q1854">
        <v>399</v>
      </c>
    </row>
    <row r="1855" spans="4:17" x14ac:dyDescent="0.25">
      <c r="D1855">
        <v>536</v>
      </c>
      <c r="E1855">
        <v>251</v>
      </c>
      <c r="J1855">
        <v>361</v>
      </c>
      <c r="K1855">
        <v>47</v>
      </c>
      <c r="P1855">
        <v>481</v>
      </c>
      <c r="Q1855">
        <v>395</v>
      </c>
    </row>
    <row r="1856" spans="4:17" x14ac:dyDescent="0.25">
      <c r="D1856">
        <v>536</v>
      </c>
      <c r="E1856">
        <v>489</v>
      </c>
      <c r="J1856">
        <v>362</v>
      </c>
      <c r="K1856">
        <v>50</v>
      </c>
      <c r="P1856">
        <v>481</v>
      </c>
      <c r="Q1856">
        <v>396</v>
      </c>
    </row>
    <row r="1857" spans="4:17" x14ac:dyDescent="0.25">
      <c r="D1857">
        <v>537</v>
      </c>
      <c r="E1857">
        <v>228</v>
      </c>
      <c r="J1857">
        <v>362</v>
      </c>
      <c r="K1857">
        <v>7</v>
      </c>
      <c r="P1857">
        <v>481</v>
      </c>
      <c r="Q1857">
        <v>397</v>
      </c>
    </row>
    <row r="1858" spans="4:17" x14ac:dyDescent="0.25">
      <c r="D1858">
        <v>537</v>
      </c>
      <c r="E1858">
        <v>250</v>
      </c>
      <c r="J1858">
        <v>362</v>
      </c>
      <c r="K1858">
        <v>47</v>
      </c>
      <c r="P1858">
        <v>481</v>
      </c>
      <c r="Q1858">
        <v>398</v>
      </c>
    </row>
    <row r="1859" spans="4:17" x14ac:dyDescent="0.25">
      <c r="D1859">
        <v>537</v>
      </c>
      <c r="E1859">
        <v>251</v>
      </c>
      <c r="J1859">
        <v>363</v>
      </c>
      <c r="K1859">
        <v>146</v>
      </c>
      <c r="P1859">
        <v>481</v>
      </c>
      <c r="Q1859">
        <v>399</v>
      </c>
    </row>
    <row r="1860" spans="4:17" x14ac:dyDescent="0.25">
      <c r="D1860">
        <v>537</v>
      </c>
      <c r="E1860">
        <v>489</v>
      </c>
      <c r="J1860">
        <v>363</v>
      </c>
      <c r="K1860">
        <v>47</v>
      </c>
      <c r="P1860">
        <v>482</v>
      </c>
      <c r="Q1860">
        <v>400</v>
      </c>
    </row>
    <row r="1861" spans="4:17" x14ac:dyDescent="0.25">
      <c r="D1861">
        <v>538</v>
      </c>
      <c r="E1861">
        <v>228</v>
      </c>
      <c r="J1861">
        <v>363</v>
      </c>
      <c r="K1861">
        <v>91</v>
      </c>
      <c r="P1861">
        <v>482</v>
      </c>
      <c r="Q1861">
        <v>401</v>
      </c>
    </row>
    <row r="1862" spans="4:17" x14ac:dyDescent="0.25">
      <c r="D1862">
        <v>538</v>
      </c>
      <c r="E1862">
        <v>250</v>
      </c>
      <c r="J1862">
        <v>364</v>
      </c>
      <c r="K1862">
        <v>146</v>
      </c>
      <c r="P1862">
        <v>482</v>
      </c>
      <c r="Q1862">
        <v>402</v>
      </c>
    </row>
    <row r="1863" spans="4:17" x14ac:dyDescent="0.25">
      <c r="D1863">
        <v>538</v>
      </c>
      <c r="E1863">
        <v>251</v>
      </c>
      <c r="J1863">
        <v>364</v>
      </c>
      <c r="K1863">
        <v>47</v>
      </c>
      <c r="P1863">
        <v>483</v>
      </c>
      <c r="Q1863">
        <v>403</v>
      </c>
    </row>
    <row r="1864" spans="4:17" x14ac:dyDescent="0.25">
      <c r="D1864">
        <v>538</v>
      </c>
      <c r="E1864">
        <v>489</v>
      </c>
      <c r="J1864">
        <v>364</v>
      </c>
      <c r="K1864">
        <v>91</v>
      </c>
      <c r="P1864">
        <v>483</v>
      </c>
      <c r="Q1864">
        <v>404</v>
      </c>
    </row>
    <row r="1865" spans="4:17" x14ac:dyDescent="0.25">
      <c r="D1865">
        <v>539</v>
      </c>
      <c r="E1865">
        <v>228</v>
      </c>
      <c r="J1865">
        <v>365</v>
      </c>
      <c r="K1865">
        <v>146</v>
      </c>
      <c r="P1865">
        <v>483</v>
      </c>
      <c r="Q1865">
        <v>405</v>
      </c>
    </row>
    <row r="1866" spans="4:17" x14ac:dyDescent="0.25">
      <c r="D1866">
        <v>539</v>
      </c>
      <c r="E1866">
        <v>250</v>
      </c>
      <c r="J1866">
        <v>365</v>
      </c>
      <c r="K1866">
        <v>47</v>
      </c>
      <c r="P1866">
        <v>484</v>
      </c>
      <c r="Q1866">
        <v>406</v>
      </c>
    </row>
    <row r="1867" spans="4:17" x14ac:dyDescent="0.25">
      <c r="D1867">
        <v>539</v>
      </c>
      <c r="E1867">
        <v>246</v>
      </c>
      <c r="J1867">
        <v>365</v>
      </c>
      <c r="K1867">
        <v>91</v>
      </c>
      <c r="P1867">
        <v>484</v>
      </c>
      <c r="Q1867">
        <v>407</v>
      </c>
    </row>
    <row r="1868" spans="4:17" x14ac:dyDescent="0.25">
      <c r="D1868">
        <v>539</v>
      </c>
      <c r="E1868">
        <v>247</v>
      </c>
      <c r="J1868">
        <v>366</v>
      </c>
      <c r="K1868">
        <v>146</v>
      </c>
      <c r="P1868">
        <v>484</v>
      </c>
      <c r="Q1868">
        <v>408</v>
      </c>
    </row>
    <row r="1869" spans="4:17" x14ac:dyDescent="0.25">
      <c r="D1869">
        <v>539</v>
      </c>
      <c r="E1869">
        <v>489</v>
      </c>
      <c r="J1869">
        <v>366</v>
      </c>
      <c r="K1869">
        <v>47</v>
      </c>
      <c r="P1869">
        <v>484</v>
      </c>
      <c r="Q1869">
        <v>409</v>
      </c>
    </row>
    <row r="1870" spans="4:17" x14ac:dyDescent="0.25">
      <c r="D1870">
        <v>540</v>
      </c>
      <c r="E1870">
        <v>228</v>
      </c>
      <c r="J1870">
        <v>366</v>
      </c>
      <c r="K1870">
        <v>91</v>
      </c>
      <c r="P1870">
        <v>485</v>
      </c>
      <c r="Q1870">
        <v>407</v>
      </c>
    </row>
    <row r="1871" spans="4:17" x14ac:dyDescent="0.25">
      <c r="D1871">
        <v>540</v>
      </c>
      <c r="E1871">
        <v>250</v>
      </c>
      <c r="J1871">
        <v>367</v>
      </c>
      <c r="K1871">
        <v>146</v>
      </c>
      <c r="P1871">
        <v>485</v>
      </c>
      <c r="Q1871">
        <v>408</v>
      </c>
    </row>
    <row r="1872" spans="4:17" x14ac:dyDescent="0.25">
      <c r="D1872">
        <v>540</v>
      </c>
      <c r="E1872">
        <v>246</v>
      </c>
      <c r="J1872">
        <v>367</v>
      </c>
      <c r="K1872">
        <v>47</v>
      </c>
      <c r="P1872">
        <v>486</v>
      </c>
      <c r="Q1872">
        <v>407</v>
      </c>
    </row>
    <row r="1873" spans="4:17" x14ac:dyDescent="0.25">
      <c r="D1873">
        <v>540</v>
      </c>
      <c r="E1873">
        <v>247</v>
      </c>
      <c r="J1873">
        <v>367</v>
      </c>
      <c r="K1873">
        <v>91</v>
      </c>
      <c r="P1873">
        <v>486</v>
      </c>
      <c r="Q1873">
        <v>408</v>
      </c>
    </row>
    <row r="1874" spans="4:17" x14ac:dyDescent="0.25">
      <c r="D1874">
        <v>540</v>
      </c>
      <c r="E1874">
        <v>489</v>
      </c>
      <c r="J1874">
        <v>368</v>
      </c>
      <c r="K1874">
        <v>146</v>
      </c>
      <c r="P1874">
        <v>486</v>
      </c>
      <c r="Q1874">
        <v>410</v>
      </c>
    </row>
    <row r="1875" spans="4:17" x14ac:dyDescent="0.25">
      <c r="D1875">
        <v>541</v>
      </c>
      <c r="E1875">
        <v>228</v>
      </c>
      <c r="J1875">
        <v>368</v>
      </c>
      <c r="K1875">
        <v>47</v>
      </c>
      <c r="P1875">
        <v>487</v>
      </c>
      <c r="Q1875">
        <v>411</v>
      </c>
    </row>
    <row r="1876" spans="4:17" x14ac:dyDescent="0.25">
      <c r="D1876">
        <v>541</v>
      </c>
      <c r="E1876">
        <v>250</v>
      </c>
      <c r="J1876">
        <v>368</v>
      </c>
      <c r="K1876">
        <v>91</v>
      </c>
      <c r="P1876">
        <v>487</v>
      </c>
      <c r="Q1876">
        <v>412</v>
      </c>
    </row>
    <row r="1877" spans="4:17" x14ac:dyDescent="0.25">
      <c r="D1877">
        <v>541</v>
      </c>
      <c r="E1877">
        <v>246</v>
      </c>
      <c r="J1877">
        <v>369</v>
      </c>
      <c r="K1877">
        <v>39</v>
      </c>
      <c r="P1877">
        <v>488</v>
      </c>
      <c r="Q1877">
        <v>413</v>
      </c>
    </row>
    <row r="1878" spans="4:17" x14ac:dyDescent="0.25">
      <c r="D1878">
        <v>541</v>
      </c>
      <c r="E1878">
        <v>247</v>
      </c>
      <c r="J1878">
        <v>369</v>
      </c>
      <c r="K1878">
        <v>62</v>
      </c>
      <c r="P1878">
        <v>488</v>
      </c>
      <c r="Q1878">
        <v>414</v>
      </c>
    </row>
    <row r="1879" spans="4:17" x14ac:dyDescent="0.25">
      <c r="D1879">
        <v>541</v>
      </c>
      <c r="E1879">
        <v>489</v>
      </c>
      <c r="J1879">
        <v>369</v>
      </c>
      <c r="K1879">
        <v>117</v>
      </c>
      <c r="P1879">
        <v>488</v>
      </c>
      <c r="Q1879">
        <v>415</v>
      </c>
    </row>
    <row r="1880" spans="4:17" x14ac:dyDescent="0.25">
      <c r="D1880">
        <v>542</v>
      </c>
      <c r="E1880">
        <v>228</v>
      </c>
      <c r="J1880">
        <v>369</v>
      </c>
      <c r="K1880">
        <v>67</v>
      </c>
      <c r="P1880">
        <v>488</v>
      </c>
      <c r="Q1880">
        <v>416</v>
      </c>
    </row>
    <row r="1881" spans="4:17" x14ac:dyDescent="0.25">
      <c r="D1881">
        <v>542</v>
      </c>
      <c r="E1881">
        <v>252</v>
      </c>
      <c r="J1881">
        <v>370</v>
      </c>
      <c r="K1881">
        <v>27</v>
      </c>
      <c r="P1881">
        <v>489</v>
      </c>
      <c r="Q1881">
        <v>417</v>
      </c>
    </row>
    <row r="1882" spans="4:17" x14ac:dyDescent="0.25">
      <c r="D1882">
        <v>542</v>
      </c>
      <c r="E1882">
        <v>253</v>
      </c>
      <c r="J1882">
        <v>370</v>
      </c>
      <c r="K1882">
        <v>62</v>
      </c>
      <c r="P1882">
        <v>489</v>
      </c>
      <c r="Q1882">
        <v>418</v>
      </c>
    </row>
    <row r="1883" spans="4:17" x14ac:dyDescent="0.25">
      <c r="D1883">
        <v>542</v>
      </c>
      <c r="E1883">
        <v>254</v>
      </c>
      <c r="J1883">
        <v>370</v>
      </c>
      <c r="K1883">
        <v>117</v>
      </c>
      <c r="P1883">
        <v>489</v>
      </c>
      <c r="Q1883">
        <v>419</v>
      </c>
    </row>
    <row r="1884" spans="4:17" x14ac:dyDescent="0.25">
      <c r="D1884">
        <v>542</v>
      </c>
      <c r="E1884">
        <v>489</v>
      </c>
      <c r="J1884">
        <v>371</v>
      </c>
      <c r="K1884">
        <v>62</v>
      </c>
      <c r="P1884">
        <v>490</v>
      </c>
      <c r="Q1884">
        <v>420</v>
      </c>
    </row>
    <row r="1885" spans="4:17" x14ac:dyDescent="0.25">
      <c r="D1885">
        <v>543</v>
      </c>
      <c r="E1885">
        <v>228</v>
      </c>
      <c r="J1885">
        <v>371</v>
      </c>
      <c r="K1885">
        <v>117</v>
      </c>
      <c r="P1885">
        <v>490</v>
      </c>
      <c r="Q1885">
        <v>421</v>
      </c>
    </row>
    <row r="1886" spans="4:17" x14ac:dyDescent="0.25">
      <c r="D1886">
        <v>543</v>
      </c>
      <c r="E1886">
        <v>252</v>
      </c>
      <c r="J1886">
        <v>372</v>
      </c>
      <c r="K1886">
        <v>62</v>
      </c>
      <c r="P1886">
        <v>490</v>
      </c>
      <c r="Q1886">
        <v>422</v>
      </c>
    </row>
    <row r="1887" spans="4:17" x14ac:dyDescent="0.25">
      <c r="D1887">
        <v>543</v>
      </c>
      <c r="E1887">
        <v>253</v>
      </c>
      <c r="J1887">
        <v>372</v>
      </c>
      <c r="K1887">
        <v>117</v>
      </c>
      <c r="P1887">
        <v>490</v>
      </c>
      <c r="Q1887">
        <v>423</v>
      </c>
    </row>
    <row r="1888" spans="4:17" x14ac:dyDescent="0.25">
      <c r="D1888">
        <v>543</v>
      </c>
      <c r="E1888">
        <v>254</v>
      </c>
      <c r="J1888">
        <v>373</v>
      </c>
      <c r="K1888">
        <v>62</v>
      </c>
      <c r="P1888">
        <v>491</v>
      </c>
      <c r="Q1888">
        <v>424</v>
      </c>
    </row>
    <row r="1889" spans="4:17" x14ac:dyDescent="0.25">
      <c r="D1889">
        <v>543</v>
      </c>
      <c r="E1889">
        <v>489</v>
      </c>
      <c r="J1889">
        <v>373</v>
      </c>
      <c r="K1889">
        <v>117</v>
      </c>
      <c r="P1889">
        <v>491</v>
      </c>
      <c r="Q1889">
        <v>425</v>
      </c>
    </row>
    <row r="1890" spans="4:17" x14ac:dyDescent="0.25">
      <c r="D1890">
        <v>544</v>
      </c>
      <c r="E1890">
        <v>228</v>
      </c>
      <c r="J1890">
        <v>374</v>
      </c>
      <c r="K1890">
        <v>62</v>
      </c>
      <c r="P1890">
        <v>491</v>
      </c>
      <c r="Q1890">
        <v>426</v>
      </c>
    </row>
    <row r="1891" spans="4:17" x14ac:dyDescent="0.25">
      <c r="D1891">
        <v>544</v>
      </c>
      <c r="E1891">
        <v>252</v>
      </c>
      <c r="J1891">
        <v>374</v>
      </c>
      <c r="K1891">
        <v>117</v>
      </c>
      <c r="P1891">
        <v>492</v>
      </c>
      <c r="Q1891">
        <v>424</v>
      </c>
    </row>
    <row r="1892" spans="4:17" x14ac:dyDescent="0.25">
      <c r="D1892">
        <v>544</v>
      </c>
      <c r="E1892">
        <v>253</v>
      </c>
      <c r="J1892">
        <v>375</v>
      </c>
      <c r="K1892">
        <v>62</v>
      </c>
      <c r="P1892">
        <v>492</v>
      </c>
      <c r="Q1892">
        <v>425</v>
      </c>
    </row>
    <row r="1893" spans="4:17" x14ac:dyDescent="0.25">
      <c r="D1893">
        <v>544</v>
      </c>
      <c r="E1893">
        <v>254</v>
      </c>
      <c r="J1893">
        <v>375</v>
      </c>
      <c r="K1893">
        <v>117</v>
      </c>
      <c r="P1893">
        <v>492</v>
      </c>
      <c r="Q1893">
        <v>426</v>
      </c>
    </row>
    <row r="1894" spans="4:17" x14ac:dyDescent="0.25">
      <c r="D1894">
        <v>544</v>
      </c>
      <c r="E1894">
        <v>489</v>
      </c>
      <c r="J1894">
        <v>375</v>
      </c>
      <c r="K1894">
        <v>75</v>
      </c>
      <c r="P1894">
        <v>492</v>
      </c>
      <c r="Q1894">
        <v>427</v>
      </c>
    </row>
    <row r="1895" spans="4:17" x14ac:dyDescent="0.25">
      <c r="D1895">
        <v>545</v>
      </c>
      <c r="E1895">
        <v>228</v>
      </c>
      <c r="J1895">
        <v>376</v>
      </c>
      <c r="K1895">
        <v>62</v>
      </c>
      <c r="P1895">
        <v>492</v>
      </c>
      <c r="Q1895">
        <v>428</v>
      </c>
    </row>
    <row r="1896" spans="4:17" x14ac:dyDescent="0.25">
      <c r="D1896">
        <v>545</v>
      </c>
      <c r="E1896">
        <v>255</v>
      </c>
      <c r="J1896">
        <v>376</v>
      </c>
      <c r="K1896">
        <v>117</v>
      </c>
      <c r="P1896">
        <v>492</v>
      </c>
      <c r="Q1896">
        <v>450</v>
      </c>
    </row>
    <row r="1897" spans="4:17" x14ac:dyDescent="0.25">
      <c r="D1897">
        <v>545</v>
      </c>
      <c r="E1897">
        <v>256</v>
      </c>
      <c r="J1897">
        <v>377</v>
      </c>
      <c r="K1897">
        <v>117</v>
      </c>
      <c r="P1897">
        <v>493</v>
      </c>
      <c r="Q1897">
        <v>410</v>
      </c>
    </row>
    <row r="1898" spans="4:17" x14ac:dyDescent="0.25">
      <c r="D1898">
        <v>545</v>
      </c>
      <c r="E1898">
        <v>489</v>
      </c>
      <c r="J1898">
        <v>378</v>
      </c>
      <c r="K1898">
        <v>117</v>
      </c>
      <c r="P1898">
        <v>493</v>
      </c>
      <c r="Q1898">
        <v>424</v>
      </c>
    </row>
    <row r="1899" spans="4:17" x14ac:dyDescent="0.25">
      <c r="D1899">
        <v>546</v>
      </c>
      <c r="E1899">
        <v>228</v>
      </c>
      <c r="J1899">
        <v>379</v>
      </c>
      <c r="K1899">
        <v>117</v>
      </c>
      <c r="P1899">
        <v>493</v>
      </c>
      <c r="Q1899">
        <v>425</v>
      </c>
    </row>
    <row r="1900" spans="4:17" x14ac:dyDescent="0.25">
      <c r="D1900">
        <v>546</v>
      </c>
      <c r="E1900">
        <v>255</v>
      </c>
      <c r="J1900">
        <v>380</v>
      </c>
      <c r="K1900">
        <v>117</v>
      </c>
      <c r="P1900">
        <v>493</v>
      </c>
      <c r="Q1900">
        <v>426</v>
      </c>
    </row>
    <row r="1901" spans="4:17" x14ac:dyDescent="0.25">
      <c r="D1901">
        <v>546</v>
      </c>
      <c r="E1901">
        <v>256</v>
      </c>
      <c r="J1901">
        <v>381</v>
      </c>
      <c r="K1901">
        <v>117</v>
      </c>
      <c r="P1901">
        <v>493</v>
      </c>
      <c r="Q1901">
        <v>428</v>
      </c>
    </row>
    <row r="1902" spans="4:17" x14ac:dyDescent="0.25">
      <c r="D1902">
        <v>546</v>
      </c>
      <c r="E1902">
        <v>489</v>
      </c>
      <c r="J1902">
        <v>382</v>
      </c>
      <c r="K1902">
        <v>117</v>
      </c>
      <c r="P1902">
        <v>494</v>
      </c>
      <c r="Q1902">
        <v>429</v>
      </c>
    </row>
    <row r="1903" spans="4:17" x14ac:dyDescent="0.25">
      <c r="D1903">
        <v>547</v>
      </c>
      <c r="E1903">
        <v>228</v>
      </c>
      <c r="J1903">
        <v>383</v>
      </c>
      <c r="K1903">
        <v>117</v>
      </c>
      <c r="P1903">
        <v>495</v>
      </c>
      <c r="Q1903">
        <v>410</v>
      </c>
    </row>
    <row r="1904" spans="4:17" x14ac:dyDescent="0.25">
      <c r="D1904">
        <v>547</v>
      </c>
      <c r="E1904">
        <v>255</v>
      </c>
      <c r="J1904">
        <v>384</v>
      </c>
      <c r="K1904">
        <v>117</v>
      </c>
      <c r="P1904">
        <v>495</v>
      </c>
      <c r="Q1904">
        <v>429</v>
      </c>
    </row>
    <row r="1905" spans="4:17" x14ac:dyDescent="0.25">
      <c r="D1905">
        <v>547</v>
      </c>
      <c r="E1905">
        <v>256</v>
      </c>
      <c r="J1905">
        <v>385</v>
      </c>
      <c r="K1905">
        <v>117</v>
      </c>
      <c r="P1905">
        <v>496</v>
      </c>
      <c r="Q1905">
        <v>430</v>
      </c>
    </row>
    <row r="1906" spans="4:17" x14ac:dyDescent="0.25">
      <c r="D1906">
        <v>547</v>
      </c>
      <c r="E1906">
        <v>489</v>
      </c>
      <c r="J1906">
        <v>386</v>
      </c>
      <c r="K1906">
        <v>117</v>
      </c>
      <c r="P1906">
        <v>496</v>
      </c>
      <c r="Q1906">
        <v>431</v>
      </c>
    </row>
    <row r="1907" spans="4:17" x14ac:dyDescent="0.25">
      <c r="D1907">
        <v>548</v>
      </c>
      <c r="E1907">
        <v>248</v>
      </c>
      <c r="J1907">
        <v>387</v>
      </c>
      <c r="K1907">
        <v>27</v>
      </c>
      <c r="P1907">
        <v>497</v>
      </c>
      <c r="Q1907">
        <v>430</v>
      </c>
    </row>
    <row r="1908" spans="4:17" x14ac:dyDescent="0.25">
      <c r="D1908">
        <v>548</v>
      </c>
      <c r="E1908">
        <v>250</v>
      </c>
      <c r="J1908">
        <v>387</v>
      </c>
      <c r="K1908">
        <v>117</v>
      </c>
      <c r="P1908">
        <v>497</v>
      </c>
      <c r="Q1908">
        <v>431</v>
      </c>
    </row>
    <row r="1909" spans="4:17" x14ac:dyDescent="0.25">
      <c r="D1909">
        <v>548</v>
      </c>
      <c r="E1909">
        <v>489</v>
      </c>
      <c r="J1909">
        <v>388</v>
      </c>
      <c r="K1909">
        <v>27</v>
      </c>
      <c r="P1909">
        <v>498</v>
      </c>
      <c r="Q1909">
        <v>410</v>
      </c>
    </row>
    <row r="1910" spans="4:17" x14ac:dyDescent="0.25">
      <c r="D1910">
        <v>549</v>
      </c>
      <c r="E1910">
        <v>248</v>
      </c>
      <c r="J1910">
        <v>388</v>
      </c>
      <c r="K1910">
        <v>117</v>
      </c>
      <c r="P1910">
        <v>498</v>
      </c>
      <c r="Q1910">
        <v>432</v>
      </c>
    </row>
    <row r="1911" spans="4:17" x14ac:dyDescent="0.25">
      <c r="D1911">
        <v>549</v>
      </c>
      <c r="E1911">
        <v>250</v>
      </c>
      <c r="J1911">
        <v>389</v>
      </c>
      <c r="K1911">
        <v>117</v>
      </c>
      <c r="P1911">
        <v>499</v>
      </c>
      <c r="Q1911">
        <v>421</v>
      </c>
    </row>
    <row r="1912" spans="4:17" x14ac:dyDescent="0.25">
      <c r="D1912">
        <v>549</v>
      </c>
      <c r="E1912">
        <v>489</v>
      </c>
      <c r="J1912">
        <v>390</v>
      </c>
      <c r="K1912">
        <v>117</v>
      </c>
      <c r="P1912">
        <v>499</v>
      </c>
      <c r="Q1912">
        <v>433</v>
      </c>
    </row>
    <row r="1913" spans="4:17" x14ac:dyDescent="0.25">
      <c r="D1913">
        <v>550</v>
      </c>
      <c r="E1913">
        <v>248</v>
      </c>
      <c r="J1913">
        <v>391</v>
      </c>
      <c r="K1913">
        <v>117</v>
      </c>
      <c r="P1913">
        <v>500</v>
      </c>
      <c r="Q1913">
        <v>421</v>
      </c>
    </row>
    <row r="1914" spans="4:17" x14ac:dyDescent="0.25">
      <c r="D1914">
        <v>550</v>
      </c>
      <c r="E1914">
        <v>250</v>
      </c>
      <c r="J1914">
        <v>391</v>
      </c>
      <c r="K1914">
        <v>41</v>
      </c>
      <c r="P1914">
        <v>500</v>
      </c>
      <c r="Q1914">
        <v>433</v>
      </c>
    </row>
    <row r="1915" spans="4:17" x14ac:dyDescent="0.25">
      <c r="D1915">
        <v>550</v>
      </c>
      <c r="E1915">
        <v>489</v>
      </c>
      <c r="J1915">
        <v>392</v>
      </c>
      <c r="K1915">
        <v>117</v>
      </c>
      <c r="P1915">
        <v>501</v>
      </c>
      <c r="Q1915">
        <v>421</v>
      </c>
    </row>
    <row r="1916" spans="4:17" x14ac:dyDescent="0.25">
      <c r="D1916">
        <v>551</v>
      </c>
      <c r="E1916">
        <v>257</v>
      </c>
      <c r="J1916">
        <v>393</v>
      </c>
      <c r="K1916">
        <v>117</v>
      </c>
      <c r="P1916">
        <v>501</v>
      </c>
      <c r="Q1916">
        <v>433</v>
      </c>
    </row>
    <row r="1917" spans="4:17" x14ac:dyDescent="0.25">
      <c r="D1917">
        <v>551</v>
      </c>
      <c r="E1917">
        <v>489</v>
      </c>
      <c r="J1917">
        <v>394</v>
      </c>
      <c r="K1917">
        <v>117</v>
      </c>
      <c r="P1917">
        <v>502</v>
      </c>
      <c r="Q1917">
        <v>434</v>
      </c>
    </row>
    <row r="1918" spans="4:17" x14ac:dyDescent="0.25">
      <c r="D1918">
        <v>552</v>
      </c>
      <c r="E1918">
        <v>257</v>
      </c>
      <c r="J1918">
        <v>395</v>
      </c>
      <c r="K1918">
        <v>117</v>
      </c>
      <c r="P1918">
        <v>502</v>
      </c>
      <c r="Q1918">
        <v>435</v>
      </c>
    </row>
    <row r="1919" spans="4:17" x14ac:dyDescent="0.25">
      <c r="D1919">
        <v>552</v>
      </c>
      <c r="E1919">
        <v>489</v>
      </c>
      <c r="J1919">
        <v>396</v>
      </c>
      <c r="K1919">
        <v>39</v>
      </c>
      <c r="P1919">
        <v>503</v>
      </c>
      <c r="Q1919">
        <v>434</v>
      </c>
    </row>
    <row r="1920" spans="4:17" x14ac:dyDescent="0.25">
      <c r="D1920">
        <v>553</v>
      </c>
      <c r="E1920">
        <v>257</v>
      </c>
      <c r="J1920">
        <v>396</v>
      </c>
      <c r="K1920">
        <v>40</v>
      </c>
      <c r="P1920">
        <v>503</v>
      </c>
      <c r="Q1920">
        <v>435</v>
      </c>
    </row>
    <row r="1921" spans="4:17" x14ac:dyDescent="0.25">
      <c r="D1921">
        <v>553</v>
      </c>
      <c r="E1921">
        <v>489</v>
      </c>
      <c r="J1921">
        <v>396</v>
      </c>
      <c r="K1921">
        <v>117</v>
      </c>
      <c r="P1921">
        <v>504</v>
      </c>
      <c r="Q1921">
        <v>434</v>
      </c>
    </row>
    <row r="1922" spans="4:17" x14ac:dyDescent="0.25">
      <c r="D1922">
        <v>554</v>
      </c>
      <c r="E1922">
        <v>506</v>
      </c>
      <c r="J1922">
        <v>397</v>
      </c>
      <c r="K1922">
        <v>39</v>
      </c>
      <c r="P1922">
        <v>504</v>
      </c>
      <c r="Q1922">
        <v>436</v>
      </c>
    </row>
    <row r="1923" spans="4:17" x14ac:dyDescent="0.25">
      <c r="D1923">
        <v>555</v>
      </c>
      <c r="E1923">
        <v>507</v>
      </c>
      <c r="J1923">
        <v>397</v>
      </c>
      <c r="K1923">
        <v>40</v>
      </c>
      <c r="P1923">
        <v>505</v>
      </c>
      <c r="Q1923">
        <v>434</v>
      </c>
    </row>
    <row r="1924" spans="4:17" x14ac:dyDescent="0.25">
      <c r="D1924">
        <v>556</v>
      </c>
      <c r="E1924">
        <v>488</v>
      </c>
      <c r="J1924">
        <v>397</v>
      </c>
      <c r="K1924">
        <v>117</v>
      </c>
      <c r="P1924">
        <v>505</v>
      </c>
      <c r="Q1924">
        <v>436</v>
      </c>
    </row>
    <row r="1925" spans="4:17" x14ac:dyDescent="0.25">
      <c r="D1925">
        <v>556</v>
      </c>
      <c r="E1925">
        <v>259</v>
      </c>
      <c r="J1925">
        <v>398</v>
      </c>
      <c r="K1925">
        <v>39</v>
      </c>
      <c r="P1925">
        <v>506</v>
      </c>
      <c r="Q1925">
        <v>434</v>
      </c>
    </row>
    <row r="1926" spans="4:17" x14ac:dyDescent="0.25">
      <c r="D1926">
        <v>557</v>
      </c>
      <c r="E1926">
        <v>488</v>
      </c>
      <c r="J1926">
        <v>398</v>
      </c>
      <c r="K1926">
        <v>40</v>
      </c>
      <c r="P1926">
        <v>506</v>
      </c>
      <c r="Q1926">
        <v>435</v>
      </c>
    </row>
    <row r="1927" spans="4:17" x14ac:dyDescent="0.25">
      <c r="D1927">
        <v>557</v>
      </c>
      <c r="E1927">
        <v>257</v>
      </c>
      <c r="J1927">
        <v>398</v>
      </c>
      <c r="K1927">
        <v>117</v>
      </c>
      <c r="P1927">
        <v>507</v>
      </c>
      <c r="Q1927">
        <v>434</v>
      </c>
    </row>
    <row r="1928" spans="4:17" x14ac:dyDescent="0.25">
      <c r="D1928">
        <v>557</v>
      </c>
      <c r="E1928">
        <v>258</v>
      </c>
      <c r="J1928">
        <v>399</v>
      </c>
      <c r="K1928">
        <v>39</v>
      </c>
      <c r="P1928">
        <v>507</v>
      </c>
      <c r="Q1928">
        <v>435</v>
      </c>
    </row>
    <row r="1929" spans="4:17" x14ac:dyDescent="0.25">
      <c r="D1929">
        <v>558</v>
      </c>
      <c r="E1929">
        <v>508</v>
      </c>
      <c r="J1929">
        <v>399</v>
      </c>
      <c r="K1929">
        <v>40</v>
      </c>
      <c r="P1929">
        <v>508</v>
      </c>
      <c r="Q1929">
        <v>438</v>
      </c>
    </row>
    <row r="1930" spans="4:17" x14ac:dyDescent="0.25">
      <c r="D1930">
        <v>558</v>
      </c>
      <c r="E1930">
        <v>235</v>
      </c>
      <c r="J1930">
        <v>399</v>
      </c>
      <c r="K1930">
        <v>117</v>
      </c>
      <c r="P1930">
        <v>508</v>
      </c>
      <c r="Q1930">
        <v>439</v>
      </c>
    </row>
    <row r="1931" spans="4:17" x14ac:dyDescent="0.25">
      <c r="D1931">
        <v>558</v>
      </c>
      <c r="E1931">
        <v>260</v>
      </c>
      <c r="J1931">
        <v>399</v>
      </c>
      <c r="K1931">
        <v>112</v>
      </c>
      <c r="P1931">
        <v>509</v>
      </c>
      <c r="Q1931">
        <v>438</v>
      </c>
    </row>
    <row r="1932" spans="4:17" x14ac:dyDescent="0.25">
      <c r="D1932">
        <v>558</v>
      </c>
      <c r="E1932">
        <v>509</v>
      </c>
      <c r="J1932">
        <v>400</v>
      </c>
      <c r="K1932">
        <v>39</v>
      </c>
      <c r="P1932">
        <v>509</v>
      </c>
      <c r="Q1932">
        <v>439</v>
      </c>
    </row>
    <row r="1933" spans="4:17" x14ac:dyDescent="0.25">
      <c r="D1933">
        <v>558</v>
      </c>
      <c r="E1933">
        <v>510</v>
      </c>
      <c r="J1933">
        <v>400</v>
      </c>
      <c r="K1933">
        <v>40</v>
      </c>
      <c r="P1933">
        <v>510</v>
      </c>
      <c r="Q1933">
        <v>414</v>
      </c>
    </row>
    <row r="1934" spans="4:17" x14ac:dyDescent="0.25">
      <c r="D1934">
        <v>559</v>
      </c>
      <c r="E1934">
        <v>508</v>
      </c>
      <c r="J1934">
        <v>400</v>
      </c>
      <c r="K1934">
        <v>117</v>
      </c>
      <c r="P1934">
        <v>511</v>
      </c>
      <c r="Q1934">
        <v>414</v>
      </c>
    </row>
    <row r="1935" spans="4:17" x14ac:dyDescent="0.25">
      <c r="D1935">
        <v>559</v>
      </c>
      <c r="E1935">
        <v>235</v>
      </c>
      <c r="J1935">
        <v>400</v>
      </c>
      <c r="K1935">
        <v>112</v>
      </c>
      <c r="P1935">
        <v>512</v>
      </c>
      <c r="Q1935">
        <v>414</v>
      </c>
    </row>
    <row r="1936" spans="4:17" x14ac:dyDescent="0.25">
      <c r="D1936">
        <v>559</v>
      </c>
      <c r="E1936">
        <v>260</v>
      </c>
      <c r="J1936">
        <v>401</v>
      </c>
      <c r="K1936">
        <v>39</v>
      </c>
      <c r="P1936">
        <v>513</v>
      </c>
      <c r="Q1936">
        <v>414</v>
      </c>
    </row>
    <row r="1937" spans="4:17" x14ac:dyDescent="0.25">
      <c r="D1937">
        <v>559</v>
      </c>
      <c r="E1937">
        <v>509</v>
      </c>
      <c r="J1937">
        <v>401</v>
      </c>
      <c r="K1937">
        <v>40</v>
      </c>
      <c r="P1937">
        <v>514</v>
      </c>
      <c r="Q1937">
        <v>428</v>
      </c>
    </row>
    <row r="1938" spans="4:17" x14ac:dyDescent="0.25">
      <c r="D1938">
        <v>559</v>
      </c>
      <c r="E1938">
        <v>510</v>
      </c>
      <c r="J1938">
        <v>401</v>
      </c>
      <c r="K1938">
        <v>117</v>
      </c>
      <c r="P1938">
        <v>514</v>
      </c>
      <c r="Q1938">
        <v>442</v>
      </c>
    </row>
    <row r="1939" spans="4:17" x14ac:dyDescent="0.25">
      <c r="D1939">
        <v>560</v>
      </c>
      <c r="E1939">
        <v>508</v>
      </c>
      <c r="J1939">
        <v>401</v>
      </c>
      <c r="K1939">
        <v>112</v>
      </c>
      <c r="P1939">
        <v>514</v>
      </c>
      <c r="Q1939">
        <v>443</v>
      </c>
    </row>
    <row r="1940" spans="4:17" x14ac:dyDescent="0.25">
      <c r="D1940">
        <v>560</v>
      </c>
      <c r="E1940">
        <v>235</v>
      </c>
      <c r="J1940">
        <v>402</v>
      </c>
      <c r="K1940">
        <v>39</v>
      </c>
      <c r="P1940">
        <v>515</v>
      </c>
      <c r="Q1940">
        <v>428</v>
      </c>
    </row>
    <row r="1941" spans="4:17" x14ac:dyDescent="0.25">
      <c r="D1941">
        <v>560</v>
      </c>
      <c r="E1941">
        <v>260</v>
      </c>
      <c r="J1941">
        <v>402</v>
      </c>
      <c r="K1941">
        <v>40</v>
      </c>
      <c r="P1941">
        <v>515</v>
      </c>
      <c r="Q1941">
        <v>442</v>
      </c>
    </row>
    <row r="1942" spans="4:17" x14ac:dyDescent="0.25">
      <c r="D1942">
        <v>560</v>
      </c>
      <c r="E1942">
        <v>509</v>
      </c>
      <c r="J1942">
        <v>402</v>
      </c>
      <c r="K1942">
        <v>117</v>
      </c>
      <c r="P1942">
        <v>515</v>
      </c>
      <c r="Q1942">
        <v>443</v>
      </c>
    </row>
    <row r="1943" spans="4:17" x14ac:dyDescent="0.25">
      <c r="D1943">
        <v>560</v>
      </c>
      <c r="E1943">
        <v>510</v>
      </c>
      <c r="J1943">
        <v>402</v>
      </c>
      <c r="K1943">
        <v>112</v>
      </c>
      <c r="P1943">
        <v>516</v>
      </c>
      <c r="Q1943">
        <v>389</v>
      </c>
    </row>
    <row r="1944" spans="4:17" x14ac:dyDescent="0.25">
      <c r="D1944">
        <v>561</v>
      </c>
      <c r="E1944">
        <v>489</v>
      </c>
      <c r="J1944">
        <v>403</v>
      </c>
      <c r="K1944">
        <v>39</v>
      </c>
      <c r="P1944">
        <v>516</v>
      </c>
      <c r="Q1944">
        <v>444</v>
      </c>
    </row>
    <row r="1945" spans="4:17" x14ac:dyDescent="0.25">
      <c r="D1945">
        <v>561</v>
      </c>
      <c r="E1945">
        <v>230</v>
      </c>
      <c r="J1945">
        <v>403</v>
      </c>
      <c r="K1945">
        <v>40</v>
      </c>
      <c r="P1945">
        <v>516</v>
      </c>
      <c r="Q1945">
        <v>445</v>
      </c>
    </row>
    <row r="1946" spans="4:17" x14ac:dyDescent="0.25">
      <c r="D1946">
        <v>561</v>
      </c>
      <c r="E1946">
        <v>261</v>
      </c>
      <c r="J1946">
        <v>403</v>
      </c>
      <c r="K1946">
        <v>117</v>
      </c>
      <c r="P1946">
        <v>516</v>
      </c>
      <c r="Q1946">
        <v>446</v>
      </c>
    </row>
    <row r="1947" spans="4:17" x14ac:dyDescent="0.25">
      <c r="D1947">
        <v>562</v>
      </c>
      <c r="E1947">
        <v>489</v>
      </c>
      <c r="J1947">
        <v>403</v>
      </c>
      <c r="K1947">
        <v>112</v>
      </c>
      <c r="P1947">
        <v>517</v>
      </c>
      <c r="Q1947">
        <v>389</v>
      </c>
    </row>
    <row r="1948" spans="4:17" x14ac:dyDescent="0.25">
      <c r="D1948">
        <v>562</v>
      </c>
      <c r="E1948">
        <v>230</v>
      </c>
      <c r="J1948">
        <v>404</v>
      </c>
      <c r="K1948">
        <v>39</v>
      </c>
      <c r="P1948">
        <v>517</v>
      </c>
      <c r="Q1948">
        <v>444</v>
      </c>
    </row>
    <row r="1949" spans="4:17" x14ac:dyDescent="0.25">
      <c r="D1949">
        <v>562</v>
      </c>
      <c r="E1949">
        <v>261</v>
      </c>
      <c r="J1949">
        <v>404</v>
      </c>
      <c r="K1949">
        <v>40</v>
      </c>
      <c r="P1949">
        <v>517</v>
      </c>
      <c r="Q1949">
        <v>445</v>
      </c>
    </row>
    <row r="1950" spans="4:17" x14ac:dyDescent="0.25">
      <c r="D1950">
        <v>563</v>
      </c>
      <c r="E1950">
        <v>489</v>
      </c>
      <c r="J1950">
        <v>404</v>
      </c>
      <c r="K1950">
        <v>117</v>
      </c>
      <c r="P1950">
        <v>517</v>
      </c>
      <c r="Q1950">
        <v>446</v>
      </c>
    </row>
    <row r="1951" spans="4:17" x14ac:dyDescent="0.25">
      <c r="D1951">
        <v>563</v>
      </c>
      <c r="E1951">
        <v>230</v>
      </c>
      <c r="J1951">
        <v>404</v>
      </c>
      <c r="K1951">
        <v>112</v>
      </c>
      <c r="P1951">
        <v>518</v>
      </c>
      <c r="Q1951">
        <v>447</v>
      </c>
    </row>
    <row r="1952" spans="4:17" x14ac:dyDescent="0.25">
      <c r="D1952">
        <v>563</v>
      </c>
      <c r="E1952">
        <v>261</v>
      </c>
      <c r="J1952">
        <v>405</v>
      </c>
      <c r="K1952">
        <v>39</v>
      </c>
      <c r="P1952">
        <v>518</v>
      </c>
      <c r="Q1952">
        <v>448</v>
      </c>
    </row>
    <row r="1953" spans="4:17" x14ac:dyDescent="0.25">
      <c r="D1953">
        <v>564</v>
      </c>
      <c r="E1953">
        <v>489</v>
      </c>
      <c r="J1953">
        <v>405</v>
      </c>
      <c r="K1953">
        <v>40</v>
      </c>
      <c r="P1953">
        <v>518</v>
      </c>
      <c r="Q1953">
        <v>449</v>
      </c>
    </row>
    <row r="1954" spans="4:17" x14ac:dyDescent="0.25">
      <c r="D1954">
        <v>564</v>
      </c>
      <c r="E1954">
        <v>230</v>
      </c>
      <c r="J1954">
        <v>405</v>
      </c>
      <c r="K1954">
        <v>117</v>
      </c>
      <c r="P1954">
        <v>519</v>
      </c>
      <c r="Q1954">
        <v>447</v>
      </c>
    </row>
    <row r="1955" spans="4:17" x14ac:dyDescent="0.25">
      <c r="D1955">
        <v>564</v>
      </c>
      <c r="E1955">
        <v>511</v>
      </c>
      <c r="J1955">
        <v>405</v>
      </c>
      <c r="K1955">
        <v>112</v>
      </c>
      <c r="P1955">
        <v>519</v>
      </c>
      <c r="Q1955">
        <v>448</v>
      </c>
    </row>
    <row r="1956" spans="4:17" x14ac:dyDescent="0.25">
      <c r="D1956">
        <v>564</v>
      </c>
      <c r="E1956">
        <v>512</v>
      </c>
      <c r="J1956">
        <v>406</v>
      </c>
      <c r="K1956">
        <v>39</v>
      </c>
      <c r="P1956">
        <v>519</v>
      </c>
      <c r="Q1956">
        <v>449</v>
      </c>
    </row>
    <row r="1957" spans="4:17" x14ac:dyDescent="0.25">
      <c r="D1957">
        <v>565</v>
      </c>
      <c r="E1957">
        <v>489</v>
      </c>
      <c r="J1957">
        <v>406</v>
      </c>
      <c r="K1957">
        <v>40</v>
      </c>
      <c r="P1957">
        <v>520</v>
      </c>
      <c r="Q1957">
        <v>450</v>
      </c>
    </row>
    <row r="1958" spans="4:17" x14ac:dyDescent="0.25">
      <c r="D1958">
        <v>565</v>
      </c>
      <c r="E1958">
        <v>230</v>
      </c>
      <c r="J1958">
        <v>406</v>
      </c>
      <c r="K1958">
        <v>117</v>
      </c>
      <c r="P1958">
        <v>520</v>
      </c>
      <c r="Q1958">
        <v>451</v>
      </c>
    </row>
    <row r="1959" spans="4:17" x14ac:dyDescent="0.25">
      <c r="D1959">
        <v>565</v>
      </c>
      <c r="E1959">
        <v>511</v>
      </c>
      <c r="J1959">
        <v>406</v>
      </c>
      <c r="K1959">
        <v>112</v>
      </c>
      <c r="P1959">
        <v>521</v>
      </c>
      <c r="Q1959">
        <v>450</v>
      </c>
    </row>
    <row r="1960" spans="4:17" x14ac:dyDescent="0.25">
      <c r="D1960">
        <v>565</v>
      </c>
      <c r="E1960">
        <v>512</v>
      </c>
      <c r="J1960">
        <v>407</v>
      </c>
      <c r="K1960">
        <v>39</v>
      </c>
      <c r="P1960">
        <v>521</v>
      </c>
      <c r="Q1960">
        <v>451</v>
      </c>
    </row>
    <row r="1961" spans="4:17" x14ac:dyDescent="0.25">
      <c r="D1961">
        <v>566</v>
      </c>
      <c r="E1961">
        <v>489</v>
      </c>
      <c r="J1961">
        <v>407</v>
      </c>
      <c r="K1961">
        <v>40</v>
      </c>
      <c r="P1961">
        <v>522</v>
      </c>
      <c r="Q1961">
        <v>410</v>
      </c>
    </row>
    <row r="1962" spans="4:17" x14ac:dyDescent="0.25">
      <c r="D1962">
        <v>566</v>
      </c>
      <c r="E1962">
        <v>230</v>
      </c>
      <c r="J1962">
        <v>407</v>
      </c>
      <c r="K1962">
        <v>117</v>
      </c>
      <c r="P1962">
        <v>522</v>
      </c>
      <c r="Q1962">
        <v>452</v>
      </c>
    </row>
    <row r="1963" spans="4:17" x14ac:dyDescent="0.25">
      <c r="D1963">
        <v>566</v>
      </c>
      <c r="E1963">
        <v>511</v>
      </c>
      <c r="J1963">
        <v>407</v>
      </c>
      <c r="K1963">
        <v>112</v>
      </c>
      <c r="P1963">
        <v>522</v>
      </c>
      <c r="Q1963">
        <v>453</v>
      </c>
    </row>
    <row r="1964" spans="4:17" x14ac:dyDescent="0.25">
      <c r="D1964">
        <v>566</v>
      </c>
      <c r="E1964">
        <v>512</v>
      </c>
      <c r="J1964">
        <v>408</v>
      </c>
      <c r="K1964">
        <v>39</v>
      </c>
      <c r="P1964">
        <v>523</v>
      </c>
      <c r="Q1964">
        <v>410</v>
      </c>
    </row>
    <row r="1965" spans="4:17" x14ac:dyDescent="0.25">
      <c r="D1965">
        <v>567</v>
      </c>
      <c r="E1965">
        <v>489</v>
      </c>
      <c r="J1965">
        <v>408</v>
      </c>
      <c r="K1965">
        <v>40</v>
      </c>
      <c r="P1965">
        <v>523</v>
      </c>
      <c r="Q1965">
        <v>452</v>
      </c>
    </row>
    <row r="1966" spans="4:17" x14ac:dyDescent="0.25">
      <c r="D1966">
        <v>567</v>
      </c>
      <c r="E1966">
        <v>230</v>
      </c>
      <c r="J1966">
        <v>408</v>
      </c>
      <c r="K1966">
        <v>117</v>
      </c>
      <c r="P1966">
        <v>523</v>
      </c>
      <c r="Q1966">
        <v>453</v>
      </c>
    </row>
    <row r="1967" spans="4:17" x14ac:dyDescent="0.25">
      <c r="D1967">
        <v>567</v>
      </c>
      <c r="E1967">
        <v>262</v>
      </c>
      <c r="J1967">
        <v>409</v>
      </c>
      <c r="K1967">
        <v>39</v>
      </c>
      <c r="P1967">
        <v>524</v>
      </c>
      <c r="Q1967">
        <v>37</v>
      </c>
    </row>
    <row r="1968" spans="4:17" x14ac:dyDescent="0.25">
      <c r="D1968">
        <v>568</v>
      </c>
      <c r="E1968">
        <v>489</v>
      </c>
      <c r="J1968">
        <v>409</v>
      </c>
      <c r="K1968">
        <v>40</v>
      </c>
      <c r="P1968">
        <v>524</v>
      </c>
      <c r="Q1968">
        <v>454</v>
      </c>
    </row>
    <row r="1969" spans="4:17" x14ac:dyDescent="0.25">
      <c r="D1969">
        <v>568</v>
      </c>
      <c r="E1969">
        <v>230</v>
      </c>
      <c r="J1969">
        <v>409</v>
      </c>
      <c r="K1969">
        <v>117</v>
      </c>
      <c r="P1969">
        <v>525</v>
      </c>
      <c r="Q1969">
        <v>37</v>
      </c>
    </row>
    <row r="1970" spans="4:17" x14ac:dyDescent="0.25">
      <c r="D1970">
        <v>568</v>
      </c>
      <c r="E1970">
        <v>262</v>
      </c>
      <c r="J1970">
        <v>410</v>
      </c>
      <c r="K1970">
        <v>39</v>
      </c>
      <c r="P1970">
        <v>525</v>
      </c>
      <c r="Q1970">
        <v>454</v>
      </c>
    </row>
    <row r="1971" spans="4:17" x14ac:dyDescent="0.25">
      <c r="D1971">
        <v>569</v>
      </c>
      <c r="E1971">
        <v>489</v>
      </c>
      <c r="J1971">
        <v>410</v>
      </c>
      <c r="K1971">
        <v>40</v>
      </c>
      <c r="P1971">
        <v>526</v>
      </c>
      <c r="Q1971">
        <v>37</v>
      </c>
    </row>
    <row r="1972" spans="4:17" x14ac:dyDescent="0.25">
      <c r="D1972">
        <v>569</v>
      </c>
      <c r="E1972">
        <v>230</v>
      </c>
      <c r="J1972">
        <v>410</v>
      </c>
      <c r="K1972">
        <v>117</v>
      </c>
      <c r="P1972">
        <v>526</v>
      </c>
      <c r="Q1972">
        <v>454</v>
      </c>
    </row>
    <row r="1973" spans="4:17" x14ac:dyDescent="0.25">
      <c r="D1973">
        <v>569</v>
      </c>
      <c r="E1973">
        <v>262</v>
      </c>
      <c r="J1973">
        <v>411</v>
      </c>
      <c r="K1973">
        <v>117</v>
      </c>
      <c r="P1973">
        <v>527</v>
      </c>
      <c r="Q1973">
        <v>37</v>
      </c>
    </row>
    <row r="1974" spans="4:17" x14ac:dyDescent="0.25">
      <c r="D1974">
        <v>570</v>
      </c>
      <c r="E1974">
        <v>489</v>
      </c>
      <c r="J1974">
        <v>411</v>
      </c>
      <c r="K1974">
        <v>115</v>
      </c>
      <c r="P1974">
        <v>527</v>
      </c>
      <c r="Q1974">
        <v>40</v>
      </c>
    </row>
    <row r="1975" spans="4:17" x14ac:dyDescent="0.25">
      <c r="D1975">
        <v>570</v>
      </c>
      <c r="E1975">
        <v>248</v>
      </c>
      <c r="J1975">
        <v>412</v>
      </c>
      <c r="K1975">
        <v>117</v>
      </c>
      <c r="P1975">
        <v>527</v>
      </c>
      <c r="Q1975">
        <v>455</v>
      </c>
    </row>
    <row r="1976" spans="4:17" x14ac:dyDescent="0.25">
      <c r="D1976">
        <v>570</v>
      </c>
      <c r="E1976">
        <v>261</v>
      </c>
      <c r="J1976">
        <v>412</v>
      </c>
      <c r="K1976">
        <v>115</v>
      </c>
      <c r="P1976">
        <v>528</v>
      </c>
      <c r="Q1976">
        <v>37</v>
      </c>
    </row>
    <row r="1977" spans="4:17" x14ac:dyDescent="0.25">
      <c r="D1977">
        <v>571</v>
      </c>
      <c r="E1977">
        <v>489</v>
      </c>
      <c r="J1977">
        <v>413</v>
      </c>
      <c r="K1977">
        <v>153</v>
      </c>
      <c r="P1977">
        <v>528</v>
      </c>
      <c r="Q1977">
        <v>40</v>
      </c>
    </row>
    <row r="1978" spans="4:17" x14ac:dyDescent="0.25">
      <c r="D1978">
        <v>571</v>
      </c>
      <c r="E1978">
        <v>248</v>
      </c>
      <c r="J1978">
        <v>413</v>
      </c>
      <c r="K1978">
        <v>117</v>
      </c>
      <c r="P1978">
        <v>528</v>
      </c>
      <c r="Q1978">
        <v>455</v>
      </c>
    </row>
    <row r="1979" spans="4:17" x14ac:dyDescent="0.25">
      <c r="D1979">
        <v>571</v>
      </c>
      <c r="E1979">
        <v>261</v>
      </c>
      <c r="J1979">
        <v>413</v>
      </c>
      <c r="K1979">
        <v>85</v>
      </c>
      <c r="P1979">
        <v>529</v>
      </c>
      <c r="Q1979">
        <v>37</v>
      </c>
    </row>
    <row r="1980" spans="4:17" x14ac:dyDescent="0.25">
      <c r="D1980">
        <v>572</v>
      </c>
      <c r="E1980">
        <v>489</v>
      </c>
      <c r="J1980">
        <v>414</v>
      </c>
      <c r="K1980">
        <v>153</v>
      </c>
      <c r="P1980">
        <v>529</v>
      </c>
      <c r="Q1980">
        <v>40</v>
      </c>
    </row>
    <row r="1981" spans="4:17" x14ac:dyDescent="0.25">
      <c r="D1981">
        <v>572</v>
      </c>
      <c r="E1981">
        <v>248</v>
      </c>
      <c r="J1981">
        <v>414</v>
      </c>
      <c r="K1981">
        <v>117</v>
      </c>
      <c r="P1981">
        <v>529</v>
      </c>
      <c r="Q1981">
        <v>455</v>
      </c>
    </row>
    <row r="1982" spans="4:17" x14ac:dyDescent="0.25">
      <c r="D1982">
        <v>572</v>
      </c>
      <c r="E1982">
        <v>261</v>
      </c>
      <c r="J1982">
        <v>414</v>
      </c>
      <c r="K1982">
        <v>85</v>
      </c>
      <c r="P1982">
        <v>530</v>
      </c>
      <c r="Q1982">
        <v>37</v>
      </c>
    </row>
    <row r="1983" spans="4:17" x14ac:dyDescent="0.25">
      <c r="D1983">
        <v>573</v>
      </c>
      <c r="E1983">
        <v>489</v>
      </c>
      <c r="J1983">
        <v>415</v>
      </c>
      <c r="K1983">
        <v>153</v>
      </c>
      <c r="P1983">
        <v>530</v>
      </c>
      <c r="Q1983">
        <v>40</v>
      </c>
    </row>
    <row r="1984" spans="4:17" x14ac:dyDescent="0.25">
      <c r="D1984">
        <v>573</v>
      </c>
      <c r="E1984">
        <v>248</v>
      </c>
      <c r="J1984">
        <v>415</v>
      </c>
      <c r="K1984">
        <v>117</v>
      </c>
      <c r="P1984">
        <v>530</v>
      </c>
      <c r="Q1984">
        <v>53</v>
      </c>
    </row>
    <row r="1985" spans="4:17" x14ac:dyDescent="0.25">
      <c r="D1985">
        <v>573</v>
      </c>
      <c r="E1985">
        <v>511</v>
      </c>
      <c r="J1985">
        <v>415</v>
      </c>
      <c r="K1985">
        <v>85</v>
      </c>
      <c r="P1985">
        <v>530</v>
      </c>
      <c r="Q1985">
        <v>54</v>
      </c>
    </row>
    <row r="1986" spans="4:17" x14ac:dyDescent="0.25">
      <c r="D1986">
        <v>573</v>
      </c>
      <c r="E1986">
        <v>512</v>
      </c>
      <c r="J1986">
        <v>416</v>
      </c>
      <c r="K1986">
        <v>146</v>
      </c>
      <c r="P1986">
        <v>530</v>
      </c>
      <c r="Q1986">
        <v>456</v>
      </c>
    </row>
    <row r="1987" spans="4:17" x14ac:dyDescent="0.25">
      <c r="D1987">
        <v>574</v>
      </c>
      <c r="E1987">
        <v>489</v>
      </c>
      <c r="J1987">
        <v>416</v>
      </c>
      <c r="K1987">
        <v>120</v>
      </c>
      <c r="P1987">
        <v>531</v>
      </c>
      <c r="Q1987">
        <v>37</v>
      </c>
    </row>
    <row r="1988" spans="4:17" x14ac:dyDescent="0.25">
      <c r="D1988">
        <v>574</v>
      </c>
      <c r="E1988">
        <v>248</v>
      </c>
      <c r="J1988">
        <v>416</v>
      </c>
      <c r="K1988">
        <v>117</v>
      </c>
      <c r="P1988">
        <v>531</v>
      </c>
      <c r="Q1988">
        <v>40</v>
      </c>
    </row>
    <row r="1989" spans="4:17" x14ac:dyDescent="0.25">
      <c r="D1989">
        <v>574</v>
      </c>
      <c r="E1989">
        <v>511</v>
      </c>
      <c r="J1989">
        <v>416</v>
      </c>
      <c r="K1989">
        <v>91</v>
      </c>
      <c r="P1989">
        <v>531</v>
      </c>
      <c r="Q1989">
        <v>53</v>
      </c>
    </row>
    <row r="1990" spans="4:17" x14ac:dyDescent="0.25">
      <c r="D1990">
        <v>574</v>
      </c>
      <c r="E1990">
        <v>512</v>
      </c>
      <c r="J1990">
        <v>417</v>
      </c>
      <c r="K1990">
        <v>146</v>
      </c>
      <c r="P1990">
        <v>531</v>
      </c>
      <c r="Q1990">
        <v>54</v>
      </c>
    </row>
    <row r="1991" spans="4:17" x14ac:dyDescent="0.25">
      <c r="D1991">
        <v>575</v>
      </c>
      <c r="E1991">
        <v>489</v>
      </c>
      <c r="J1991">
        <v>417</v>
      </c>
      <c r="K1991">
        <v>120</v>
      </c>
      <c r="P1991">
        <v>531</v>
      </c>
      <c r="Q1991">
        <v>456</v>
      </c>
    </row>
    <row r="1992" spans="4:17" x14ac:dyDescent="0.25">
      <c r="D1992">
        <v>575</v>
      </c>
      <c r="E1992">
        <v>248</v>
      </c>
      <c r="J1992">
        <v>417</v>
      </c>
      <c r="K1992">
        <v>117</v>
      </c>
      <c r="P1992">
        <v>532</v>
      </c>
      <c r="Q1992">
        <v>37</v>
      </c>
    </row>
    <row r="1993" spans="4:17" x14ac:dyDescent="0.25">
      <c r="D1993">
        <v>575</v>
      </c>
      <c r="E1993">
        <v>511</v>
      </c>
      <c r="J1993">
        <v>417</v>
      </c>
      <c r="K1993">
        <v>91</v>
      </c>
      <c r="P1993">
        <v>532</v>
      </c>
      <c r="Q1993">
        <v>40</v>
      </c>
    </row>
    <row r="1994" spans="4:17" x14ac:dyDescent="0.25">
      <c r="D1994">
        <v>575</v>
      </c>
      <c r="E1994">
        <v>512</v>
      </c>
      <c r="J1994">
        <v>418</v>
      </c>
      <c r="K1994">
        <v>146</v>
      </c>
      <c r="P1994">
        <v>532</v>
      </c>
      <c r="Q1994">
        <v>53</v>
      </c>
    </row>
    <row r="1995" spans="4:17" x14ac:dyDescent="0.25">
      <c r="D1995">
        <v>576</v>
      </c>
      <c r="E1995">
        <v>489</v>
      </c>
      <c r="J1995">
        <v>418</v>
      </c>
      <c r="K1995">
        <v>120</v>
      </c>
      <c r="P1995">
        <v>532</v>
      </c>
      <c r="Q1995">
        <v>54</v>
      </c>
    </row>
    <row r="1996" spans="4:17" x14ac:dyDescent="0.25">
      <c r="D1996">
        <v>576</v>
      </c>
      <c r="E1996">
        <v>248</v>
      </c>
      <c r="J1996">
        <v>418</v>
      </c>
      <c r="K1996">
        <v>117</v>
      </c>
      <c r="P1996">
        <v>532</v>
      </c>
      <c r="Q1996">
        <v>456</v>
      </c>
    </row>
    <row r="1997" spans="4:17" x14ac:dyDescent="0.25">
      <c r="D1997">
        <v>576</v>
      </c>
      <c r="E1997">
        <v>262</v>
      </c>
      <c r="J1997">
        <v>418</v>
      </c>
      <c r="K1997">
        <v>91</v>
      </c>
      <c r="P1997">
        <v>533</v>
      </c>
      <c r="Q1997">
        <v>37</v>
      </c>
    </row>
    <row r="1998" spans="4:17" x14ac:dyDescent="0.25">
      <c r="D1998">
        <v>577</v>
      </c>
      <c r="E1998">
        <v>489</v>
      </c>
      <c r="J1998">
        <v>419</v>
      </c>
      <c r="K1998">
        <v>146</v>
      </c>
      <c r="P1998">
        <v>533</v>
      </c>
      <c r="Q1998">
        <v>40</v>
      </c>
    </row>
    <row r="1999" spans="4:17" x14ac:dyDescent="0.25">
      <c r="D1999">
        <v>577</v>
      </c>
      <c r="E1999">
        <v>248</v>
      </c>
      <c r="J1999">
        <v>419</v>
      </c>
      <c r="K1999">
        <v>120</v>
      </c>
      <c r="P1999">
        <v>533</v>
      </c>
      <c r="Q1999">
        <v>53</v>
      </c>
    </row>
    <row r="2000" spans="4:17" x14ac:dyDescent="0.25">
      <c r="D2000">
        <v>577</v>
      </c>
      <c r="E2000">
        <v>262</v>
      </c>
      <c r="J2000">
        <v>419</v>
      </c>
      <c r="K2000">
        <v>117</v>
      </c>
      <c r="P2000">
        <v>533</v>
      </c>
      <c r="Q2000">
        <v>54</v>
      </c>
    </row>
    <row r="2001" spans="4:17" x14ac:dyDescent="0.25">
      <c r="D2001">
        <v>578</v>
      </c>
      <c r="E2001">
        <v>489</v>
      </c>
      <c r="J2001">
        <v>419</v>
      </c>
      <c r="K2001">
        <v>91</v>
      </c>
      <c r="P2001">
        <v>533</v>
      </c>
      <c r="Q2001">
        <v>456</v>
      </c>
    </row>
    <row r="2002" spans="4:17" x14ac:dyDescent="0.25">
      <c r="D2002">
        <v>578</v>
      </c>
      <c r="E2002">
        <v>248</v>
      </c>
      <c r="J2002">
        <v>420</v>
      </c>
      <c r="K2002">
        <v>146</v>
      </c>
      <c r="P2002">
        <v>534</v>
      </c>
      <c r="Q2002">
        <v>37</v>
      </c>
    </row>
    <row r="2003" spans="4:17" x14ac:dyDescent="0.25">
      <c r="D2003">
        <v>578</v>
      </c>
      <c r="E2003">
        <v>262</v>
      </c>
      <c r="J2003">
        <v>420</v>
      </c>
      <c r="K2003">
        <v>120</v>
      </c>
      <c r="P2003">
        <v>534</v>
      </c>
      <c r="Q2003">
        <v>40</v>
      </c>
    </row>
    <row r="2004" spans="4:17" x14ac:dyDescent="0.25">
      <c r="J2004">
        <v>420</v>
      </c>
      <c r="K2004">
        <v>117</v>
      </c>
      <c r="P2004">
        <v>534</v>
      </c>
      <c r="Q2004">
        <v>53</v>
      </c>
    </row>
    <row r="2005" spans="4:17" x14ac:dyDescent="0.25">
      <c r="J2005">
        <v>420</v>
      </c>
      <c r="K2005">
        <v>91</v>
      </c>
      <c r="P2005">
        <v>534</v>
      </c>
      <c r="Q2005">
        <v>54</v>
      </c>
    </row>
    <row r="2006" spans="4:17" x14ac:dyDescent="0.25">
      <c r="J2006">
        <v>421</v>
      </c>
      <c r="K2006">
        <v>146</v>
      </c>
      <c r="P2006">
        <v>534</v>
      </c>
      <c r="Q2006">
        <v>456</v>
      </c>
    </row>
    <row r="2007" spans="4:17" x14ac:dyDescent="0.25">
      <c r="J2007">
        <v>421</v>
      </c>
      <c r="K2007">
        <v>120</v>
      </c>
      <c r="P2007">
        <v>535</v>
      </c>
      <c r="Q2007">
        <v>37</v>
      </c>
    </row>
    <row r="2008" spans="4:17" x14ac:dyDescent="0.25">
      <c r="J2008">
        <v>421</v>
      </c>
      <c r="K2008">
        <v>117</v>
      </c>
      <c r="P2008">
        <v>535</v>
      </c>
      <c r="Q2008">
        <v>40</v>
      </c>
    </row>
    <row r="2009" spans="4:17" x14ac:dyDescent="0.25">
      <c r="J2009">
        <v>421</v>
      </c>
      <c r="K2009">
        <v>91</v>
      </c>
      <c r="P2009">
        <v>535</v>
      </c>
      <c r="Q2009">
        <v>53</v>
      </c>
    </row>
    <row r="2010" spans="4:17" x14ac:dyDescent="0.25">
      <c r="J2010">
        <v>422</v>
      </c>
      <c r="K2010">
        <v>120</v>
      </c>
      <c r="P2010">
        <v>535</v>
      </c>
      <c r="Q2010">
        <v>54</v>
      </c>
    </row>
    <row r="2011" spans="4:17" x14ac:dyDescent="0.25">
      <c r="J2011">
        <v>422</v>
      </c>
      <c r="K2011">
        <v>117</v>
      </c>
      <c r="P2011">
        <v>535</v>
      </c>
      <c r="Q2011">
        <v>456</v>
      </c>
    </row>
    <row r="2012" spans="4:17" x14ac:dyDescent="0.25">
      <c r="J2012">
        <v>422</v>
      </c>
      <c r="K2012">
        <v>91</v>
      </c>
      <c r="P2012">
        <v>536</v>
      </c>
      <c r="Q2012">
        <v>37</v>
      </c>
    </row>
    <row r="2013" spans="4:17" x14ac:dyDescent="0.25">
      <c r="J2013">
        <v>423</v>
      </c>
      <c r="K2013">
        <v>120</v>
      </c>
      <c r="P2013">
        <v>536</v>
      </c>
      <c r="Q2013">
        <v>40</v>
      </c>
    </row>
    <row r="2014" spans="4:17" x14ac:dyDescent="0.25">
      <c r="J2014">
        <v>423</v>
      </c>
      <c r="K2014">
        <v>117</v>
      </c>
      <c r="P2014">
        <v>536</v>
      </c>
      <c r="Q2014">
        <v>53</v>
      </c>
    </row>
    <row r="2015" spans="4:17" x14ac:dyDescent="0.25">
      <c r="J2015">
        <v>423</v>
      </c>
      <c r="K2015">
        <v>91</v>
      </c>
      <c r="P2015">
        <v>536</v>
      </c>
      <c r="Q2015">
        <v>54</v>
      </c>
    </row>
    <row r="2016" spans="4:17" x14ac:dyDescent="0.25">
      <c r="J2016">
        <v>424</v>
      </c>
      <c r="K2016">
        <v>120</v>
      </c>
      <c r="P2016">
        <v>536</v>
      </c>
      <c r="Q2016">
        <v>56</v>
      </c>
    </row>
    <row r="2017" spans="10:17" x14ac:dyDescent="0.25">
      <c r="J2017">
        <v>424</v>
      </c>
      <c r="K2017">
        <v>117</v>
      </c>
      <c r="P2017">
        <v>536</v>
      </c>
      <c r="Q2017">
        <v>457</v>
      </c>
    </row>
    <row r="2018" spans="10:17" x14ac:dyDescent="0.25">
      <c r="J2018">
        <v>424</v>
      </c>
      <c r="K2018">
        <v>91</v>
      </c>
      <c r="P2018">
        <v>537</v>
      </c>
      <c r="Q2018">
        <v>37</v>
      </c>
    </row>
    <row r="2019" spans="10:17" x14ac:dyDescent="0.25">
      <c r="J2019">
        <v>425</v>
      </c>
      <c r="K2019">
        <v>120</v>
      </c>
      <c r="P2019">
        <v>537</v>
      </c>
      <c r="Q2019">
        <v>40</v>
      </c>
    </row>
    <row r="2020" spans="10:17" x14ac:dyDescent="0.25">
      <c r="J2020">
        <v>425</v>
      </c>
      <c r="K2020">
        <v>117</v>
      </c>
      <c r="P2020">
        <v>537</v>
      </c>
      <c r="Q2020">
        <v>53</v>
      </c>
    </row>
    <row r="2021" spans="10:17" x14ac:dyDescent="0.25">
      <c r="J2021">
        <v>425</v>
      </c>
      <c r="K2021">
        <v>91</v>
      </c>
      <c r="P2021">
        <v>537</v>
      </c>
      <c r="Q2021">
        <v>54</v>
      </c>
    </row>
    <row r="2022" spans="10:17" x14ac:dyDescent="0.25">
      <c r="J2022">
        <v>426</v>
      </c>
      <c r="K2022">
        <v>120</v>
      </c>
      <c r="P2022">
        <v>537</v>
      </c>
      <c r="Q2022">
        <v>56</v>
      </c>
    </row>
    <row r="2023" spans="10:17" x14ac:dyDescent="0.25">
      <c r="J2023">
        <v>426</v>
      </c>
      <c r="K2023">
        <v>117</v>
      </c>
      <c r="P2023">
        <v>537</v>
      </c>
      <c r="Q2023">
        <v>457</v>
      </c>
    </row>
    <row r="2024" spans="10:17" x14ac:dyDescent="0.25">
      <c r="J2024">
        <v>426</v>
      </c>
      <c r="K2024">
        <v>91</v>
      </c>
      <c r="P2024">
        <v>538</v>
      </c>
      <c r="Q2024">
        <v>37</v>
      </c>
    </row>
    <row r="2025" spans="10:17" x14ac:dyDescent="0.25">
      <c r="J2025">
        <v>427</v>
      </c>
      <c r="K2025">
        <v>120</v>
      </c>
      <c r="P2025">
        <v>538</v>
      </c>
      <c r="Q2025">
        <v>40</v>
      </c>
    </row>
    <row r="2026" spans="10:17" x14ac:dyDescent="0.25">
      <c r="J2026">
        <v>427</v>
      </c>
      <c r="K2026">
        <v>117</v>
      </c>
      <c r="P2026">
        <v>538</v>
      </c>
      <c r="Q2026">
        <v>53</v>
      </c>
    </row>
    <row r="2027" spans="10:17" x14ac:dyDescent="0.25">
      <c r="J2027">
        <v>427</v>
      </c>
      <c r="K2027">
        <v>91</v>
      </c>
      <c r="P2027">
        <v>538</v>
      </c>
      <c r="Q2027">
        <v>54</v>
      </c>
    </row>
    <row r="2028" spans="10:17" x14ac:dyDescent="0.25">
      <c r="J2028">
        <v>428</v>
      </c>
      <c r="K2028">
        <v>120</v>
      </c>
      <c r="P2028">
        <v>538</v>
      </c>
      <c r="Q2028">
        <v>56</v>
      </c>
    </row>
    <row r="2029" spans="10:17" x14ac:dyDescent="0.25">
      <c r="J2029">
        <v>428</v>
      </c>
      <c r="K2029">
        <v>117</v>
      </c>
      <c r="P2029">
        <v>538</v>
      </c>
      <c r="Q2029">
        <v>457</v>
      </c>
    </row>
    <row r="2030" spans="10:17" x14ac:dyDescent="0.25">
      <c r="J2030">
        <v>428</v>
      </c>
      <c r="K2030">
        <v>91</v>
      </c>
      <c r="P2030">
        <v>539</v>
      </c>
      <c r="Q2030">
        <v>37</v>
      </c>
    </row>
    <row r="2031" spans="10:17" x14ac:dyDescent="0.25">
      <c r="J2031">
        <v>429</v>
      </c>
      <c r="K2031">
        <v>120</v>
      </c>
      <c r="P2031">
        <v>539</v>
      </c>
      <c r="Q2031">
        <v>40</v>
      </c>
    </row>
    <row r="2032" spans="10:17" x14ac:dyDescent="0.25">
      <c r="J2032">
        <v>429</v>
      </c>
      <c r="K2032">
        <v>117</v>
      </c>
      <c r="P2032">
        <v>539</v>
      </c>
      <c r="Q2032">
        <v>53</v>
      </c>
    </row>
    <row r="2033" spans="10:17" x14ac:dyDescent="0.25">
      <c r="J2033">
        <v>429</v>
      </c>
      <c r="K2033">
        <v>91</v>
      </c>
      <c r="P2033">
        <v>539</v>
      </c>
      <c r="Q2033">
        <v>54</v>
      </c>
    </row>
    <row r="2034" spans="10:17" x14ac:dyDescent="0.25">
      <c r="J2034">
        <v>430</v>
      </c>
      <c r="K2034">
        <v>120</v>
      </c>
      <c r="P2034">
        <v>539</v>
      </c>
      <c r="Q2034">
        <v>56</v>
      </c>
    </row>
    <row r="2035" spans="10:17" x14ac:dyDescent="0.25">
      <c r="J2035">
        <v>430</v>
      </c>
      <c r="K2035">
        <v>117</v>
      </c>
      <c r="P2035">
        <v>539</v>
      </c>
      <c r="Q2035">
        <v>457</v>
      </c>
    </row>
    <row r="2036" spans="10:17" x14ac:dyDescent="0.25">
      <c r="J2036">
        <v>430</v>
      </c>
      <c r="K2036">
        <v>91</v>
      </c>
      <c r="P2036">
        <v>540</v>
      </c>
      <c r="Q2036">
        <v>37</v>
      </c>
    </row>
    <row r="2037" spans="10:17" x14ac:dyDescent="0.25">
      <c r="J2037">
        <v>431</v>
      </c>
      <c r="K2037">
        <v>27</v>
      </c>
      <c r="P2037">
        <v>540</v>
      </c>
      <c r="Q2037">
        <v>40</v>
      </c>
    </row>
    <row r="2038" spans="10:17" x14ac:dyDescent="0.25">
      <c r="J2038">
        <v>431</v>
      </c>
      <c r="K2038">
        <v>146</v>
      </c>
      <c r="P2038">
        <v>540</v>
      </c>
      <c r="Q2038">
        <v>53</v>
      </c>
    </row>
    <row r="2039" spans="10:17" x14ac:dyDescent="0.25">
      <c r="J2039">
        <v>431</v>
      </c>
      <c r="K2039">
        <v>117</v>
      </c>
      <c r="P2039">
        <v>540</v>
      </c>
      <c r="Q2039">
        <v>54</v>
      </c>
    </row>
    <row r="2040" spans="10:17" x14ac:dyDescent="0.25">
      <c r="J2040">
        <v>431</v>
      </c>
      <c r="K2040">
        <v>55</v>
      </c>
      <c r="P2040">
        <v>540</v>
      </c>
      <c r="Q2040">
        <v>56</v>
      </c>
    </row>
    <row r="2041" spans="10:17" x14ac:dyDescent="0.25">
      <c r="J2041">
        <v>432</v>
      </c>
      <c r="K2041">
        <v>27</v>
      </c>
      <c r="P2041">
        <v>540</v>
      </c>
      <c r="Q2041">
        <v>457</v>
      </c>
    </row>
    <row r="2042" spans="10:17" x14ac:dyDescent="0.25">
      <c r="J2042">
        <v>432</v>
      </c>
      <c r="K2042">
        <v>146</v>
      </c>
      <c r="P2042">
        <v>541</v>
      </c>
      <c r="Q2042">
        <v>37</v>
      </c>
    </row>
    <row r="2043" spans="10:17" x14ac:dyDescent="0.25">
      <c r="J2043">
        <v>432</v>
      </c>
      <c r="K2043">
        <v>117</v>
      </c>
      <c r="P2043">
        <v>541</v>
      </c>
      <c r="Q2043">
        <v>40</v>
      </c>
    </row>
    <row r="2044" spans="10:17" x14ac:dyDescent="0.25">
      <c r="J2044">
        <v>432</v>
      </c>
      <c r="K2044">
        <v>55</v>
      </c>
      <c r="P2044">
        <v>541</v>
      </c>
      <c r="Q2044">
        <v>53</v>
      </c>
    </row>
    <row r="2045" spans="10:17" x14ac:dyDescent="0.25">
      <c r="J2045">
        <v>433</v>
      </c>
      <c r="K2045">
        <v>27</v>
      </c>
      <c r="P2045">
        <v>541</v>
      </c>
      <c r="Q2045">
        <v>54</v>
      </c>
    </row>
    <row r="2046" spans="10:17" x14ac:dyDescent="0.25">
      <c r="J2046">
        <v>433</v>
      </c>
      <c r="K2046">
        <v>146</v>
      </c>
      <c r="P2046">
        <v>541</v>
      </c>
      <c r="Q2046">
        <v>56</v>
      </c>
    </row>
    <row r="2047" spans="10:17" x14ac:dyDescent="0.25">
      <c r="J2047">
        <v>433</v>
      </c>
      <c r="K2047">
        <v>117</v>
      </c>
      <c r="P2047">
        <v>541</v>
      </c>
      <c r="Q2047">
        <v>457</v>
      </c>
    </row>
    <row r="2048" spans="10:17" x14ac:dyDescent="0.25">
      <c r="J2048">
        <v>433</v>
      </c>
      <c r="K2048">
        <v>55</v>
      </c>
      <c r="P2048">
        <v>542</v>
      </c>
      <c r="Q2048">
        <v>37</v>
      </c>
    </row>
    <row r="2049" spans="10:17" x14ac:dyDescent="0.25">
      <c r="J2049">
        <v>434</v>
      </c>
      <c r="K2049">
        <v>39</v>
      </c>
      <c r="P2049">
        <v>542</v>
      </c>
      <c r="Q2049">
        <v>40</v>
      </c>
    </row>
    <row r="2050" spans="10:17" x14ac:dyDescent="0.25">
      <c r="J2050">
        <v>434</v>
      </c>
      <c r="K2050">
        <v>50</v>
      </c>
      <c r="P2050">
        <v>542</v>
      </c>
      <c r="Q2050">
        <v>458</v>
      </c>
    </row>
    <row r="2051" spans="10:17" x14ac:dyDescent="0.25">
      <c r="J2051">
        <v>434</v>
      </c>
      <c r="K2051">
        <v>62</v>
      </c>
      <c r="P2051">
        <v>542</v>
      </c>
      <c r="Q2051">
        <v>459</v>
      </c>
    </row>
    <row r="2052" spans="10:17" x14ac:dyDescent="0.25">
      <c r="J2052">
        <v>434</v>
      </c>
      <c r="K2052">
        <v>43</v>
      </c>
      <c r="P2052">
        <v>543</v>
      </c>
      <c r="Q2052">
        <v>37</v>
      </c>
    </row>
    <row r="2053" spans="10:17" x14ac:dyDescent="0.25">
      <c r="J2053">
        <v>434</v>
      </c>
      <c r="K2053">
        <v>89</v>
      </c>
      <c r="P2053">
        <v>543</v>
      </c>
      <c r="Q2053">
        <v>40</v>
      </c>
    </row>
    <row r="2054" spans="10:17" x14ac:dyDescent="0.25">
      <c r="J2054">
        <v>435</v>
      </c>
      <c r="K2054">
        <v>39</v>
      </c>
      <c r="P2054">
        <v>543</v>
      </c>
      <c r="Q2054">
        <v>458</v>
      </c>
    </row>
    <row r="2055" spans="10:17" x14ac:dyDescent="0.25">
      <c r="J2055">
        <v>435</v>
      </c>
      <c r="K2055">
        <v>62</v>
      </c>
      <c r="P2055">
        <v>543</v>
      </c>
      <c r="Q2055">
        <v>459</v>
      </c>
    </row>
    <row r="2056" spans="10:17" x14ac:dyDescent="0.25">
      <c r="J2056">
        <v>435</v>
      </c>
      <c r="K2056">
        <v>40</v>
      </c>
      <c r="P2056">
        <v>544</v>
      </c>
      <c r="Q2056">
        <v>37</v>
      </c>
    </row>
    <row r="2057" spans="10:17" x14ac:dyDescent="0.25">
      <c r="J2057">
        <v>435</v>
      </c>
      <c r="K2057">
        <v>43</v>
      </c>
      <c r="P2057">
        <v>544</v>
      </c>
      <c r="Q2057">
        <v>40</v>
      </c>
    </row>
    <row r="2058" spans="10:17" x14ac:dyDescent="0.25">
      <c r="J2058">
        <v>435</v>
      </c>
      <c r="K2058">
        <v>89</v>
      </c>
      <c r="P2058">
        <v>544</v>
      </c>
      <c r="Q2058">
        <v>458</v>
      </c>
    </row>
    <row r="2059" spans="10:17" x14ac:dyDescent="0.25">
      <c r="J2059">
        <v>435</v>
      </c>
      <c r="K2059">
        <v>35</v>
      </c>
      <c r="P2059">
        <v>544</v>
      </c>
      <c r="Q2059">
        <v>459</v>
      </c>
    </row>
    <row r="2060" spans="10:17" x14ac:dyDescent="0.25">
      <c r="J2060">
        <v>435</v>
      </c>
      <c r="K2060">
        <v>108</v>
      </c>
      <c r="P2060">
        <v>545</v>
      </c>
      <c r="Q2060">
        <v>37</v>
      </c>
    </row>
    <row r="2061" spans="10:17" x14ac:dyDescent="0.25">
      <c r="J2061">
        <v>436</v>
      </c>
      <c r="K2061">
        <v>62</v>
      </c>
      <c r="P2061">
        <v>545</v>
      </c>
      <c r="Q2061">
        <v>40</v>
      </c>
    </row>
    <row r="2062" spans="10:17" x14ac:dyDescent="0.25">
      <c r="J2062">
        <v>436</v>
      </c>
      <c r="K2062">
        <v>43</v>
      </c>
      <c r="P2062">
        <v>545</v>
      </c>
      <c r="Q2062">
        <v>460</v>
      </c>
    </row>
    <row r="2063" spans="10:17" x14ac:dyDescent="0.25">
      <c r="J2063">
        <v>436</v>
      </c>
      <c r="K2063">
        <v>89</v>
      </c>
      <c r="P2063">
        <v>546</v>
      </c>
      <c r="Q2063">
        <v>37</v>
      </c>
    </row>
    <row r="2064" spans="10:17" x14ac:dyDescent="0.25">
      <c r="J2064">
        <v>436</v>
      </c>
      <c r="K2064">
        <v>108</v>
      </c>
      <c r="P2064">
        <v>546</v>
      </c>
      <c r="Q2064">
        <v>40</v>
      </c>
    </row>
    <row r="2065" spans="10:17" x14ac:dyDescent="0.25">
      <c r="J2065">
        <v>437</v>
      </c>
      <c r="K2065">
        <v>50</v>
      </c>
      <c r="P2065">
        <v>546</v>
      </c>
      <c r="Q2065">
        <v>460</v>
      </c>
    </row>
    <row r="2066" spans="10:17" x14ac:dyDescent="0.25">
      <c r="J2066">
        <v>437</v>
      </c>
      <c r="K2066">
        <v>43</v>
      </c>
      <c r="P2066">
        <v>547</v>
      </c>
      <c r="Q2066">
        <v>37</v>
      </c>
    </row>
    <row r="2067" spans="10:17" x14ac:dyDescent="0.25">
      <c r="J2067">
        <v>437</v>
      </c>
      <c r="K2067">
        <v>89</v>
      </c>
      <c r="P2067">
        <v>547</v>
      </c>
      <c r="Q2067">
        <v>40</v>
      </c>
    </row>
    <row r="2068" spans="10:17" x14ac:dyDescent="0.25">
      <c r="J2068">
        <v>438</v>
      </c>
      <c r="K2068">
        <v>50</v>
      </c>
      <c r="P2068">
        <v>547</v>
      </c>
      <c r="Q2068">
        <v>460</v>
      </c>
    </row>
    <row r="2069" spans="10:17" x14ac:dyDescent="0.25">
      <c r="J2069">
        <v>438</v>
      </c>
      <c r="K2069">
        <v>43</v>
      </c>
      <c r="P2069">
        <v>548</v>
      </c>
      <c r="Q2069">
        <v>38</v>
      </c>
    </row>
    <row r="2070" spans="10:17" x14ac:dyDescent="0.25">
      <c r="J2070">
        <v>438</v>
      </c>
      <c r="K2070">
        <v>89</v>
      </c>
      <c r="P2070">
        <v>548</v>
      </c>
      <c r="Q2070">
        <v>41</v>
      </c>
    </row>
    <row r="2071" spans="10:17" x14ac:dyDescent="0.25">
      <c r="J2071">
        <v>439</v>
      </c>
      <c r="K2071">
        <v>50</v>
      </c>
      <c r="P2071">
        <v>548</v>
      </c>
      <c r="Q2071">
        <v>461</v>
      </c>
    </row>
    <row r="2072" spans="10:17" x14ac:dyDescent="0.25">
      <c r="J2072">
        <v>439</v>
      </c>
      <c r="K2072">
        <v>43</v>
      </c>
      <c r="P2072">
        <v>548</v>
      </c>
      <c r="Q2072">
        <v>462</v>
      </c>
    </row>
    <row r="2073" spans="10:17" x14ac:dyDescent="0.25">
      <c r="J2073">
        <v>439</v>
      </c>
      <c r="K2073">
        <v>89</v>
      </c>
      <c r="P2073">
        <v>549</v>
      </c>
      <c r="Q2073">
        <v>38</v>
      </c>
    </row>
    <row r="2074" spans="10:17" x14ac:dyDescent="0.25">
      <c r="J2074">
        <v>440</v>
      </c>
      <c r="K2074">
        <v>50</v>
      </c>
      <c r="P2074">
        <v>549</v>
      </c>
      <c r="Q2074">
        <v>41</v>
      </c>
    </row>
    <row r="2075" spans="10:17" x14ac:dyDescent="0.25">
      <c r="J2075">
        <v>440</v>
      </c>
      <c r="K2075">
        <v>43</v>
      </c>
      <c r="P2075">
        <v>549</v>
      </c>
      <c r="Q2075">
        <v>461</v>
      </c>
    </row>
    <row r="2076" spans="10:17" x14ac:dyDescent="0.25">
      <c r="J2076">
        <v>440</v>
      </c>
      <c r="K2076">
        <v>89</v>
      </c>
      <c r="P2076">
        <v>549</v>
      </c>
      <c r="Q2076">
        <v>462</v>
      </c>
    </row>
    <row r="2077" spans="10:17" x14ac:dyDescent="0.25">
      <c r="J2077">
        <v>441</v>
      </c>
      <c r="K2077">
        <v>50</v>
      </c>
      <c r="P2077">
        <v>550</v>
      </c>
      <c r="Q2077">
        <v>38</v>
      </c>
    </row>
    <row r="2078" spans="10:17" x14ac:dyDescent="0.25">
      <c r="J2078">
        <v>441</v>
      </c>
      <c r="K2078">
        <v>43</v>
      </c>
      <c r="P2078">
        <v>550</v>
      </c>
      <c r="Q2078">
        <v>41</v>
      </c>
    </row>
    <row r="2079" spans="10:17" x14ac:dyDescent="0.25">
      <c r="J2079">
        <v>441</v>
      </c>
      <c r="K2079">
        <v>89</v>
      </c>
      <c r="P2079">
        <v>550</v>
      </c>
      <c r="Q2079">
        <v>461</v>
      </c>
    </row>
    <row r="2080" spans="10:17" x14ac:dyDescent="0.25">
      <c r="J2080">
        <v>442</v>
      </c>
      <c r="K2080">
        <v>50</v>
      </c>
      <c r="P2080">
        <v>550</v>
      </c>
      <c r="Q2080">
        <v>462</v>
      </c>
    </row>
    <row r="2081" spans="10:17" x14ac:dyDescent="0.25">
      <c r="J2081">
        <v>442</v>
      </c>
      <c r="K2081">
        <v>43</v>
      </c>
      <c r="P2081">
        <v>551</v>
      </c>
      <c r="Q2081">
        <v>38</v>
      </c>
    </row>
    <row r="2082" spans="10:17" x14ac:dyDescent="0.25">
      <c r="J2082">
        <v>442</v>
      </c>
      <c r="K2082">
        <v>89</v>
      </c>
      <c r="P2082">
        <v>551</v>
      </c>
      <c r="Q2082">
        <v>41</v>
      </c>
    </row>
    <row r="2083" spans="10:17" x14ac:dyDescent="0.25">
      <c r="J2083">
        <v>443</v>
      </c>
      <c r="K2083">
        <v>50</v>
      </c>
      <c r="P2083">
        <v>551</v>
      </c>
      <c r="Q2083">
        <v>463</v>
      </c>
    </row>
    <row r="2084" spans="10:17" x14ac:dyDescent="0.25">
      <c r="J2084">
        <v>443</v>
      </c>
      <c r="K2084">
        <v>43</v>
      </c>
      <c r="P2084">
        <v>551</v>
      </c>
      <c r="Q2084">
        <v>464</v>
      </c>
    </row>
    <row r="2085" spans="10:17" x14ac:dyDescent="0.25">
      <c r="J2085">
        <v>443</v>
      </c>
      <c r="K2085">
        <v>89</v>
      </c>
      <c r="P2085">
        <v>551</v>
      </c>
      <c r="Q2085">
        <v>465</v>
      </c>
    </row>
    <row r="2086" spans="10:17" x14ac:dyDescent="0.25">
      <c r="J2086">
        <v>444</v>
      </c>
      <c r="K2086">
        <v>43</v>
      </c>
      <c r="P2086">
        <v>552</v>
      </c>
      <c r="Q2086">
        <v>38</v>
      </c>
    </row>
    <row r="2087" spans="10:17" x14ac:dyDescent="0.25">
      <c r="J2087">
        <v>444</v>
      </c>
      <c r="K2087">
        <v>89</v>
      </c>
      <c r="P2087">
        <v>552</v>
      </c>
      <c r="Q2087">
        <v>41</v>
      </c>
    </row>
    <row r="2088" spans="10:17" x14ac:dyDescent="0.25">
      <c r="J2088">
        <v>444</v>
      </c>
      <c r="K2088">
        <v>108</v>
      </c>
      <c r="P2088">
        <v>552</v>
      </c>
      <c r="Q2088">
        <v>463</v>
      </c>
    </row>
    <row r="2089" spans="10:17" x14ac:dyDescent="0.25">
      <c r="J2089">
        <v>445</v>
      </c>
      <c r="K2089">
        <v>43</v>
      </c>
      <c r="P2089">
        <v>552</v>
      </c>
      <c r="Q2089">
        <v>464</v>
      </c>
    </row>
    <row r="2090" spans="10:17" x14ac:dyDescent="0.25">
      <c r="J2090">
        <v>445</v>
      </c>
      <c r="K2090">
        <v>89</v>
      </c>
      <c r="P2090">
        <v>552</v>
      </c>
      <c r="Q2090">
        <v>465</v>
      </c>
    </row>
    <row r="2091" spans="10:17" x14ac:dyDescent="0.25">
      <c r="J2091">
        <v>445</v>
      </c>
      <c r="K2091">
        <v>108</v>
      </c>
      <c r="P2091">
        <v>553</v>
      </c>
      <c r="Q2091">
        <v>38</v>
      </c>
    </row>
    <row r="2092" spans="10:17" x14ac:dyDescent="0.25">
      <c r="J2092">
        <v>446</v>
      </c>
      <c r="K2092">
        <v>43</v>
      </c>
      <c r="P2092">
        <v>553</v>
      </c>
      <c r="Q2092">
        <v>41</v>
      </c>
    </row>
    <row r="2093" spans="10:17" x14ac:dyDescent="0.25">
      <c r="J2093">
        <v>446</v>
      </c>
      <c r="K2093">
        <v>89</v>
      </c>
      <c r="P2093">
        <v>553</v>
      </c>
      <c r="Q2093">
        <v>463</v>
      </c>
    </row>
    <row r="2094" spans="10:17" x14ac:dyDescent="0.25">
      <c r="J2094">
        <v>446</v>
      </c>
      <c r="K2094">
        <v>108</v>
      </c>
      <c r="P2094">
        <v>553</v>
      </c>
      <c r="Q2094">
        <v>464</v>
      </c>
    </row>
    <row r="2095" spans="10:17" x14ac:dyDescent="0.25">
      <c r="J2095">
        <v>447</v>
      </c>
      <c r="K2095">
        <v>50</v>
      </c>
      <c r="P2095">
        <v>553</v>
      </c>
      <c r="Q2095">
        <v>465</v>
      </c>
    </row>
    <row r="2096" spans="10:17" x14ac:dyDescent="0.25">
      <c r="J2096">
        <v>447</v>
      </c>
      <c r="K2096">
        <v>27</v>
      </c>
      <c r="P2096">
        <v>554</v>
      </c>
      <c r="Q2096">
        <v>466</v>
      </c>
    </row>
    <row r="2097" spans="10:17" x14ac:dyDescent="0.25">
      <c r="J2097">
        <v>447</v>
      </c>
      <c r="K2097">
        <v>43</v>
      </c>
      <c r="P2097">
        <v>555</v>
      </c>
      <c r="Q2097">
        <v>466</v>
      </c>
    </row>
    <row r="2098" spans="10:17" x14ac:dyDescent="0.25">
      <c r="J2098">
        <v>447</v>
      </c>
      <c r="K2098">
        <v>89</v>
      </c>
      <c r="P2098">
        <v>556</v>
      </c>
      <c r="Q2098">
        <v>467</v>
      </c>
    </row>
    <row r="2099" spans="10:17" x14ac:dyDescent="0.25">
      <c r="J2099">
        <v>447</v>
      </c>
      <c r="K2099">
        <v>17</v>
      </c>
      <c r="P2099">
        <v>557</v>
      </c>
      <c r="Q2099">
        <v>465</v>
      </c>
    </row>
    <row r="2100" spans="10:17" x14ac:dyDescent="0.25">
      <c r="J2100">
        <v>447</v>
      </c>
      <c r="K2100">
        <v>58</v>
      </c>
      <c r="P2100">
        <v>557</v>
      </c>
      <c r="Q2100">
        <v>467</v>
      </c>
    </row>
    <row r="2101" spans="10:17" x14ac:dyDescent="0.25">
      <c r="J2101">
        <v>448</v>
      </c>
      <c r="K2101">
        <v>50</v>
      </c>
      <c r="P2101">
        <v>558</v>
      </c>
      <c r="Q2101">
        <v>37</v>
      </c>
    </row>
    <row r="2102" spans="10:17" x14ac:dyDescent="0.25">
      <c r="J2102">
        <v>448</v>
      </c>
      <c r="K2102">
        <v>27</v>
      </c>
      <c r="P2102">
        <v>558</v>
      </c>
      <c r="Q2102">
        <v>40</v>
      </c>
    </row>
    <row r="2103" spans="10:17" x14ac:dyDescent="0.25">
      <c r="J2103">
        <v>448</v>
      </c>
      <c r="K2103">
        <v>43</v>
      </c>
      <c r="P2103">
        <v>558</v>
      </c>
      <c r="Q2103">
        <v>468</v>
      </c>
    </row>
    <row r="2104" spans="10:17" x14ac:dyDescent="0.25">
      <c r="J2104">
        <v>448</v>
      </c>
      <c r="K2104">
        <v>89</v>
      </c>
      <c r="P2104">
        <v>559</v>
      </c>
      <c r="Q2104">
        <v>37</v>
      </c>
    </row>
    <row r="2105" spans="10:17" x14ac:dyDescent="0.25">
      <c r="J2105">
        <v>448</v>
      </c>
      <c r="K2105">
        <v>17</v>
      </c>
      <c r="P2105">
        <v>559</v>
      </c>
      <c r="Q2105">
        <v>40</v>
      </c>
    </row>
    <row r="2106" spans="10:17" x14ac:dyDescent="0.25">
      <c r="J2106">
        <v>448</v>
      </c>
      <c r="K2106">
        <v>58</v>
      </c>
      <c r="P2106">
        <v>559</v>
      </c>
      <c r="Q2106">
        <v>468</v>
      </c>
    </row>
    <row r="2107" spans="10:17" x14ac:dyDescent="0.25">
      <c r="J2107">
        <v>449</v>
      </c>
      <c r="K2107">
        <v>50</v>
      </c>
      <c r="P2107">
        <v>560</v>
      </c>
      <c r="Q2107">
        <v>37</v>
      </c>
    </row>
    <row r="2108" spans="10:17" x14ac:dyDescent="0.25">
      <c r="J2108">
        <v>449</v>
      </c>
      <c r="K2108">
        <v>27</v>
      </c>
      <c r="P2108">
        <v>560</v>
      </c>
      <c r="Q2108">
        <v>40</v>
      </c>
    </row>
    <row r="2109" spans="10:17" x14ac:dyDescent="0.25">
      <c r="J2109">
        <v>449</v>
      </c>
      <c r="K2109">
        <v>43</v>
      </c>
      <c r="P2109">
        <v>560</v>
      </c>
      <c r="Q2109">
        <v>468</v>
      </c>
    </row>
    <row r="2110" spans="10:17" x14ac:dyDescent="0.25">
      <c r="J2110">
        <v>449</v>
      </c>
      <c r="K2110">
        <v>89</v>
      </c>
      <c r="P2110">
        <v>561</v>
      </c>
      <c r="Q2110">
        <v>37</v>
      </c>
    </row>
    <row r="2111" spans="10:17" x14ac:dyDescent="0.25">
      <c r="J2111">
        <v>449</v>
      </c>
      <c r="K2111">
        <v>17</v>
      </c>
      <c r="P2111">
        <v>561</v>
      </c>
      <c r="Q2111">
        <v>40</v>
      </c>
    </row>
    <row r="2112" spans="10:17" x14ac:dyDescent="0.25">
      <c r="J2112">
        <v>450</v>
      </c>
      <c r="K2112">
        <v>50</v>
      </c>
      <c r="P2112">
        <v>561</v>
      </c>
      <c r="Q2112">
        <v>469</v>
      </c>
    </row>
    <row r="2113" spans="10:17" x14ac:dyDescent="0.25">
      <c r="J2113">
        <v>450</v>
      </c>
      <c r="K2113">
        <v>27</v>
      </c>
      <c r="P2113">
        <v>561</v>
      </c>
      <c r="Q2113">
        <v>470</v>
      </c>
    </row>
    <row r="2114" spans="10:17" x14ac:dyDescent="0.25">
      <c r="J2114">
        <v>450</v>
      </c>
      <c r="K2114">
        <v>43</v>
      </c>
      <c r="P2114">
        <v>562</v>
      </c>
      <c r="Q2114">
        <v>37</v>
      </c>
    </row>
    <row r="2115" spans="10:17" x14ac:dyDescent="0.25">
      <c r="J2115">
        <v>450</v>
      </c>
      <c r="K2115">
        <v>89</v>
      </c>
      <c r="P2115">
        <v>562</v>
      </c>
      <c r="Q2115">
        <v>40</v>
      </c>
    </row>
    <row r="2116" spans="10:17" x14ac:dyDescent="0.25">
      <c r="J2116">
        <v>450</v>
      </c>
      <c r="K2116">
        <v>17</v>
      </c>
      <c r="P2116">
        <v>562</v>
      </c>
      <c r="Q2116">
        <v>469</v>
      </c>
    </row>
    <row r="2117" spans="10:17" x14ac:dyDescent="0.25">
      <c r="J2117">
        <v>451</v>
      </c>
      <c r="K2117">
        <v>43</v>
      </c>
      <c r="P2117">
        <v>562</v>
      </c>
      <c r="Q2117">
        <v>470</v>
      </c>
    </row>
    <row r="2118" spans="10:17" x14ac:dyDescent="0.25">
      <c r="J2118">
        <v>451</v>
      </c>
      <c r="K2118">
        <v>89</v>
      </c>
      <c r="P2118">
        <v>563</v>
      </c>
      <c r="Q2118">
        <v>37</v>
      </c>
    </row>
    <row r="2119" spans="10:17" x14ac:dyDescent="0.25">
      <c r="J2119">
        <v>451</v>
      </c>
      <c r="K2119">
        <v>17</v>
      </c>
      <c r="P2119">
        <v>563</v>
      </c>
      <c r="Q2119">
        <v>40</v>
      </c>
    </row>
    <row r="2120" spans="10:17" x14ac:dyDescent="0.25">
      <c r="J2120">
        <v>451</v>
      </c>
      <c r="K2120">
        <v>58</v>
      </c>
      <c r="P2120">
        <v>563</v>
      </c>
      <c r="Q2120">
        <v>469</v>
      </c>
    </row>
    <row r="2121" spans="10:17" x14ac:dyDescent="0.25">
      <c r="J2121">
        <v>451</v>
      </c>
      <c r="K2121">
        <v>119</v>
      </c>
      <c r="P2121">
        <v>563</v>
      </c>
      <c r="Q2121">
        <v>470</v>
      </c>
    </row>
    <row r="2122" spans="10:17" x14ac:dyDescent="0.25">
      <c r="J2122">
        <v>452</v>
      </c>
      <c r="K2122">
        <v>27</v>
      </c>
      <c r="P2122">
        <v>564</v>
      </c>
      <c r="Q2122">
        <v>37</v>
      </c>
    </row>
    <row r="2123" spans="10:17" x14ac:dyDescent="0.25">
      <c r="J2123">
        <v>452</v>
      </c>
      <c r="K2123">
        <v>146</v>
      </c>
      <c r="P2123">
        <v>564</v>
      </c>
      <c r="Q2123">
        <v>40</v>
      </c>
    </row>
    <row r="2124" spans="10:17" x14ac:dyDescent="0.25">
      <c r="J2124">
        <v>452</v>
      </c>
      <c r="K2124">
        <v>89</v>
      </c>
      <c r="P2124">
        <v>564</v>
      </c>
      <c r="Q2124">
        <v>469</v>
      </c>
    </row>
    <row r="2125" spans="10:17" x14ac:dyDescent="0.25">
      <c r="J2125">
        <v>452</v>
      </c>
      <c r="K2125">
        <v>120</v>
      </c>
      <c r="P2125">
        <v>564</v>
      </c>
      <c r="Q2125">
        <v>470</v>
      </c>
    </row>
    <row r="2126" spans="10:17" x14ac:dyDescent="0.25">
      <c r="J2126">
        <v>452</v>
      </c>
      <c r="K2126">
        <v>91</v>
      </c>
      <c r="P2126">
        <v>565</v>
      </c>
      <c r="Q2126">
        <v>37</v>
      </c>
    </row>
    <row r="2127" spans="10:17" x14ac:dyDescent="0.25">
      <c r="J2127">
        <v>452</v>
      </c>
      <c r="K2127">
        <v>37</v>
      </c>
      <c r="P2127">
        <v>565</v>
      </c>
      <c r="Q2127">
        <v>40</v>
      </c>
    </row>
    <row r="2128" spans="10:17" x14ac:dyDescent="0.25">
      <c r="J2128">
        <v>452</v>
      </c>
      <c r="K2128">
        <v>133</v>
      </c>
      <c r="P2128">
        <v>565</v>
      </c>
      <c r="Q2128">
        <v>469</v>
      </c>
    </row>
    <row r="2129" spans="10:17" x14ac:dyDescent="0.25">
      <c r="J2129">
        <v>453</v>
      </c>
      <c r="K2129">
        <v>27</v>
      </c>
      <c r="P2129">
        <v>565</v>
      </c>
      <c r="Q2129">
        <v>470</v>
      </c>
    </row>
    <row r="2130" spans="10:17" x14ac:dyDescent="0.25">
      <c r="J2130">
        <v>453</v>
      </c>
      <c r="K2130">
        <v>146</v>
      </c>
      <c r="P2130">
        <v>566</v>
      </c>
      <c r="Q2130">
        <v>37</v>
      </c>
    </row>
    <row r="2131" spans="10:17" x14ac:dyDescent="0.25">
      <c r="J2131">
        <v>453</v>
      </c>
      <c r="K2131">
        <v>89</v>
      </c>
      <c r="P2131">
        <v>566</v>
      </c>
      <c r="Q2131">
        <v>40</v>
      </c>
    </row>
    <row r="2132" spans="10:17" x14ac:dyDescent="0.25">
      <c r="J2132">
        <v>453</v>
      </c>
      <c r="K2132">
        <v>120</v>
      </c>
      <c r="P2132">
        <v>566</v>
      </c>
      <c r="Q2132">
        <v>469</v>
      </c>
    </row>
    <row r="2133" spans="10:17" x14ac:dyDescent="0.25">
      <c r="J2133">
        <v>453</v>
      </c>
      <c r="K2133">
        <v>91</v>
      </c>
      <c r="P2133">
        <v>566</v>
      </c>
      <c r="Q2133">
        <v>470</v>
      </c>
    </row>
    <row r="2134" spans="10:17" x14ac:dyDescent="0.25">
      <c r="J2134">
        <v>453</v>
      </c>
      <c r="K2134">
        <v>37</v>
      </c>
      <c r="P2134">
        <v>567</v>
      </c>
      <c r="Q2134">
        <v>37</v>
      </c>
    </row>
    <row r="2135" spans="10:17" x14ac:dyDescent="0.25">
      <c r="J2135">
        <v>453</v>
      </c>
      <c r="K2135">
        <v>133</v>
      </c>
      <c r="P2135">
        <v>567</v>
      </c>
      <c r="Q2135">
        <v>40</v>
      </c>
    </row>
    <row r="2136" spans="10:17" x14ac:dyDescent="0.25">
      <c r="J2136">
        <v>454</v>
      </c>
      <c r="K2136">
        <v>27</v>
      </c>
      <c r="P2136">
        <v>567</v>
      </c>
      <c r="Q2136">
        <v>465</v>
      </c>
    </row>
    <row r="2137" spans="10:17" x14ac:dyDescent="0.25">
      <c r="J2137">
        <v>454</v>
      </c>
      <c r="K2137">
        <v>146</v>
      </c>
      <c r="P2137">
        <v>567</v>
      </c>
      <c r="Q2137">
        <v>469</v>
      </c>
    </row>
    <row r="2138" spans="10:17" x14ac:dyDescent="0.25">
      <c r="J2138">
        <v>454</v>
      </c>
      <c r="K2138">
        <v>89</v>
      </c>
      <c r="P2138">
        <v>567</v>
      </c>
      <c r="Q2138">
        <v>470</v>
      </c>
    </row>
    <row r="2139" spans="10:17" x14ac:dyDescent="0.25">
      <c r="J2139">
        <v>454</v>
      </c>
      <c r="K2139">
        <v>120</v>
      </c>
      <c r="P2139">
        <v>568</v>
      </c>
      <c r="Q2139">
        <v>37</v>
      </c>
    </row>
    <row r="2140" spans="10:17" x14ac:dyDescent="0.25">
      <c r="J2140">
        <v>454</v>
      </c>
      <c r="K2140">
        <v>91</v>
      </c>
      <c r="P2140">
        <v>568</v>
      </c>
      <c r="Q2140">
        <v>40</v>
      </c>
    </row>
    <row r="2141" spans="10:17" x14ac:dyDescent="0.25">
      <c r="J2141">
        <v>454</v>
      </c>
      <c r="K2141">
        <v>37</v>
      </c>
      <c r="P2141">
        <v>568</v>
      </c>
      <c r="Q2141">
        <v>465</v>
      </c>
    </row>
    <row r="2142" spans="10:17" x14ac:dyDescent="0.25">
      <c r="J2142">
        <v>454</v>
      </c>
      <c r="K2142">
        <v>133</v>
      </c>
      <c r="P2142">
        <v>568</v>
      </c>
      <c r="Q2142">
        <v>469</v>
      </c>
    </row>
    <row r="2143" spans="10:17" x14ac:dyDescent="0.25">
      <c r="J2143">
        <v>455</v>
      </c>
      <c r="K2143">
        <v>27</v>
      </c>
      <c r="P2143">
        <v>568</v>
      </c>
      <c r="Q2143">
        <v>470</v>
      </c>
    </row>
    <row r="2144" spans="10:17" x14ac:dyDescent="0.25">
      <c r="J2144">
        <v>455</v>
      </c>
      <c r="K2144">
        <v>146</v>
      </c>
      <c r="P2144">
        <v>569</v>
      </c>
      <c r="Q2144">
        <v>37</v>
      </c>
    </row>
    <row r="2145" spans="10:17" x14ac:dyDescent="0.25">
      <c r="J2145">
        <v>455</v>
      </c>
      <c r="K2145">
        <v>89</v>
      </c>
      <c r="P2145">
        <v>569</v>
      </c>
      <c r="Q2145">
        <v>40</v>
      </c>
    </row>
    <row r="2146" spans="10:17" x14ac:dyDescent="0.25">
      <c r="J2146">
        <v>455</v>
      </c>
      <c r="K2146">
        <v>120</v>
      </c>
      <c r="P2146">
        <v>569</v>
      </c>
      <c r="Q2146">
        <v>465</v>
      </c>
    </row>
    <row r="2147" spans="10:17" x14ac:dyDescent="0.25">
      <c r="J2147">
        <v>455</v>
      </c>
      <c r="K2147">
        <v>91</v>
      </c>
      <c r="P2147">
        <v>569</v>
      </c>
      <c r="Q2147">
        <v>469</v>
      </c>
    </row>
    <row r="2148" spans="10:17" x14ac:dyDescent="0.25">
      <c r="J2148">
        <v>455</v>
      </c>
      <c r="K2148">
        <v>37</v>
      </c>
      <c r="P2148">
        <v>569</v>
      </c>
      <c r="Q2148">
        <v>470</v>
      </c>
    </row>
    <row r="2149" spans="10:17" x14ac:dyDescent="0.25">
      <c r="J2149">
        <v>455</v>
      </c>
      <c r="K2149">
        <v>133</v>
      </c>
      <c r="P2149">
        <v>570</v>
      </c>
      <c r="Q2149">
        <v>37</v>
      </c>
    </row>
    <row r="2150" spans="10:17" x14ac:dyDescent="0.25">
      <c r="J2150">
        <v>456</v>
      </c>
      <c r="K2150">
        <v>27</v>
      </c>
      <c r="P2150">
        <v>570</v>
      </c>
      <c r="Q2150">
        <v>40</v>
      </c>
    </row>
    <row r="2151" spans="10:17" x14ac:dyDescent="0.25">
      <c r="J2151">
        <v>456</v>
      </c>
      <c r="K2151">
        <v>146</v>
      </c>
      <c r="P2151">
        <v>570</v>
      </c>
      <c r="Q2151">
        <v>469</v>
      </c>
    </row>
    <row r="2152" spans="10:17" x14ac:dyDescent="0.25">
      <c r="J2152">
        <v>456</v>
      </c>
      <c r="K2152">
        <v>89</v>
      </c>
      <c r="P2152">
        <v>570</v>
      </c>
      <c r="Q2152">
        <v>470</v>
      </c>
    </row>
    <row r="2153" spans="10:17" x14ac:dyDescent="0.25">
      <c r="J2153">
        <v>456</v>
      </c>
      <c r="K2153">
        <v>120</v>
      </c>
      <c r="P2153">
        <v>571</v>
      </c>
      <c r="Q2153">
        <v>37</v>
      </c>
    </row>
    <row r="2154" spans="10:17" x14ac:dyDescent="0.25">
      <c r="J2154">
        <v>456</v>
      </c>
      <c r="K2154">
        <v>91</v>
      </c>
      <c r="P2154">
        <v>571</v>
      </c>
      <c r="Q2154">
        <v>40</v>
      </c>
    </row>
    <row r="2155" spans="10:17" x14ac:dyDescent="0.25">
      <c r="J2155">
        <v>456</v>
      </c>
      <c r="K2155">
        <v>37</v>
      </c>
      <c r="P2155">
        <v>571</v>
      </c>
      <c r="Q2155">
        <v>469</v>
      </c>
    </row>
    <row r="2156" spans="10:17" x14ac:dyDescent="0.25">
      <c r="J2156">
        <v>456</v>
      </c>
      <c r="K2156">
        <v>133</v>
      </c>
      <c r="P2156">
        <v>571</v>
      </c>
      <c r="Q2156">
        <v>470</v>
      </c>
    </row>
    <row r="2157" spans="10:17" x14ac:dyDescent="0.25">
      <c r="J2157">
        <v>457</v>
      </c>
      <c r="K2157">
        <v>27</v>
      </c>
      <c r="P2157">
        <v>572</v>
      </c>
      <c r="Q2157">
        <v>37</v>
      </c>
    </row>
    <row r="2158" spans="10:17" x14ac:dyDescent="0.25">
      <c r="J2158">
        <v>457</v>
      </c>
      <c r="K2158">
        <v>146</v>
      </c>
      <c r="P2158">
        <v>572</v>
      </c>
      <c r="Q2158">
        <v>40</v>
      </c>
    </row>
    <row r="2159" spans="10:17" x14ac:dyDescent="0.25">
      <c r="J2159">
        <v>457</v>
      </c>
      <c r="K2159">
        <v>89</v>
      </c>
      <c r="P2159">
        <v>572</v>
      </c>
      <c r="Q2159">
        <v>469</v>
      </c>
    </row>
    <row r="2160" spans="10:17" x14ac:dyDescent="0.25">
      <c r="J2160">
        <v>457</v>
      </c>
      <c r="K2160">
        <v>120</v>
      </c>
      <c r="P2160">
        <v>572</v>
      </c>
      <c r="Q2160">
        <v>470</v>
      </c>
    </row>
    <row r="2161" spans="10:17" x14ac:dyDescent="0.25">
      <c r="J2161">
        <v>457</v>
      </c>
      <c r="K2161">
        <v>91</v>
      </c>
      <c r="P2161">
        <v>573</v>
      </c>
      <c r="Q2161">
        <v>37</v>
      </c>
    </row>
    <row r="2162" spans="10:17" x14ac:dyDescent="0.25">
      <c r="J2162">
        <v>457</v>
      </c>
      <c r="K2162">
        <v>37</v>
      </c>
      <c r="P2162">
        <v>573</v>
      </c>
      <c r="Q2162">
        <v>40</v>
      </c>
    </row>
    <row r="2163" spans="10:17" x14ac:dyDescent="0.25">
      <c r="J2163">
        <v>457</v>
      </c>
      <c r="K2163">
        <v>133</v>
      </c>
      <c r="P2163">
        <v>573</v>
      </c>
      <c r="Q2163">
        <v>469</v>
      </c>
    </row>
    <row r="2164" spans="10:17" x14ac:dyDescent="0.25">
      <c r="J2164">
        <v>458</v>
      </c>
      <c r="K2164">
        <v>27</v>
      </c>
      <c r="P2164">
        <v>573</v>
      </c>
      <c r="Q2164">
        <v>470</v>
      </c>
    </row>
    <row r="2165" spans="10:17" x14ac:dyDescent="0.25">
      <c r="J2165">
        <v>458</v>
      </c>
      <c r="K2165">
        <v>146</v>
      </c>
      <c r="P2165">
        <v>574</v>
      </c>
      <c r="Q2165">
        <v>37</v>
      </c>
    </row>
    <row r="2166" spans="10:17" x14ac:dyDescent="0.25">
      <c r="J2166">
        <v>458</v>
      </c>
      <c r="K2166">
        <v>89</v>
      </c>
      <c r="P2166">
        <v>574</v>
      </c>
      <c r="Q2166">
        <v>40</v>
      </c>
    </row>
    <row r="2167" spans="10:17" x14ac:dyDescent="0.25">
      <c r="J2167">
        <v>458</v>
      </c>
      <c r="K2167">
        <v>120</v>
      </c>
      <c r="P2167">
        <v>574</v>
      </c>
      <c r="Q2167">
        <v>469</v>
      </c>
    </row>
    <row r="2168" spans="10:17" x14ac:dyDescent="0.25">
      <c r="J2168">
        <v>458</v>
      </c>
      <c r="K2168">
        <v>91</v>
      </c>
      <c r="P2168">
        <v>574</v>
      </c>
      <c r="Q2168">
        <v>470</v>
      </c>
    </row>
    <row r="2169" spans="10:17" x14ac:dyDescent="0.25">
      <c r="J2169">
        <v>458</v>
      </c>
      <c r="K2169">
        <v>37</v>
      </c>
      <c r="P2169">
        <v>575</v>
      </c>
      <c r="Q2169">
        <v>37</v>
      </c>
    </row>
    <row r="2170" spans="10:17" x14ac:dyDescent="0.25">
      <c r="J2170">
        <v>459</v>
      </c>
      <c r="K2170">
        <v>27</v>
      </c>
      <c r="P2170">
        <v>575</v>
      </c>
      <c r="Q2170">
        <v>40</v>
      </c>
    </row>
    <row r="2171" spans="10:17" x14ac:dyDescent="0.25">
      <c r="J2171">
        <v>459</v>
      </c>
      <c r="K2171">
        <v>146</v>
      </c>
      <c r="P2171">
        <v>575</v>
      </c>
      <c r="Q2171">
        <v>469</v>
      </c>
    </row>
    <row r="2172" spans="10:17" x14ac:dyDescent="0.25">
      <c r="J2172">
        <v>459</v>
      </c>
      <c r="K2172">
        <v>89</v>
      </c>
      <c r="P2172">
        <v>575</v>
      </c>
      <c r="Q2172">
        <v>470</v>
      </c>
    </row>
    <row r="2173" spans="10:17" x14ac:dyDescent="0.25">
      <c r="J2173">
        <v>459</v>
      </c>
      <c r="K2173">
        <v>120</v>
      </c>
      <c r="P2173">
        <v>576</v>
      </c>
      <c r="Q2173">
        <v>37</v>
      </c>
    </row>
    <row r="2174" spans="10:17" x14ac:dyDescent="0.25">
      <c r="J2174">
        <v>459</v>
      </c>
      <c r="K2174">
        <v>91</v>
      </c>
      <c r="P2174">
        <v>576</v>
      </c>
      <c r="Q2174">
        <v>40</v>
      </c>
    </row>
    <row r="2175" spans="10:17" x14ac:dyDescent="0.25">
      <c r="J2175">
        <v>459</v>
      </c>
      <c r="K2175">
        <v>37</v>
      </c>
      <c r="P2175">
        <v>576</v>
      </c>
      <c r="Q2175">
        <v>465</v>
      </c>
    </row>
    <row r="2176" spans="10:17" x14ac:dyDescent="0.25">
      <c r="J2176">
        <v>460</v>
      </c>
      <c r="K2176">
        <v>27</v>
      </c>
      <c r="P2176">
        <v>576</v>
      </c>
      <c r="Q2176">
        <v>469</v>
      </c>
    </row>
    <row r="2177" spans="10:17" x14ac:dyDescent="0.25">
      <c r="J2177">
        <v>460</v>
      </c>
      <c r="K2177">
        <v>146</v>
      </c>
      <c r="P2177">
        <v>576</v>
      </c>
      <c r="Q2177">
        <v>470</v>
      </c>
    </row>
    <row r="2178" spans="10:17" x14ac:dyDescent="0.25">
      <c r="J2178">
        <v>460</v>
      </c>
      <c r="K2178">
        <v>89</v>
      </c>
      <c r="P2178">
        <v>577</v>
      </c>
      <c r="Q2178">
        <v>37</v>
      </c>
    </row>
    <row r="2179" spans="10:17" x14ac:dyDescent="0.25">
      <c r="J2179">
        <v>460</v>
      </c>
      <c r="K2179">
        <v>120</v>
      </c>
      <c r="P2179">
        <v>577</v>
      </c>
      <c r="Q2179">
        <v>40</v>
      </c>
    </row>
    <row r="2180" spans="10:17" x14ac:dyDescent="0.25">
      <c r="J2180">
        <v>460</v>
      </c>
      <c r="K2180">
        <v>91</v>
      </c>
      <c r="P2180">
        <v>577</v>
      </c>
      <c r="Q2180">
        <v>465</v>
      </c>
    </row>
    <row r="2181" spans="10:17" x14ac:dyDescent="0.25">
      <c r="J2181">
        <v>460</v>
      </c>
      <c r="K2181">
        <v>37</v>
      </c>
      <c r="P2181">
        <v>577</v>
      </c>
      <c r="Q2181">
        <v>469</v>
      </c>
    </row>
    <row r="2182" spans="10:17" x14ac:dyDescent="0.25">
      <c r="J2182">
        <v>461</v>
      </c>
      <c r="K2182">
        <v>27</v>
      </c>
      <c r="P2182">
        <v>577</v>
      </c>
      <c r="Q2182">
        <v>470</v>
      </c>
    </row>
    <row r="2183" spans="10:17" x14ac:dyDescent="0.25">
      <c r="J2183">
        <v>461</v>
      </c>
      <c r="K2183">
        <v>146</v>
      </c>
      <c r="P2183">
        <v>578</v>
      </c>
      <c r="Q2183">
        <v>37</v>
      </c>
    </row>
    <row r="2184" spans="10:17" x14ac:dyDescent="0.25">
      <c r="J2184">
        <v>461</v>
      </c>
      <c r="K2184">
        <v>89</v>
      </c>
      <c r="P2184">
        <v>578</v>
      </c>
      <c r="Q2184">
        <v>40</v>
      </c>
    </row>
    <row r="2185" spans="10:17" x14ac:dyDescent="0.25">
      <c r="J2185">
        <v>461</v>
      </c>
      <c r="K2185">
        <v>120</v>
      </c>
      <c r="P2185">
        <v>578</v>
      </c>
      <c r="Q2185">
        <v>465</v>
      </c>
    </row>
    <row r="2186" spans="10:17" x14ac:dyDescent="0.25">
      <c r="J2186">
        <v>461</v>
      </c>
      <c r="K2186">
        <v>91</v>
      </c>
      <c r="P2186">
        <v>578</v>
      </c>
      <c r="Q2186">
        <v>469</v>
      </c>
    </row>
    <row r="2187" spans="10:17" x14ac:dyDescent="0.25">
      <c r="J2187">
        <v>461</v>
      </c>
      <c r="K2187">
        <v>37</v>
      </c>
      <c r="P2187">
        <v>578</v>
      </c>
      <c r="Q2187">
        <v>470</v>
      </c>
    </row>
    <row r="2188" spans="10:17" x14ac:dyDescent="0.25">
      <c r="J2188">
        <v>462</v>
      </c>
      <c r="K2188">
        <v>27</v>
      </c>
    </row>
    <row r="2189" spans="10:17" x14ac:dyDescent="0.25">
      <c r="J2189">
        <v>462</v>
      </c>
      <c r="K2189">
        <v>146</v>
      </c>
    </row>
    <row r="2190" spans="10:17" x14ac:dyDescent="0.25">
      <c r="J2190">
        <v>462</v>
      </c>
      <c r="K2190">
        <v>89</v>
      </c>
    </row>
    <row r="2191" spans="10:17" x14ac:dyDescent="0.25">
      <c r="J2191">
        <v>462</v>
      </c>
      <c r="K2191">
        <v>120</v>
      </c>
    </row>
    <row r="2192" spans="10:17" x14ac:dyDescent="0.25">
      <c r="J2192">
        <v>462</v>
      </c>
      <c r="K2192">
        <v>91</v>
      </c>
    </row>
    <row r="2193" spans="10:11" x14ac:dyDescent="0.25">
      <c r="J2193">
        <v>462</v>
      </c>
      <c r="K2193">
        <v>37</v>
      </c>
    </row>
    <row r="2194" spans="10:11" x14ac:dyDescent="0.25">
      <c r="J2194">
        <v>463</v>
      </c>
      <c r="K2194">
        <v>27</v>
      </c>
    </row>
    <row r="2195" spans="10:11" x14ac:dyDescent="0.25">
      <c r="J2195">
        <v>463</v>
      </c>
      <c r="K2195">
        <v>146</v>
      </c>
    </row>
    <row r="2196" spans="10:11" x14ac:dyDescent="0.25">
      <c r="J2196">
        <v>463</v>
      </c>
      <c r="K2196">
        <v>89</v>
      </c>
    </row>
    <row r="2197" spans="10:11" x14ac:dyDescent="0.25">
      <c r="J2197">
        <v>463</v>
      </c>
      <c r="K2197">
        <v>120</v>
      </c>
    </row>
    <row r="2198" spans="10:11" x14ac:dyDescent="0.25">
      <c r="J2198">
        <v>463</v>
      </c>
      <c r="K2198">
        <v>91</v>
      </c>
    </row>
    <row r="2199" spans="10:11" x14ac:dyDescent="0.25">
      <c r="J2199">
        <v>463</v>
      </c>
      <c r="K2199">
        <v>37</v>
      </c>
    </row>
    <row r="2200" spans="10:11" x14ac:dyDescent="0.25">
      <c r="J2200">
        <v>464</v>
      </c>
      <c r="K2200">
        <v>27</v>
      </c>
    </row>
    <row r="2201" spans="10:11" x14ac:dyDescent="0.25">
      <c r="J2201">
        <v>464</v>
      </c>
      <c r="K2201">
        <v>146</v>
      </c>
    </row>
    <row r="2202" spans="10:11" x14ac:dyDescent="0.25">
      <c r="J2202">
        <v>464</v>
      </c>
      <c r="K2202">
        <v>89</v>
      </c>
    </row>
    <row r="2203" spans="10:11" x14ac:dyDescent="0.25">
      <c r="J2203">
        <v>464</v>
      </c>
      <c r="K2203">
        <v>120</v>
      </c>
    </row>
    <row r="2204" spans="10:11" x14ac:dyDescent="0.25">
      <c r="J2204">
        <v>464</v>
      </c>
      <c r="K2204">
        <v>91</v>
      </c>
    </row>
    <row r="2205" spans="10:11" x14ac:dyDescent="0.25">
      <c r="J2205">
        <v>464</v>
      </c>
      <c r="K2205">
        <v>37</v>
      </c>
    </row>
    <row r="2206" spans="10:11" x14ac:dyDescent="0.25">
      <c r="J2206">
        <v>465</v>
      </c>
      <c r="K2206">
        <v>27</v>
      </c>
    </row>
    <row r="2207" spans="10:11" x14ac:dyDescent="0.25">
      <c r="J2207">
        <v>465</v>
      </c>
      <c r="K2207">
        <v>146</v>
      </c>
    </row>
    <row r="2208" spans="10:11" x14ac:dyDescent="0.25">
      <c r="J2208">
        <v>465</v>
      </c>
      <c r="K2208">
        <v>89</v>
      </c>
    </row>
    <row r="2209" spans="10:11" x14ac:dyDescent="0.25">
      <c r="J2209">
        <v>465</v>
      </c>
      <c r="K2209">
        <v>120</v>
      </c>
    </row>
    <row r="2210" spans="10:11" x14ac:dyDescent="0.25">
      <c r="J2210">
        <v>465</v>
      </c>
      <c r="K2210">
        <v>91</v>
      </c>
    </row>
    <row r="2211" spans="10:11" x14ac:dyDescent="0.25">
      <c r="J2211">
        <v>465</v>
      </c>
      <c r="K2211">
        <v>37</v>
      </c>
    </row>
    <row r="2212" spans="10:11" x14ac:dyDescent="0.25">
      <c r="J2212">
        <v>466</v>
      </c>
      <c r="K2212">
        <v>27</v>
      </c>
    </row>
    <row r="2213" spans="10:11" x14ac:dyDescent="0.25">
      <c r="J2213">
        <v>466</v>
      </c>
      <c r="K2213">
        <v>146</v>
      </c>
    </row>
    <row r="2214" spans="10:11" x14ac:dyDescent="0.25">
      <c r="J2214">
        <v>466</v>
      </c>
      <c r="K2214">
        <v>89</v>
      </c>
    </row>
    <row r="2215" spans="10:11" x14ac:dyDescent="0.25">
      <c r="J2215">
        <v>466</v>
      </c>
      <c r="K2215">
        <v>120</v>
      </c>
    </row>
    <row r="2216" spans="10:11" x14ac:dyDescent="0.25">
      <c r="J2216">
        <v>466</v>
      </c>
      <c r="K2216">
        <v>91</v>
      </c>
    </row>
    <row r="2217" spans="10:11" x14ac:dyDescent="0.25">
      <c r="J2217">
        <v>466</v>
      </c>
      <c r="K2217">
        <v>37</v>
      </c>
    </row>
    <row r="2218" spans="10:11" x14ac:dyDescent="0.25">
      <c r="J2218">
        <v>467</v>
      </c>
      <c r="K2218">
        <v>27</v>
      </c>
    </row>
    <row r="2219" spans="10:11" x14ac:dyDescent="0.25">
      <c r="J2219">
        <v>467</v>
      </c>
      <c r="K2219">
        <v>146</v>
      </c>
    </row>
    <row r="2220" spans="10:11" x14ac:dyDescent="0.25">
      <c r="J2220">
        <v>467</v>
      </c>
      <c r="K2220">
        <v>89</v>
      </c>
    </row>
    <row r="2221" spans="10:11" x14ac:dyDescent="0.25">
      <c r="J2221">
        <v>467</v>
      </c>
      <c r="K2221">
        <v>120</v>
      </c>
    </row>
    <row r="2222" spans="10:11" x14ac:dyDescent="0.25">
      <c r="J2222">
        <v>467</v>
      </c>
      <c r="K2222">
        <v>91</v>
      </c>
    </row>
    <row r="2223" spans="10:11" x14ac:dyDescent="0.25">
      <c r="J2223">
        <v>467</v>
      </c>
      <c r="K2223">
        <v>37</v>
      </c>
    </row>
    <row r="2224" spans="10:11" x14ac:dyDescent="0.25">
      <c r="J2224">
        <v>468</v>
      </c>
      <c r="K2224">
        <v>27</v>
      </c>
    </row>
    <row r="2225" spans="10:11" x14ac:dyDescent="0.25">
      <c r="J2225">
        <v>468</v>
      </c>
      <c r="K2225">
        <v>146</v>
      </c>
    </row>
    <row r="2226" spans="10:11" x14ac:dyDescent="0.25">
      <c r="J2226">
        <v>468</v>
      </c>
      <c r="K2226">
        <v>89</v>
      </c>
    </row>
    <row r="2227" spans="10:11" x14ac:dyDescent="0.25">
      <c r="J2227">
        <v>468</v>
      </c>
      <c r="K2227">
        <v>120</v>
      </c>
    </row>
    <row r="2228" spans="10:11" x14ac:dyDescent="0.25">
      <c r="J2228">
        <v>468</v>
      </c>
      <c r="K2228">
        <v>91</v>
      </c>
    </row>
    <row r="2229" spans="10:11" x14ac:dyDescent="0.25">
      <c r="J2229">
        <v>468</v>
      </c>
      <c r="K2229">
        <v>37</v>
      </c>
    </row>
    <row r="2230" spans="10:11" x14ac:dyDescent="0.25">
      <c r="J2230">
        <v>469</v>
      </c>
      <c r="K2230">
        <v>27</v>
      </c>
    </row>
    <row r="2231" spans="10:11" x14ac:dyDescent="0.25">
      <c r="J2231">
        <v>469</v>
      </c>
      <c r="K2231">
        <v>146</v>
      </c>
    </row>
    <row r="2232" spans="10:11" x14ac:dyDescent="0.25">
      <c r="J2232">
        <v>469</v>
      </c>
      <c r="K2232">
        <v>89</v>
      </c>
    </row>
    <row r="2233" spans="10:11" x14ac:dyDescent="0.25">
      <c r="J2233">
        <v>469</v>
      </c>
      <c r="K2233">
        <v>120</v>
      </c>
    </row>
    <row r="2234" spans="10:11" x14ac:dyDescent="0.25">
      <c r="J2234">
        <v>469</v>
      </c>
      <c r="K2234">
        <v>91</v>
      </c>
    </row>
    <row r="2235" spans="10:11" x14ac:dyDescent="0.25">
      <c r="J2235">
        <v>469</v>
      </c>
      <c r="K2235">
        <v>37</v>
      </c>
    </row>
    <row r="2236" spans="10:11" x14ac:dyDescent="0.25">
      <c r="J2236">
        <v>470</v>
      </c>
      <c r="K2236">
        <v>27</v>
      </c>
    </row>
    <row r="2237" spans="10:11" x14ac:dyDescent="0.25">
      <c r="J2237">
        <v>470</v>
      </c>
      <c r="K2237">
        <v>146</v>
      </c>
    </row>
    <row r="2238" spans="10:11" x14ac:dyDescent="0.25">
      <c r="J2238">
        <v>470</v>
      </c>
      <c r="K2238">
        <v>89</v>
      </c>
    </row>
    <row r="2239" spans="10:11" x14ac:dyDescent="0.25">
      <c r="J2239">
        <v>470</v>
      </c>
      <c r="K2239">
        <v>120</v>
      </c>
    </row>
    <row r="2240" spans="10:11" x14ac:dyDescent="0.25">
      <c r="J2240">
        <v>470</v>
      </c>
      <c r="K2240">
        <v>91</v>
      </c>
    </row>
    <row r="2241" spans="10:11" x14ac:dyDescent="0.25">
      <c r="J2241">
        <v>470</v>
      </c>
      <c r="K2241">
        <v>37</v>
      </c>
    </row>
    <row r="2242" spans="10:11" x14ac:dyDescent="0.25">
      <c r="J2242">
        <v>471</v>
      </c>
      <c r="K2242">
        <v>27</v>
      </c>
    </row>
    <row r="2243" spans="10:11" x14ac:dyDescent="0.25">
      <c r="J2243">
        <v>471</v>
      </c>
      <c r="K2243">
        <v>146</v>
      </c>
    </row>
    <row r="2244" spans="10:11" x14ac:dyDescent="0.25">
      <c r="J2244">
        <v>471</v>
      </c>
      <c r="K2244">
        <v>89</v>
      </c>
    </row>
    <row r="2245" spans="10:11" x14ac:dyDescent="0.25">
      <c r="J2245">
        <v>471</v>
      </c>
      <c r="K2245">
        <v>120</v>
      </c>
    </row>
    <row r="2246" spans="10:11" x14ac:dyDescent="0.25">
      <c r="J2246">
        <v>471</v>
      </c>
      <c r="K2246">
        <v>91</v>
      </c>
    </row>
    <row r="2247" spans="10:11" x14ac:dyDescent="0.25">
      <c r="J2247">
        <v>471</v>
      </c>
      <c r="K2247">
        <v>37</v>
      </c>
    </row>
    <row r="2248" spans="10:11" x14ac:dyDescent="0.25">
      <c r="J2248">
        <v>472</v>
      </c>
      <c r="K2248">
        <v>27</v>
      </c>
    </row>
    <row r="2249" spans="10:11" x14ac:dyDescent="0.25">
      <c r="J2249">
        <v>472</v>
      </c>
      <c r="K2249">
        <v>146</v>
      </c>
    </row>
    <row r="2250" spans="10:11" x14ac:dyDescent="0.25">
      <c r="J2250">
        <v>472</v>
      </c>
      <c r="K2250">
        <v>89</v>
      </c>
    </row>
    <row r="2251" spans="10:11" x14ac:dyDescent="0.25">
      <c r="J2251">
        <v>472</v>
      </c>
      <c r="K2251">
        <v>120</v>
      </c>
    </row>
    <row r="2252" spans="10:11" x14ac:dyDescent="0.25">
      <c r="J2252">
        <v>472</v>
      </c>
      <c r="K2252">
        <v>91</v>
      </c>
    </row>
    <row r="2253" spans="10:11" x14ac:dyDescent="0.25">
      <c r="J2253">
        <v>472</v>
      </c>
      <c r="K2253">
        <v>37</v>
      </c>
    </row>
    <row r="2254" spans="10:11" x14ac:dyDescent="0.25">
      <c r="J2254">
        <v>473</v>
      </c>
      <c r="K2254">
        <v>27</v>
      </c>
    </row>
    <row r="2255" spans="10:11" x14ac:dyDescent="0.25">
      <c r="J2255">
        <v>473</v>
      </c>
      <c r="K2255">
        <v>89</v>
      </c>
    </row>
    <row r="2256" spans="10:11" x14ac:dyDescent="0.25">
      <c r="J2256">
        <v>473</v>
      </c>
      <c r="K2256">
        <v>120</v>
      </c>
    </row>
    <row r="2257" spans="10:11" x14ac:dyDescent="0.25">
      <c r="J2257">
        <v>473</v>
      </c>
      <c r="K2257">
        <v>91</v>
      </c>
    </row>
    <row r="2258" spans="10:11" x14ac:dyDescent="0.25">
      <c r="J2258">
        <v>473</v>
      </c>
      <c r="K2258">
        <v>37</v>
      </c>
    </row>
    <row r="2259" spans="10:11" x14ac:dyDescent="0.25">
      <c r="J2259">
        <v>474</v>
      </c>
      <c r="K2259">
        <v>27</v>
      </c>
    </row>
    <row r="2260" spans="10:11" x14ac:dyDescent="0.25">
      <c r="J2260">
        <v>474</v>
      </c>
      <c r="K2260">
        <v>89</v>
      </c>
    </row>
    <row r="2261" spans="10:11" x14ac:dyDescent="0.25">
      <c r="J2261">
        <v>474</v>
      </c>
      <c r="K2261">
        <v>120</v>
      </c>
    </row>
    <row r="2262" spans="10:11" x14ac:dyDescent="0.25">
      <c r="J2262">
        <v>474</v>
      </c>
      <c r="K2262">
        <v>91</v>
      </c>
    </row>
    <row r="2263" spans="10:11" x14ac:dyDescent="0.25">
      <c r="J2263">
        <v>474</v>
      </c>
      <c r="K2263">
        <v>37</v>
      </c>
    </row>
    <row r="2264" spans="10:11" x14ac:dyDescent="0.25">
      <c r="J2264">
        <v>475</v>
      </c>
      <c r="K2264">
        <v>27</v>
      </c>
    </row>
    <row r="2265" spans="10:11" x14ac:dyDescent="0.25">
      <c r="J2265">
        <v>475</v>
      </c>
      <c r="K2265">
        <v>89</v>
      </c>
    </row>
    <row r="2266" spans="10:11" x14ac:dyDescent="0.25">
      <c r="J2266">
        <v>475</v>
      </c>
      <c r="K2266">
        <v>120</v>
      </c>
    </row>
    <row r="2267" spans="10:11" x14ac:dyDescent="0.25">
      <c r="J2267">
        <v>475</v>
      </c>
      <c r="K2267">
        <v>91</v>
      </c>
    </row>
    <row r="2268" spans="10:11" x14ac:dyDescent="0.25">
      <c r="J2268">
        <v>475</v>
      </c>
      <c r="K2268">
        <v>37</v>
      </c>
    </row>
    <row r="2269" spans="10:11" x14ac:dyDescent="0.25">
      <c r="J2269">
        <v>476</v>
      </c>
      <c r="K2269">
        <v>39</v>
      </c>
    </row>
    <row r="2270" spans="10:11" x14ac:dyDescent="0.25">
      <c r="J2270">
        <v>476</v>
      </c>
      <c r="K2270">
        <v>62</v>
      </c>
    </row>
    <row r="2271" spans="10:11" x14ac:dyDescent="0.25">
      <c r="J2271">
        <v>476</v>
      </c>
      <c r="K2271">
        <v>43</v>
      </c>
    </row>
    <row r="2272" spans="10:11" x14ac:dyDescent="0.25">
      <c r="J2272">
        <v>476</v>
      </c>
      <c r="K2272">
        <v>85</v>
      </c>
    </row>
    <row r="2273" spans="10:11" x14ac:dyDescent="0.25">
      <c r="J2273">
        <v>476</v>
      </c>
      <c r="K2273">
        <v>111</v>
      </c>
    </row>
    <row r="2274" spans="10:11" x14ac:dyDescent="0.25">
      <c r="J2274">
        <v>476</v>
      </c>
      <c r="K2274">
        <v>124</v>
      </c>
    </row>
    <row r="2275" spans="10:11" x14ac:dyDescent="0.25">
      <c r="J2275">
        <v>477</v>
      </c>
      <c r="K2275">
        <v>39</v>
      </c>
    </row>
    <row r="2276" spans="10:11" x14ac:dyDescent="0.25">
      <c r="J2276">
        <v>477</v>
      </c>
      <c r="K2276">
        <v>62</v>
      </c>
    </row>
    <row r="2277" spans="10:11" x14ac:dyDescent="0.25">
      <c r="J2277">
        <v>477</v>
      </c>
      <c r="K2277">
        <v>43</v>
      </c>
    </row>
    <row r="2278" spans="10:11" x14ac:dyDescent="0.25">
      <c r="J2278">
        <v>477</v>
      </c>
      <c r="K2278">
        <v>85</v>
      </c>
    </row>
    <row r="2279" spans="10:11" x14ac:dyDescent="0.25">
      <c r="J2279">
        <v>477</v>
      </c>
      <c r="K2279">
        <v>111</v>
      </c>
    </row>
    <row r="2280" spans="10:11" x14ac:dyDescent="0.25">
      <c r="J2280">
        <v>477</v>
      </c>
      <c r="K2280">
        <v>124</v>
      </c>
    </row>
    <row r="2281" spans="10:11" x14ac:dyDescent="0.25">
      <c r="J2281">
        <v>478</v>
      </c>
      <c r="K2281">
        <v>39</v>
      </c>
    </row>
    <row r="2282" spans="10:11" x14ac:dyDescent="0.25">
      <c r="J2282">
        <v>478</v>
      </c>
      <c r="K2282">
        <v>62</v>
      </c>
    </row>
    <row r="2283" spans="10:11" x14ac:dyDescent="0.25">
      <c r="J2283">
        <v>478</v>
      </c>
      <c r="K2283">
        <v>43</v>
      </c>
    </row>
    <row r="2284" spans="10:11" x14ac:dyDescent="0.25">
      <c r="J2284">
        <v>478</v>
      </c>
      <c r="K2284">
        <v>85</v>
      </c>
    </row>
    <row r="2285" spans="10:11" x14ac:dyDescent="0.25">
      <c r="J2285">
        <v>478</v>
      </c>
      <c r="K2285">
        <v>111</v>
      </c>
    </row>
    <row r="2286" spans="10:11" x14ac:dyDescent="0.25">
      <c r="J2286">
        <v>478</v>
      </c>
      <c r="K2286">
        <v>124</v>
      </c>
    </row>
    <row r="2287" spans="10:11" x14ac:dyDescent="0.25">
      <c r="J2287">
        <v>479</v>
      </c>
      <c r="K2287">
        <v>39</v>
      </c>
    </row>
    <row r="2288" spans="10:11" x14ac:dyDescent="0.25">
      <c r="J2288">
        <v>479</v>
      </c>
      <c r="K2288">
        <v>27</v>
      </c>
    </row>
    <row r="2289" spans="10:11" x14ac:dyDescent="0.25">
      <c r="J2289">
        <v>479</v>
      </c>
      <c r="K2289">
        <v>62</v>
      </c>
    </row>
    <row r="2290" spans="10:11" x14ac:dyDescent="0.25">
      <c r="J2290">
        <v>479</v>
      </c>
      <c r="K2290">
        <v>43</v>
      </c>
    </row>
    <row r="2291" spans="10:11" x14ac:dyDescent="0.25">
      <c r="J2291">
        <v>479</v>
      </c>
      <c r="K2291">
        <v>85</v>
      </c>
    </row>
    <row r="2292" spans="10:11" x14ac:dyDescent="0.25">
      <c r="J2292">
        <v>479</v>
      </c>
      <c r="K2292">
        <v>104</v>
      </c>
    </row>
    <row r="2293" spans="10:11" x14ac:dyDescent="0.25">
      <c r="J2293">
        <v>479</v>
      </c>
      <c r="K2293">
        <v>111</v>
      </c>
    </row>
    <row r="2294" spans="10:11" x14ac:dyDescent="0.25">
      <c r="J2294">
        <v>479</v>
      </c>
      <c r="K2294">
        <v>124</v>
      </c>
    </row>
    <row r="2295" spans="10:11" x14ac:dyDescent="0.25">
      <c r="J2295">
        <v>480</v>
      </c>
      <c r="K2295">
        <v>39</v>
      </c>
    </row>
    <row r="2296" spans="10:11" x14ac:dyDescent="0.25">
      <c r="J2296">
        <v>480</v>
      </c>
      <c r="K2296">
        <v>27</v>
      </c>
    </row>
    <row r="2297" spans="10:11" x14ac:dyDescent="0.25">
      <c r="J2297">
        <v>480</v>
      </c>
      <c r="K2297">
        <v>62</v>
      </c>
    </row>
    <row r="2298" spans="10:11" x14ac:dyDescent="0.25">
      <c r="J2298">
        <v>480</v>
      </c>
      <c r="K2298">
        <v>43</v>
      </c>
    </row>
    <row r="2299" spans="10:11" x14ac:dyDescent="0.25">
      <c r="J2299">
        <v>480</v>
      </c>
      <c r="K2299">
        <v>85</v>
      </c>
    </row>
    <row r="2300" spans="10:11" x14ac:dyDescent="0.25">
      <c r="J2300">
        <v>480</v>
      </c>
      <c r="K2300">
        <v>104</v>
      </c>
    </row>
    <row r="2301" spans="10:11" x14ac:dyDescent="0.25">
      <c r="J2301">
        <v>480</v>
      </c>
      <c r="K2301">
        <v>111</v>
      </c>
    </row>
    <row r="2302" spans="10:11" x14ac:dyDescent="0.25">
      <c r="J2302">
        <v>480</v>
      </c>
      <c r="K2302">
        <v>124</v>
      </c>
    </row>
    <row r="2303" spans="10:11" x14ac:dyDescent="0.25">
      <c r="J2303">
        <v>481</v>
      </c>
      <c r="K2303">
        <v>39</v>
      </c>
    </row>
    <row r="2304" spans="10:11" x14ac:dyDescent="0.25">
      <c r="J2304">
        <v>481</v>
      </c>
      <c r="K2304">
        <v>27</v>
      </c>
    </row>
    <row r="2305" spans="10:11" x14ac:dyDescent="0.25">
      <c r="J2305">
        <v>481</v>
      </c>
      <c r="K2305">
        <v>62</v>
      </c>
    </row>
    <row r="2306" spans="10:11" x14ac:dyDescent="0.25">
      <c r="J2306">
        <v>481</v>
      </c>
      <c r="K2306">
        <v>43</v>
      </c>
    </row>
    <row r="2307" spans="10:11" x14ac:dyDescent="0.25">
      <c r="J2307">
        <v>481</v>
      </c>
      <c r="K2307">
        <v>85</v>
      </c>
    </row>
    <row r="2308" spans="10:11" x14ac:dyDescent="0.25">
      <c r="J2308">
        <v>481</v>
      </c>
      <c r="K2308">
        <v>104</v>
      </c>
    </row>
    <row r="2309" spans="10:11" x14ac:dyDescent="0.25">
      <c r="J2309">
        <v>481</v>
      </c>
      <c r="K2309">
        <v>111</v>
      </c>
    </row>
    <row r="2310" spans="10:11" x14ac:dyDescent="0.25">
      <c r="J2310">
        <v>481</v>
      </c>
      <c r="K2310">
        <v>124</v>
      </c>
    </row>
    <row r="2311" spans="10:11" x14ac:dyDescent="0.25">
      <c r="J2311">
        <v>482</v>
      </c>
      <c r="K2311">
        <v>62</v>
      </c>
    </row>
    <row r="2312" spans="10:11" x14ac:dyDescent="0.25">
      <c r="J2312">
        <v>482</v>
      </c>
      <c r="K2312">
        <v>43</v>
      </c>
    </row>
    <row r="2313" spans="10:11" x14ac:dyDescent="0.25">
      <c r="J2313">
        <v>483</v>
      </c>
      <c r="K2313">
        <v>62</v>
      </c>
    </row>
    <row r="2314" spans="10:11" x14ac:dyDescent="0.25">
      <c r="J2314">
        <v>483</v>
      </c>
      <c r="K2314">
        <v>43</v>
      </c>
    </row>
    <row r="2315" spans="10:11" x14ac:dyDescent="0.25">
      <c r="J2315">
        <v>483</v>
      </c>
      <c r="K2315">
        <v>104</v>
      </c>
    </row>
    <row r="2316" spans="10:11" x14ac:dyDescent="0.25">
      <c r="J2316">
        <v>484</v>
      </c>
      <c r="K2316">
        <v>62</v>
      </c>
    </row>
    <row r="2317" spans="10:11" x14ac:dyDescent="0.25">
      <c r="J2317">
        <v>484</v>
      </c>
      <c r="K2317">
        <v>43</v>
      </c>
    </row>
    <row r="2318" spans="10:11" x14ac:dyDescent="0.25">
      <c r="J2318">
        <v>484</v>
      </c>
      <c r="K2318">
        <v>104</v>
      </c>
    </row>
    <row r="2319" spans="10:11" x14ac:dyDescent="0.25">
      <c r="J2319">
        <v>485</v>
      </c>
      <c r="K2319">
        <v>62</v>
      </c>
    </row>
    <row r="2320" spans="10:11" x14ac:dyDescent="0.25">
      <c r="J2320">
        <v>485</v>
      </c>
      <c r="K2320">
        <v>43</v>
      </c>
    </row>
    <row r="2321" spans="10:11" x14ac:dyDescent="0.25">
      <c r="J2321">
        <v>485</v>
      </c>
      <c r="K2321">
        <v>104</v>
      </c>
    </row>
    <row r="2322" spans="10:11" x14ac:dyDescent="0.25">
      <c r="J2322">
        <v>486</v>
      </c>
      <c r="K2322">
        <v>62</v>
      </c>
    </row>
    <row r="2323" spans="10:11" x14ac:dyDescent="0.25">
      <c r="J2323">
        <v>486</v>
      </c>
      <c r="K2323">
        <v>17</v>
      </c>
    </row>
    <row r="2324" spans="10:11" x14ac:dyDescent="0.25">
      <c r="J2324">
        <v>486</v>
      </c>
      <c r="K2324">
        <v>68</v>
      </c>
    </row>
    <row r="2325" spans="10:11" x14ac:dyDescent="0.25">
      <c r="J2325">
        <v>486</v>
      </c>
      <c r="K2325">
        <v>104</v>
      </c>
    </row>
    <row r="2326" spans="10:11" x14ac:dyDescent="0.25">
      <c r="J2326">
        <v>486</v>
      </c>
      <c r="K2326">
        <v>111</v>
      </c>
    </row>
    <row r="2327" spans="10:11" x14ac:dyDescent="0.25">
      <c r="J2327">
        <v>487</v>
      </c>
      <c r="K2327">
        <v>62</v>
      </c>
    </row>
    <row r="2328" spans="10:11" x14ac:dyDescent="0.25">
      <c r="J2328">
        <v>487</v>
      </c>
      <c r="K2328">
        <v>43</v>
      </c>
    </row>
    <row r="2329" spans="10:11" x14ac:dyDescent="0.25">
      <c r="J2329">
        <v>487</v>
      </c>
      <c r="K2329">
        <v>104</v>
      </c>
    </row>
    <row r="2330" spans="10:11" x14ac:dyDescent="0.25">
      <c r="J2330">
        <v>488</v>
      </c>
      <c r="K2330">
        <v>39</v>
      </c>
    </row>
    <row r="2331" spans="10:11" x14ac:dyDescent="0.25">
      <c r="J2331">
        <v>488</v>
      </c>
      <c r="K2331">
        <v>62</v>
      </c>
    </row>
    <row r="2332" spans="10:11" x14ac:dyDescent="0.25">
      <c r="J2332">
        <v>488</v>
      </c>
      <c r="K2332">
        <v>40</v>
      </c>
    </row>
    <row r="2333" spans="10:11" x14ac:dyDescent="0.25">
      <c r="J2333">
        <v>488</v>
      </c>
      <c r="K2333">
        <v>43</v>
      </c>
    </row>
    <row r="2334" spans="10:11" x14ac:dyDescent="0.25">
      <c r="J2334">
        <v>488</v>
      </c>
      <c r="K2334">
        <v>35</v>
      </c>
    </row>
    <row r="2335" spans="10:11" x14ac:dyDescent="0.25">
      <c r="J2335">
        <v>489</v>
      </c>
      <c r="K2335">
        <v>39</v>
      </c>
    </row>
    <row r="2336" spans="10:11" x14ac:dyDescent="0.25">
      <c r="J2336">
        <v>489</v>
      </c>
      <c r="K2336">
        <v>62</v>
      </c>
    </row>
    <row r="2337" spans="10:11" x14ac:dyDescent="0.25">
      <c r="J2337">
        <v>489</v>
      </c>
      <c r="K2337">
        <v>40</v>
      </c>
    </row>
    <row r="2338" spans="10:11" x14ac:dyDescent="0.25">
      <c r="J2338">
        <v>489</v>
      </c>
      <c r="K2338">
        <v>43</v>
      </c>
    </row>
    <row r="2339" spans="10:11" x14ac:dyDescent="0.25">
      <c r="J2339">
        <v>489</v>
      </c>
      <c r="K2339">
        <v>89</v>
      </c>
    </row>
    <row r="2340" spans="10:11" x14ac:dyDescent="0.25">
      <c r="J2340">
        <v>489</v>
      </c>
      <c r="K2340">
        <v>25</v>
      </c>
    </row>
    <row r="2341" spans="10:11" x14ac:dyDescent="0.25">
      <c r="J2341">
        <v>489</v>
      </c>
      <c r="K2341">
        <v>35</v>
      </c>
    </row>
    <row r="2342" spans="10:11" x14ac:dyDescent="0.25">
      <c r="J2342">
        <v>489</v>
      </c>
      <c r="K2342">
        <v>52</v>
      </c>
    </row>
    <row r="2343" spans="10:11" x14ac:dyDescent="0.25">
      <c r="J2343">
        <v>490</v>
      </c>
      <c r="K2343">
        <v>62</v>
      </c>
    </row>
    <row r="2344" spans="10:11" x14ac:dyDescent="0.25">
      <c r="J2344">
        <v>490</v>
      </c>
      <c r="K2344">
        <v>43</v>
      </c>
    </row>
    <row r="2345" spans="10:11" x14ac:dyDescent="0.25">
      <c r="J2345">
        <v>490</v>
      </c>
      <c r="K2345">
        <v>64</v>
      </c>
    </row>
    <row r="2346" spans="10:11" x14ac:dyDescent="0.25">
      <c r="J2346">
        <v>490</v>
      </c>
      <c r="K2346">
        <v>85</v>
      </c>
    </row>
    <row r="2347" spans="10:11" x14ac:dyDescent="0.25">
      <c r="J2347">
        <v>490</v>
      </c>
      <c r="K2347">
        <v>118</v>
      </c>
    </row>
    <row r="2348" spans="10:11" x14ac:dyDescent="0.25">
      <c r="J2348">
        <v>490</v>
      </c>
      <c r="K2348">
        <v>133</v>
      </c>
    </row>
    <row r="2349" spans="10:11" x14ac:dyDescent="0.25">
      <c r="J2349">
        <v>491</v>
      </c>
      <c r="K2349">
        <v>50</v>
      </c>
    </row>
    <row r="2350" spans="10:11" x14ac:dyDescent="0.25">
      <c r="J2350">
        <v>491</v>
      </c>
      <c r="K2350">
        <v>62</v>
      </c>
    </row>
    <row r="2351" spans="10:11" x14ac:dyDescent="0.25">
      <c r="J2351">
        <v>491</v>
      </c>
      <c r="K2351">
        <v>43</v>
      </c>
    </row>
    <row r="2352" spans="10:11" x14ac:dyDescent="0.25">
      <c r="J2352">
        <v>491</v>
      </c>
      <c r="K2352">
        <v>53</v>
      </c>
    </row>
    <row r="2353" spans="10:11" x14ac:dyDescent="0.25">
      <c r="J2353">
        <v>492</v>
      </c>
      <c r="K2353">
        <v>50</v>
      </c>
    </row>
    <row r="2354" spans="10:11" x14ac:dyDescent="0.25">
      <c r="J2354">
        <v>492</v>
      </c>
      <c r="K2354">
        <v>27</v>
      </c>
    </row>
    <row r="2355" spans="10:11" x14ac:dyDescent="0.25">
      <c r="J2355">
        <v>492</v>
      </c>
      <c r="K2355">
        <v>62</v>
      </c>
    </row>
    <row r="2356" spans="10:11" x14ac:dyDescent="0.25">
      <c r="J2356">
        <v>492</v>
      </c>
      <c r="K2356">
        <v>43</v>
      </c>
    </row>
    <row r="2357" spans="10:11" x14ac:dyDescent="0.25">
      <c r="J2357">
        <v>492</v>
      </c>
      <c r="K2357">
        <v>17</v>
      </c>
    </row>
    <row r="2358" spans="10:11" x14ac:dyDescent="0.25">
      <c r="J2358">
        <v>492</v>
      </c>
      <c r="K2358">
        <v>53</v>
      </c>
    </row>
    <row r="2359" spans="10:11" x14ac:dyDescent="0.25">
      <c r="J2359">
        <v>492</v>
      </c>
      <c r="K2359">
        <v>75</v>
      </c>
    </row>
    <row r="2360" spans="10:11" x14ac:dyDescent="0.25">
      <c r="J2360">
        <v>492</v>
      </c>
      <c r="K2360">
        <v>111</v>
      </c>
    </row>
    <row r="2361" spans="10:11" x14ac:dyDescent="0.25">
      <c r="J2361">
        <v>492</v>
      </c>
      <c r="K2361">
        <v>133</v>
      </c>
    </row>
    <row r="2362" spans="10:11" x14ac:dyDescent="0.25">
      <c r="J2362">
        <v>493</v>
      </c>
      <c r="K2362">
        <v>50</v>
      </c>
    </row>
    <row r="2363" spans="10:11" x14ac:dyDescent="0.25">
      <c r="J2363">
        <v>493</v>
      </c>
      <c r="K2363">
        <v>62</v>
      </c>
    </row>
    <row r="2364" spans="10:11" x14ac:dyDescent="0.25">
      <c r="J2364">
        <v>493</v>
      </c>
      <c r="K2364">
        <v>17</v>
      </c>
    </row>
    <row r="2365" spans="10:11" x14ac:dyDescent="0.25">
      <c r="J2365">
        <v>493</v>
      </c>
      <c r="K2365">
        <v>53</v>
      </c>
    </row>
    <row r="2366" spans="10:11" x14ac:dyDescent="0.25">
      <c r="J2366">
        <v>493</v>
      </c>
      <c r="K2366">
        <v>68</v>
      </c>
    </row>
    <row r="2367" spans="10:11" x14ac:dyDescent="0.25">
      <c r="J2367">
        <v>493</v>
      </c>
      <c r="K2367">
        <v>111</v>
      </c>
    </row>
    <row r="2368" spans="10:11" x14ac:dyDescent="0.25">
      <c r="J2368">
        <v>494</v>
      </c>
      <c r="K2368">
        <v>50</v>
      </c>
    </row>
    <row r="2369" spans="10:11" x14ac:dyDescent="0.25">
      <c r="J2369">
        <v>494</v>
      </c>
      <c r="K2369">
        <v>62</v>
      </c>
    </row>
    <row r="2370" spans="10:11" x14ac:dyDescent="0.25">
      <c r="J2370">
        <v>494</v>
      </c>
      <c r="K2370">
        <v>43</v>
      </c>
    </row>
    <row r="2371" spans="10:11" x14ac:dyDescent="0.25">
      <c r="J2371">
        <v>494</v>
      </c>
      <c r="K2371">
        <v>53</v>
      </c>
    </row>
    <row r="2372" spans="10:11" x14ac:dyDescent="0.25">
      <c r="J2372">
        <v>495</v>
      </c>
      <c r="K2372">
        <v>62</v>
      </c>
    </row>
    <row r="2373" spans="10:11" x14ac:dyDescent="0.25">
      <c r="J2373">
        <v>495</v>
      </c>
      <c r="K2373">
        <v>17</v>
      </c>
    </row>
    <row r="2374" spans="10:11" x14ac:dyDescent="0.25">
      <c r="J2374">
        <v>495</v>
      </c>
      <c r="K2374">
        <v>68</v>
      </c>
    </row>
    <row r="2375" spans="10:11" x14ac:dyDescent="0.25">
      <c r="J2375">
        <v>495</v>
      </c>
      <c r="K2375">
        <v>104</v>
      </c>
    </row>
    <row r="2376" spans="10:11" x14ac:dyDescent="0.25">
      <c r="J2376">
        <v>495</v>
      </c>
      <c r="K2376">
        <v>111</v>
      </c>
    </row>
    <row r="2377" spans="10:11" x14ac:dyDescent="0.25">
      <c r="J2377">
        <v>496</v>
      </c>
      <c r="K2377">
        <v>43</v>
      </c>
    </row>
    <row r="2378" spans="10:11" x14ac:dyDescent="0.25">
      <c r="J2378">
        <v>497</v>
      </c>
      <c r="K2378">
        <v>43</v>
      </c>
    </row>
    <row r="2379" spans="10:11" x14ac:dyDescent="0.25">
      <c r="J2379">
        <v>498</v>
      </c>
      <c r="K2379">
        <v>17</v>
      </c>
    </row>
    <row r="2380" spans="10:11" x14ac:dyDescent="0.25">
      <c r="J2380">
        <v>498</v>
      </c>
      <c r="K2380">
        <v>68</v>
      </c>
    </row>
    <row r="2381" spans="10:11" x14ac:dyDescent="0.25">
      <c r="J2381">
        <v>498</v>
      </c>
      <c r="K2381">
        <v>111</v>
      </c>
    </row>
    <row r="2382" spans="10:11" x14ac:dyDescent="0.25">
      <c r="J2382">
        <v>499</v>
      </c>
      <c r="K2382">
        <v>43</v>
      </c>
    </row>
    <row r="2383" spans="10:11" x14ac:dyDescent="0.25">
      <c r="J2383">
        <v>499</v>
      </c>
      <c r="K2383">
        <v>64</v>
      </c>
    </row>
    <row r="2384" spans="10:11" x14ac:dyDescent="0.25">
      <c r="J2384">
        <v>499</v>
      </c>
      <c r="K2384">
        <v>85</v>
      </c>
    </row>
    <row r="2385" spans="10:11" x14ac:dyDescent="0.25">
      <c r="J2385">
        <v>499</v>
      </c>
      <c r="K2385">
        <v>118</v>
      </c>
    </row>
    <row r="2386" spans="10:11" x14ac:dyDescent="0.25">
      <c r="J2386">
        <v>499</v>
      </c>
      <c r="K2386">
        <v>133</v>
      </c>
    </row>
    <row r="2387" spans="10:11" x14ac:dyDescent="0.25">
      <c r="J2387">
        <v>500</v>
      </c>
      <c r="K2387">
        <v>43</v>
      </c>
    </row>
    <row r="2388" spans="10:11" x14ac:dyDescent="0.25">
      <c r="J2388">
        <v>500</v>
      </c>
      <c r="K2388">
        <v>64</v>
      </c>
    </row>
    <row r="2389" spans="10:11" x14ac:dyDescent="0.25">
      <c r="J2389">
        <v>500</v>
      </c>
      <c r="K2389">
        <v>85</v>
      </c>
    </row>
    <row r="2390" spans="10:11" x14ac:dyDescent="0.25">
      <c r="J2390">
        <v>500</v>
      </c>
      <c r="K2390">
        <v>118</v>
      </c>
    </row>
    <row r="2391" spans="10:11" x14ac:dyDescent="0.25">
      <c r="J2391">
        <v>500</v>
      </c>
      <c r="K2391">
        <v>133</v>
      </c>
    </row>
    <row r="2392" spans="10:11" x14ac:dyDescent="0.25">
      <c r="J2392">
        <v>501</v>
      </c>
      <c r="K2392">
        <v>43</v>
      </c>
    </row>
    <row r="2393" spans="10:11" x14ac:dyDescent="0.25">
      <c r="J2393">
        <v>501</v>
      </c>
      <c r="K2393">
        <v>64</v>
      </c>
    </row>
    <row r="2394" spans="10:11" x14ac:dyDescent="0.25">
      <c r="J2394">
        <v>501</v>
      </c>
      <c r="K2394">
        <v>85</v>
      </c>
    </row>
    <row r="2395" spans="10:11" x14ac:dyDescent="0.25">
      <c r="J2395">
        <v>501</v>
      </c>
      <c r="K2395">
        <v>118</v>
      </c>
    </row>
    <row r="2396" spans="10:11" x14ac:dyDescent="0.25">
      <c r="J2396">
        <v>501</v>
      </c>
      <c r="K2396">
        <v>133</v>
      </c>
    </row>
    <row r="2397" spans="10:11" x14ac:dyDescent="0.25">
      <c r="J2397">
        <v>502</v>
      </c>
      <c r="K2397">
        <v>43</v>
      </c>
    </row>
    <row r="2398" spans="10:11" x14ac:dyDescent="0.25">
      <c r="J2398">
        <v>503</v>
      </c>
      <c r="K2398">
        <v>43</v>
      </c>
    </row>
    <row r="2399" spans="10:11" x14ac:dyDescent="0.25">
      <c r="J2399">
        <v>504</v>
      </c>
      <c r="K2399">
        <v>43</v>
      </c>
    </row>
    <row r="2400" spans="10:11" x14ac:dyDescent="0.25">
      <c r="J2400">
        <v>505</v>
      </c>
      <c r="K2400">
        <v>43</v>
      </c>
    </row>
    <row r="2401" spans="10:11" x14ac:dyDescent="0.25">
      <c r="J2401">
        <v>506</v>
      </c>
      <c r="K2401">
        <v>43</v>
      </c>
    </row>
    <row r="2402" spans="10:11" x14ac:dyDescent="0.25">
      <c r="J2402">
        <v>507</v>
      </c>
      <c r="K2402">
        <v>43</v>
      </c>
    </row>
    <row r="2403" spans="10:11" x14ac:dyDescent="0.25">
      <c r="J2403">
        <v>508</v>
      </c>
      <c r="K2403">
        <v>43</v>
      </c>
    </row>
    <row r="2404" spans="10:11" x14ac:dyDescent="0.25">
      <c r="J2404">
        <v>508</v>
      </c>
      <c r="K2404">
        <v>15</v>
      </c>
    </row>
    <row r="2405" spans="10:11" x14ac:dyDescent="0.25">
      <c r="J2405">
        <v>508</v>
      </c>
      <c r="K2405">
        <v>79</v>
      </c>
    </row>
    <row r="2406" spans="10:11" x14ac:dyDescent="0.25">
      <c r="J2406">
        <v>509</v>
      </c>
      <c r="K2406">
        <v>43</v>
      </c>
    </row>
    <row r="2407" spans="10:11" x14ac:dyDescent="0.25">
      <c r="J2407">
        <v>509</v>
      </c>
      <c r="K2407">
        <v>15</v>
      </c>
    </row>
    <row r="2408" spans="10:11" x14ac:dyDescent="0.25">
      <c r="J2408">
        <v>509</v>
      </c>
      <c r="K2408">
        <v>79</v>
      </c>
    </row>
    <row r="2409" spans="10:11" x14ac:dyDescent="0.25">
      <c r="J2409">
        <v>510</v>
      </c>
      <c r="K2409">
        <v>43</v>
      </c>
    </row>
    <row r="2410" spans="10:11" x14ac:dyDescent="0.25">
      <c r="J2410">
        <v>511</v>
      </c>
      <c r="K2410">
        <v>43</v>
      </c>
    </row>
    <row r="2411" spans="10:11" x14ac:dyDescent="0.25">
      <c r="J2411">
        <v>512</v>
      </c>
      <c r="K2411">
        <v>43</v>
      </c>
    </row>
    <row r="2412" spans="10:11" x14ac:dyDescent="0.25">
      <c r="J2412">
        <v>513</v>
      </c>
      <c r="K2412">
        <v>43</v>
      </c>
    </row>
    <row r="2413" spans="10:11" x14ac:dyDescent="0.25">
      <c r="J2413">
        <v>514</v>
      </c>
      <c r="K2413">
        <v>50</v>
      </c>
    </row>
    <row r="2414" spans="10:11" x14ac:dyDescent="0.25">
      <c r="J2414">
        <v>514</v>
      </c>
      <c r="K2414">
        <v>43</v>
      </c>
    </row>
    <row r="2415" spans="10:11" x14ac:dyDescent="0.25">
      <c r="J2415">
        <v>514</v>
      </c>
      <c r="K2415">
        <v>85</v>
      </c>
    </row>
    <row r="2416" spans="10:11" x14ac:dyDescent="0.25">
      <c r="J2416">
        <v>514</v>
      </c>
      <c r="K2416">
        <v>133</v>
      </c>
    </row>
    <row r="2417" spans="10:11" x14ac:dyDescent="0.25">
      <c r="J2417">
        <v>515</v>
      </c>
      <c r="K2417">
        <v>50</v>
      </c>
    </row>
    <row r="2418" spans="10:11" x14ac:dyDescent="0.25">
      <c r="J2418">
        <v>515</v>
      </c>
      <c r="K2418">
        <v>43</v>
      </c>
    </row>
    <row r="2419" spans="10:11" x14ac:dyDescent="0.25">
      <c r="J2419">
        <v>515</v>
      </c>
      <c r="K2419">
        <v>85</v>
      </c>
    </row>
    <row r="2420" spans="10:11" x14ac:dyDescent="0.25">
      <c r="J2420">
        <v>515</v>
      </c>
      <c r="K2420">
        <v>133</v>
      </c>
    </row>
    <row r="2421" spans="10:11" x14ac:dyDescent="0.25">
      <c r="J2421">
        <v>516</v>
      </c>
      <c r="K2421">
        <v>43</v>
      </c>
    </row>
    <row r="2422" spans="10:11" x14ac:dyDescent="0.25">
      <c r="J2422">
        <v>516</v>
      </c>
      <c r="K2422">
        <v>123</v>
      </c>
    </row>
    <row r="2423" spans="10:11" x14ac:dyDescent="0.25">
      <c r="J2423">
        <v>517</v>
      </c>
      <c r="K2423">
        <v>43</v>
      </c>
    </row>
    <row r="2424" spans="10:11" x14ac:dyDescent="0.25">
      <c r="J2424">
        <v>517</v>
      </c>
      <c r="K2424">
        <v>123</v>
      </c>
    </row>
    <row r="2425" spans="10:11" x14ac:dyDescent="0.25">
      <c r="J2425">
        <v>518</v>
      </c>
      <c r="K2425">
        <v>50</v>
      </c>
    </row>
    <row r="2426" spans="10:11" x14ac:dyDescent="0.25">
      <c r="J2426">
        <v>518</v>
      </c>
      <c r="K2426">
        <v>27</v>
      </c>
    </row>
    <row r="2427" spans="10:11" x14ac:dyDescent="0.25">
      <c r="J2427">
        <v>518</v>
      </c>
      <c r="K2427">
        <v>43</v>
      </c>
    </row>
    <row r="2428" spans="10:11" x14ac:dyDescent="0.25">
      <c r="J2428">
        <v>518</v>
      </c>
      <c r="K2428">
        <v>17</v>
      </c>
    </row>
    <row r="2429" spans="10:11" x14ac:dyDescent="0.25">
      <c r="J2429">
        <v>518</v>
      </c>
      <c r="K2429">
        <v>53</v>
      </c>
    </row>
    <row r="2430" spans="10:11" x14ac:dyDescent="0.25">
      <c r="J2430">
        <v>519</v>
      </c>
      <c r="K2430">
        <v>50</v>
      </c>
    </row>
    <row r="2431" spans="10:11" x14ac:dyDescent="0.25">
      <c r="J2431">
        <v>519</v>
      </c>
      <c r="K2431">
        <v>27</v>
      </c>
    </row>
    <row r="2432" spans="10:11" x14ac:dyDescent="0.25">
      <c r="J2432">
        <v>519</v>
      </c>
      <c r="K2432">
        <v>43</v>
      </c>
    </row>
    <row r="2433" spans="10:11" x14ac:dyDescent="0.25">
      <c r="J2433">
        <v>519</v>
      </c>
      <c r="K2433">
        <v>17</v>
      </c>
    </row>
    <row r="2434" spans="10:11" x14ac:dyDescent="0.25">
      <c r="J2434">
        <v>519</v>
      </c>
      <c r="K2434">
        <v>53</v>
      </c>
    </row>
    <row r="2435" spans="10:11" x14ac:dyDescent="0.25">
      <c r="J2435">
        <v>520</v>
      </c>
      <c r="K2435">
        <v>27</v>
      </c>
    </row>
    <row r="2436" spans="10:11" x14ac:dyDescent="0.25">
      <c r="J2436">
        <v>520</v>
      </c>
      <c r="K2436">
        <v>43</v>
      </c>
    </row>
    <row r="2437" spans="10:11" x14ac:dyDescent="0.25">
      <c r="J2437">
        <v>520</v>
      </c>
      <c r="K2437">
        <v>17</v>
      </c>
    </row>
    <row r="2438" spans="10:11" x14ac:dyDescent="0.25">
      <c r="J2438">
        <v>520</v>
      </c>
      <c r="K2438">
        <v>58</v>
      </c>
    </row>
    <row r="2439" spans="10:11" x14ac:dyDescent="0.25">
      <c r="J2439">
        <v>520</v>
      </c>
      <c r="K2439">
        <v>111</v>
      </c>
    </row>
    <row r="2440" spans="10:11" x14ac:dyDescent="0.25">
      <c r="J2440">
        <v>521</v>
      </c>
      <c r="K2440">
        <v>27</v>
      </c>
    </row>
    <row r="2441" spans="10:11" x14ac:dyDescent="0.25">
      <c r="J2441">
        <v>521</v>
      </c>
      <c r="K2441">
        <v>43</v>
      </c>
    </row>
    <row r="2442" spans="10:11" x14ac:dyDescent="0.25">
      <c r="J2442">
        <v>521</v>
      </c>
      <c r="K2442">
        <v>17</v>
      </c>
    </row>
    <row r="2443" spans="10:11" x14ac:dyDescent="0.25">
      <c r="J2443">
        <v>521</v>
      </c>
      <c r="K2443">
        <v>58</v>
      </c>
    </row>
    <row r="2444" spans="10:11" x14ac:dyDescent="0.25">
      <c r="J2444">
        <v>521</v>
      </c>
      <c r="K2444">
        <v>111</v>
      </c>
    </row>
    <row r="2445" spans="10:11" x14ac:dyDescent="0.25">
      <c r="J2445">
        <v>522</v>
      </c>
      <c r="K2445">
        <v>17</v>
      </c>
    </row>
    <row r="2446" spans="10:11" x14ac:dyDescent="0.25">
      <c r="J2446">
        <v>522</v>
      </c>
      <c r="K2446">
        <v>68</v>
      </c>
    </row>
    <row r="2447" spans="10:11" x14ac:dyDescent="0.25">
      <c r="J2447">
        <v>522</v>
      </c>
      <c r="K2447">
        <v>93</v>
      </c>
    </row>
    <row r="2448" spans="10:11" x14ac:dyDescent="0.25">
      <c r="J2448">
        <v>522</v>
      </c>
      <c r="K2448">
        <v>111</v>
      </c>
    </row>
    <row r="2449" spans="10:11" x14ac:dyDescent="0.25">
      <c r="J2449">
        <v>522</v>
      </c>
      <c r="K2449">
        <v>119</v>
      </c>
    </row>
    <row r="2450" spans="10:11" x14ac:dyDescent="0.25">
      <c r="J2450">
        <v>523</v>
      </c>
      <c r="K2450">
        <v>17</v>
      </c>
    </row>
    <row r="2451" spans="10:11" x14ac:dyDescent="0.25">
      <c r="J2451">
        <v>523</v>
      </c>
      <c r="K2451">
        <v>68</v>
      </c>
    </row>
    <row r="2452" spans="10:11" x14ac:dyDescent="0.25">
      <c r="J2452">
        <v>523</v>
      </c>
      <c r="K2452">
        <v>93</v>
      </c>
    </row>
    <row r="2453" spans="10:11" x14ac:dyDescent="0.25">
      <c r="J2453">
        <v>523</v>
      </c>
      <c r="K2453">
        <v>111</v>
      </c>
    </row>
    <row r="2454" spans="10:11" x14ac:dyDescent="0.25">
      <c r="J2454">
        <v>523</v>
      </c>
      <c r="K2454">
        <v>119</v>
      </c>
    </row>
    <row r="2455" spans="10:11" x14ac:dyDescent="0.25">
      <c r="J2455">
        <v>524</v>
      </c>
      <c r="K2455">
        <v>153</v>
      </c>
    </row>
    <row r="2456" spans="10:11" x14ac:dyDescent="0.25">
      <c r="J2456">
        <v>524</v>
      </c>
      <c r="K2456">
        <v>43</v>
      </c>
    </row>
    <row r="2457" spans="10:11" x14ac:dyDescent="0.25">
      <c r="J2457">
        <v>524</v>
      </c>
      <c r="K2457">
        <v>91</v>
      </c>
    </row>
    <row r="2458" spans="10:11" x14ac:dyDescent="0.25">
      <c r="J2458">
        <v>524</v>
      </c>
      <c r="K2458">
        <v>115</v>
      </c>
    </row>
    <row r="2459" spans="10:11" x14ac:dyDescent="0.25">
      <c r="J2459">
        <v>525</v>
      </c>
      <c r="K2459">
        <v>153</v>
      </c>
    </row>
    <row r="2460" spans="10:11" x14ac:dyDescent="0.25">
      <c r="J2460">
        <v>525</v>
      </c>
      <c r="K2460">
        <v>43</v>
      </c>
    </row>
    <row r="2461" spans="10:11" x14ac:dyDescent="0.25">
      <c r="J2461">
        <v>525</v>
      </c>
      <c r="K2461">
        <v>91</v>
      </c>
    </row>
    <row r="2462" spans="10:11" x14ac:dyDescent="0.25">
      <c r="J2462">
        <v>525</v>
      </c>
      <c r="K2462">
        <v>115</v>
      </c>
    </row>
    <row r="2463" spans="10:11" x14ac:dyDescent="0.25">
      <c r="J2463">
        <v>526</v>
      </c>
      <c r="K2463">
        <v>153</v>
      </c>
    </row>
    <row r="2464" spans="10:11" x14ac:dyDescent="0.25">
      <c r="J2464">
        <v>526</v>
      </c>
      <c r="K2464">
        <v>43</v>
      </c>
    </row>
    <row r="2465" spans="10:11" x14ac:dyDescent="0.25">
      <c r="J2465">
        <v>526</v>
      </c>
      <c r="K2465">
        <v>91</v>
      </c>
    </row>
    <row r="2466" spans="10:11" x14ac:dyDescent="0.25">
      <c r="J2466">
        <v>526</v>
      </c>
      <c r="K2466">
        <v>115</v>
      </c>
    </row>
    <row r="2467" spans="10:11" x14ac:dyDescent="0.25">
      <c r="J2467">
        <v>527</v>
      </c>
      <c r="K2467">
        <v>120</v>
      </c>
    </row>
    <row r="2468" spans="10:11" x14ac:dyDescent="0.25">
      <c r="J2468">
        <v>527</v>
      </c>
      <c r="K2468">
        <v>91</v>
      </c>
    </row>
    <row r="2469" spans="10:11" x14ac:dyDescent="0.25">
      <c r="J2469">
        <v>527</v>
      </c>
      <c r="K2469">
        <v>37</v>
      </c>
    </row>
    <row r="2470" spans="10:11" x14ac:dyDescent="0.25">
      <c r="J2470">
        <v>528</v>
      </c>
      <c r="K2470">
        <v>120</v>
      </c>
    </row>
    <row r="2471" spans="10:11" x14ac:dyDescent="0.25">
      <c r="J2471">
        <v>528</v>
      </c>
      <c r="K2471">
        <v>91</v>
      </c>
    </row>
    <row r="2472" spans="10:11" x14ac:dyDescent="0.25">
      <c r="J2472">
        <v>528</v>
      </c>
      <c r="K2472">
        <v>37</v>
      </c>
    </row>
    <row r="2473" spans="10:11" x14ac:dyDescent="0.25">
      <c r="J2473">
        <v>529</v>
      </c>
      <c r="K2473">
        <v>120</v>
      </c>
    </row>
    <row r="2474" spans="10:11" x14ac:dyDescent="0.25">
      <c r="J2474">
        <v>529</v>
      </c>
      <c r="K2474">
        <v>91</v>
      </c>
    </row>
    <row r="2475" spans="10:11" x14ac:dyDescent="0.25">
      <c r="J2475">
        <v>529</v>
      </c>
      <c r="K2475">
        <v>37</v>
      </c>
    </row>
    <row r="2476" spans="10:11" x14ac:dyDescent="0.25">
      <c r="J2476">
        <v>530</v>
      </c>
      <c r="K2476">
        <v>146</v>
      </c>
    </row>
    <row r="2477" spans="10:11" x14ac:dyDescent="0.25">
      <c r="J2477">
        <v>530</v>
      </c>
      <c r="K2477">
        <v>120</v>
      </c>
    </row>
    <row r="2478" spans="10:11" x14ac:dyDescent="0.25">
      <c r="J2478">
        <v>530</v>
      </c>
      <c r="K2478">
        <v>37</v>
      </c>
    </row>
    <row r="2479" spans="10:11" x14ac:dyDescent="0.25">
      <c r="J2479">
        <v>531</v>
      </c>
      <c r="K2479">
        <v>146</v>
      </c>
    </row>
    <row r="2480" spans="10:11" x14ac:dyDescent="0.25">
      <c r="J2480">
        <v>531</v>
      </c>
      <c r="K2480">
        <v>120</v>
      </c>
    </row>
    <row r="2481" spans="10:11" x14ac:dyDescent="0.25">
      <c r="J2481">
        <v>531</v>
      </c>
      <c r="K2481">
        <v>37</v>
      </c>
    </row>
    <row r="2482" spans="10:11" x14ac:dyDescent="0.25">
      <c r="J2482">
        <v>532</v>
      </c>
      <c r="K2482">
        <v>146</v>
      </c>
    </row>
    <row r="2483" spans="10:11" x14ac:dyDescent="0.25">
      <c r="J2483">
        <v>532</v>
      </c>
      <c r="K2483">
        <v>120</v>
      </c>
    </row>
    <row r="2484" spans="10:11" x14ac:dyDescent="0.25">
      <c r="J2484">
        <v>532</v>
      </c>
      <c r="K2484">
        <v>37</v>
      </c>
    </row>
    <row r="2485" spans="10:11" x14ac:dyDescent="0.25">
      <c r="J2485">
        <v>533</v>
      </c>
      <c r="K2485">
        <v>146</v>
      </c>
    </row>
    <row r="2486" spans="10:11" x14ac:dyDescent="0.25">
      <c r="J2486">
        <v>533</v>
      </c>
      <c r="K2486">
        <v>120</v>
      </c>
    </row>
    <row r="2487" spans="10:11" x14ac:dyDescent="0.25">
      <c r="J2487">
        <v>533</v>
      </c>
      <c r="K2487">
        <v>37</v>
      </c>
    </row>
    <row r="2488" spans="10:11" x14ac:dyDescent="0.25">
      <c r="J2488">
        <v>534</v>
      </c>
      <c r="K2488">
        <v>146</v>
      </c>
    </row>
    <row r="2489" spans="10:11" x14ac:dyDescent="0.25">
      <c r="J2489">
        <v>534</v>
      </c>
      <c r="K2489">
        <v>120</v>
      </c>
    </row>
    <row r="2490" spans="10:11" x14ac:dyDescent="0.25">
      <c r="J2490">
        <v>534</v>
      </c>
      <c r="K2490">
        <v>37</v>
      </c>
    </row>
    <row r="2491" spans="10:11" x14ac:dyDescent="0.25">
      <c r="J2491">
        <v>535</v>
      </c>
      <c r="K2491">
        <v>146</v>
      </c>
    </row>
    <row r="2492" spans="10:11" x14ac:dyDescent="0.25">
      <c r="J2492">
        <v>535</v>
      </c>
      <c r="K2492">
        <v>120</v>
      </c>
    </row>
    <row r="2493" spans="10:11" x14ac:dyDescent="0.25">
      <c r="J2493">
        <v>535</v>
      </c>
      <c r="K2493">
        <v>37</v>
      </c>
    </row>
    <row r="2494" spans="10:11" x14ac:dyDescent="0.25">
      <c r="J2494">
        <v>536</v>
      </c>
      <c r="K2494">
        <v>146</v>
      </c>
    </row>
    <row r="2495" spans="10:11" x14ac:dyDescent="0.25">
      <c r="J2495">
        <v>536</v>
      </c>
      <c r="K2495">
        <v>120</v>
      </c>
    </row>
    <row r="2496" spans="10:11" x14ac:dyDescent="0.25">
      <c r="J2496">
        <v>536</v>
      </c>
      <c r="K2496">
        <v>37</v>
      </c>
    </row>
    <row r="2497" spans="10:11" x14ac:dyDescent="0.25">
      <c r="J2497">
        <v>537</v>
      </c>
      <c r="K2497">
        <v>146</v>
      </c>
    </row>
    <row r="2498" spans="10:11" x14ac:dyDescent="0.25">
      <c r="J2498">
        <v>537</v>
      </c>
      <c r="K2498">
        <v>120</v>
      </c>
    </row>
    <row r="2499" spans="10:11" x14ac:dyDescent="0.25">
      <c r="J2499">
        <v>537</v>
      </c>
      <c r="K2499">
        <v>37</v>
      </c>
    </row>
    <row r="2500" spans="10:11" x14ac:dyDescent="0.25">
      <c r="J2500">
        <v>538</v>
      </c>
      <c r="K2500">
        <v>146</v>
      </c>
    </row>
    <row r="2501" spans="10:11" x14ac:dyDescent="0.25">
      <c r="J2501">
        <v>538</v>
      </c>
      <c r="K2501">
        <v>120</v>
      </c>
    </row>
    <row r="2502" spans="10:11" x14ac:dyDescent="0.25">
      <c r="J2502">
        <v>538</v>
      </c>
      <c r="K2502">
        <v>37</v>
      </c>
    </row>
    <row r="2503" spans="10:11" x14ac:dyDescent="0.25">
      <c r="J2503">
        <v>539</v>
      </c>
      <c r="K2503">
        <v>146</v>
      </c>
    </row>
    <row r="2504" spans="10:11" x14ac:dyDescent="0.25">
      <c r="J2504">
        <v>539</v>
      </c>
      <c r="K2504">
        <v>120</v>
      </c>
    </row>
    <row r="2505" spans="10:11" x14ac:dyDescent="0.25">
      <c r="J2505">
        <v>539</v>
      </c>
      <c r="K2505">
        <v>37</v>
      </c>
    </row>
    <row r="2506" spans="10:11" x14ac:dyDescent="0.25">
      <c r="J2506">
        <v>540</v>
      </c>
      <c r="K2506">
        <v>146</v>
      </c>
    </row>
    <row r="2507" spans="10:11" x14ac:dyDescent="0.25">
      <c r="J2507">
        <v>540</v>
      </c>
      <c r="K2507">
        <v>120</v>
      </c>
    </row>
    <row r="2508" spans="10:11" x14ac:dyDescent="0.25">
      <c r="J2508">
        <v>540</v>
      </c>
      <c r="K2508">
        <v>37</v>
      </c>
    </row>
    <row r="2509" spans="10:11" x14ac:dyDescent="0.25">
      <c r="J2509">
        <v>541</v>
      </c>
      <c r="K2509">
        <v>146</v>
      </c>
    </row>
    <row r="2510" spans="10:11" x14ac:dyDescent="0.25">
      <c r="J2510">
        <v>541</v>
      </c>
      <c r="K2510">
        <v>120</v>
      </c>
    </row>
    <row r="2511" spans="10:11" x14ac:dyDescent="0.25">
      <c r="J2511">
        <v>541</v>
      </c>
      <c r="K2511">
        <v>37</v>
      </c>
    </row>
    <row r="2512" spans="10:11" x14ac:dyDescent="0.25">
      <c r="J2512">
        <v>542</v>
      </c>
      <c r="K2512">
        <v>120</v>
      </c>
    </row>
    <row r="2513" spans="10:11" x14ac:dyDescent="0.25">
      <c r="J2513">
        <v>542</v>
      </c>
      <c r="K2513">
        <v>37</v>
      </c>
    </row>
    <row r="2514" spans="10:11" x14ac:dyDescent="0.25">
      <c r="J2514">
        <v>543</v>
      </c>
      <c r="K2514">
        <v>120</v>
      </c>
    </row>
    <row r="2515" spans="10:11" x14ac:dyDescent="0.25">
      <c r="J2515">
        <v>543</v>
      </c>
      <c r="K2515">
        <v>37</v>
      </c>
    </row>
    <row r="2516" spans="10:11" x14ac:dyDescent="0.25">
      <c r="J2516">
        <v>544</v>
      </c>
      <c r="K2516">
        <v>120</v>
      </c>
    </row>
    <row r="2517" spans="10:11" x14ac:dyDescent="0.25">
      <c r="J2517">
        <v>544</v>
      </c>
      <c r="K2517">
        <v>37</v>
      </c>
    </row>
    <row r="2518" spans="10:11" x14ac:dyDescent="0.25">
      <c r="J2518">
        <v>545</v>
      </c>
      <c r="K2518">
        <v>120</v>
      </c>
    </row>
    <row r="2519" spans="10:11" x14ac:dyDescent="0.25">
      <c r="J2519">
        <v>545</v>
      </c>
      <c r="K2519">
        <v>37</v>
      </c>
    </row>
    <row r="2520" spans="10:11" x14ac:dyDescent="0.25">
      <c r="J2520">
        <v>546</v>
      </c>
      <c r="K2520">
        <v>120</v>
      </c>
    </row>
    <row r="2521" spans="10:11" x14ac:dyDescent="0.25">
      <c r="J2521">
        <v>546</v>
      </c>
      <c r="K2521">
        <v>37</v>
      </c>
    </row>
    <row r="2522" spans="10:11" x14ac:dyDescent="0.25">
      <c r="J2522">
        <v>547</v>
      </c>
      <c r="K2522">
        <v>120</v>
      </c>
    </row>
    <row r="2523" spans="10:11" x14ac:dyDescent="0.25">
      <c r="J2523">
        <v>547</v>
      </c>
      <c r="K2523">
        <v>37</v>
      </c>
    </row>
    <row r="2524" spans="10:11" x14ac:dyDescent="0.25">
      <c r="J2524">
        <v>548</v>
      </c>
      <c r="K2524">
        <v>45</v>
      </c>
    </row>
    <row r="2525" spans="10:11" x14ac:dyDescent="0.25">
      <c r="J2525">
        <v>548</v>
      </c>
      <c r="K2525">
        <v>98</v>
      </c>
    </row>
    <row r="2526" spans="10:11" x14ac:dyDescent="0.25">
      <c r="J2526">
        <v>548</v>
      </c>
      <c r="K2526">
        <v>150</v>
      </c>
    </row>
    <row r="2527" spans="10:11" x14ac:dyDescent="0.25">
      <c r="J2527">
        <v>549</v>
      </c>
      <c r="K2527">
        <v>45</v>
      </c>
    </row>
    <row r="2528" spans="10:11" x14ac:dyDescent="0.25">
      <c r="J2528">
        <v>549</v>
      </c>
      <c r="K2528">
        <v>98</v>
      </c>
    </row>
    <row r="2529" spans="10:11" x14ac:dyDescent="0.25">
      <c r="J2529">
        <v>549</v>
      </c>
      <c r="K2529">
        <v>150</v>
      </c>
    </row>
    <row r="2530" spans="10:11" x14ac:dyDescent="0.25">
      <c r="J2530">
        <v>550</v>
      </c>
      <c r="K2530">
        <v>45</v>
      </c>
    </row>
    <row r="2531" spans="10:11" x14ac:dyDescent="0.25">
      <c r="J2531">
        <v>550</v>
      </c>
      <c r="K2531">
        <v>98</v>
      </c>
    </row>
    <row r="2532" spans="10:11" x14ac:dyDescent="0.25">
      <c r="J2532">
        <v>550</v>
      </c>
      <c r="K2532">
        <v>150</v>
      </c>
    </row>
    <row r="2533" spans="10:11" x14ac:dyDescent="0.25">
      <c r="J2533">
        <v>551</v>
      </c>
      <c r="K2533">
        <v>45</v>
      </c>
    </row>
    <row r="2534" spans="10:11" x14ac:dyDescent="0.25">
      <c r="J2534">
        <v>551</v>
      </c>
      <c r="K2534">
        <v>102</v>
      </c>
    </row>
    <row r="2535" spans="10:11" x14ac:dyDescent="0.25">
      <c r="J2535">
        <v>551</v>
      </c>
      <c r="K2535">
        <v>103</v>
      </c>
    </row>
    <row r="2536" spans="10:11" x14ac:dyDescent="0.25">
      <c r="J2536">
        <v>551</v>
      </c>
      <c r="K2536">
        <v>104</v>
      </c>
    </row>
    <row r="2537" spans="10:11" x14ac:dyDescent="0.25">
      <c r="J2537">
        <v>551</v>
      </c>
      <c r="K2537">
        <v>150</v>
      </c>
    </row>
    <row r="2538" spans="10:11" x14ac:dyDescent="0.25">
      <c r="J2538">
        <v>552</v>
      </c>
      <c r="K2538">
        <v>45</v>
      </c>
    </row>
    <row r="2539" spans="10:11" x14ac:dyDescent="0.25">
      <c r="J2539">
        <v>552</v>
      </c>
      <c r="K2539">
        <v>102</v>
      </c>
    </row>
    <row r="2540" spans="10:11" x14ac:dyDescent="0.25">
      <c r="J2540">
        <v>552</v>
      </c>
      <c r="K2540">
        <v>103</v>
      </c>
    </row>
    <row r="2541" spans="10:11" x14ac:dyDescent="0.25">
      <c r="J2541">
        <v>552</v>
      </c>
      <c r="K2541">
        <v>104</v>
      </c>
    </row>
    <row r="2542" spans="10:11" x14ac:dyDescent="0.25">
      <c r="J2542">
        <v>552</v>
      </c>
      <c r="K2542">
        <v>150</v>
      </c>
    </row>
    <row r="2543" spans="10:11" x14ac:dyDescent="0.25">
      <c r="J2543">
        <v>553</v>
      </c>
      <c r="K2543">
        <v>45</v>
      </c>
    </row>
    <row r="2544" spans="10:11" x14ac:dyDescent="0.25">
      <c r="J2544">
        <v>553</v>
      </c>
      <c r="K2544">
        <v>102</v>
      </c>
    </row>
    <row r="2545" spans="10:11" x14ac:dyDescent="0.25">
      <c r="J2545">
        <v>553</v>
      </c>
      <c r="K2545">
        <v>103</v>
      </c>
    </row>
    <row r="2546" spans="10:11" x14ac:dyDescent="0.25">
      <c r="J2546">
        <v>553</v>
      </c>
      <c r="K2546">
        <v>104</v>
      </c>
    </row>
    <row r="2547" spans="10:11" x14ac:dyDescent="0.25">
      <c r="J2547">
        <v>553</v>
      </c>
      <c r="K2547">
        <v>150</v>
      </c>
    </row>
    <row r="2548" spans="10:11" x14ac:dyDescent="0.25">
      <c r="J2548">
        <v>554</v>
      </c>
      <c r="K2548">
        <v>39</v>
      </c>
    </row>
    <row r="2549" spans="10:11" x14ac:dyDescent="0.25">
      <c r="J2549">
        <v>554</v>
      </c>
      <c r="K2549">
        <v>40</v>
      </c>
    </row>
    <row r="2550" spans="10:11" x14ac:dyDescent="0.25">
      <c r="J2550">
        <v>554</v>
      </c>
      <c r="K2550">
        <v>17</v>
      </c>
    </row>
    <row r="2551" spans="10:11" x14ac:dyDescent="0.25">
      <c r="J2551">
        <v>554</v>
      </c>
      <c r="K2551">
        <v>107</v>
      </c>
    </row>
    <row r="2552" spans="10:11" x14ac:dyDescent="0.25">
      <c r="J2552">
        <v>555</v>
      </c>
      <c r="K2552">
        <v>39</v>
      </c>
    </row>
    <row r="2553" spans="10:11" x14ac:dyDescent="0.25">
      <c r="J2553">
        <v>555</v>
      </c>
      <c r="K2553">
        <v>40</v>
      </c>
    </row>
    <row r="2554" spans="10:11" x14ac:dyDescent="0.25">
      <c r="J2554">
        <v>555</v>
      </c>
      <c r="K2554">
        <v>17</v>
      </c>
    </row>
    <row r="2555" spans="10:11" x14ac:dyDescent="0.25">
      <c r="J2555">
        <v>555</v>
      </c>
      <c r="K2555">
        <v>107</v>
      </c>
    </row>
    <row r="2556" spans="10:11" x14ac:dyDescent="0.25">
      <c r="J2556">
        <v>556</v>
      </c>
      <c r="K2556">
        <v>39</v>
      </c>
    </row>
    <row r="2557" spans="10:11" x14ac:dyDescent="0.25">
      <c r="J2557">
        <v>556</v>
      </c>
      <c r="K2557">
        <v>40</v>
      </c>
    </row>
    <row r="2558" spans="10:11" x14ac:dyDescent="0.25">
      <c r="J2558">
        <v>556</v>
      </c>
      <c r="K2558">
        <v>17</v>
      </c>
    </row>
    <row r="2559" spans="10:11" x14ac:dyDescent="0.25">
      <c r="J2559">
        <v>557</v>
      </c>
      <c r="K2559">
        <v>39</v>
      </c>
    </row>
    <row r="2560" spans="10:11" x14ac:dyDescent="0.25">
      <c r="J2560">
        <v>557</v>
      </c>
      <c r="K2560">
        <v>40</v>
      </c>
    </row>
    <row r="2561" spans="10:11" x14ac:dyDescent="0.25">
      <c r="J2561">
        <v>557</v>
      </c>
      <c r="K2561">
        <v>17</v>
      </c>
    </row>
    <row r="2562" spans="10:11" x14ac:dyDescent="0.25">
      <c r="J2562">
        <v>558</v>
      </c>
      <c r="K2562">
        <v>39</v>
      </c>
    </row>
    <row r="2563" spans="10:11" x14ac:dyDescent="0.25">
      <c r="J2563">
        <v>558</v>
      </c>
      <c r="K2563">
        <v>40</v>
      </c>
    </row>
    <row r="2564" spans="10:11" x14ac:dyDescent="0.25">
      <c r="J2564">
        <v>558</v>
      </c>
      <c r="K2564">
        <v>153</v>
      </c>
    </row>
    <row r="2565" spans="10:11" x14ac:dyDescent="0.25">
      <c r="J2565">
        <v>559</v>
      </c>
      <c r="K2565">
        <v>39</v>
      </c>
    </row>
    <row r="2566" spans="10:11" x14ac:dyDescent="0.25">
      <c r="J2566">
        <v>559</v>
      </c>
      <c r="K2566">
        <v>40</v>
      </c>
    </row>
    <row r="2567" spans="10:11" x14ac:dyDescent="0.25">
      <c r="J2567">
        <v>559</v>
      </c>
      <c r="K2567">
        <v>153</v>
      </c>
    </row>
    <row r="2568" spans="10:11" x14ac:dyDescent="0.25">
      <c r="J2568">
        <v>560</v>
      </c>
      <c r="K2568">
        <v>39</v>
      </c>
    </row>
    <row r="2569" spans="10:11" x14ac:dyDescent="0.25">
      <c r="J2569">
        <v>560</v>
      </c>
      <c r="K2569">
        <v>40</v>
      </c>
    </row>
    <row r="2570" spans="10:11" x14ac:dyDescent="0.25">
      <c r="J2570">
        <v>560</v>
      </c>
      <c r="K2570">
        <v>153</v>
      </c>
    </row>
    <row r="2571" spans="10:11" x14ac:dyDescent="0.25">
      <c r="J2571">
        <v>561</v>
      </c>
      <c r="K2571">
        <v>39</v>
      </c>
    </row>
    <row r="2572" spans="10:11" x14ac:dyDescent="0.25">
      <c r="J2572">
        <v>561</v>
      </c>
      <c r="K2572">
        <v>40</v>
      </c>
    </row>
    <row r="2573" spans="10:11" x14ac:dyDescent="0.25">
      <c r="J2573">
        <v>561</v>
      </c>
      <c r="K2573">
        <v>153</v>
      </c>
    </row>
    <row r="2574" spans="10:11" x14ac:dyDescent="0.25">
      <c r="J2574">
        <v>561</v>
      </c>
      <c r="K2574">
        <v>55</v>
      </c>
    </row>
    <row r="2575" spans="10:11" x14ac:dyDescent="0.25">
      <c r="J2575">
        <v>561</v>
      </c>
      <c r="K2575">
        <v>139</v>
      </c>
    </row>
    <row r="2576" spans="10:11" x14ac:dyDescent="0.25">
      <c r="J2576">
        <v>561</v>
      </c>
      <c r="K2576">
        <v>140</v>
      </c>
    </row>
    <row r="2577" spans="10:11" x14ac:dyDescent="0.25">
      <c r="J2577">
        <v>562</v>
      </c>
      <c r="K2577">
        <v>39</v>
      </c>
    </row>
    <row r="2578" spans="10:11" x14ac:dyDescent="0.25">
      <c r="J2578">
        <v>562</v>
      </c>
      <c r="K2578">
        <v>40</v>
      </c>
    </row>
    <row r="2579" spans="10:11" x14ac:dyDescent="0.25">
      <c r="J2579">
        <v>562</v>
      </c>
      <c r="K2579">
        <v>153</v>
      </c>
    </row>
    <row r="2580" spans="10:11" x14ac:dyDescent="0.25">
      <c r="J2580">
        <v>562</v>
      </c>
      <c r="K2580">
        <v>55</v>
      </c>
    </row>
    <row r="2581" spans="10:11" x14ac:dyDescent="0.25">
      <c r="J2581">
        <v>562</v>
      </c>
      <c r="K2581">
        <v>139</v>
      </c>
    </row>
    <row r="2582" spans="10:11" x14ac:dyDescent="0.25">
      <c r="J2582">
        <v>562</v>
      </c>
      <c r="K2582">
        <v>140</v>
      </c>
    </row>
    <row r="2583" spans="10:11" x14ac:dyDescent="0.25">
      <c r="J2583">
        <v>563</v>
      </c>
      <c r="K2583">
        <v>39</v>
      </c>
    </row>
    <row r="2584" spans="10:11" x14ac:dyDescent="0.25">
      <c r="J2584">
        <v>563</v>
      </c>
      <c r="K2584">
        <v>40</v>
      </c>
    </row>
    <row r="2585" spans="10:11" x14ac:dyDescent="0.25">
      <c r="J2585">
        <v>563</v>
      </c>
      <c r="K2585">
        <v>153</v>
      </c>
    </row>
    <row r="2586" spans="10:11" x14ac:dyDescent="0.25">
      <c r="J2586">
        <v>563</v>
      </c>
      <c r="K2586">
        <v>55</v>
      </c>
    </row>
    <row r="2587" spans="10:11" x14ac:dyDescent="0.25">
      <c r="J2587">
        <v>563</v>
      </c>
      <c r="K2587">
        <v>139</v>
      </c>
    </row>
    <row r="2588" spans="10:11" x14ac:dyDescent="0.25">
      <c r="J2588">
        <v>563</v>
      </c>
      <c r="K2588">
        <v>140</v>
      </c>
    </row>
    <row r="2589" spans="10:11" x14ac:dyDescent="0.25">
      <c r="J2589">
        <v>564</v>
      </c>
      <c r="K2589">
        <v>39</v>
      </c>
    </row>
    <row r="2590" spans="10:11" x14ac:dyDescent="0.25">
      <c r="J2590">
        <v>564</v>
      </c>
      <c r="K2590">
        <v>40</v>
      </c>
    </row>
    <row r="2591" spans="10:11" x14ac:dyDescent="0.25">
      <c r="J2591">
        <v>564</v>
      </c>
      <c r="K2591">
        <v>153</v>
      </c>
    </row>
    <row r="2592" spans="10:11" x14ac:dyDescent="0.25">
      <c r="J2592">
        <v>564</v>
      </c>
      <c r="K2592">
        <v>55</v>
      </c>
    </row>
    <row r="2593" spans="10:11" x14ac:dyDescent="0.25">
      <c r="J2593">
        <v>564</v>
      </c>
      <c r="K2593">
        <v>139</v>
      </c>
    </row>
    <row r="2594" spans="10:11" x14ac:dyDescent="0.25">
      <c r="J2594">
        <v>564</v>
      </c>
      <c r="K2594">
        <v>140</v>
      </c>
    </row>
    <row r="2595" spans="10:11" x14ac:dyDescent="0.25">
      <c r="J2595">
        <v>565</v>
      </c>
      <c r="K2595">
        <v>39</v>
      </c>
    </row>
    <row r="2596" spans="10:11" x14ac:dyDescent="0.25">
      <c r="J2596">
        <v>565</v>
      </c>
      <c r="K2596">
        <v>40</v>
      </c>
    </row>
    <row r="2597" spans="10:11" x14ac:dyDescent="0.25">
      <c r="J2597">
        <v>565</v>
      </c>
      <c r="K2597">
        <v>153</v>
      </c>
    </row>
    <row r="2598" spans="10:11" x14ac:dyDescent="0.25">
      <c r="J2598">
        <v>565</v>
      </c>
      <c r="K2598">
        <v>55</v>
      </c>
    </row>
    <row r="2599" spans="10:11" x14ac:dyDescent="0.25">
      <c r="J2599">
        <v>565</v>
      </c>
      <c r="K2599">
        <v>139</v>
      </c>
    </row>
    <row r="2600" spans="10:11" x14ac:dyDescent="0.25">
      <c r="J2600">
        <v>565</v>
      </c>
      <c r="K2600">
        <v>140</v>
      </c>
    </row>
    <row r="2601" spans="10:11" x14ac:dyDescent="0.25">
      <c r="J2601">
        <v>566</v>
      </c>
      <c r="K2601">
        <v>39</v>
      </c>
    </row>
    <row r="2602" spans="10:11" x14ac:dyDescent="0.25">
      <c r="J2602">
        <v>566</v>
      </c>
      <c r="K2602">
        <v>40</v>
      </c>
    </row>
    <row r="2603" spans="10:11" x14ac:dyDescent="0.25">
      <c r="J2603">
        <v>566</v>
      </c>
      <c r="K2603">
        <v>153</v>
      </c>
    </row>
    <row r="2604" spans="10:11" x14ac:dyDescent="0.25">
      <c r="J2604">
        <v>566</v>
      </c>
      <c r="K2604">
        <v>55</v>
      </c>
    </row>
    <row r="2605" spans="10:11" x14ac:dyDescent="0.25">
      <c r="J2605">
        <v>566</v>
      </c>
      <c r="K2605">
        <v>139</v>
      </c>
    </row>
    <row r="2606" spans="10:11" x14ac:dyDescent="0.25">
      <c r="J2606">
        <v>566</v>
      </c>
      <c r="K2606">
        <v>140</v>
      </c>
    </row>
    <row r="2607" spans="10:11" x14ac:dyDescent="0.25">
      <c r="J2607">
        <v>567</v>
      </c>
      <c r="K2607">
        <v>39</v>
      </c>
    </row>
    <row r="2608" spans="10:11" x14ac:dyDescent="0.25">
      <c r="J2608">
        <v>567</v>
      </c>
      <c r="K2608">
        <v>40</v>
      </c>
    </row>
    <row r="2609" spans="10:11" x14ac:dyDescent="0.25">
      <c r="J2609">
        <v>567</v>
      </c>
      <c r="K2609">
        <v>153</v>
      </c>
    </row>
    <row r="2610" spans="10:11" x14ac:dyDescent="0.25">
      <c r="J2610">
        <v>567</v>
      </c>
      <c r="K2610">
        <v>55</v>
      </c>
    </row>
    <row r="2611" spans="10:11" x14ac:dyDescent="0.25">
      <c r="J2611">
        <v>567</v>
      </c>
      <c r="K2611">
        <v>139</v>
      </c>
    </row>
    <row r="2612" spans="10:11" x14ac:dyDescent="0.25">
      <c r="J2612">
        <v>567</v>
      </c>
      <c r="K2612">
        <v>140</v>
      </c>
    </row>
    <row r="2613" spans="10:11" x14ac:dyDescent="0.25">
      <c r="J2613">
        <v>568</v>
      </c>
      <c r="K2613">
        <v>39</v>
      </c>
    </row>
    <row r="2614" spans="10:11" x14ac:dyDescent="0.25">
      <c r="J2614">
        <v>568</v>
      </c>
      <c r="K2614">
        <v>40</v>
      </c>
    </row>
    <row r="2615" spans="10:11" x14ac:dyDescent="0.25">
      <c r="J2615">
        <v>568</v>
      </c>
      <c r="K2615">
        <v>153</v>
      </c>
    </row>
    <row r="2616" spans="10:11" x14ac:dyDescent="0.25">
      <c r="J2616">
        <v>568</v>
      </c>
      <c r="K2616">
        <v>55</v>
      </c>
    </row>
    <row r="2617" spans="10:11" x14ac:dyDescent="0.25">
      <c r="J2617">
        <v>568</v>
      </c>
      <c r="K2617">
        <v>139</v>
      </c>
    </row>
    <row r="2618" spans="10:11" x14ac:dyDescent="0.25">
      <c r="J2618">
        <v>568</v>
      </c>
      <c r="K2618">
        <v>140</v>
      </c>
    </row>
    <row r="2619" spans="10:11" x14ac:dyDescent="0.25">
      <c r="J2619">
        <v>569</v>
      </c>
      <c r="K2619">
        <v>39</v>
      </c>
    </row>
    <row r="2620" spans="10:11" x14ac:dyDescent="0.25">
      <c r="J2620">
        <v>569</v>
      </c>
      <c r="K2620">
        <v>40</v>
      </c>
    </row>
    <row r="2621" spans="10:11" x14ac:dyDescent="0.25">
      <c r="J2621">
        <v>569</v>
      </c>
      <c r="K2621">
        <v>153</v>
      </c>
    </row>
    <row r="2622" spans="10:11" x14ac:dyDescent="0.25">
      <c r="J2622">
        <v>569</v>
      </c>
      <c r="K2622">
        <v>55</v>
      </c>
    </row>
    <row r="2623" spans="10:11" x14ac:dyDescent="0.25">
      <c r="J2623">
        <v>569</v>
      </c>
      <c r="K2623">
        <v>139</v>
      </c>
    </row>
    <row r="2624" spans="10:11" x14ac:dyDescent="0.25">
      <c r="J2624">
        <v>569</v>
      </c>
      <c r="K2624">
        <v>140</v>
      </c>
    </row>
    <row r="2625" spans="10:11" x14ac:dyDescent="0.25">
      <c r="J2625">
        <v>570</v>
      </c>
      <c r="K2625">
        <v>39</v>
      </c>
    </row>
    <row r="2626" spans="10:11" x14ac:dyDescent="0.25">
      <c r="J2626">
        <v>570</v>
      </c>
      <c r="K2626">
        <v>40</v>
      </c>
    </row>
    <row r="2627" spans="10:11" x14ac:dyDescent="0.25">
      <c r="J2627">
        <v>570</v>
      </c>
      <c r="K2627">
        <v>153</v>
      </c>
    </row>
    <row r="2628" spans="10:11" x14ac:dyDescent="0.25">
      <c r="J2628">
        <v>570</v>
      </c>
      <c r="K2628">
        <v>55</v>
      </c>
    </row>
    <row r="2629" spans="10:11" x14ac:dyDescent="0.25">
      <c r="J2629">
        <v>570</v>
      </c>
      <c r="K2629">
        <v>139</v>
      </c>
    </row>
    <row r="2630" spans="10:11" x14ac:dyDescent="0.25">
      <c r="J2630">
        <v>570</v>
      </c>
      <c r="K2630">
        <v>140</v>
      </c>
    </row>
    <row r="2631" spans="10:11" x14ac:dyDescent="0.25">
      <c r="J2631">
        <v>571</v>
      </c>
      <c r="K2631">
        <v>39</v>
      </c>
    </row>
    <row r="2632" spans="10:11" x14ac:dyDescent="0.25">
      <c r="J2632">
        <v>571</v>
      </c>
      <c r="K2632">
        <v>40</v>
      </c>
    </row>
    <row r="2633" spans="10:11" x14ac:dyDescent="0.25">
      <c r="J2633">
        <v>571</v>
      </c>
      <c r="K2633">
        <v>153</v>
      </c>
    </row>
    <row r="2634" spans="10:11" x14ac:dyDescent="0.25">
      <c r="J2634">
        <v>571</v>
      </c>
      <c r="K2634">
        <v>55</v>
      </c>
    </row>
    <row r="2635" spans="10:11" x14ac:dyDescent="0.25">
      <c r="J2635">
        <v>571</v>
      </c>
      <c r="K2635">
        <v>139</v>
      </c>
    </row>
    <row r="2636" spans="10:11" x14ac:dyDescent="0.25">
      <c r="J2636">
        <v>571</v>
      </c>
      <c r="K2636">
        <v>140</v>
      </c>
    </row>
    <row r="2637" spans="10:11" x14ac:dyDescent="0.25">
      <c r="J2637">
        <v>572</v>
      </c>
      <c r="K2637">
        <v>39</v>
      </c>
    </row>
    <row r="2638" spans="10:11" x14ac:dyDescent="0.25">
      <c r="J2638">
        <v>572</v>
      </c>
      <c r="K2638">
        <v>40</v>
      </c>
    </row>
    <row r="2639" spans="10:11" x14ac:dyDescent="0.25">
      <c r="J2639">
        <v>572</v>
      </c>
      <c r="K2639">
        <v>153</v>
      </c>
    </row>
    <row r="2640" spans="10:11" x14ac:dyDescent="0.25">
      <c r="J2640">
        <v>572</v>
      </c>
      <c r="K2640">
        <v>55</v>
      </c>
    </row>
    <row r="2641" spans="10:11" x14ac:dyDescent="0.25">
      <c r="J2641">
        <v>572</v>
      </c>
      <c r="K2641">
        <v>139</v>
      </c>
    </row>
    <row r="2642" spans="10:11" x14ac:dyDescent="0.25">
      <c r="J2642">
        <v>572</v>
      </c>
      <c r="K2642">
        <v>140</v>
      </c>
    </row>
    <row r="2643" spans="10:11" x14ac:dyDescent="0.25">
      <c r="J2643">
        <v>573</v>
      </c>
      <c r="K2643">
        <v>39</v>
      </c>
    </row>
    <row r="2644" spans="10:11" x14ac:dyDescent="0.25">
      <c r="J2644">
        <v>573</v>
      </c>
      <c r="K2644">
        <v>40</v>
      </c>
    </row>
    <row r="2645" spans="10:11" x14ac:dyDescent="0.25">
      <c r="J2645">
        <v>573</v>
      </c>
      <c r="K2645">
        <v>153</v>
      </c>
    </row>
    <row r="2646" spans="10:11" x14ac:dyDescent="0.25">
      <c r="J2646">
        <v>573</v>
      </c>
      <c r="K2646">
        <v>55</v>
      </c>
    </row>
    <row r="2647" spans="10:11" x14ac:dyDescent="0.25">
      <c r="J2647">
        <v>573</v>
      </c>
      <c r="K2647">
        <v>139</v>
      </c>
    </row>
    <row r="2648" spans="10:11" x14ac:dyDescent="0.25">
      <c r="J2648">
        <v>573</v>
      </c>
      <c r="K2648">
        <v>140</v>
      </c>
    </row>
    <row r="2649" spans="10:11" x14ac:dyDescent="0.25">
      <c r="J2649">
        <v>574</v>
      </c>
      <c r="K2649">
        <v>39</v>
      </c>
    </row>
    <row r="2650" spans="10:11" x14ac:dyDescent="0.25">
      <c r="J2650">
        <v>574</v>
      </c>
      <c r="K2650">
        <v>40</v>
      </c>
    </row>
    <row r="2651" spans="10:11" x14ac:dyDescent="0.25">
      <c r="J2651">
        <v>574</v>
      </c>
      <c r="K2651">
        <v>153</v>
      </c>
    </row>
    <row r="2652" spans="10:11" x14ac:dyDescent="0.25">
      <c r="J2652">
        <v>574</v>
      </c>
      <c r="K2652">
        <v>55</v>
      </c>
    </row>
    <row r="2653" spans="10:11" x14ac:dyDescent="0.25">
      <c r="J2653">
        <v>574</v>
      </c>
      <c r="K2653">
        <v>139</v>
      </c>
    </row>
    <row r="2654" spans="10:11" x14ac:dyDescent="0.25">
      <c r="J2654">
        <v>574</v>
      </c>
      <c r="K2654">
        <v>140</v>
      </c>
    </row>
    <row r="2655" spans="10:11" x14ac:dyDescent="0.25">
      <c r="J2655">
        <v>575</v>
      </c>
      <c r="K2655">
        <v>39</v>
      </c>
    </row>
    <row r="2656" spans="10:11" x14ac:dyDescent="0.25">
      <c r="J2656">
        <v>575</v>
      </c>
      <c r="K2656">
        <v>40</v>
      </c>
    </row>
    <row r="2657" spans="10:11" x14ac:dyDescent="0.25">
      <c r="J2657">
        <v>575</v>
      </c>
      <c r="K2657">
        <v>153</v>
      </c>
    </row>
    <row r="2658" spans="10:11" x14ac:dyDescent="0.25">
      <c r="J2658">
        <v>575</v>
      </c>
      <c r="K2658">
        <v>55</v>
      </c>
    </row>
    <row r="2659" spans="10:11" x14ac:dyDescent="0.25">
      <c r="J2659">
        <v>575</v>
      </c>
      <c r="K2659">
        <v>139</v>
      </c>
    </row>
    <row r="2660" spans="10:11" x14ac:dyDescent="0.25">
      <c r="J2660">
        <v>575</v>
      </c>
      <c r="K2660">
        <v>140</v>
      </c>
    </row>
    <row r="2661" spans="10:11" x14ac:dyDescent="0.25">
      <c r="J2661">
        <v>576</v>
      </c>
      <c r="K2661">
        <v>39</v>
      </c>
    </row>
    <row r="2662" spans="10:11" x14ac:dyDescent="0.25">
      <c r="J2662">
        <v>576</v>
      </c>
      <c r="K2662">
        <v>40</v>
      </c>
    </row>
    <row r="2663" spans="10:11" x14ac:dyDescent="0.25">
      <c r="J2663">
        <v>576</v>
      </c>
      <c r="K2663">
        <v>153</v>
      </c>
    </row>
    <row r="2664" spans="10:11" x14ac:dyDescent="0.25">
      <c r="J2664">
        <v>576</v>
      </c>
      <c r="K2664">
        <v>55</v>
      </c>
    </row>
    <row r="2665" spans="10:11" x14ac:dyDescent="0.25">
      <c r="J2665">
        <v>576</v>
      </c>
      <c r="K2665">
        <v>139</v>
      </c>
    </row>
    <row r="2666" spans="10:11" x14ac:dyDescent="0.25">
      <c r="J2666">
        <v>576</v>
      </c>
      <c r="K2666">
        <v>140</v>
      </c>
    </row>
    <row r="2667" spans="10:11" x14ac:dyDescent="0.25">
      <c r="J2667">
        <v>577</v>
      </c>
      <c r="K2667">
        <v>39</v>
      </c>
    </row>
    <row r="2668" spans="10:11" x14ac:dyDescent="0.25">
      <c r="J2668">
        <v>577</v>
      </c>
      <c r="K2668">
        <v>40</v>
      </c>
    </row>
    <row r="2669" spans="10:11" x14ac:dyDescent="0.25">
      <c r="J2669">
        <v>577</v>
      </c>
      <c r="K2669">
        <v>153</v>
      </c>
    </row>
    <row r="2670" spans="10:11" x14ac:dyDescent="0.25">
      <c r="J2670">
        <v>577</v>
      </c>
      <c r="K2670">
        <v>55</v>
      </c>
    </row>
    <row r="2671" spans="10:11" x14ac:dyDescent="0.25">
      <c r="J2671">
        <v>577</v>
      </c>
      <c r="K2671">
        <v>139</v>
      </c>
    </row>
    <row r="2672" spans="10:11" x14ac:dyDescent="0.25">
      <c r="J2672">
        <v>577</v>
      </c>
      <c r="K2672">
        <v>140</v>
      </c>
    </row>
    <row r="2673" spans="10:11" x14ac:dyDescent="0.25">
      <c r="J2673">
        <v>578</v>
      </c>
      <c r="K2673">
        <v>39</v>
      </c>
    </row>
    <row r="2674" spans="10:11" x14ac:dyDescent="0.25">
      <c r="J2674">
        <v>578</v>
      </c>
      <c r="K2674">
        <v>40</v>
      </c>
    </row>
    <row r="2675" spans="10:11" x14ac:dyDescent="0.25">
      <c r="J2675">
        <v>578</v>
      </c>
      <c r="K2675">
        <v>153</v>
      </c>
    </row>
    <row r="2676" spans="10:11" x14ac:dyDescent="0.25">
      <c r="J2676">
        <v>578</v>
      </c>
      <c r="K2676">
        <v>55</v>
      </c>
    </row>
    <row r="2677" spans="10:11" x14ac:dyDescent="0.25">
      <c r="J2677">
        <v>578</v>
      </c>
      <c r="K2677">
        <v>139</v>
      </c>
    </row>
    <row r="2678" spans="10:11" x14ac:dyDescent="0.25">
      <c r="J2678">
        <v>578</v>
      </c>
      <c r="K2678">
        <v>140</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D99B-4B2D-49E1-AC0E-E7ACF43030E5}">
  <dimension ref="A1:D65"/>
  <sheetViews>
    <sheetView workbookViewId="0">
      <selection sqref="A1:D65"/>
    </sheetView>
  </sheetViews>
  <sheetFormatPr baseColWidth="10" defaultRowHeight="15" x14ac:dyDescent="0.25"/>
  <cols>
    <col min="1" max="1" width="13.42578125" bestFit="1" customWidth="1"/>
    <col min="2" max="2" width="12.140625" bestFit="1" customWidth="1"/>
    <col min="3" max="3" width="52.7109375" bestFit="1" customWidth="1"/>
    <col min="4" max="4" width="81.140625" bestFit="1" customWidth="1"/>
  </cols>
  <sheetData>
    <row r="1" spans="1:4" x14ac:dyDescent="0.25">
      <c r="A1" t="s">
        <v>601</v>
      </c>
      <c r="B1" t="s">
        <v>1574</v>
      </c>
      <c r="C1" t="s">
        <v>3223</v>
      </c>
      <c r="D1" t="s">
        <v>3224</v>
      </c>
    </row>
    <row r="2" spans="1:4" x14ac:dyDescent="0.25">
      <c r="A2">
        <v>1</v>
      </c>
      <c r="B2">
        <v>1</v>
      </c>
      <c r="C2" t="s">
        <v>3225</v>
      </c>
      <c r="D2" t="s">
        <v>3226</v>
      </c>
    </row>
    <row r="3" spans="1:4" x14ac:dyDescent="0.25">
      <c r="A3">
        <v>2</v>
      </c>
      <c r="B3">
        <v>1</v>
      </c>
      <c r="C3" t="s">
        <v>648</v>
      </c>
      <c r="D3" t="s">
        <v>3227</v>
      </c>
    </row>
    <row r="4" spans="1:4" x14ac:dyDescent="0.25">
      <c r="A4">
        <v>3</v>
      </c>
      <c r="B4">
        <v>1</v>
      </c>
      <c r="C4" t="s">
        <v>3228</v>
      </c>
      <c r="D4" t="s">
        <v>3229</v>
      </c>
    </row>
    <row r="5" spans="1:4" x14ac:dyDescent="0.25">
      <c r="A5">
        <v>4</v>
      </c>
      <c r="B5">
        <v>2</v>
      </c>
      <c r="C5" t="s">
        <v>3225</v>
      </c>
      <c r="D5" t="s">
        <v>3226</v>
      </c>
    </row>
    <row r="6" spans="1:4" x14ac:dyDescent="0.25">
      <c r="A6">
        <v>5</v>
      </c>
      <c r="B6">
        <v>2</v>
      </c>
      <c r="C6" t="s">
        <v>3230</v>
      </c>
      <c r="D6" t="s">
        <v>3231</v>
      </c>
    </row>
    <row r="7" spans="1:4" x14ac:dyDescent="0.25">
      <c r="A7">
        <v>6</v>
      </c>
      <c r="B7">
        <v>2</v>
      </c>
      <c r="C7" t="s">
        <v>3232</v>
      </c>
      <c r="D7" t="s">
        <v>3233</v>
      </c>
    </row>
    <row r="8" spans="1:4" x14ac:dyDescent="0.25">
      <c r="A8">
        <v>7</v>
      </c>
      <c r="B8">
        <v>2</v>
      </c>
      <c r="C8" t="s">
        <v>3234</v>
      </c>
      <c r="D8" t="s">
        <v>3235</v>
      </c>
    </row>
    <row r="9" spans="1:4" x14ac:dyDescent="0.25">
      <c r="A9">
        <v>8</v>
      </c>
      <c r="B9">
        <v>3</v>
      </c>
      <c r="C9" t="s">
        <v>3225</v>
      </c>
      <c r="D9" t="s">
        <v>3226</v>
      </c>
    </row>
    <row r="10" spans="1:4" x14ac:dyDescent="0.25">
      <c r="A10">
        <v>9</v>
      </c>
      <c r="B10">
        <v>3</v>
      </c>
      <c r="C10" t="s">
        <v>3236</v>
      </c>
      <c r="D10" t="s">
        <v>3237</v>
      </c>
    </row>
    <row r="11" spans="1:4" x14ac:dyDescent="0.25">
      <c r="A11">
        <v>10</v>
      </c>
      <c r="B11">
        <v>3</v>
      </c>
      <c r="C11" t="s">
        <v>3238</v>
      </c>
      <c r="D11" t="s">
        <v>3239</v>
      </c>
    </row>
    <row r="12" spans="1:4" x14ac:dyDescent="0.25">
      <c r="A12">
        <v>11</v>
      </c>
      <c r="B12">
        <v>3</v>
      </c>
      <c r="C12" t="s">
        <v>3240</v>
      </c>
      <c r="D12" t="s">
        <v>3241</v>
      </c>
    </row>
    <row r="13" spans="1:4" x14ac:dyDescent="0.25">
      <c r="A13">
        <v>12</v>
      </c>
      <c r="B13">
        <v>5</v>
      </c>
      <c r="C13" t="s">
        <v>3225</v>
      </c>
      <c r="D13" t="s">
        <v>3226</v>
      </c>
    </row>
    <row r="14" spans="1:4" x14ac:dyDescent="0.25">
      <c r="A14">
        <v>13</v>
      </c>
      <c r="B14">
        <v>5</v>
      </c>
      <c r="C14" t="s">
        <v>3242</v>
      </c>
      <c r="D14" t="s">
        <v>3243</v>
      </c>
    </row>
    <row r="15" spans="1:4" x14ac:dyDescent="0.25">
      <c r="A15">
        <v>14</v>
      </c>
      <c r="B15">
        <v>5</v>
      </c>
      <c r="C15" t="s">
        <v>3244</v>
      </c>
      <c r="D15" t="s">
        <v>3245</v>
      </c>
    </row>
    <row r="16" spans="1:4" x14ac:dyDescent="0.25">
      <c r="A16">
        <v>15</v>
      </c>
      <c r="B16">
        <v>4</v>
      </c>
      <c r="C16" t="s">
        <v>3225</v>
      </c>
      <c r="D16" t="s">
        <v>3226</v>
      </c>
    </row>
    <row r="17" spans="1:4" x14ac:dyDescent="0.25">
      <c r="A17">
        <v>16</v>
      </c>
      <c r="B17">
        <v>4</v>
      </c>
      <c r="C17" t="s">
        <v>3246</v>
      </c>
      <c r="D17" t="s">
        <v>3247</v>
      </c>
    </row>
    <row r="18" spans="1:4" x14ac:dyDescent="0.25">
      <c r="A18">
        <v>17</v>
      </c>
      <c r="B18">
        <v>4</v>
      </c>
      <c r="C18" t="s">
        <v>3248</v>
      </c>
      <c r="D18" t="s">
        <v>3249</v>
      </c>
    </row>
    <row r="19" spans="1:4" x14ac:dyDescent="0.25">
      <c r="A19">
        <v>18</v>
      </c>
      <c r="B19">
        <v>7</v>
      </c>
      <c r="C19" t="s">
        <v>3250</v>
      </c>
      <c r="D19" t="s">
        <v>3251</v>
      </c>
    </row>
    <row r="20" spans="1:4" x14ac:dyDescent="0.25">
      <c r="A20">
        <v>19</v>
      </c>
      <c r="B20">
        <v>7</v>
      </c>
      <c r="C20" t="s">
        <v>3244</v>
      </c>
      <c r="D20" t="s">
        <v>3245</v>
      </c>
    </row>
    <row r="21" spans="1:4" x14ac:dyDescent="0.25">
      <c r="A21">
        <v>20</v>
      </c>
      <c r="B21">
        <v>6</v>
      </c>
      <c r="C21" t="s">
        <v>3252</v>
      </c>
      <c r="D21" t="s">
        <v>3253</v>
      </c>
    </row>
    <row r="22" spans="1:4" x14ac:dyDescent="0.25">
      <c r="A22">
        <v>21</v>
      </c>
      <c r="B22">
        <v>8</v>
      </c>
      <c r="C22" t="s">
        <v>3254</v>
      </c>
      <c r="D22" t="s">
        <v>3255</v>
      </c>
    </row>
    <row r="23" spans="1:4" x14ac:dyDescent="0.25">
      <c r="A23">
        <v>22</v>
      </c>
      <c r="B23">
        <v>8</v>
      </c>
      <c r="C23" t="s">
        <v>3256</v>
      </c>
      <c r="D23" t="s">
        <v>3257</v>
      </c>
    </row>
    <row r="24" spans="1:4" x14ac:dyDescent="0.25">
      <c r="A24">
        <v>23</v>
      </c>
      <c r="B24">
        <v>8</v>
      </c>
      <c r="C24" t="s">
        <v>3258</v>
      </c>
      <c r="D24" t="s">
        <v>3259</v>
      </c>
    </row>
    <row r="25" spans="1:4" x14ac:dyDescent="0.25">
      <c r="A25">
        <v>24</v>
      </c>
      <c r="B25">
        <v>9</v>
      </c>
      <c r="C25" t="s">
        <v>3260</v>
      </c>
      <c r="D25" t="s">
        <v>3261</v>
      </c>
    </row>
    <row r="26" spans="1:4" x14ac:dyDescent="0.25">
      <c r="A26">
        <v>25</v>
      </c>
      <c r="B26">
        <v>9</v>
      </c>
      <c r="C26" t="s">
        <v>3262</v>
      </c>
      <c r="D26" t="s">
        <v>3263</v>
      </c>
    </row>
    <row r="27" spans="1:4" x14ac:dyDescent="0.25">
      <c r="A27">
        <v>26</v>
      </c>
      <c r="B27">
        <v>9</v>
      </c>
      <c r="C27" t="s">
        <v>3264</v>
      </c>
      <c r="D27" t="s">
        <v>3265</v>
      </c>
    </row>
    <row r="28" spans="1:4" x14ac:dyDescent="0.25">
      <c r="A28">
        <v>27</v>
      </c>
      <c r="B28">
        <v>9</v>
      </c>
      <c r="C28" t="s">
        <v>3266</v>
      </c>
      <c r="D28" t="s">
        <v>3267</v>
      </c>
    </row>
    <row r="29" spans="1:4" x14ac:dyDescent="0.25">
      <c r="A29">
        <v>28</v>
      </c>
      <c r="B29">
        <v>10</v>
      </c>
      <c r="C29" t="s">
        <v>3268</v>
      </c>
      <c r="D29" t="s">
        <v>3269</v>
      </c>
    </row>
    <row r="30" spans="1:4" x14ac:dyDescent="0.25">
      <c r="A30">
        <v>29</v>
      </c>
      <c r="B30">
        <v>10</v>
      </c>
      <c r="C30" t="s">
        <v>3270</v>
      </c>
      <c r="D30" t="s">
        <v>3271</v>
      </c>
    </row>
    <row r="31" spans="1:4" x14ac:dyDescent="0.25">
      <c r="A31">
        <v>30</v>
      </c>
      <c r="B31">
        <v>10</v>
      </c>
      <c r="C31" t="s">
        <v>3272</v>
      </c>
      <c r="D31" t="s">
        <v>3273</v>
      </c>
    </row>
    <row r="32" spans="1:4" x14ac:dyDescent="0.25">
      <c r="A32">
        <v>31</v>
      </c>
      <c r="B32">
        <v>10</v>
      </c>
      <c r="C32" t="s">
        <v>3274</v>
      </c>
      <c r="D32" t="s">
        <v>3275</v>
      </c>
    </row>
    <row r="33" spans="1:4" x14ac:dyDescent="0.25">
      <c r="A33">
        <v>32</v>
      </c>
      <c r="B33">
        <v>10</v>
      </c>
      <c r="C33" t="s">
        <v>3276</v>
      </c>
      <c r="D33" t="s">
        <v>3277</v>
      </c>
    </row>
    <row r="34" spans="1:4" x14ac:dyDescent="0.25">
      <c r="A34">
        <v>33</v>
      </c>
      <c r="B34">
        <v>11</v>
      </c>
      <c r="C34" t="s">
        <v>3278</v>
      </c>
      <c r="D34" t="s">
        <v>3279</v>
      </c>
    </row>
    <row r="35" spans="1:4" x14ac:dyDescent="0.25">
      <c r="A35">
        <v>34</v>
      </c>
      <c r="B35">
        <v>11</v>
      </c>
      <c r="C35" t="s">
        <v>3280</v>
      </c>
      <c r="D35" t="s">
        <v>3281</v>
      </c>
    </row>
    <row r="36" spans="1:4" x14ac:dyDescent="0.25">
      <c r="A36">
        <v>35</v>
      </c>
      <c r="B36">
        <v>11</v>
      </c>
      <c r="C36" t="s">
        <v>3282</v>
      </c>
      <c r="D36" t="s">
        <v>3283</v>
      </c>
    </row>
    <row r="37" spans="1:4" x14ac:dyDescent="0.25">
      <c r="A37">
        <v>36</v>
      </c>
      <c r="B37">
        <v>11</v>
      </c>
      <c r="C37" t="s">
        <v>3284</v>
      </c>
      <c r="D37" t="s">
        <v>3285</v>
      </c>
    </row>
    <row r="38" spans="1:4" x14ac:dyDescent="0.25">
      <c r="A38">
        <v>37</v>
      </c>
      <c r="B38">
        <v>11</v>
      </c>
      <c r="C38" t="s">
        <v>3286</v>
      </c>
      <c r="D38" t="s">
        <v>3287</v>
      </c>
    </row>
    <row r="39" spans="1:4" x14ac:dyDescent="0.25">
      <c r="A39">
        <v>38</v>
      </c>
      <c r="B39">
        <v>12</v>
      </c>
      <c r="C39" t="s">
        <v>3288</v>
      </c>
      <c r="D39" t="s">
        <v>3289</v>
      </c>
    </row>
    <row r="40" spans="1:4" x14ac:dyDescent="0.25">
      <c r="A40">
        <v>39</v>
      </c>
      <c r="B40">
        <v>12</v>
      </c>
      <c r="C40" t="s">
        <v>3290</v>
      </c>
      <c r="D40" t="s">
        <v>3291</v>
      </c>
    </row>
    <row r="41" spans="1:4" x14ac:dyDescent="0.25">
      <c r="A41">
        <v>40</v>
      </c>
      <c r="B41">
        <v>12</v>
      </c>
      <c r="C41" t="s">
        <v>3292</v>
      </c>
      <c r="D41" t="s">
        <v>3293</v>
      </c>
    </row>
    <row r="42" spans="1:4" x14ac:dyDescent="0.25">
      <c r="A42">
        <v>41</v>
      </c>
      <c r="B42">
        <v>12</v>
      </c>
      <c r="C42" t="s">
        <v>3294</v>
      </c>
      <c r="D42" t="s">
        <v>3295</v>
      </c>
    </row>
    <row r="43" spans="1:4" x14ac:dyDescent="0.25">
      <c r="A43">
        <v>42</v>
      </c>
      <c r="B43">
        <v>12</v>
      </c>
      <c r="C43" t="s">
        <v>3296</v>
      </c>
      <c r="D43" t="s">
        <v>3297</v>
      </c>
    </row>
    <row r="44" spans="1:4" x14ac:dyDescent="0.25">
      <c r="A44">
        <v>43</v>
      </c>
      <c r="B44">
        <v>13</v>
      </c>
      <c r="C44" t="s">
        <v>3298</v>
      </c>
      <c r="D44" t="s">
        <v>3299</v>
      </c>
    </row>
    <row r="45" spans="1:4" x14ac:dyDescent="0.25">
      <c r="A45">
        <v>44</v>
      </c>
      <c r="B45">
        <v>13</v>
      </c>
      <c r="C45" t="s">
        <v>3300</v>
      </c>
      <c r="D45" t="s">
        <v>3301</v>
      </c>
    </row>
    <row r="46" spans="1:4" x14ac:dyDescent="0.25">
      <c r="A46">
        <v>45</v>
      </c>
      <c r="B46">
        <v>13</v>
      </c>
      <c r="C46" t="s">
        <v>3302</v>
      </c>
      <c r="D46" t="s">
        <v>3303</v>
      </c>
    </row>
    <row r="47" spans="1:4" x14ac:dyDescent="0.25">
      <c r="A47">
        <v>46</v>
      </c>
      <c r="B47">
        <v>14</v>
      </c>
      <c r="C47" t="s">
        <v>3304</v>
      </c>
      <c r="D47" t="s">
        <v>3305</v>
      </c>
    </row>
    <row r="48" spans="1:4" x14ac:dyDescent="0.25">
      <c r="A48">
        <v>47</v>
      </c>
      <c r="B48">
        <v>14</v>
      </c>
      <c r="C48" t="s">
        <v>3306</v>
      </c>
      <c r="D48" t="s">
        <v>3307</v>
      </c>
    </row>
    <row r="49" spans="1:4" x14ac:dyDescent="0.25">
      <c r="A49">
        <v>48</v>
      </c>
      <c r="B49">
        <v>14</v>
      </c>
      <c r="C49" t="s">
        <v>3308</v>
      </c>
      <c r="D49" t="s">
        <v>3309</v>
      </c>
    </row>
    <row r="50" spans="1:4" x14ac:dyDescent="0.25">
      <c r="A50">
        <v>49</v>
      </c>
      <c r="B50">
        <v>14</v>
      </c>
      <c r="C50" t="s">
        <v>3310</v>
      </c>
      <c r="D50" t="s">
        <v>3311</v>
      </c>
    </row>
    <row r="51" spans="1:4" x14ac:dyDescent="0.25">
      <c r="A51">
        <v>50</v>
      </c>
      <c r="B51">
        <v>14</v>
      </c>
      <c r="C51" t="s">
        <v>3312</v>
      </c>
      <c r="D51" t="s">
        <v>3313</v>
      </c>
    </row>
    <row r="52" spans="1:4" x14ac:dyDescent="0.25">
      <c r="A52">
        <v>51</v>
      </c>
      <c r="B52">
        <v>15</v>
      </c>
      <c r="C52" t="s">
        <v>3314</v>
      </c>
      <c r="D52" t="s">
        <v>3315</v>
      </c>
    </row>
    <row r="53" spans="1:4" x14ac:dyDescent="0.25">
      <c r="A53">
        <v>52</v>
      </c>
      <c r="B53">
        <v>15</v>
      </c>
      <c r="C53" t="s">
        <v>3316</v>
      </c>
      <c r="D53" t="s">
        <v>3317</v>
      </c>
    </row>
    <row r="54" spans="1:4" x14ac:dyDescent="0.25">
      <c r="A54">
        <v>53</v>
      </c>
      <c r="B54">
        <v>15</v>
      </c>
      <c r="C54" t="s">
        <v>3318</v>
      </c>
      <c r="D54" t="s">
        <v>3319</v>
      </c>
    </row>
    <row r="55" spans="1:4" x14ac:dyDescent="0.25">
      <c r="A55">
        <v>54</v>
      </c>
      <c r="B55">
        <v>16</v>
      </c>
      <c r="C55" t="s">
        <v>3320</v>
      </c>
      <c r="D55" t="s">
        <v>3321</v>
      </c>
    </row>
    <row r="56" spans="1:4" x14ac:dyDescent="0.25">
      <c r="A56">
        <v>55</v>
      </c>
      <c r="B56">
        <v>16</v>
      </c>
      <c r="C56" t="s">
        <v>3322</v>
      </c>
      <c r="D56" t="s">
        <v>3323</v>
      </c>
    </row>
    <row r="57" spans="1:4" x14ac:dyDescent="0.25">
      <c r="A57">
        <v>56</v>
      </c>
      <c r="B57">
        <v>16</v>
      </c>
      <c r="C57" t="s">
        <v>3324</v>
      </c>
      <c r="D57" t="s">
        <v>3325</v>
      </c>
    </row>
    <row r="58" spans="1:4" x14ac:dyDescent="0.25">
      <c r="A58">
        <v>57</v>
      </c>
      <c r="B58">
        <v>16</v>
      </c>
      <c r="C58" t="s">
        <v>3326</v>
      </c>
      <c r="D58" t="s">
        <v>3327</v>
      </c>
    </row>
    <row r="59" spans="1:4" x14ac:dyDescent="0.25">
      <c r="A59">
        <v>58</v>
      </c>
      <c r="B59">
        <v>17</v>
      </c>
      <c r="C59" t="s">
        <v>3328</v>
      </c>
      <c r="D59" t="s">
        <v>3329</v>
      </c>
    </row>
    <row r="60" spans="1:4" x14ac:dyDescent="0.25">
      <c r="A60">
        <v>59</v>
      </c>
      <c r="B60">
        <v>17</v>
      </c>
      <c r="C60" t="s">
        <v>3330</v>
      </c>
      <c r="D60" t="s">
        <v>3331</v>
      </c>
    </row>
    <row r="61" spans="1:4" x14ac:dyDescent="0.25">
      <c r="A61">
        <v>60</v>
      </c>
      <c r="B61">
        <v>18</v>
      </c>
      <c r="C61" t="s">
        <v>3332</v>
      </c>
      <c r="D61" t="s">
        <v>3333</v>
      </c>
    </row>
    <row r="62" spans="1:4" x14ac:dyDescent="0.25">
      <c r="A62">
        <v>61</v>
      </c>
      <c r="B62">
        <v>18</v>
      </c>
      <c r="C62" t="s">
        <v>3334</v>
      </c>
      <c r="D62" t="s">
        <v>3335</v>
      </c>
    </row>
    <row r="63" spans="1:4" x14ac:dyDescent="0.25">
      <c r="A63">
        <v>62</v>
      </c>
      <c r="B63">
        <v>18</v>
      </c>
      <c r="C63" t="s">
        <v>3336</v>
      </c>
      <c r="D63" t="s">
        <v>3337</v>
      </c>
    </row>
    <row r="64" spans="1:4" x14ac:dyDescent="0.25">
      <c r="A64">
        <v>63</v>
      </c>
      <c r="B64">
        <v>18</v>
      </c>
      <c r="C64" t="s">
        <v>3338</v>
      </c>
      <c r="D64" t="s">
        <v>3339</v>
      </c>
    </row>
    <row r="65" spans="1:4" x14ac:dyDescent="0.25">
      <c r="A65">
        <v>64</v>
      </c>
      <c r="B65">
        <v>18</v>
      </c>
      <c r="C65" t="s">
        <v>3340</v>
      </c>
      <c r="D65" t="s">
        <v>3341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896E-35D4-4338-B843-2F2EE516F603}">
  <dimension ref="A1:D19"/>
  <sheetViews>
    <sheetView workbookViewId="0">
      <selection activeCell="F1" sqref="F1"/>
    </sheetView>
  </sheetViews>
  <sheetFormatPr baseColWidth="10" defaultRowHeight="15" x14ac:dyDescent="0.25"/>
  <cols>
    <col min="1" max="1" width="12.140625" bestFit="1" customWidth="1"/>
    <col min="2" max="2" width="41.28515625" bestFit="1" customWidth="1"/>
    <col min="3" max="3" width="79.140625" bestFit="1" customWidth="1"/>
    <col min="4" max="4" width="18.140625" bestFit="1" customWidth="1"/>
  </cols>
  <sheetData>
    <row r="1" spans="1:4" x14ac:dyDescent="0.25">
      <c r="A1" t="s">
        <v>1574</v>
      </c>
      <c r="B1" t="s">
        <v>3185</v>
      </c>
      <c r="C1" t="s">
        <v>3186</v>
      </c>
      <c r="D1" t="s">
        <v>1</v>
      </c>
    </row>
    <row r="2" spans="1:4" x14ac:dyDescent="0.25">
      <c r="A2">
        <v>1</v>
      </c>
      <c r="B2" t="s">
        <v>3187</v>
      </c>
      <c r="C2" t="s">
        <v>3188</v>
      </c>
      <c r="D2">
        <v>1</v>
      </c>
    </row>
    <row r="3" spans="1:4" x14ac:dyDescent="0.25">
      <c r="A3">
        <v>2</v>
      </c>
      <c r="B3" t="s">
        <v>3189</v>
      </c>
      <c r="C3" t="s">
        <v>3190</v>
      </c>
      <c r="D3">
        <v>1</v>
      </c>
    </row>
    <row r="4" spans="1:4" x14ac:dyDescent="0.25">
      <c r="A4">
        <v>3</v>
      </c>
      <c r="B4" t="s">
        <v>3191</v>
      </c>
      <c r="C4" t="s">
        <v>3192</v>
      </c>
      <c r="D4">
        <v>1</v>
      </c>
    </row>
    <row r="5" spans="1:4" x14ac:dyDescent="0.25">
      <c r="A5">
        <v>4</v>
      </c>
      <c r="B5" t="s">
        <v>3193</v>
      </c>
      <c r="C5" t="s">
        <v>3194</v>
      </c>
      <c r="D5">
        <v>1</v>
      </c>
    </row>
    <row r="6" spans="1:4" x14ac:dyDescent="0.25">
      <c r="A6">
        <v>5</v>
      </c>
      <c r="B6" t="s">
        <v>3195</v>
      </c>
      <c r="C6" t="s">
        <v>3196</v>
      </c>
      <c r="D6">
        <v>1</v>
      </c>
    </row>
    <row r="7" spans="1:4" x14ac:dyDescent="0.25">
      <c r="A7">
        <v>6</v>
      </c>
      <c r="B7" t="s">
        <v>3197</v>
      </c>
      <c r="C7" t="s">
        <v>3198</v>
      </c>
      <c r="D7">
        <v>1</v>
      </c>
    </row>
    <row r="8" spans="1:4" x14ac:dyDescent="0.25">
      <c r="A8">
        <v>7</v>
      </c>
      <c r="B8" t="s">
        <v>3199</v>
      </c>
      <c r="C8" t="s">
        <v>3200</v>
      </c>
      <c r="D8">
        <v>1</v>
      </c>
    </row>
    <row r="9" spans="1:4" x14ac:dyDescent="0.25">
      <c r="A9">
        <v>8</v>
      </c>
      <c r="B9" t="s">
        <v>3201</v>
      </c>
      <c r="C9" t="s">
        <v>3202</v>
      </c>
      <c r="D9">
        <v>1</v>
      </c>
    </row>
    <row r="10" spans="1:4" x14ac:dyDescent="0.25">
      <c r="A10">
        <v>9</v>
      </c>
      <c r="B10" t="s">
        <v>3203</v>
      </c>
      <c r="C10" t="s">
        <v>3204</v>
      </c>
      <c r="D10">
        <v>1</v>
      </c>
    </row>
    <row r="11" spans="1:4" x14ac:dyDescent="0.25">
      <c r="A11">
        <v>10</v>
      </c>
      <c r="B11" t="s">
        <v>3205</v>
      </c>
      <c r="C11" t="s">
        <v>3206</v>
      </c>
      <c r="D11">
        <v>2</v>
      </c>
    </row>
    <row r="12" spans="1:4" x14ac:dyDescent="0.25">
      <c r="A12">
        <v>11</v>
      </c>
      <c r="B12" t="s">
        <v>3207</v>
      </c>
      <c r="C12" t="s">
        <v>3208</v>
      </c>
      <c r="D12">
        <v>2</v>
      </c>
    </row>
    <row r="13" spans="1:4" x14ac:dyDescent="0.25">
      <c r="A13">
        <v>12</v>
      </c>
      <c r="B13" t="s">
        <v>3209</v>
      </c>
      <c r="C13" t="s">
        <v>3210</v>
      </c>
      <c r="D13">
        <v>2</v>
      </c>
    </row>
    <row r="14" spans="1:4" x14ac:dyDescent="0.25">
      <c r="A14">
        <v>13</v>
      </c>
      <c r="B14" t="s">
        <v>3211</v>
      </c>
      <c r="C14" t="s">
        <v>3212</v>
      </c>
      <c r="D14">
        <v>2</v>
      </c>
    </row>
    <row r="15" spans="1:4" x14ac:dyDescent="0.25">
      <c r="A15">
        <v>14</v>
      </c>
      <c r="B15" t="s">
        <v>3213</v>
      </c>
      <c r="C15" t="s">
        <v>3214</v>
      </c>
      <c r="D15">
        <v>2</v>
      </c>
    </row>
    <row r="16" spans="1:4" x14ac:dyDescent="0.25">
      <c r="A16">
        <v>15</v>
      </c>
      <c r="B16" t="s">
        <v>3215</v>
      </c>
      <c r="C16" t="s">
        <v>3216</v>
      </c>
      <c r="D16">
        <v>3</v>
      </c>
    </row>
    <row r="17" spans="1:4" x14ac:dyDescent="0.25">
      <c r="A17">
        <v>16</v>
      </c>
      <c r="B17" t="s">
        <v>3217</v>
      </c>
      <c r="C17" t="s">
        <v>3218</v>
      </c>
      <c r="D17">
        <v>3</v>
      </c>
    </row>
    <row r="18" spans="1:4" x14ac:dyDescent="0.25">
      <c r="A18">
        <v>17</v>
      </c>
      <c r="B18" t="s">
        <v>3219</v>
      </c>
      <c r="C18" t="s">
        <v>3220</v>
      </c>
      <c r="D18">
        <v>4</v>
      </c>
    </row>
    <row r="19" spans="1:4" x14ac:dyDescent="0.25">
      <c r="A19">
        <v>18</v>
      </c>
      <c r="B19" t="s">
        <v>3221</v>
      </c>
      <c r="C19" t="s">
        <v>3222</v>
      </c>
      <c r="D19">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7221-D528-40CE-960F-EDEBF6D5D9E8}">
  <dimension ref="A1:F339"/>
  <sheetViews>
    <sheetView workbookViewId="0">
      <selection activeCell="H1" sqref="H1"/>
    </sheetView>
  </sheetViews>
  <sheetFormatPr baseColWidth="10" defaultRowHeight="15" x14ac:dyDescent="0.25"/>
  <cols>
    <col min="1" max="1" width="12.42578125" bestFit="1" customWidth="1"/>
    <col min="2" max="2" width="13.5703125" bestFit="1" customWidth="1"/>
    <col min="3" max="3" width="31.85546875" bestFit="1" customWidth="1"/>
    <col min="4" max="4" width="25.28515625" bestFit="1" customWidth="1"/>
    <col min="5" max="5" width="14.5703125" bestFit="1" customWidth="1"/>
    <col min="6" max="6" width="81.140625" bestFit="1" customWidth="1"/>
  </cols>
  <sheetData>
    <row r="1" spans="1:6" x14ac:dyDescent="0.25">
      <c r="A1" t="s">
        <v>2538</v>
      </c>
      <c r="B1" t="s">
        <v>600</v>
      </c>
      <c r="C1" t="s">
        <v>2539</v>
      </c>
      <c r="D1" t="s">
        <v>2540</v>
      </c>
      <c r="E1" t="s">
        <v>2541</v>
      </c>
      <c r="F1" t="s">
        <v>2542</v>
      </c>
    </row>
    <row r="2" spans="1:6" x14ac:dyDescent="0.25">
      <c r="A2">
        <v>1</v>
      </c>
      <c r="B2">
        <v>1</v>
      </c>
      <c r="C2" t="s">
        <v>2543</v>
      </c>
      <c r="D2" t="s">
        <v>2544</v>
      </c>
      <c r="E2">
        <v>6</v>
      </c>
      <c r="F2" t="s">
        <v>2545</v>
      </c>
    </row>
    <row r="3" spans="1:6" x14ac:dyDescent="0.25">
      <c r="A3">
        <v>2</v>
      </c>
      <c r="B3">
        <v>1</v>
      </c>
      <c r="C3" t="s">
        <v>3072</v>
      </c>
      <c r="D3" t="s">
        <v>2544</v>
      </c>
      <c r="E3">
        <v>5</v>
      </c>
      <c r="F3" t="s">
        <v>3073</v>
      </c>
    </row>
    <row r="4" spans="1:6" x14ac:dyDescent="0.25">
      <c r="A4">
        <v>3</v>
      </c>
      <c r="B4">
        <v>1</v>
      </c>
      <c r="C4" t="s">
        <v>3074</v>
      </c>
      <c r="D4" t="s">
        <v>2544</v>
      </c>
      <c r="E4">
        <v>5</v>
      </c>
      <c r="F4" t="s">
        <v>3075</v>
      </c>
    </row>
    <row r="5" spans="1:6" x14ac:dyDescent="0.25">
      <c r="A5">
        <v>4</v>
      </c>
      <c r="B5">
        <v>1</v>
      </c>
      <c r="C5" t="s">
        <v>2842</v>
      </c>
      <c r="D5" t="s">
        <v>2843</v>
      </c>
      <c r="E5">
        <v>7</v>
      </c>
      <c r="F5" t="s">
        <v>2844</v>
      </c>
    </row>
    <row r="6" spans="1:6" x14ac:dyDescent="0.25">
      <c r="A6">
        <v>5</v>
      </c>
      <c r="B6">
        <v>1</v>
      </c>
      <c r="C6" t="s">
        <v>2674</v>
      </c>
      <c r="D6" t="s">
        <v>2675</v>
      </c>
      <c r="E6">
        <v>6</v>
      </c>
      <c r="F6" t="s">
        <v>2676</v>
      </c>
    </row>
    <row r="7" spans="1:6" x14ac:dyDescent="0.25">
      <c r="A7">
        <v>6</v>
      </c>
      <c r="B7">
        <v>1</v>
      </c>
      <c r="C7" t="s">
        <v>3076</v>
      </c>
      <c r="D7" t="s">
        <v>2683</v>
      </c>
      <c r="E7">
        <v>8</v>
      </c>
      <c r="F7" t="s">
        <v>3077</v>
      </c>
    </row>
    <row r="8" spans="1:6" x14ac:dyDescent="0.25">
      <c r="A8">
        <v>7</v>
      </c>
      <c r="B8">
        <v>1</v>
      </c>
      <c r="C8" t="s">
        <v>3078</v>
      </c>
      <c r="D8" t="s">
        <v>2683</v>
      </c>
      <c r="E8">
        <v>5</v>
      </c>
      <c r="F8" t="s">
        <v>3079</v>
      </c>
    </row>
    <row r="9" spans="1:6" x14ac:dyDescent="0.25">
      <c r="A9">
        <v>8</v>
      </c>
      <c r="B9">
        <v>2</v>
      </c>
      <c r="C9" t="s">
        <v>2845</v>
      </c>
      <c r="D9" t="s">
        <v>2544</v>
      </c>
      <c r="E9">
        <v>7</v>
      </c>
      <c r="F9" t="s">
        <v>2846</v>
      </c>
    </row>
    <row r="10" spans="1:6" x14ac:dyDescent="0.25">
      <c r="A10">
        <v>9</v>
      </c>
      <c r="B10">
        <v>2</v>
      </c>
      <c r="C10" t="s">
        <v>2546</v>
      </c>
      <c r="D10" t="s">
        <v>2544</v>
      </c>
      <c r="E10">
        <v>6</v>
      </c>
      <c r="F10" t="s">
        <v>2547</v>
      </c>
    </row>
    <row r="11" spans="1:6" x14ac:dyDescent="0.25">
      <c r="A11">
        <v>10</v>
      </c>
      <c r="B11">
        <v>2</v>
      </c>
      <c r="C11" t="s">
        <v>3080</v>
      </c>
      <c r="D11" t="s">
        <v>2544</v>
      </c>
      <c r="E11">
        <v>5</v>
      </c>
      <c r="F11" t="s">
        <v>3081</v>
      </c>
    </row>
    <row r="12" spans="1:6" x14ac:dyDescent="0.25">
      <c r="A12">
        <v>11</v>
      </c>
      <c r="B12">
        <v>2</v>
      </c>
      <c r="C12" t="s">
        <v>3082</v>
      </c>
      <c r="D12" t="s">
        <v>2544</v>
      </c>
      <c r="E12">
        <v>5</v>
      </c>
      <c r="F12" t="s">
        <v>3083</v>
      </c>
    </row>
    <row r="13" spans="1:6" x14ac:dyDescent="0.25">
      <c r="A13">
        <v>12</v>
      </c>
      <c r="B13">
        <v>2</v>
      </c>
      <c r="C13" t="s">
        <v>2847</v>
      </c>
      <c r="D13" t="s">
        <v>2544</v>
      </c>
      <c r="E13">
        <v>7</v>
      </c>
      <c r="F13" t="s">
        <v>2848</v>
      </c>
    </row>
    <row r="14" spans="1:6" x14ac:dyDescent="0.25">
      <c r="A14">
        <v>13</v>
      </c>
      <c r="B14">
        <v>2</v>
      </c>
      <c r="C14" t="s">
        <v>3084</v>
      </c>
      <c r="D14" t="s">
        <v>2544</v>
      </c>
      <c r="E14">
        <v>5</v>
      </c>
      <c r="F14" t="s">
        <v>3085</v>
      </c>
    </row>
    <row r="15" spans="1:6" x14ac:dyDescent="0.25">
      <c r="A15">
        <v>14</v>
      </c>
      <c r="B15">
        <v>2</v>
      </c>
      <c r="C15" t="s">
        <v>2677</v>
      </c>
      <c r="D15" t="s">
        <v>2675</v>
      </c>
      <c r="E15">
        <v>6</v>
      </c>
      <c r="F15" t="s">
        <v>2678</v>
      </c>
    </row>
    <row r="16" spans="1:6" x14ac:dyDescent="0.25">
      <c r="A16">
        <v>15</v>
      </c>
      <c r="B16">
        <v>3</v>
      </c>
      <c r="C16" t="s">
        <v>2679</v>
      </c>
      <c r="D16" t="s">
        <v>2680</v>
      </c>
      <c r="E16">
        <v>6</v>
      </c>
      <c r="F16" t="s">
        <v>2681</v>
      </c>
    </row>
    <row r="17" spans="1:6" x14ac:dyDescent="0.25">
      <c r="A17">
        <v>16</v>
      </c>
      <c r="B17">
        <v>3</v>
      </c>
      <c r="C17" t="s">
        <v>3086</v>
      </c>
      <c r="D17" t="s">
        <v>2544</v>
      </c>
      <c r="E17">
        <v>5</v>
      </c>
      <c r="F17" t="s">
        <v>3087</v>
      </c>
    </row>
    <row r="18" spans="1:6" x14ac:dyDescent="0.25">
      <c r="A18">
        <v>17</v>
      </c>
      <c r="B18">
        <v>3</v>
      </c>
      <c r="C18" t="s">
        <v>2548</v>
      </c>
      <c r="D18" t="s">
        <v>2544</v>
      </c>
      <c r="E18">
        <v>6</v>
      </c>
      <c r="F18" t="s">
        <v>2549</v>
      </c>
    </row>
    <row r="19" spans="1:6" x14ac:dyDescent="0.25">
      <c r="A19">
        <v>18</v>
      </c>
      <c r="B19">
        <v>3</v>
      </c>
      <c r="C19" t="s">
        <v>2849</v>
      </c>
      <c r="D19" t="s">
        <v>2843</v>
      </c>
      <c r="E19">
        <v>7</v>
      </c>
      <c r="F19" t="s">
        <v>2850</v>
      </c>
    </row>
    <row r="20" spans="1:6" x14ac:dyDescent="0.25">
      <c r="A20">
        <v>19</v>
      </c>
      <c r="B20">
        <v>3</v>
      </c>
      <c r="C20" t="s">
        <v>2851</v>
      </c>
      <c r="D20" t="s">
        <v>2852</v>
      </c>
      <c r="E20">
        <v>7</v>
      </c>
      <c r="F20" t="s">
        <v>2853</v>
      </c>
    </row>
    <row r="21" spans="1:6" x14ac:dyDescent="0.25">
      <c r="A21">
        <v>20</v>
      </c>
      <c r="B21">
        <v>3</v>
      </c>
      <c r="C21" t="s">
        <v>2682</v>
      </c>
      <c r="D21" t="s">
        <v>2683</v>
      </c>
      <c r="E21">
        <v>6</v>
      </c>
      <c r="F21" t="s">
        <v>2684</v>
      </c>
    </row>
    <row r="22" spans="1:6" x14ac:dyDescent="0.25">
      <c r="A22">
        <v>21</v>
      </c>
      <c r="B22">
        <v>3</v>
      </c>
      <c r="C22" t="s">
        <v>2685</v>
      </c>
      <c r="D22" t="s">
        <v>2683</v>
      </c>
      <c r="E22">
        <v>6</v>
      </c>
      <c r="F22" t="s">
        <v>2686</v>
      </c>
    </row>
    <row r="23" spans="1:6" x14ac:dyDescent="0.25">
      <c r="A23">
        <v>22</v>
      </c>
      <c r="B23">
        <v>4</v>
      </c>
      <c r="C23" t="s">
        <v>2687</v>
      </c>
      <c r="D23" t="s">
        <v>2680</v>
      </c>
      <c r="E23">
        <v>6</v>
      </c>
      <c r="F23" t="s">
        <v>2688</v>
      </c>
    </row>
    <row r="24" spans="1:6" x14ac:dyDescent="0.25">
      <c r="A24">
        <v>23</v>
      </c>
      <c r="B24">
        <v>4</v>
      </c>
      <c r="C24" t="s">
        <v>3088</v>
      </c>
      <c r="D24" t="s">
        <v>2544</v>
      </c>
      <c r="E24">
        <v>5</v>
      </c>
      <c r="F24" t="s">
        <v>3089</v>
      </c>
    </row>
    <row r="25" spans="1:6" x14ac:dyDescent="0.25">
      <c r="A25">
        <v>24</v>
      </c>
      <c r="B25">
        <v>4</v>
      </c>
      <c r="C25" t="s">
        <v>2550</v>
      </c>
      <c r="D25" t="s">
        <v>2544</v>
      </c>
      <c r="E25">
        <v>6</v>
      </c>
      <c r="F25" t="s">
        <v>2551</v>
      </c>
    </row>
    <row r="26" spans="1:6" x14ac:dyDescent="0.25">
      <c r="A26">
        <v>25</v>
      </c>
      <c r="B26">
        <v>4</v>
      </c>
      <c r="C26" t="s">
        <v>2854</v>
      </c>
      <c r="D26" t="s">
        <v>2843</v>
      </c>
      <c r="E26">
        <v>7</v>
      </c>
      <c r="F26" t="s">
        <v>2855</v>
      </c>
    </row>
    <row r="27" spans="1:6" x14ac:dyDescent="0.25">
      <c r="A27">
        <v>26</v>
      </c>
      <c r="B27">
        <v>4</v>
      </c>
      <c r="C27" t="s">
        <v>2856</v>
      </c>
      <c r="D27" t="s">
        <v>2675</v>
      </c>
      <c r="E27">
        <v>7</v>
      </c>
      <c r="F27" t="s">
        <v>2857</v>
      </c>
    </row>
    <row r="28" spans="1:6" x14ac:dyDescent="0.25">
      <c r="A28">
        <v>27</v>
      </c>
      <c r="B28">
        <v>4</v>
      </c>
      <c r="C28" t="s">
        <v>2858</v>
      </c>
      <c r="D28" t="s">
        <v>2852</v>
      </c>
      <c r="E28">
        <v>7</v>
      </c>
      <c r="F28" t="s">
        <v>2859</v>
      </c>
    </row>
    <row r="29" spans="1:6" x14ac:dyDescent="0.25">
      <c r="A29">
        <v>28</v>
      </c>
      <c r="B29">
        <v>4</v>
      </c>
      <c r="C29" t="s">
        <v>2689</v>
      </c>
      <c r="D29" t="s">
        <v>2683</v>
      </c>
      <c r="E29">
        <v>6</v>
      </c>
      <c r="F29" t="s">
        <v>2690</v>
      </c>
    </row>
    <row r="30" spans="1:6" x14ac:dyDescent="0.25">
      <c r="A30">
        <v>29</v>
      </c>
      <c r="B30">
        <v>5</v>
      </c>
      <c r="C30" t="s">
        <v>2552</v>
      </c>
      <c r="D30" t="s">
        <v>2544</v>
      </c>
      <c r="E30">
        <v>6</v>
      </c>
      <c r="F30" t="s">
        <v>2553</v>
      </c>
    </row>
    <row r="31" spans="1:6" x14ac:dyDescent="0.25">
      <c r="A31">
        <v>30</v>
      </c>
      <c r="B31">
        <v>5</v>
      </c>
      <c r="C31" t="s">
        <v>2554</v>
      </c>
      <c r="D31" t="s">
        <v>2544</v>
      </c>
      <c r="E31">
        <v>6</v>
      </c>
      <c r="F31" t="s">
        <v>2555</v>
      </c>
    </row>
    <row r="32" spans="1:6" x14ac:dyDescent="0.25">
      <c r="A32">
        <v>31</v>
      </c>
      <c r="B32">
        <v>5</v>
      </c>
      <c r="C32" t="s">
        <v>2556</v>
      </c>
      <c r="D32" t="s">
        <v>2544</v>
      </c>
      <c r="E32">
        <v>6</v>
      </c>
      <c r="F32" t="s">
        <v>2557</v>
      </c>
    </row>
    <row r="33" spans="1:6" x14ac:dyDescent="0.25">
      <c r="A33">
        <v>32</v>
      </c>
      <c r="B33">
        <v>5</v>
      </c>
      <c r="C33" t="s">
        <v>2735</v>
      </c>
      <c r="D33" t="s">
        <v>2675</v>
      </c>
      <c r="E33">
        <v>7</v>
      </c>
      <c r="F33" t="s">
        <v>2860</v>
      </c>
    </row>
    <row r="34" spans="1:6" x14ac:dyDescent="0.25">
      <c r="A34">
        <v>33</v>
      </c>
      <c r="B34">
        <v>5</v>
      </c>
      <c r="C34" t="s">
        <v>2700</v>
      </c>
      <c r="D34" t="s">
        <v>2675</v>
      </c>
      <c r="E34">
        <v>7</v>
      </c>
      <c r="F34" t="s">
        <v>2861</v>
      </c>
    </row>
    <row r="35" spans="1:6" x14ac:dyDescent="0.25">
      <c r="A35">
        <v>34</v>
      </c>
      <c r="B35">
        <v>5</v>
      </c>
      <c r="C35" t="s">
        <v>2739</v>
      </c>
      <c r="D35" t="s">
        <v>2675</v>
      </c>
      <c r="E35">
        <v>7</v>
      </c>
      <c r="F35" t="s">
        <v>2862</v>
      </c>
    </row>
    <row r="36" spans="1:6" x14ac:dyDescent="0.25">
      <c r="A36">
        <v>35</v>
      </c>
      <c r="B36">
        <v>5</v>
      </c>
      <c r="C36" t="s">
        <v>2863</v>
      </c>
      <c r="D36" t="s">
        <v>2683</v>
      </c>
      <c r="E36">
        <v>7</v>
      </c>
      <c r="F36" t="s">
        <v>2864</v>
      </c>
    </row>
    <row r="37" spans="1:6" x14ac:dyDescent="0.25">
      <c r="A37">
        <v>36</v>
      </c>
      <c r="B37">
        <v>6</v>
      </c>
      <c r="C37" t="s">
        <v>2691</v>
      </c>
      <c r="D37" t="s">
        <v>2680</v>
      </c>
      <c r="E37">
        <v>6</v>
      </c>
      <c r="F37" t="s">
        <v>2692</v>
      </c>
    </row>
    <row r="38" spans="1:6" x14ac:dyDescent="0.25">
      <c r="A38">
        <v>37</v>
      </c>
      <c r="B38">
        <v>6</v>
      </c>
      <c r="C38" t="s">
        <v>2558</v>
      </c>
      <c r="D38" t="s">
        <v>2544</v>
      </c>
      <c r="E38">
        <v>6</v>
      </c>
      <c r="F38" t="s">
        <v>2559</v>
      </c>
    </row>
    <row r="39" spans="1:6" x14ac:dyDescent="0.25">
      <c r="A39">
        <v>38</v>
      </c>
      <c r="B39">
        <v>6</v>
      </c>
      <c r="C39" t="s">
        <v>2865</v>
      </c>
      <c r="D39" t="s">
        <v>2544</v>
      </c>
      <c r="E39">
        <v>7</v>
      </c>
      <c r="F39" t="s">
        <v>2866</v>
      </c>
    </row>
    <row r="40" spans="1:6" x14ac:dyDescent="0.25">
      <c r="A40">
        <v>39</v>
      </c>
      <c r="B40">
        <v>6</v>
      </c>
      <c r="C40" t="s">
        <v>2560</v>
      </c>
      <c r="D40" t="s">
        <v>2544</v>
      </c>
      <c r="E40">
        <v>6</v>
      </c>
      <c r="F40" t="s">
        <v>2561</v>
      </c>
    </row>
    <row r="41" spans="1:6" x14ac:dyDescent="0.25">
      <c r="A41">
        <v>40</v>
      </c>
      <c r="B41">
        <v>6</v>
      </c>
      <c r="C41" t="s">
        <v>2562</v>
      </c>
      <c r="D41" t="s">
        <v>2544</v>
      </c>
      <c r="E41">
        <v>6</v>
      </c>
      <c r="F41" t="s">
        <v>2563</v>
      </c>
    </row>
    <row r="42" spans="1:6" x14ac:dyDescent="0.25">
      <c r="A42">
        <v>41</v>
      </c>
      <c r="B42">
        <v>6</v>
      </c>
      <c r="C42" t="s">
        <v>2693</v>
      </c>
      <c r="D42" t="s">
        <v>2683</v>
      </c>
      <c r="E42">
        <v>6</v>
      </c>
      <c r="F42" t="s">
        <v>2694</v>
      </c>
    </row>
    <row r="43" spans="1:6" x14ac:dyDescent="0.25">
      <c r="A43">
        <v>42</v>
      </c>
      <c r="B43">
        <v>7</v>
      </c>
      <c r="C43" t="s">
        <v>2957</v>
      </c>
      <c r="D43" t="s">
        <v>2544</v>
      </c>
      <c r="E43">
        <v>5</v>
      </c>
      <c r="F43" t="s">
        <v>3090</v>
      </c>
    </row>
    <row r="44" spans="1:6" x14ac:dyDescent="0.25">
      <c r="A44">
        <v>43</v>
      </c>
      <c r="B44">
        <v>7</v>
      </c>
      <c r="C44" t="s">
        <v>3091</v>
      </c>
      <c r="D44" t="s">
        <v>3092</v>
      </c>
      <c r="E44">
        <v>11</v>
      </c>
      <c r="F44" t="s">
        <v>3093</v>
      </c>
    </row>
    <row r="45" spans="1:6" x14ac:dyDescent="0.25">
      <c r="A45">
        <v>44</v>
      </c>
      <c r="B45">
        <v>7</v>
      </c>
      <c r="C45" t="s">
        <v>3094</v>
      </c>
      <c r="D45" t="s">
        <v>3092</v>
      </c>
      <c r="E45">
        <v>9</v>
      </c>
      <c r="F45" t="s">
        <v>3095</v>
      </c>
    </row>
    <row r="46" spans="1:6" x14ac:dyDescent="0.25">
      <c r="A46">
        <v>45</v>
      </c>
      <c r="B46">
        <v>7</v>
      </c>
      <c r="C46" t="s">
        <v>3096</v>
      </c>
      <c r="D46" t="s">
        <v>3092</v>
      </c>
      <c r="E46">
        <v>10</v>
      </c>
      <c r="F46" t="s">
        <v>3097</v>
      </c>
    </row>
    <row r="47" spans="1:6" x14ac:dyDescent="0.25">
      <c r="A47">
        <v>46</v>
      </c>
      <c r="B47">
        <v>7</v>
      </c>
      <c r="C47" t="s">
        <v>3098</v>
      </c>
      <c r="D47" t="s">
        <v>3092</v>
      </c>
      <c r="E47">
        <v>12</v>
      </c>
      <c r="F47" t="s">
        <v>3099</v>
      </c>
    </row>
    <row r="48" spans="1:6" x14ac:dyDescent="0.25">
      <c r="A48">
        <v>47</v>
      </c>
      <c r="B48">
        <v>7</v>
      </c>
      <c r="C48" t="s">
        <v>2695</v>
      </c>
      <c r="D48" t="s">
        <v>2683</v>
      </c>
      <c r="E48">
        <v>6</v>
      </c>
      <c r="F48" t="s">
        <v>2696</v>
      </c>
    </row>
    <row r="49" spans="1:6" x14ac:dyDescent="0.25">
      <c r="A49">
        <v>48</v>
      </c>
      <c r="B49">
        <v>7</v>
      </c>
      <c r="C49" t="s">
        <v>3100</v>
      </c>
      <c r="D49" t="s">
        <v>2683</v>
      </c>
      <c r="E49">
        <v>5</v>
      </c>
      <c r="F49" t="s">
        <v>3101</v>
      </c>
    </row>
    <row r="50" spans="1:6" x14ac:dyDescent="0.25">
      <c r="A50">
        <v>49</v>
      </c>
      <c r="B50">
        <v>8</v>
      </c>
      <c r="C50" t="s">
        <v>2867</v>
      </c>
      <c r="D50" t="s">
        <v>2544</v>
      </c>
      <c r="E50">
        <v>7</v>
      </c>
      <c r="F50" t="s">
        <v>2868</v>
      </c>
    </row>
    <row r="51" spans="1:6" x14ac:dyDescent="0.25">
      <c r="A51">
        <v>50</v>
      </c>
      <c r="B51">
        <v>8</v>
      </c>
      <c r="C51" t="s">
        <v>3102</v>
      </c>
      <c r="D51" t="s">
        <v>2544</v>
      </c>
      <c r="E51">
        <v>5</v>
      </c>
      <c r="F51" t="s">
        <v>3103</v>
      </c>
    </row>
    <row r="52" spans="1:6" x14ac:dyDescent="0.25">
      <c r="A52">
        <v>51</v>
      </c>
      <c r="B52">
        <v>8</v>
      </c>
      <c r="C52" t="s">
        <v>2869</v>
      </c>
      <c r="D52" t="s">
        <v>2544</v>
      </c>
      <c r="E52">
        <v>7</v>
      </c>
      <c r="F52" t="s">
        <v>2870</v>
      </c>
    </row>
    <row r="53" spans="1:6" x14ac:dyDescent="0.25">
      <c r="A53">
        <v>52</v>
      </c>
      <c r="B53">
        <v>8</v>
      </c>
      <c r="C53" t="s">
        <v>2871</v>
      </c>
      <c r="D53" t="s">
        <v>2843</v>
      </c>
      <c r="E53">
        <v>7</v>
      </c>
      <c r="F53" t="s">
        <v>2872</v>
      </c>
    </row>
    <row r="54" spans="1:6" x14ac:dyDescent="0.25">
      <c r="A54">
        <v>53</v>
      </c>
      <c r="B54">
        <v>8</v>
      </c>
      <c r="C54" t="s">
        <v>2873</v>
      </c>
      <c r="D54" t="s">
        <v>2675</v>
      </c>
      <c r="E54">
        <v>7</v>
      </c>
      <c r="F54" t="s">
        <v>2874</v>
      </c>
    </row>
    <row r="55" spans="1:6" x14ac:dyDescent="0.25">
      <c r="A55">
        <v>54</v>
      </c>
      <c r="B55">
        <v>8</v>
      </c>
      <c r="C55" t="s">
        <v>2875</v>
      </c>
      <c r="D55" t="s">
        <v>2852</v>
      </c>
      <c r="E55">
        <v>7</v>
      </c>
      <c r="F55" t="s">
        <v>2876</v>
      </c>
    </row>
    <row r="56" spans="1:6" x14ac:dyDescent="0.25">
      <c r="A56">
        <v>55</v>
      </c>
      <c r="B56">
        <v>8</v>
      </c>
      <c r="C56" t="s">
        <v>3104</v>
      </c>
      <c r="D56" t="s">
        <v>2683</v>
      </c>
      <c r="E56">
        <v>9</v>
      </c>
      <c r="F56" t="s">
        <v>3105</v>
      </c>
    </row>
    <row r="57" spans="1:6" x14ac:dyDescent="0.25">
      <c r="A57">
        <v>56</v>
      </c>
      <c r="B57">
        <v>9</v>
      </c>
      <c r="C57" t="s">
        <v>3106</v>
      </c>
      <c r="D57" t="s">
        <v>2544</v>
      </c>
      <c r="E57">
        <v>5</v>
      </c>
      <c r="F57" t="s">
        <v>3107</v>
      </c>
    </row>
    <row r="58" spans="1:6" x14ac:dyDescent="0.25">
      <c r="A58">
        <v>57</v>
      </c>
      <c r="B58">
        <v>9</v>
      </c>
      <c r="C58" t="s">
        <v>2877</v>
      </c>
      <c r="D58" t="s">
        <v>2544</v>
      </c>
      <c r="E58">
        <v>7</v>
      </c>
      <c r="F58" t="s">
        <v>2878</v>
      </c>
    </row>
    <row r="59" spans="1:6" x14ac:dyDescent="0.25">
      <c r="A59">
        <v>58</v>
      </c>
      <c r="B59">
        <v>9</v>
      </c>
      <c r="C59" t="s">
        <v>2879</v>
      </c>
      <c r="D59" t="s">
        <v>2544</v>
      </c>
      <c r="E59">
        <v>7</v>
      </c>
      <c r="F59" t="s">
        <v>2880</v>
      </c>
    </row>
    <row r="60" spans="1:6" x14ac:dyDescent="0.25">
      <c r="A60">
        <v>59</v>
      </c>
      <c r="B60">
        <v>9</v>
      </c>
      <c r="C60" t="s">
        <v>2881</v>
      </c>
      <c r="D60" t="s">
        <v>2544</v>
      </c>
      <c r="E60">
        <v>7</v>
      </c>
      <c r="F60" t="s">
        <v>2882</v>
      </c>
    </row>
    <row r="61" spans="1:6" x14ac:dyDescent="0.25">
      <c r="A61">
        <v>60</v>
      </c>
      <c r="B61">
        <v>9</v>
      </c>
      <c r="C61" t="s">
        <v>2883</v>
      </c>
      <c r="D61" t="s">
        <v>2852</v>
      </c>
      <c r="E61">
        <v>7</v>
      </c>
      <c r="F61" t="s">
        <v>2884</v>
      </c>
    </row>
    <row r="62" spans="1:6" x14ac:dyDescent="0.25">
      <c r="A62">
        <v>61</v>
      </c>
      <c r="B62">
        <v>9</v>
      </c>
      <c r="C62" t="s">
        <v>2885</v>
      </c>
      <c r="D62" t="s">
        <v>2683</v>
      </c>
      <c r="E62">
        <v>7</v>
      </c>
      <c r="F62" t="s">
        <v>2715</v>
      </c>
    </row>
    <row r="63" spans="1:6" x14ac:dyDescent="0.25">
      <c r="A63">
        <v>62</v>
      </c>
      <c r="B63">
        <v>9</v>
      </c>
      <c r="C63" t="s">
        <v>2697</v>
      </c>
      <c r="D63" t="s">
        <v>2683</v>
      </c>
      <c r="E63">
        <v>6</v>
      </c>
      <c r="F63" t="s">
        <v>2698</v>
      </c>
    </row>
    <row r="64" spans="1:6" x14ac:dyDescent="0.25">
      <c r="A64">
        <v>63</v>
      </c>
      <c r="B64">
        <v>10</v>
      </c>
      <c r="C64" t="s">
        <v>2886</v>
      </c>
      <c r="D64" t="s">
        <v>2544</v>
      </c>
      <c r="E64">
        <v>7</v>
      </c>
      <c r="F64" t="s">
        <v>2887</v>
      </c>
    </row>
    <row r="65" spans="1:6" x14ac:dyDescent="0.25">
      <c r="A65">
        <v>64</v>
      </c>
      <c r="B65">
        <v>10</v>
      </c>
      <c r="C65" t="s">
        <v>3108</v>
      </c>
      <c r="D65" t="s">
        <v>2544</v>
      </c>
      <c r="E65">
        <v>5</v>
      </c>
      <c r="F65" t="s">
        <v>3107</v>
      </c>
    </row>
    <row r="66" spans="1:6" x14ac:dyDescent="0.25">
      <c r="A66">
        <v>65</v>
      </c>
      <c r="B66">
        <v>10</v>
      </c>
      <c r="C66" t="s">
        <v>2888</v>
      </c>
      <c r="D66" t="s">
        <v>2544</v>
      </c>
      <c r="E66">
        <v>7</v>
      </c>
      <c r="F66" t="s">
        <v>2889</v>
      </c>
    </row>
    <row r="67" spans="1:6" x14ac:dyDescent="0.25">
      <c r="A67">
        <v>66</v>
      </c>
      <c r="B67">
        <v>10</v>
      </c>
      <c r="C67" t="s">
        <v>2890</v>
      </c>
      <c r="D67" t="s">
        <v>2544</v>
      </c>
      <c r="E67">
        <v>7</v>
      </c>
      <c r="F67" t="s">
        <v>2891</v>
      </c>
    </row>
    <row r="68" spans="1:6" x14ac:dyDescent="0.25">
      <c r="A68">
        <v>67</v>
      </c>
      <c r="B68">
        <v>10</v>
      </c>
      <c r="C68" t="s">
        <v>2892</v>
      </c>
      <c r="D68" t="s">
        <v>2852</v>
      </c>
      <c r="E68">
        <v>7</v>
      </c>
      <c r="F68" t="s">
        <v>2884</v>
      </c>
    </row>
    <row r="69" spans="1:6" x14ac:dyDescent="0.25">
      <c r="A69">
        <v>68</v>
      </c>
      <c r="B69">
        <v>10</v>
      </c>
      <c r="C69" t="s">
        <v>2699</v>
      </c>
      <c r="D69" t="s">
        <v>2683</v>
      </c>
      <c r="E69">
        <v>6</v>
      </c>
      <c r="F69" t="s">
        <v>2698</v>
      </c>
    </row>
    <row r="70" spans="1:6" x14ac:dyDescent="0.25">
      <c r="A70">
        <v>69</v>
      </c>
      <c r="B70">
        <v>10</v>
      </c>
      <c r="C70" t="s">
        <v>2893</v>
      </c>
      <c r="D70" t="s">
        <v>2683</v>
      </c>
      <c r="E70">
        <v>7</v>
      </c>
      <c r="F70" t="s">
        <v>2894</v>
      </c>
    </row>
    <row r="71" spans="1:6" x14ac:dyDescent="0.25">
      <c r="A71">
        <v>70</v>
      </c>
      <c r="B71">
        <v>11</v>
      </c>
      <c r="C71" t="s">
        <v>2556</v>
      </c>
      <c r="D71" t="s">
        <v>2544</v>
      </c>
      <c r="E71">
        <v>6</v>
      </c>
      <c r="F71" t="s">
        <v>2564</v>
      </c>
    </row>
    <row r="72" spans="1:6" x14ac:dyDescent="0.25">
      <c r="A72">
        <v>71</v>
      </c>
      <c r="B72">
        <v>11</v>
      </c>
      <c r="C72" t="s">
        <v>2565</v>
      </c>
      <c r="D72" t="s">
        <v>2544</v>
      </c>
      <c r="E72">
        <v>6</v>
      </c>
      <c r="F72" t="s">
        <v>2566</v>
      </c>
    </row>
    <row r="73" spans="1:6" x14ac:dyDescent="0.25">
      <c r="A73">
        <v>72</v>
      </c>
      <c r="B73">
        <v>11</v>
      </c>
      <c r="C73" t="s">
        <v>3109</v>
      </c>
      <c r="D73" t="s">
        <v>2544</v>
      </c>
      <c r="E73">
        <v>5</v>
      </c>
      <c r="F73" t="s">
        <v>3110</v>
      </c>
    </row>
    <row r="74" spans="1:6" x14ac:dyDescent="0.25">
      <c r="A74">
        <v>73</v>
      </c>
      <c r="B74">
        <v>11</v>
      </c>
      <c r="C74" t="s">
        <v>2700</v>
      </c>
      <c r="D74" t="s">
        <v>2675</v>
      </c>
      <c r="E74">
        <v>6</v>
      </c>
      <c r="F74" t="s">
        <v>2701</v>
      </c>
    </row>
    <row r="75" spans="1:6" x14ac:dyDescent="0.25">
      <c r="A75">
        <v>74</v>
      </c>
      <c r="B75">
        <v>11</v>
      </c>
      <c r="C75" t="s">
        <v>2895</v>
      </c>
      <c r="D75" t="s">
        <v>2675</v>
      </c>
      <c r="E75">
        <v>7</v>
      </c>
      <c r="F75" t="s">
        <v>2896</v>
      </c>
    </row>
    <row r="76" spans="1:6" x14ac:dyDescent="0.25">
      <c r="A76">
        <v>75</v>
      </c>
      <c r="B76">
        <v>11</v>
      </c>
      <c r="C76" t="s">
        <v>2702</v>
      </c>
      <c r="D76" t="s">
        <v>2683</v>
      </c>
      <c r="E76">
        <v>6</v>
      </c>
      <c r="F76" t="s">
        <v>2703</v>
      </c>
    </row>
    <row r="77" spans="1:6" x14ac:dyDescent="0.25">
      <c r="A77">
        <v>76</v>
      </c>
      <c r="B77">
        <v>12</v>
      </c>
      <c r="C77" t="s">
        <v>2897</v>
      </c>
      <c r="D77" t="s">
        <v>2544</v>
      </c>
      <c r="E77">
        <v>7</v>
      </c>
      <c r="F77" t="s">
        <v>2898</v>
      </c>
    </row>
    <row r="78" spans="1:6" x14ac:dyDescent="0.25">
      <c r="A78">
        <v>77</v>
      </c>
      <c r="B78">
        <v>12</v>
      </c>
      <c r="C78" t="s">
        <v>3111</v>
      </c>
      <c r="D78" t="s">
        <v>2544</v>
      </c>
      <c r="E78">
        <v>4</v>
      </c>
      <c r="F78" t="s">
        <v>3112</v>
      </c>
    </row>
    <row r="79" spans="1:6" x14ac:dyDescent="0.25">
      <c r="A79">
        <v>78</v>
      </c>
      <c r="B79">
        <v>12</v>
      </c>
      <c r="C79" t="s">
        <v>2899</v>
      </c>
      <c r="D79" t="s">
        <v>2544</v>
      </c>
      <c r="E79">
        <v>7</v>
      </c>
      <c r="F79" t="s">
        <v>2848</v>
      </c>
    </row>
    <row r="80" spans="1:6" x14ac:dyDescent="0.25">
      <c r="A80">
        <v>79</v>
      </c>
      <c r="B80">
        <v>12</v>
      </c>
      <c r="C80" t="s">
        <v>2567</v>
      </c>
      <c r="D80" t="s">
        <v>2544</v>
      </c>
      <c r="E80">
        <v>6</v>
      </c>
      <c r="F80" t="s">
        <v>2568</v>
      </c>
    </row>
    <row r="81" spans="1:6" x14ac:dyDescent="0.25">
      <c r="A81">
        <v>80</v>
      </c>
      <c r="B81">
        <v>12</v>
      </c>
      <c r="C81" t="s">
        <v>2900</v>
      </c>
      <c r="D81" t="s">
        <v>2675</v>
      </c>
      <c r="E81">
        <v>7</v>
      </c>
      <c r="F81" t="s">
        <v>2901</v>
      </c>
    </row>
    <row r="82" spans="1:6" x14ac:dyDescent="0.25">
      <c r="A82">
        <v>81</v>
      </c>
      <c r="B82">
        <v>12</v>
      </c>
      <c r="C82" t="s">
        <v>3113</v>
      </c>
      <c r="D82" t="s">
        <v>2675</v>
      </c>
      <c r="E82">
        <v>8</v>
      </c>
      <c r="F82" t="s">
        <v>3114</v>
      </c>
    </row>
    <row r="83" spans="1:6" x14ac:dyDescent="0.25">
      <c r="A83">
        <v>82</v>
      </c>
      <c r="B83">
        <v>12</v>
      </c>
      <c r="C83" t="s">
        <v>2704</v>
      </c>
      <c r="D83" t="s">
        <v>2683</v>
      </c>
      <c r="E83">
        <v>6</v>
      </c>
      <c r="F83" t="s">
        <v>2705</v>
      </c>
    </row>
    <row r="84" spans="1:6" x14ac:dyDescent="0.25">
      <c r="A84">
        <v>83</v>
      </c>
      <c r="B84">
        <v>12</v>
      </c>
      <c r="C84" t="s">
        <v>3115</v>
      </c>
      <c r="D84" t="s">
        <v>2683</v>
      </c>
      <c r="E84">
        <v>5</v>
      </c>
      <c r="F84" t="s">
        <v>3116</v>
      </c>
    </row>
    <row r="85" spans="1:6" x14ac:dyDescent="0.25">
      <c r="A85">
        <v>84</v>
      </c>
      <c r="B85">
        <v>12</v>
      </c>
      <c r="C85" t="s">
        <v>591</v>
      </c>
      <c r="D85" t="s">
        <v>2683</v>
      </c>
      <c r="E85">
        <v>5</v>
      </c>
      <c r="F85" t="s">
        <v>3117</v>
      </c>
    </row>
    <row r="86" spans="1:6" x14ac:dyDescent="0.25">
      <c r="A86">
        <v>85</v>
      </c>
      <c r="B86">
        <v>13</v>
      </c>
      <c r="C86" t="s">
        <v>2706</v>
      </c>
      <c r="D86" t="s">
        <v>2680</v>
      </c>
      <c r="E86">
        <v>6</v>
      </c>
      <c r="F86" t="s">
        <v>2707</v>
      </c>
    </row>
    <row r="87" spans="1:6" x14ac:dyDescent="0.25">
      <c r="A87">
        <v>86</v>
      </c>
      <c r="B87">
        <v>13</v>
      </c>
      <c r="C87" t="s">
        <v>2569</v>
      </c>
      <c r="D87" t="s">
        <v>2544</v>
      </c>
      <c r="E87">
        <v>6</v>
      </c>
      <c r="F87" t="s">
        <v>2570</v>
      </c>
    </row>
    <row r="88" spans="1:6" x14ac:dyDescent="0.25">
      <c r="A88">
        <v>87</v>
      </c>
      <c r="B88">
        <v>13</v>
      </c>
      <c r="C88" t="s">
        <v>2902</v>
      </c>
      <c r="D88" t="s">
        <v>2544</v>
      </c>
      <c r="E88">
        <v>7</v>
      </c>
      <c r="F88" t="s">
        <v>2903</v>
      </c>
    </row>
    <row r="89" spans="1:6" x14ac:dyDescent="0.25">
      <c r="A89">
        <v>88</v>
      </c>
      <c r="B89">
        <v>13</v>
      </c>
      <c r="C89" t="s">
        <v>2904</v>
      </c>
      <c r="D89" t="s">
        <v>2544</v>
      </c>
      <c r="E89">
        <v>7</v>
      </c>
      <c r="F89" t="s">
        <v>2905</v>
      </c>
    </row>
    <row r="90" spans="1:6" x14ac:dyDescent="0.25">
      <c r="A90">
        <v>89</v>
      </c>
      <c r="B90">
        <v>13</v>
      </c>
      <c r="C90" t="s">
        <v>2906</v>
      </c>
      <c r="D90" t="s">
        <v>2843</v>
      </c>
      <c r="E90">
        <v>7</v>
      </c>
      <c r="F90" t="s">
        <v>2907</v>
      </c>
    </row>
    <row r="91" spans="1:6" x14ac:dyDescent="0.25">
      <c r="A91">
        <v>90</v>
      </c>
      <c r="B91">
        <v>13</v>
      </c>
      <c r="C91" t="s">
        <v>2769</v>
      </c>
      <c r="D91" t="s">
        <v>2843</v>
      </c>
      <c r="E91">
        <v>8</v>
      </c>
      <c r="F91" t="s">
        <v>3118</v>
      </c>
    </row>
    <row r="92" spans="1:6" x14ac:dyDescent="0.25">
      <c r="A92">
        <v>91</v>
      </c>
      <c r="B92">
        <v>13</v>
      </c>
      <c r="C92" t="s">
        <v>2708</v>
      </c>
      <c r="D92" t="s">
        <v>2675</v>
      </c>
      <c r="E92">
        <v>6</v>
      </c>
      <c r="F92" t="s">
        <v>2709</v>
      </c>
    </row>
    <row r="93" spans="1:6" x14ac:dyDescent="0.25">
      <c r="A93">
        <v>92</v>
      </c>
      <c r="B93">
        <v>14</v>
      </c>
      <c r="C93" t="s">
        <v>2571</v>
      </c>
      <c r="D93" t="s">
        <v>2544</v>
      </c>
      <c r="E93">
        <v>6</v>
      </c>
      <c r="F93" t="s">
        <v>2572</v>
      </c>
    </row>
    <row r="94" spans="1:6" x14ac:dyDescent="0.25">
      <c r="A94">
        <v>93</v>
      </c>
      <c r="B94">
        <v>14</v>
      </c>
      <c r="C94" t="s">
        <v>2908</v>
      </c>
      <c r="D94" t="s">
        <v>2544</v>
      </c>
      <c r="E94">
        <v>7</v>
      </c>
      <c r="F94" t="s">
        <v>2909</v>
      </c>
    </row>
    <row r="95" spans="1:6" x14ac:dyDescent="0.25">
      <c r="A95">
        <v>94</v>
      </c>
      <c r="B95">
        <v>14</v>
      </c>
      <c r="C95" t="s">
        <v>2710</v>
      </c>
      <c r="D95" t="s">
        <v>2675</v>
      </c>
      <c r="E95">
        <v>6</v>
      </c>
      <c r="F95" t="s">
        <v>2711</v>
      </c>
    </row>
    <row r="96" spans="1:6" x14ac:dyDescent="0.25">
      <c r="A96">
        <v>95</v>
      </c>
      <c r="B96">
        <v>14</v>
      </c>
      <c r="C96" t="s">
        <v>2910</v>
      </c>
      <c r="D96" t="s">
        <v>2675</v>
      </c>
      <c r="E96">
        <v>7</v>
      </c>
      <c r="F96" t="s">
        <v>2911</v>
      </c>
    </row>
    <row r="97" spans="1:6" x14ac:dyDescent="0.25">
      <c r="A97">
        <v>96</v>
      </c>
      <c r="B97">
        <v>14</v>
      </c>
      <c r="C97" t="s">
        <v>2712</v>
      </c>
      <c r="D97" t="s">
        <v>2683</v>
      </c>
      <c r="E97">
        <v>6</v>
      </c>
      <c r="F97" t="s">
        <v>2713</v>
      </c>
    </row>
    <row r="98" spans="1:6" x14ac:dyDescent="0.25">
      <c r="A98">
        <v>97</v>
      </c>
      <c r="B98">
        <v>14</v>
      </c>
      <c r="C98" t="s">
        <v>2714</v>
      </c>
      <c r="D98" t="s">
        <v>2683</v>
      </c>
      <c r="E98">
        <v>6</v>
      </c>
      <c r="F98" t="s">
        <v>2715</v>
      </c>
    </row>
    <row r="99" spans="1:6" x14ac:dyDescent="0.25">
      <c r="A99">
        <v>98</v>
      </c>
      <c r="B99">
        <v>14</v>
      </c>
      <c r="C99" t="s">
        <v>2716</v>
      </c>
      <c r="D99" t="s">
        <v>2683</v>
      </c>
      <c r="E99">
        <v>6</v>
      </c>
      <c r="F99" t="s">
        <v>2717</v>
      </c>
    </row>
    <row r="100" spans="1:6" x14ac:dyDescent="0.25">
      <c r="A100">
        <v>99</v>
      </c>
      <c r="B100">
        <v>15</v>
      </c>
      <c r="C100" t="s">
        <v>2912</v>
      </c>
      <c r="D100" t="s">
        <v>2544</v>
      </c>
      <c r="E100">
        <v>7</v>
      </c>
      <c r="F100" t="s">
        <v>2913</v>
      </c>
    </row>
    <row r="101" spans="1:6" x14ac:dyDescent="0.25">
      <c r="A101">
        <v>100</v>
      </c>
      <c r="B101">
        <v>15</v>
      </c>
      <c r="C101" t="s">
        <v>2573</v>
      </c>
      <c r="D101" t="s">
        <v>2544</v>
      </c>
      <c r="E101">
        <v>6</v>
      </c>
      <c r="F101" t="s">
        <v>2574</v>
      </c>
    </row>
    <row r="102" spans="1:6" x14ac:dyDescent="0.25">
      <c r="A102">
        <v>101</v>
      </c>
      <c r="B102">
        <v>15</v>
      </c>
      <c r="C102" t="s">
        <v>2914</v>
      </c>
      <c r="D102" t="s">
        <v>2675</v>
      </c>
      <c r="E102">
        <v>7</v>
      </c>
      <c r="F102" t="s">
        <v>2915</v>
      </c>
    </row>
    <row r="103" spans="1:6" x14ac:dyDescent="0.25">
      <c r="A103">
        <v>102</v>
      </c>
      <c r="B103">
        <v>15</v>
      </c>
      <c r="C103" t="s">
        <v>2718</v>
      </c>
      <c r="D103" t="s">
        <v>2675</v>
      </c>
      <c r="E103">
        <v>6</v>
      </c>
      <c r="F103" t="s">
        <v>2719</v>
      </c>
    </row>
    <row r="104" spans="1:6" x14ac:dyDescent="0.25">
      <c r="A104">
        <v>103</v>
      </c>
      <c r="B104">
        <v>15</v>
      </c>
      <c r="C104" t="s">
        <v>2720</v>
      </c>
      <c r="D104" t="s">
        <v>2683</v>
      </c>
      <c r="E104">
        <v>6</v>
      </c>
      <c r="F104" t="s">
        <v>2721</v>
      </c>
    </row>
    <row r="105" spans="1:6" x14ac:dyDescent="0.25">
      <c r="A105">
        <v>104</v>
      </c>
      <c r="B105">
        <v>15</v>
      </c>
      <c r="C105" t="s">
        <v>2722</v>
      </c>
      <c r="D105" t="s">
        <v>2683</v>
      </c>
      <c r="E105">
        <v>6</v>
      </c>
      <c r="F105" t="s">
        <v>2723</v>
      </c>
    </row>
    <row r="106" spans="1:6" x14ac:dyDescent="0.25">
      <c r="A106">
        <v>105</v>
      </c>
      <c r="B106">
        <v>15</v>
      </c>
      <c r="C106" t="s">
        <v>2724</v>
      </c>
      <c r="D106" t="s">
        <v>2683</v>
      </c>
      <c r="E106">
        <v>6</v>
      </c>
      <c r="F106" t="s">
        <v>2713</v>
      </c>
    </row>
    <row r="107" spans="1:6" x14ac:dyDescent="0.25">
      <c r="A107">
        <v>106</v>
      </c>
      <c r="B107">
        <v>16</v>
      </c>
      <c r="C107" t="s">
        <v>2725</v>
      </c>
      <c r="D107" t="s">
        <v>2680</v>
      </c>
      <c r="E107">
        <v>6</v>
      </c>
      <c r="F107" t="s">
        <v>2726</v>
      </c>
    </row>
    <row r="108" spans="1:6" x14ac:dyDescent="0.25">
      <c r="A108">
        <v>107</v>
      </c>
      <c r="B108">
        <v>16</v>
      </c>
      <c r="C108" t="s">
        <v>2575</v>
      </c>
      <c r="D108" t="s">
        <v>2544</v>
      </c>
      <c r="E108">
        <v>6</v>
      </c>
      <c r="F108" t="s">
        <v>2576</v>
      </c>
    </row>
    <row r="109" spans="1:6" x14ac:dyDescent="0.25">
      <c r="A109">
        <v>108</v>
      </c>
      <c r="B109">
        <v>16</v>
      </c>
      <c r="C109" t="s">
        <v>2577</v>
      </c>
      <c r="D109" t="s">
        <v>2544</v>
      </c>
      <c r="E109">
        <v>6</v>
      </c>
      <c r="F109" t="s">
        <v>2578</v>
      </c>
    </row>
    <row r="110" spans="1:6" x14ac:dyDescent="0.25">
      <c r="A110">
        <v>109</v>
      </c>
      <c r="B110">
        <v>16</v>
      </c>
      <c r="C110" t="s">
        <v>2579</v>
      </c>
      <c r="D110" t="s">
        <v>2544</v>
      </c>
      <c r="E110">
        <v>6</v>
      </c>
      <c r="F110" t="s">
        <v>2580</v>
      </c>
    </row>
    <row r="111" spans="1:6" x14ac:dyDescent="0.25">
      <c r="A111">
        <v>110</v>
      </c>
      <c r="B111">
        <v>16</v>
      </c>
      <c r="C111" t="s">
        <v>3119</v>
      </c>
      <c r="D111" t="s">
        <v>2675</v>
      </c>
      <c r="E111">
        <v>8</v>
      </c>
      <c r="F111" t="s">
        <v>3120</v>
      </c>
    </row>
    <row r="112" spans="1:6" x14ac:dyDescent="0.25">
      <c r="A112">
        <v>111</v>
      </c>
      <c r="B112">
        <v>16</v>
      </c>
      <c r="C112" t="s">
        <v>2727</v>
      </c>
      <c r="D112" t="s">
        <v>2675</v>
      </c>
      <c r="E112">
        <v>6</v>
      </c>
      <c r="F112" t="s">
        <v>2728</v>
      </c>
    </row>
    <row r="113" spans="1:6" x14ac:dyDescent="0.25">
      <c r="A113">
        <v>112</v>
      </c>
      <c r="B113">
        <v>16</v>
      </c>
      <c r="C113" t="s">
        <v>2916</v>
      </c>
      <c r="D113" t="s">
        <v>2683</v>
      </c>
      <c r="E113">
        <v>7</v>
      </c>
      <c r="F113" t="s">
        <v>2917</v>
      </c>
    </row>
    <row r="114" spans="1:6" x14ac:dyDescent="0.25">
      <c r="A114">
        <v>113</v>
      </c>
      <c r="B114">
        <v>17</v>
      </c>
      <c r="C114" t="s">
        <v>3121</v>
      </c>
      <c r="D114" t="s">
        <v>2544</v>
      </c>
      <c r="E114">
        <v>4</v>
      </c>
      <c r="F114" t="s">
        <v>3122</v>
      </c>
    </row>
    <row r="115" spans="1:6" x14ac:dyDescent="0.25">
      <c r="A115">
        <v>114</v>
      </c>
      <c r="B115">
        <v>17</v>
      </c>
      <c r="C115" t="s">
        <v>2918</v>
      </c>
      <c r="D115" t="s">
        <v>2544</v>
      </c>
      <c r="E115">
        <v>7</v>
      </c>
      <c r="F115" t="s">
        <v>2919</v>
      </c>
    </row>
    <row r="116" spans="1:6" x14ac:dyDescent="0.25">
      <c r="A116">
        <v>115</v>
      </c>
      <c r="B116">
        <v>17</v>
      </c>
      <c r="C116" t="s">
        <v>3123</v>
      </c>
      <c r="D116" t="s">
        <v>3124</v>
      </c>
      <c r="E116">
        <v>5</v>
      </c>
      <c r="F116" t="s">
        <v>3125</v>
      </c>
    </row>
    <row r="117" spans="1:6" x14ac:dyDescent="0.25">
      <c r="A117">
        <v>116</v>
      </c>
      <c r="B117">
        <v>17</v>
      </c>
      <c r="C117" t="s">
        <v>2729</v>
      </c>
      <c r="D117" t="s">
        <v>2730</v>
      </c>
      <c r="E117">
        <v>6</v>
      </c>
      <c r="F117" t="s">
        <v>2731</v>
      </c>
    </row>
    <row r="118" spans="1:6" x14ac:dyDescent="0.25">
      <c r="A118">
        <v>117</v>
      </c>
      <c r="B118">
        <v>17</v>
      </c>
      <c r="C118" t="s">
        <v>2732</v>
      </c>
      <c r="D118" t="s">
        <v>2733</v>
      </c>
      <c r="E118">
        <v>6</v>
      </c>
      <c r="F118" t="s">
        <v>2734</v>
      </c>
    </row>
    <row r="119" spans="1:6" x14ac:dyDescent="0.25">
      <c r="A119">
        <v>118</v>
      </c>
      <c r="B119">
        <v>17</v>
      </c>
      <c r="C119" t="s">
        <v>2735</v>
      </c>
      <c r="D119" t="s">
        <v>2675</v>
      </c>
      <c r="E119">
        <v>6</v>
      </c>
      <c r="F119" t="s">
        <v>2736</v>
      </c>
    </row>
    <row r="120" spans="1:6" x14ac:dyDescent="0.25">
      <c r="A120">
        <v>119</v>
      </c>
      <c r="B120">
        <v>17</v>
      </c>
      <c r="C120" t="s">
        <v>2737</v>
      </c>
      <c r="D120" t="s">
        <v>2675</v>
      </c>
      <c r="E120">
        <v>6</v>
      </c>
      <c r="F120" t="s">
        <v>2738</v>
      </c>
    </row>
    <row r="121" spans="1:6" x14ac:dyDescent="0.25">
      <c r="A121">
        <v>120</v>
      </c>
      <c r="B121">
        <v>17</v>
      </c>
      <c r="C121" t="s">
        <v>2739</v>
      </c>
      <c r="D121" t="s">
        <v>2675</v>
      </c>
      <c r="E121">
        <v>6</v>
      </c>
      <c r="F121" t="s">
        <v>2740</v>
      </c>
    </row>
    <row r="122" spans="1:6" x14ac:dyDescent="0.25">
      <c r="A122">
        <v>121</v>
      </c>
      <c r="B122">
        <v>17</v>
      </c>
      <c r="C122" t="s">
        <v>589</v>
      </c>
      <c r="D122" t="s">
        <v>2683</v>
      </c>
      <c r="E122">
        <v>6</v>
      </c>
      <c r="F122" t="s">
        <v>2741</v>
      </c>
    </row>
    <row r="123" spans="1:6" x14ac:dyDescent="0.25">
      <c r="A123">
        <v>122</v>
      </c>
      <c r="B123">
        <v>18</v>
      </c>
      <c r="C123" t="s">
        <v>2581</v>
      </c>
      <c r="D123" t="s">
        <v>2544</v>
      </c>
      <c r="E123">
        <v>6</v>
      </c>
      <c r="F123" t="s">
        <v>2582</v>
      </c>
    </row>
    <row r="124" spans="1:6" x14ac:dyDescent="0.25">
      <c r="A124">
        <v>123</v>
      </c>
      <c r="B124">
        <v>18</v>
      </c>
      <c r="C124" t="s">
        <v>2583</v>
      </c>
      <c r="D124" t="s">
        <v>2544</v>
      </c>
      <c r="E124">
        <v>6</v>
      </c>
      <c r="F124" t="s">
        <v>2584</v>
      </c>
    </row>
    <row r="125" spans="1:6" x14ac:dyDescent="0.25">
      <c r="A125">
        <v>124</v>
      </c>
      <c r="B125">
        <v>18</v>
      </c>
      <c r="C125" t="s">
        <v>2585</v>
      </c>
      <c r="D125" t="s">
        <v>2544</v>
      </c>
      <c r="E125">
        <v>6</v>
      </c>
      <c r="F125" t="s">
        <v>2586</v>
      </c>
    </row>
    <row r="126" spans="1:6" x14ac:dyDescent="0.25">
      <c r="A126">
        <v>125</v>
      </c>
      <c r="B126">
        <v>18</v>
      </c>
      <c r="C126" t="s">
        <v>2548</v>
      </c>
      <c r="D126" t="s">
        <v>2544</v>
      </c>
      <c r="E126">
        <v>6</v>
      </c>
      <c r="F126" t="s">
        <v>2587</v>
      </c>
    </row>
    <row r="127" spans="1:6" x14ac:dyDescent="0.25">
      <c r="A127">
        <v>126</v>
      </c>
      <c r="B127">
        <v>18</v>
      </c>
      <c r="C127" t="s">
        <v>2742</v>
      </c>
      <c r="D127" t="s">
        <v>2683</v>
      </c>
      <c r="E127">
        <v>6</v>
      </c>
      <c r="F127" t="s">
        <v>2743</v>
      </c>
    </row>
    <row r="128" spans="1:6" x14ac:dyDescent="0.25">
      <c r="A128">
        <v>127</v>
      </c>
      <c r="B128">
        <v>18</v>
      </c>
      <c r="C128" t="s">
        <v>2744</v>
      </c>
      <c r="D128" t="s">
        <v>2683</v>
      </c>
      <c r="E128">
        <v>6</v>
      </c>
      <c r="F128" t="s">
        <v>2745</v>
      </c>
    </row>
    <row r="129" spans="1:6" x14ac:dyDescent="0.25">
      <c r="A129">
        <v>128</v>
      </c>
      <c r="B129">
        <v>19</v>
      </c>
      <c r="C129" t="s">
        <v>2746</v>
      </c>
      <c r="D129" t="s">
        <v>2680</v>
      </c>
      <c r="E129">
        <v>6</v>
      </c>
      <c r="F129" t="s">
        <v>2747</v>
      </c>
    </row>
    <row r="130" spans="1:6" x14ac:dyDescent="0.25">
      <c r="A130">
        <v>129</v>
      </c>
      <c r="B130">
        <v>19</v>
      </c>
      <c r="C130" t="s">
        <v>3126</v>
      </c>
      <c r="D130" t="s">
        <v>2544</v>
      </c>
      <c r="E130">
        <v>5</v>
      </c>
      <c r="F130" t="s">
        <v>3127</v>
      </c>
    </row>
    <row r="131" spans="1:6" x14ac:dyDescent="0.25">
      <c r="A131">
        <v>130</v>
      </c>
      <c r="B131">
        <v>19</v>
      </c>
      <c r="C131" t="s">
        <v>3128</v>
      </c>
      <c r="D131" t="s">
        <v>2544</v>
      </c>
      <c r="E131">
        <v>4</v>
      </c>
      <c r="F131" t="s">
        <v>3129</v>
      </c>
    </row>
    <row r="132" spans="1:6" x14ac:dyDescent="0.25">
      <c r="A132">
        <v>131</v>
      </c>
      <c r="B132">
        <v>19</v>
      </c>
      <c r="C132" t="s">
        <v>2588</v>
      </c>
      <c r="D132" t="s">
        <v>2544</v>
      </c>
      <c r="E132">
        <v>6</v>
      </c>
      <c r="F132" t="s">
        <v>2589</v>
      </c>
    </row>
    <row r="133" spans="1:6" x14ac:dyDescent="0.25">
      <c r="A133">
        <v>132</v>
      </c>
      <c r="B133">
        <v>19</v>
      </c>
      <c r="C133" t="s">
        <v>2720</v>
      </c>
      <c r="D133" t="s">
        <v>2683</v>
      </c>
      <c r="E133">
        <v>6</v>
      </c>
      <c r="F133" t="s">
        <v>2748</v>
      </c>
    </row>
    <row r="134" spans="1:6" x14ac:dyDescent="0.25">
      <c r="A134">
        <v>133</v>
      </c>
      <c r="B134">
        <v>19</v>
      </c>
      <c r="C134" t="s">
        <v>2749</v>
      </c>
      <c r="D134" t="s">
        <v>2683</v>
      </c>
      <c r="E134">
        <v>6</v>
      </c>
      <c r="F134" t="s">
        <v>2750</v>
      </c>
    </row>
    <row r="135" spans="1:6" x14ac:dyDescent="0.25">
      <c r="A135">
        <v>134</v>
      </c>
      <c r="B135">
        <v>20</v>
      </c>
      <c r="C135" t="s">
        <v>3130</v>
      </c>
      <c r="D135" t="s">
        <v>2544</v>
      </c>
      <c r="E135">
        <v>5</v>
      </c>
      <c r="F135" t="s">
        <v>3131</v>
      </c>
    </row>
    <row r="136" spans="1:6" x14ac:dyDescent="0.25">
      <c r="A136">
        <v>135</v>
      </c>
      <c r="B136">
        <v>20</v>
      </c>
      <c r="C136" t="s">
        <v>3082</v>
      </c>
      <c r="D136" t="s">
        <v>2544</v>
      </c>
      <c r="E136">
        <v>5</v>
      </c>
      <c r="F136" t="s">
        <v>3083</v>
      </c>
    </row>
    <row r="137" spans="1:6" x14ac:dyDescent="0.25">
      <c r="A137">
        <v>136</v>
      </c>
      <c r="B137">
        <v>20</v>
      </c>
      <c r="C137" t="s">
        <v>2920</v>
      </c>
      <c r="D137" t="s">
        <v>2544</v>
      </c>
      <c r="E137">
        <v>7</v>
      </c>
      <c r="F137" t="s">
        <v>2921</v>
      </c>
    </row>
    <row r="138" spans="1:6" x14ac:dyDescent="0.25">
      <c r="A138">
        <v>137</v>
      </c>
      <c r="B138">
        <v>20</v>
      </c>
      <c r="C138" t="s">
        <v>2751</v>
      </c>
      <c r="D138" t="s">
        <v>2675</v>
      </c>
      <c r="E138">
        <v>6</v>
      </c>
      <c r="F138" t="s">
        <v>2752</v>
      </c>
    </row>
    <row r="139" spans="1:6" x14ac:dyDescent="0.25">
      <c r="A139">
        <v>138</v>
      </c>
      <c r="B139">
        <v>20</v>
      </c>
      <c r="C139" t="s">
        <v>2753</v>
      </c>
      <c r="D139" t="s">
        <v>2683</v>
      </c>
      <c r="E139">
        <v>6</v>
      </c>
      <c r="F139" t="s">
        <v>2754</v>
      </c>
    </row>
    <row r="140" spans="1:6" x14ac:dyDescent="0.25">
      <c r="A140">
        <v>139</v>
      </c>
      <c r="B140">
        <v>20</v>
      </c>
      <c r="C140" t="s">
        <v>2922</v>
      </c>
      <c r="D140" t="s">
        <v>2683</v>
      </c>
      <c r="E140">
        <v>7</v>
      </c>
      <c r="F140" t="s">
        <v>2923</v>
      </c>
    </row>
    <row r="141" spans="1:6" x14ac:dyDescent="0.25">
      <c r="A141">
        <v>140</v>
      </c>
      <c r="B141">
        <v>22</v>
      </c>
      <c r="C141" t="s">
        <v>2590</v>
      </c>
      <c r="D141" t="s">
        <v>2544</v>
      </c>
      <c r="E141">
        <v>6</v>
      </c>
      <c r="F141" t="s">
        <v>2591</v>
      </c>
    </row>
    <row r="142" spans="1:6" x14ac:dyDescent="0.25">
      <c r="A142">
        <v>141</v>
      </c>
      <c r="B142">
        <v>22</v>
      </c>
      <c r="C142" t="s">
        <v>2592</v>
      </c>
      <c r="D142" t="s">
        <v>2544</v>
      </c>
      <c r="E142">
        <v>6</v>
      </c>
      <c r="F142" t="s">
        <v>2593</v>
      </c>
    </row>
    <row r="143" spans="1:6" x14ac:dyDescent="0.25">
      <c r="A143">
        <v>142</v>
      </c>
      <c r="B143">
        <v>22</v>
      </c>
      <c r="C143" t="s">
        <v>2594</v>
      </c>
      <c r="D143" t="s">
        <v>2544</v>
      </c>
      <c r="E143">
        <v>6</v>
      </c>
      <c r="F143" t="s">
        <v>2595</v>
      </c>
    </row>
    <row r="144" spans="1:6" x14ac:dyDescent="0.25">
      <c r="A144">
        <v>143</v>
      </c>
      <c r="B144">
        <v>22</v>
      </c>
      <c r="C144" t="s">
        <v>2596</v>
      </c>
      <c r="D144" t="s">
        <v>2544</v>
      </c>
      <c r="E144">
        <v>6</v>
      </c>
      <c r="F144" t="s">
        <v>2597</v>
      </c>
    </row>
    <row r="145" spans="1:6" x14ac:dyDescent="0.25">
      <c r="A145">
        <v>144</v>
      </c>
      <c r="B145">
        <v>22</v>
      </c>
      <c r="C145" t="s">
        <v>2755</v>
      </c>
      <c r="D145" t="s">
        <v>2683</v>
      </c>
      <c r="E145">
        <v>6</v>
      </c>
      <c r="F145" t="s">
        <v>2756</v>
      </c>
    </row>
    <row r="146" spans="1:6" x14ac:dyDescent="0.25">
      <c r="A146">
        <v>145</v>
      </c>
      <c r="B146">
        <v>22</v>
      </c>
      <c r="C146" t="s">
        <v>2757</v>
      </c>
      <c r="D146" t="s">
        <v>2683</v>
      </c>
      <c r="E146">
        <v>6</v>
      </c>
      <c r="F146" t="s">
        <v>2758</v>
      </c>
    </row>
    <row r="147" spans="1:6" x14ac:dyDescent="0.25">
      <c r="A147">
        <v>146</v>
      </c>
      <c r="B147">
        <v>21</v>
      </c>
      <c r="C147" t="s">
        <v>2924</v>
      </c>
      <c r="D147" t="s">
        <v>2544</v>
      </c>
      <c r="E147">
        <v>7</v>
      </c>
      <c r="F147" t="s">
        <v>2925</v>
      </c>
    </row>
    <row r="148" spans="1:6" x14ac:dyDescent="0.25">
      <c r="A148">
        <v>147</v>
      </c>
      <c r="B148">
        <v>21</v>
      </c>
      <c r="C148" t="s">
        <v>2759</v>
      </c>
      <c r="D148" t="s">
        <v>2675</v>
      </c>
      <c r="E148">
        <v>6</v>
      </c>
      <c r="F148" t="s">
        <v>2760</v>
      </c>
    </row>
    <row r="149" spans="1:6" x14ac:dyDescent="0.25">
      <c r="A149">
        <v>148</v>
      </c>
      <c r="B149">
        <v>21</v>
      </c>
      <c r="C149" t="s">
        <v>2926</v>
      </c>
      <c r="D149" t="s">
        <v>2675</v>
      </c>
      <c r="E149">
        <v>7</v>
      </c>
      <c r="F149" t="s">
        <v>2927</v>
      </c>
    </row>
    <row r="150" spans="1:6" x14ac:dyDescent="0.25">
      <c r="A150">
        <v>149</v>
      </c>
      <c r="B150">
        <v>21</v>
      </c>
      <c r="C150" t="s">
        <v>2928</v>
      </c>
      <c r="D150" t="s">
        <v>2675</v>
      </c>
      <c r="E150">
        <v>7</v>
      </c>
      <c r="F150" t="s">
        <v>2929</v>
      </c>
    </row>
    <row r="151" spans="1:6" x14ac:dyDescent="0.25">
      <c r="A151">
        <v>150</v>
      </c>
      <c r="B151">
        <v>21</v>
      </c>
      <c r="C151" t="s">
        <v>2761</v>
      </c>
      <c r="D151" t="s">
        <v>2675</v>
      </c>
      <c r="E151">
        <v>6</v>
      </c>
      <c r="F151" t="s">
        <v>2762</v>
      </c>
    </row>
    <row r="152" spans="1:6" x14ac:dyDescent="0.25">
      <c r="A152">
        <v>151</v>
      </c>
      <c r="B152">
        <v>21</v>
      </c>
      <c r="C152" t="s">
        <v>3132</v>
      </c>
      <c r="D152" t="s">
        <v>2683</v>
      </c>
      <c r="E152">
        <v>5</v>
      </c>
      <c r="F152" t="s">
        <v>3133</v>
      </c>
    </row>
    <row r="153" spans="1:6" x14ac:dyDescent="0.25">
      <c r="A153">
        <v>152</v>
      </c>
      <c r="B153">
        <v>23</v>
      </c>
      <c r="C153" t="s">
        <v>2598</v>
      </c>
      <c r="D153" t="s">
        <v>2544</v>
      </c>
      <c r="E153">
        <v>6</v>
      </c>
      <c r="F153" t="s">
        <v>2599</v>
      </c>
    </row>
    <row r="154" spans="1:6" x14ac:dyDescent="0.25">
      <c r="A154">
        <v>153</v>
      </c>
      <c r="B154">
        <v>23</v>
      </c>
      <c r="C154" t="s">
        <v>2600</v>
      </c>
      <c r="D154" t="s">
        <v>2544</v>
      </c>
      <c r="E154">
        <v>6</v>
      </c>
      <c r="F154" t="s">
        <v>2601</v>
      </c>
    </row>
    <row r="155" spans="1:6" x14ac:dyDescent="0.25">
      <c r="A155">
        <v>154</v>
      </c>
      <c r="B155">
        <v>23</v>
      </c>
      <c r="C155" t="s">
        <v>2930</v>
      </c>
      <c r="D155" t="s">
        <v>2675</v>
      </c>
      <c r="E155">
        <v>7</v>
      </c>
      <c r="F155" t="s">
        <v>2931</v>
      </c>
    </row>
    <row r="156" spans="1:6" x14ac:dyDescent="0.25">
      <c r="A156">
        <v>155</v>
      </c>
      <c r="B156">
        <v>23</v>
      </c>
      <c r="C156" t="s">
        <v>2763</v>
      </c>
      <c r="D156" t="s">
        <v>2675</v>
      </c>
      <c r="E156">
        <v>6</v>
      </c>
      <c r="F156" t="s">
        <v>2764</v>
      </c>
    </row>
    <row r="157" spans="1:6" x14ac:dyDescent="0.25">
      <c r="A157">
        <v>156</v>
      </c>
      <c r="B157">
        <v>23</v>
      </c>
      <c r="C157" t="s">
        <v>2765</v>
      </c>
      <c r="D157" t="s">
        <v>2683</v>
      </c>
      <c r="E157">
        <v>6</v>
      </c>
      <c r="F157" t="s">
        <v>2766</v>
      </c>
    </row>
    <row r="158" spans="1:6" x14ac:dyDescent="0.25">
      <c r="A158">
        <v>157</v>
      </c>
      <c r="B158">
        <v>23</v>
      </c>
      <c r="C158" t="s">
        <v>2932</v>
      </c>
      <c r="D158" t="s">
        <v>2683</v>
      </c>
      <c r="E158">
        <v>7</v>
      </c>
      <c r="F158" t="s">
        <v>2933</v>
      </c>
    </row>
    <row r="159" spans="1:6" x14ac:dyDescent="0.25">
      <c r="A159">
        <v>158</v>
      </c>
      <c r="B159">
        <v>24</v>
      </c>
      <c r="C159" t="s">
        <v>3134</v>
      </c>
      <c r="D159" t="s">
        <v>2544</v>
      </c>
      <c r="E159">
        <v>5</v>
      </c>
      <c r="F159" t="s">
        <v>3135</v>
      </c>
    </row>
    <row r="160" spans="1:6" x14ac:dyDescent="0.25">
      <c r="A160">
        <v>159</v>
      </c>
      <c r="B160">
        <v>24</v>
      </c>
      <c r="C160" t="s">
        <v>2602</v>
      </c>
      <c r="D160" t="s">
        <v>2544</v>
      </c>
      <c r="E160">
        <v>6</v>
      </c>
      <c r="F160" t="s">
        <v>2603</v>
      </c>
    </row>
    <row r="161" spans="1:6" x14ac:dyDescent="0.25">
      <c r="A161">
        <v>160</v>
      </c>
      <c r="B161">
        <v>24</v>
      </c>
      <c r="C161" t="s">
        <v>2902</v>
      </c>
      <c r="D161" t="s">
        <v>2544</v>
      </c>
      <c r="E161">
        <v>5</v>
      </c>
      <c r="F161" t="s">
        <v>3136</v>
      </c>
    </row>
    <row r="162" spans="1:6" x14ac:dyDescent="0.25">
      <c r="A162">
        <v>161</v>
      </c>
      <c r="B162">
        <v>24</v>
      </c>
      <c r="C162" t="s">
        <v>2856</v>
      </c>
      <c r="D162" t="s">
        <v>2675</v>
      </c>
      <c r="E162">
        <v>7</v>
      </c>
      <c r="F162" t="s">
        <v>2934</v>
      </c>
    </row>
    <row r="163" spans="1:6" x14ac:dyDescent="0.25">
      <c r="A163">
        <v>162</v>
      </c>
      <c r="B163">
        <v>24</v>
      </c>
      <c r="C163" t="s">
        <v>2767</v>
      </c>
      <c r="D163" t="s">
        <v>2683</v>
      </c>
      <c r="E163">
        <v>6</v>
      </c>
      <c r="F163" t="s">
        <v>2768</v>
      </c>
    </row>
    <row r="164" spans="1:6" x14ac:dyDescent="0.25">
      <c r="A164">
        <v>163</v>
      </c>
      <c r="B164">
        <v>24</v>
      </c>
      <c r="C164" t="s">
        <v>2769</v>
      </c>
      <c r="D164" t="s">
        <v>2683</v>
      </c>
      <c r="E164">
        <v>6</v>
      </c>
      <c r="F164" t="s">
        <v>2770</v>
      </c>
    </row>
    <row r="165" spans="1:6" x14ac:dyDescent="0.25">
      <c r="A165">
        <v>164</v>
      </c>
      <c r="B165">
        <v>25</v>
      </c>
      <c r="C165" t="s">
        <v>2604</v>
      </c>
      <c r="D165" t="s">
        <v>2544</v>
      </c>
      <c r="E165">
        <v>6</v>
      </c>
      <c r="F165" t="s">
        <v>2605</v>
      </c>
    </row>
    <row r="166" spans="1:6" x14ac:dyDescent="0.25">
      <c r="A166">
        <v>165</v>
      </c>
      <c r="B166">
        <v>25</v>
      </c>
      <c r="C166" t="s">
        <v>2606</v>
      </c>
      <c r="D166" t="s">
        <v>2544</v>
      </c>
      <c r="E166">
        <v>6</v>
      </c>
      <c r="F166" t="s">
        <v>2607</v>
      </c>
    </row>
    <row r="167" spans="1:6" x14ac:dyDescent="0.25">
      <c r="A167">
        <v>166</v>
      </c>
      <c r="B167">
        <v>25</v>
      </c>
      <c r="C167" t="s">
        <v>2771</v>
      </c>
      <c r="D167" t="s">
        <v>2675</v>
      </c>
      <c r="E167">
        <v>6</v>
      </c>
      <c r="F167" t="s">
        <v>2772</v>
      </c>
    </row>
    <row r="168" spans="1:6" x14ac:dyDescent="0.25">
      <c r="A168">
        <v>167</v>
      </c>
      <c r="B168">
        <v>25</v>
      </c>
      <c r="C168" t="s">
        <v>2773</v>
      </c>
      <c r="D168" t="s">
        <v>2675</v>
      </c>
      <c r="E168">
        <v>6</v>
      </c>
      <c r="F168" t="s">
        <v>2774</v>
      </c>
    </row>
    <row r="169" spans="1:6" x14ac:dyDescent="0.25">
      <c r="A169">
        <v>168</v>
      </c>
      <c r="B169">
        <v>25</v>
      </c>
      <c r="C169" t="s">
        <v>1312</v>
      </c>
      <c r="D169" t="s">
        <v>2683</v>
      </c>
      <c r="E169">
        <v>6</v>
      </c>
      <c r="F169" t="s">
        <v>2775</v>
      </c>
    </row>
    <row r="170" spans="1:6" x14ac:dyDescent="0.25">
      <c r="A170">
        <v>169</v>
      </c>
      <c r="B170">
        <v>25</v>
      </c>
      <c r="C170" t="s">
        <v>2935</v>
      </c>
      <c r="D170" t="s">
        <v>2683</v>
      </c>
      <c r="E170">
        <v>7</v>
      </c>
      <c r="F170" t="s">
        <v>2936</v>
      </c>
    </row>
    <row r="171" spans="1:6" x14ac:dyDescent="0.25">
      <c r="A171">
        <v>170</v>
      </c>
      <c r="B171">
        <v>26</v>
      </c>
      <c r="C171" t="s">
        <v>2937</v>
      </c>
      <c r="D171" t="s">
        <v>2544</v>
      </c>
      <c r="E171">
        <v>7</v>
      </c>
      <c r="F171" t="s">
        <v>2938</v>
      </c>
    </row>
    <row r="172" spans="1:6" x14ac:dyDescent="0.25">
      <c r="A172">
        <v>171</v>
      </c>
      <c r="B172">
        <v>26</v>
      </c>
      <c r="C172" t="s">
        <v>3137</v>
      </c>
      <c r="D172" t="s">
        <v>2544</v>
      </c>
      <c r="E172">
        <v>5</v>
      </c>
      <c r="F172" t="s">
        <v>3138</v>
      </c>
    </row>
    <row r="173" spans="1:6" x14ac:dyDescent="0.25">
      <c r="A173">
        <v>172</v>
      </c>
      <c r="B173">
        <v>26</v>
      </c>
      <c r="C173" t="s">
        <v>3139</v>
      </c>
      <c r="D173" t="s">
        <v>2544</v>
      </c>
      <c r="E173">
        <v>5</v>
      </c>
      <c r="F173" t="s">
        <v>3140</v>
      </c>
    </row>
    <row r="174" spans="1:6" x14ac:dyDescent="0.25">
      <c r="A174">
        <v>173</v>
      </c>
      <c r="B174">
        <v>26</v>
      </c>
      <c r="C174" t="s">
        <v>2939</v>
      </c>
      <c r="D174" t="s">
        <v>2675</v>
      </c>
      <c r="E174">
        <v>7</v>
      </c>
      <c r="F174" t="s">
        <v>2940</v>
      </c>
    </row>
    <row r="175" spans="1:6" x14ac:dyDescent="0.25">
      <c r="A175">
        <v>174</v>
      </c>
      <c r="B175">
        <v>26</v>
      </c>
      <c r="C175" t="s">
        <v>2776</v>
      </c>
      <c r="D175" t="s">
        <v>2683</v>
      </c>
      <c r="E175">
        <v>6</v>
      </c>
      <c r="F175" t="s">
        <v>2777</v>
      </c>
    </row>
    <row r="176" spans="1:6" x14ac:dyDescent="0.25">
      <c r="A176">
        <v>175</v>
      </c>
      <c r="B176">
        <v>26</v>
      </c>
      <c r="C176" t="s">
        <v>2778</v>
      </c>
      <c r="D176" t="s">
        <v>2683</v>
      </c>
      <c r="E176">
        <v>6</v>
      </c>
      <c r="F176" t="s">
        <v>2779</v>
      </c>
    </row>
    <row r="177" spans="1:6" x14ac:dyDescent="0.25">
      <c r="A177">
        <v>176</v>
      </c>
      <c r="B177">
        <v>27</v>
      </c>
      <c r="C177" t="s">
        <v>2608</v>
      </c>
      <c r="D177" t="s">
        <v>2544</v>
      </c>
      <c r="E177">
        <v>6</v>
      </c>
      <c r="F177" t="s">
        <v>2609</v>
      </c>
    </row>
    <row r="178" spans="1:6" x14ac:dyDescent="0.25">
      <c r="A178">
        <v>177</v>
      </c>
      <c r="B178">
        <v>27</v>
      </c>
      <c r="C178" t="s">
        <v>2610</v>
      </c>
      <c r="D178" t="s">
        <v>2544</v>
      </c>
      <c r="E178">
        <v>6</v>
      </c>
      <c r="F178" t="s">
        <v>2611</v>
      </c>
    </row>
    <row r="179" spans="1:6" x14ac:dyDescent="0.25">
      <c r="A179">
        <v>178</v>
      </c>
      <c r="B179">
        <v>27</v>
      </c>
      <c r="C179" t="s">
        <v>2612</v>
      </c>
      <c r="D179" t="s">
        <v>2544</v>
      </c>
      <c r="E179">
        <v>6</v>
      </c>
      <c r="F179" t="s">
        <v>2613</v>
      </c>
    </row>
    <row r="180" spans="1:6" x14ac:dyDescent="0.25">
      <c r="A180">
        <v>179</v>
      </c>
      <c r="B180">
        <v>27</v>
      </c>
      <c r="C180" t="s">
        <v>2941</v>
      </c>
      <c r="D180" t="s">
        <v>2675</v>
      </c>
      <c r="E180">
        <v>7</v>
      </c>
      <c r="F180" t="s">
        <v>2942</v>
      </c>
    </row>
    <row r="181" spans="1:6" x14ac:dyDescent="0.25">
      <c r="A181">
        <v>180</v>
      </c>
      <c r="B181">
        <v>27</v>
      </c>
      <c r="C181" t="s">
        <v>2943</v>
      </c>
      <c r="D181" t="s">
        <v>2675</v>
      </c>
      <c r="E181">
        <v>7</v>
      </c>
      <c r="F181" t="s">
        <v>2944</v>
      </c>
    </row>
    <row r="182" spans="1:6" x14ac:dyDescent="0.25">
      <c r="A182">
        <v>181</v>
      </c>
      <c r="B182">
        <v>27</v>
      </c>
      <c r="C182" t="s">
        <v>2780</v>
      </c>
      <c r="D182" t="s">
        <v>2683</v>
      </c>
      <c r="E182">
        <v>6</v>
      </c>
      <c r="F182" t="s">
        <v>2781</v>
      </c>
    </row>
    <row r="183" spans="1:6" x14ac:dyDescent="0.25">
      <c r="A183">
        <v>182</v>
      </c>
      <c r="B183">
        <v>28</v>
      </c>
      <c r="C183" t="s">
        <v>2614</v>
      </c>
      <c r="D183" t="s">
        <v>2544</v>
      </c>
      <c r="E183">
        <v>6</v>
      </c>
      <c r="F183" t="s">
        <v>2615</v>
      </c>
    </row>
    <row r="184" spans="1:6" x14ac:dyDescent="0.25">
      <c r="A184">
        <v>183</v>
      </c>
      <c r="B184">
        <v>28</v>
      </c>
      <c r="C184" t="s">
        <v>2616</v>
      </c>
      <c r="D184" t="s">
        <v>2544</v>
      </c>
      <c r="E184">
        <v>6</v>
      </c>
      <c r="F184" t="s">
        <v>2617</v>
      </c>
    </row>
    <row r="185" spans="1:6" x14ac:dyDescent="0.25">
      <c r="A185">
        <v>184</v>
      </c>
      <c r="B185">
        <v>28</v>
      </c>
      <c r="C185" t="s">
        <v>2847</v>
      </c>
      <c r="D185" t="s">
        <v>2544</v>
      </c>
      <c r="E185">
        <v>7</v>
      </c>
      <c r="F185" t="s">
        <v>2945</v>
      </c>
    </row>
    <row r="186" spans="1:6" x14ac:dyDescent="0.25">
      <c r="A186">
        <v>185</v>
      </c>
      <c r="B186">
        <v>28</v>
      </c>
      <c r="C186" t="s">
        <v>2782</v>
      </c>
      <c r="D186" t="s">
        <v>2783</v>
      </c>
      <c r="E186">
        <v>6</v>
      </c>
      <c r="F186" t="s">
        <v>2784</v>
      </c>
    </row>
    <row r="187" spans="1:6" x14ac:dyDescent="0.25">
      <c r="A187">
        <v>186</v>
      </c>
      <c r="B187">
        <v>28</v>
      </c>
      <c r="C187" t="s">
        <v>2946</v>
      </c>
      <c r="D187" t="s">
        <v>2947</v>
      </c>
      <c r="E187">
        <v>7</v>
      </c>
      <c r="F187" t="s">
        <v>2948</v>
      </c>
    </row>
    <row r="188" spans="1:6" x14ac:dyDescent="0.25">
      <c r="A188">
        <v>187</v>
      </c>
      <c r="B188">
        <v>28</v>
      </c>
      <c r="C188" t="s">
        <v>2618</v>
      </c>
      <c r="D188" t="s">
        <v>2544</v>
      </c>
      <c r="E188">
        <v>6</v>
      </c>
      <c r="F188" t="s">
        <v>2619</v>
      </c>
    </row>
    <row r="189" spans="1:6" x14ac:dyDescent="0.25">
      <c r="A189">
        <v>188</v>
      </c>
      <c r="B189">
        <v>28</v>
      </c>
      <c r="C189" t="s">
        <v>3141</v>
      </c>
      <c r="D189" t="s">
        <v>2675</v>
      </c>
      <c r="E189">
        <v>8</v>
      </c>
      <c r="F189" t="s">
        <v>3114</v>
      </c>
    </row>
    <row r="190" spans="1:6" x14ac:dyDescent="0.25">
      <c r="A190">
        <v>189</v>
      </c>
      <c r="B190">
        <v>28</v>
      </c>
      <c r="C190" t="s">
        <v>3100</v>
      </c>
      <c r="D190" t="s">
        <v>2683</v>
      </c>
      <c r="E190">
        <v>5</v>
      </c>
      <c r="F190" t="s">
        <v>3142</v>
      </c>
    </row>
    <row r="191" spans="1:6" x14ac:dyDescent="0.25">
      <c r="A191">
        <v>190</v>
      </c>
      <c r="B191">
        <v>28</v>
      </c>
      <c r="C191" t="s">
        <v>2949</v>
      </c>
      <c r="D191" t="s">
        <v>2683</v>
      </c>
      <c r="E191">
        <v>7</v>
      </c>
      <c r="F191" t="s">
        <v>2950</v>
      </c>
    </row>
    <row r="192" spans="1:6" x14ac:dyDescent="0.25">
      <c r="A192">
        <v>191</v>
      </c>
      <c r="B192">
        <v>29</v>
      </c>
      <c r="C192" t="s">
        <v>2785</v>
      </c>
      <c r="D192" t="s">
        <v>2680</v>
      </c>
      <c r="E192">
        <v>6</v>
      </c>
      <c r="F192" t="s">
        <v>2707</v>
      </c>
    </row>
    <row r="193" spans="1:6" x14ac:dyDescent="0.25">
      <c r="A193">
        <v>192</v>
      </c>
      <c r="B193">
        <v>29</v>
      </c>
      <c r="C193" t="s">
        <v>2620</v>
      </c>
      <c r="D193" t="s">
        <v>2544</v>
      </c>
      <c r="E193">
        <v>6</v>
      </c>
      <c r="F193" t="s">
        <v>2621</v>
      </c>
    </row>
    <row r="194" spans="1:6" x14ac:dyDescent="0.25">
      <c r="A194">
        <v>193</v>
      </c>
      <c r="B194">
        <v>29</v>
      </c>
      <c r="C194" t="s">
        <v>2951</v>
      </c>
      <c r="D194" t="s">
        <v>2544</v>
      </c>
      <c r="E194">
        <v>7</v>
      </c>
      <c r="F194" t="s">
        <v>2952</v>
      </c>
    </row>
    <row r="195" spans="1:6" x14ac:dyDescent="0.25">
      <c r="A195">
        <v>194</v>
      </c>
      <c r="B195">
        <v>29</v>
      </c>
      <c r="C195" t="s">
        <v>2953</v>
      </c>
      <c r="D195" t="s">
        <v>2544</v>
      </c>
      <c r="E195">
        <v>7</v>
      </c>
      <c r="F195" t="s">
        <v>2954</v>
      </c>
    </row>
    <row r="196" spans="1:6" x14ac:dyDescent="0.25">
      <c r="A196">
        <v>195</v>
      </c>
      <c r="B196">
        <v>29</v>
      </c>
      <c r="C196" t="s">
        <v>3143</v>
      </c>
      <c r="D196" t="s">
        <v>2843</v>
      </c>
      <c r="E196">
        <v>8</v>
      </c>
      <c r="F196" t="s">
        <v>3144</v>
      </c>
    </row>
    <row r="197" spans="1:6" x14ac:dyDescent="0.25">
      <c r="A197">
        <v>196</v>
      </c>
      <c r="B197">
        <v>29</v>
      </c>
      <c r="C197" t="s">
        <v>2955</v>
      </c>
      <c r="D197" t="s">
        <v>2843</v>
      </c>
      <c r="E197">
        <v>7</v>
      </c>
      <c r="F197" t="s">
        <v>2956</v>
      </c>
    </row>
    <row r="198" spans="1:6" x14ac:dyDescent="0.25">
      <c r="A198">
        <v>197</v>
      </c>
      <c r="B198">
        <v>29</v>
      </c>
      <c r="C198" t="s">
        <v>2786</v>
      </c>
      <c r="D198" t="s">
        <v>2675</v>
      </c>
      <c r="E198">
        <v>6</v>
      </c>
      <c r="F198" t="s">
        <v>2787</v>
      </c>
    </row>
    <row r="199" spans="1:6" x14ac:dyDescent="0.25">
      <c r="A199">
        <v>198</v>
      </c>
      <c r="B199">
        <v>30</v>
      </c>
      <c r="C199" t="s">
        <v>2957</v>
      </c>
      <c r="D199" t="s">
        <v>2544</v>
      </c>
      <c r="E199">
        <v>7</v>
      </c>
      <c r="F199" t="s">
        <v>2958</v>
      </c>
    </row>
    <row r="200" spans="1:6" x14ac:dyDescent="0.25">
      <c r="A200">
        <v>199</v>
      </c>
      <c r="B200">
        <v>30</v>
      </c>
      <c r="C200" t="s">
        <v>2622</v>
      </c>
      <c r="D200" t="s">
        <v>2544</v>
      </c>
      <c r="E200">
        <v>6</v>
      </c>
      <c r="F200" t="s">
        <v>2623</v>
      </c>
    </row>
    <row r="201" spans="1:6" x14ac:dyDescent="0.25">
      <c r="A201">
        <v>200</v>
      </c>
      <c r="B201">
        <v>30</v>
      </c>
      <c r="C201" t="s">
        <v>2624</v>
      </c>
      <c r="D201" t="s">
        <v>2544</v>
      </c>
      <c r="E201">
        <v>6</v>
      </c>
      <c r="F201" t="s">
        <v>2625</v>
      </c>
    </row>
    <row r="202" spans="1:6" x14ac:dyDescent="0.25">
      <c r="A202">
        <v>201</v>
      </c>
      <c r="B202">
        <v>30</v>
      </c>
      <c r="C202" t="s">
        <v>3145</v>
      </c>
      <c r="D202" t="s">
        <v>2544</v>
      </c>
      <c r="E202">
        <v>5</v>
      </c>
      <c r="F202" t="s">
        <v>3146</v>
      </c>
    </row>
    <row r="203" spans="1:6" x14ac:dyDescent="0.25">
      <c r="A203">
        <v>202</v>
      </c>
      <c r="B203">
        <v>30</v>
      </c>
      <c r="C203" t="s">
        <v>2959</v>
      </c>
      <c r="D203" t="s">
        <v>2675</v>
      </c>
      <c r="E203">
        <v>7</v>
      </c>
      <c r="F203" t="s">
        <v>2960</v>
      </c>
    </row>
    <row r="204" spans="1:6" x14ac:dyDescent="0.25">
      <c r="A204">
        <v>203</v>
      </c>
      <c r="B204">
        <v>30</v>
      </c>
      <c r="C204" t="s">
        <v>2788</v>
      </c>
      <c r="D204" t="s">
        <v>2683</v>
      </c>
      <c r="E204">
        <v>6</v>
      </c>
      <c r="F204" t="s">
        <v>2789</v>
      </c>
    </row>
    <row r="205" spans="1:6" x14ac:dyDescent="0.25">
      <c r="A205">
        <v>204</v>
      </c>
      <c r="B205">
        <v>31</v>
      </c>
      <c r="C205" t="s">
        <v>2790</v>
      </c>
      <c r="D205" t="s">
        <v>2680</v>
      </c>
      <c r="E205">
        <v>6</v>
      </c>
      <c r="F205" t="s">
        <v>2726</v>
      </c>
    </row>
    <row r="206" spans="1:6" x14ac:dyDescent="0.25">
      <c r="A206">
        <v>205</v>
      </c>
      <c r="B206">
        <v>31</v>
      </c>
      <c r="C206" t="s">
        <v>2626</v>
      </c>
      <c r="D206" t="s">
        <v>2544</v>
      </c>
      <c r="E206">
        <v>6</v>
      </c>
      <c r="F206" t="s">
        <v>2627</v>
      </c>
    </row>
    <row r="207" spans="1:6" x14ac:dyDescent="0.25">
      <c r="A207">
        <v>206</v>
      </c>
      <c r="B207">
        <v>31</v>
      </c>
      <c r="C207" t="s">
        <v>2616</v>
      </c>
      <c r="D207" t="s">
        <v>2544</v>
      </c>
      <c r="E207">
        <v>6</v>
      </c>
      <c r="F207" t="s">
        <v>2628</v>
      </c>
    </row>
    <row r="208" spans="1:6" x14ac:dyDescent="0.25">
      <c r="A208">
        <v>207</v>
      </c>
      <c r="B208">
        <v>31</v>
      </c>
      <c r="C208" t="s">
        <v>2629</v>
      </c>
      <c r="D208" t="s">
        <v>2544</v>
      </c>
      <c r="E208">
        <v>6</v>
      </c>
      <c r="F208" t="s">
        <v>2580</v>
      </c>
    </row>
    <row r="209" spans="1:6" x14ac:dyDescent="0.25">
      <c r="A209">
        <v>208</v>
      </c>
      <c r="B209">
        <v>31</v>
      </c>
      <c r="C209" t="s">
        <v>3141</v>
      </c>
      <c r="D209" t="s">
        <v>2675</v>
      </c>
      <c r="E209">
        <v>8</v>
      </c>
      <c r="F209" t="s">
        <v>3120</v>
      </c>
    </row>
    <row r="210" spans="1:6" x14ac:dyDescent="0.25">
      <c r="A210">
        <v>209</v>
      </c>
      <c r="B210">
        <v>31</v>
      </c>
      <c r="C210" t="s">
        <v>2791</v>
      </c>
      <c r="D210" t="s">
        <v>2675</v>
      </c>
      <c r="E210">
        <v>6</v>
      </c>
      <c r="F210" t="s">
        <v>2792</v>
      </c>
    </row>
    <row r="211" spans="1:6" x14ac:dyDescent="0.25">
      <c r="A211">
        <v>210</v>
      </c>
      <c r="B211">
        <v>31</v>
      </c>
      <c r="C211" t="s">
        <v>3147</v>
      </c>
      <c r="D211" t="s">
        <v>2683</v>
      </c>
      <c r="E211">
        <v>9</v>
      </c>
      <c r="F211" t="s">
        <v>3148</v>
      </c>
    </row>
    <row r="212" spans="1:6" x14ac:dyDescent="0.25">
      <c r="A212">
        <v>211</v>
      </c>
      <c r="B212">
        <v>32</v>
      </c>
      <c r="C212" t="s">
        <v>2630</v>
      </c>
      <c r="D212" t="s">
        <v>2544</v>
      </c>
      <c r="E212">
        <v>6</v>
      </c>
      <c r="F212" t="s">
        <v>2631</v>
      </c>
    </row>
    <row r="213" spans="1:6" x14ac:dyDescent="0.25">
      <c r="A213">
        <v>212</v>
      </c>
      <c r="B213">
        <v>32</v>
      </c>
      <c r="C213" t="s">
        <v>2961</v>
      </c>
      <c r="D213" t="s">
        <v>2544</v>
      </c>
      <c r="E213">
        <v>7</v>
      </c>
      <c r="F213" t="s">
        <v>2962</v>
      </c>
    </row>
    <row r="214" spans="1:6" x14ac:dyDescent="0.25">
      <c r="A214">
        <v>213</v>
      </c>
      <c r="B214">
        <v>32</v>
      </c>
      <c r="C214" t="s">
        <v>2963</v>
      </c>
      <c r="D214" t="s">
        <v>2675</v>
      </c>
      <c r="E214">
        <v>7</v>
      </c>
      <c r="F214" t="s">
        <v>2964</v>
      </c>
    </row>
    <row r="215" spans="1:6" x14ac:dyDescent="0.25">
      <c r="A215">
        <v>214</v>
      </c>
      <c r="B215">
        <v>32</v>
      </c>
      <c r="C215" t="s">
        <v>2965</v>
      </c>
      <c r="D215" t="s">
        <v>2675</v>
      </c>
      <c r="E215">
        <v>7</v>
      </c>
      <c r="F215" t="s">
        <v>2966</v>
      </c>
    </row>
    <row r="216" spans="1:6" x14ac:dyDescent="0.25">
      <c r="A216">
        <v>215</v>
      </c>
      <c r="B216">
        <v>32</v>
      </c>
      <c r="C216" t="s">
        <v>2793</v>
      </c>
      <c r="D216" t="s">
        <v>2683</v>
      </c>
      <c r="E216">
        <v>6</v>
      </c>
      <c r="F216" t="s">
        <v>2794</v>
      </c>
    </row>
    <row r="217" spans="1:6" x14ac:dyDescent="0.25">
      <c r="A217">
        <v>216</v>
      </c>
      <c r="B217">
        <v>32</v>
      </c>
      <c r="C217" t="s">
        <v>3149</v>
      </c>
      <c r="D217" t="s">
        <v>2683</v>
      </c>
      <c r="E217">
        <v>5</v>
      </c>
      <c r="F217" t="s">
        <v>3150</v>
      </c>
    </row>
    <row r="218" spans="1:6" x14ac:dyDescent="0.25">
      <c r="A218">
        <v>217</v>
      </c>
      <c r="B218">
        <v>33</v>
      </c>
      <c r="C218" t="s">
        <v>2967</v>
      </c>
      <c r="D218" t="s">
        <v>2544</v>
      </c>
      <c r="E218">
        <v>7</v>
      </c>
      <c r="F218" t="s">
        <v>2968</v>
      </c>
    </row>
    <row r="219" spans="1:6" x14ac:dyDescent="0.25">
      <c r="A219">
        <v>218</v>
      </c>
      <c r="B219">
        <v>33</v>
      </c>
      <c r="C219" t="s">
        <v>2795</v>
      </c>
      <c r="D219" t="s">
        <v>2544</v>
      </c>
      <c r="E219">
        <v>5</v>
      </c>
      <c r="F219" t="s">
        <v>3151</v>
      </c>
    </row>
    <row r="220" spans="1:6" x14ac:dyDescent="0.25">
      <c r="A220">
        <v>219</v>
      </c>
      <c r="B220">
        <v>33</v>
      </c>
      <c r="C220" t="s">
        <v>2976</v>
      </c>
      <c r="D220" t="s">
        <v>2544</v>
      </c>
      <c r="E220">
        <v>8</v>
      </c>
      <c r="F220" t="s">
        <v>3152</v>
      </c>
    </row>
    <row r="221" spans="1:6" x14ac:dyDescent="0.25">
      <c r="A221">
        <v>220</v>
      </c>
      <c r="B221">
        <v>33</v>
      </c>
      <c r="C221" t="s">
        <v>2795</v>
      </c>
      <c r="D221" t="s">
        <v>2675</v>
      </c>
      <c r="E221">
        <v>5</v>
      </c>
      <c r="F221" t="s">
        <v>3153</v>
      </c>
    </row>
    <row r="222" spans="1:6" x14ac:dyDescent="0.25">
      <c r="A222">
        <v>221</v>
      </c>
      <c r="B222">
        <v>33</v>
      </c>
      <c r="C222" t="s">
        <v>2969</v>
      </c>
      <c r="D222" t="s">
        <v>2675</v>
      </c>
      <c r="E222">
        <v>7</v>
      </c>
      <c r="F222" t="s">
        <v>2970</v>
      </c>
    </row>
    <row r="223" spans="1:6" x14ac:dyDescent="0.25">
      <c r="A223">
        <v>222</v>
      </c>
      <c r="B223">
        <v>33</v>
      </c>
      <c r="C223" t="s">
        <v>3154</v>
      </c>
      <c r="D223" t="s">
        <v>2675</v>
      </c>
      <c r="E223">
        <v>5</v>
      </c>
      <c r="F223" t="s">
        <v>3155</v>
      </c>
    </row>
    <row r="224" spans="1:6" x14ac:dyDescent="0.25">
      <c r="A224">
        <v>223</v>
      </c>
      <c r="B224">
        <v>33</v>
      </c>
      <c r="C224" t="s">
        <v>2971</v>
      </c>
      <c r="D224" t="s">
        <v>2852</v>
      </c>
      <c r="E224">
        <v>7</v>
      </c>
      <c r="F224" t="s">
        <v>2972</v>
      </c>
    </row>
    <row r="225" spans="1:6" x14ac:dyDescent="0.25">
      <c r="A225">
        <v>224</v>
      </c>
      <c r="B225">
        <v>33</v>
      </c>
      <c r="C225" t="s">
        <v>2797</v>
      </c>
      <c r="D225" t="s">
        <v>2683</v>
      </c>
      <c r="E225">
        <v>7</v>
      </c>
      <c r="F225" t="s">
        <v>2973</v>
      </c>
    </row>
    <row r="226" spans="1:6" x14ac:dyDescent="0.25">
      <c r="A226">
        <v>225</v>
      </c>
      <c r="B226">
        <v>34</v>
      </c>
      <c r="C226" t="s">
        <v>2632</v>
      </c>
      <c r="D226" t="s">
        <v>2544</v>
      </c>
      <c r="E226">
        <v>6</v>
      </c>
      <c r="F226" t="s">
        <v>2633</v>
      </c>
    </row>
    <row r="227" spans="1:6" x14ac:dyDescent="0.25">
      <c r="A227">
        <v>226</v>
      </c>
      <c r="B227">
        <v>34</v>
      </c>
      <c r="C227" t="s">
        <v>2634</v>
      </c>
      <c r="D227" t="s">
        <v>2544</v>
      </c>
      <c r="E227">
        <v>6</v>
      </c>
      <c r="F227" t="s">
        <v>2635</v>
      </c>
    </row>
    <row r="228" spans="1:6" x14ac:dyDescent="0.25">
      <c r="A228">
        <v>227</v>
      </c>
      <c r="B228">
        <v>34</v>
      </c>
      <c r="C228" t="s">
        <v>2974</v>
      </c>
      <c r="D228" t="s">
        <v>2544</v>
      </c>
      <c r="E228">
        <v>7</v>
      </c>
      <c r="F228" t="s">
        <v>2975</v>
      </c>
    </row>
    <row r="229" spans="1:6" x14ac:dyDescent="0.25">
      <c r="A229">
        <v>228</v>
      </c>
      <c r="B229">
        <v>34</v>
      </c>
      <c r="C229" t="s">
        <v>2969</v>
      </c>
      <c r="D229" t="s">
        <v>2675</v>
      </c>
      <c r="E229">
        <v>5</v>
      </c>
      <c r="F229" t="s">
        <v>3156</v>
      </c>
    </row>
    <row r="230" spans="1:6" x14ac:dyDescent="0.25">
      <c r="A230">
        <v>229</v>
      </c>
      <c r="B230">
        <v>34</v>
      </c>
      <c r="C230" t="s">
        <v>2795</v>
      </c>
      <c r="D230" t="s">
        <v>2683</v>
      </c>
      <c r="E230">
        <v>6</v>
      </c>
      <c r="F230" t="s">
        <v>2796</v>
      </c>
    </row>
    <row r="231" spans="1:6" x14ac:dyDescent="0.25">
      <c r="A231">
        <v>230</v>
      </c>
      <c r="B231">
        <v>34</v>
      </c>
      <c r="C231" t="s">
        <v>2797</v>
      </c>
      <c r="D231" t="s">
        <v>2683</v>
      </c>
      <c r="E231">
        <v>6</v>
      </c>
      <c r="F231" t="s">
        <v>2798</v>
      </c>
    </row>
    <row r="232" spans="1:6" x14ac:dyDescent="0.25">
      <c r="A232">
        <v>231</v>
      </c>
      <c r="B232">
        <v>35</v>
      </c>
      <c r="C232" t="s">
        <v>2976</v>
      </c>
      <c r="D232" t="s">
        <v>2544</v>
      </c>
      <c r="E232">
        <v>7</v>
      </c>
      <c r="F232" t="s">
        <v>2977</v>
      </c>
    </row>
    <row r="233" spans="1:6" x14ac:dyDescent="0.25">
      <c r="A233">
        <v>232</v>
      </c>
      <c r="B233">
        <v>35</v>
      </c>
      <c r="C233" t="s">
        <v>2636</v>
      </c>
      <c r="D233" t="s">
        <v>2544</v>
      </c>
      <c r="E233">
        <v>6</v>
      </c>
      <c r="F233" t="s">
        <v>2637</v>
      </c>
    </row>
    <row r="234" spans="1:6" x14ac:dyDescent="0.25">
      <c r="A234">
        <v>233</v>
      </c>
      <c r="B234">
        <v>35</v>
      </c>
      <c r="C234" t="s">
        <v>3157</v>
      </c>
      <c r="D234" t="s">
        <v>2675</v>
      </c>
      <c r="E234">
        <v>8</v>
      </c>
      <c r="F234" t="s">
        <v>3158</v>
      </c>
    </row>
    <row r="235" spans="1:6" x14ac:dyDescent="0.25">
      <c r="A235">
        <v>234</v>
      </c>
      <c r="B235">
        <v>35</v>
      </c>
      <c r="C235" t="s">
        <v>2799</v>
      </c>
      <c r="D235" t="s">
        <v>2675</v>
      </c>
      <c r="E235">
        <v>6</v>
      </c>
      <c r="F235" t="s">
        <v>2800</v>
      </c>
    </row>
    <row r="236" spans="1:6" x14ac:dyDescent="0.25">
      <c r="A236">
        <v>235</v>
      </c>
      <c r="B236">
        <v>35</v>
      </c>
      <c r="C236" t="s">
        <v>2971</v>
      </c>
      <c r="D236" t="s">
        <v>2683</v>
      </c>
      <c r="E236">
        <v>7</v>
      </c>
      <c r="F236" t="s">
        <v>2978</v>
      </c>
    </row>
    <row r="237" spans="1:6" x14ac:dyDescent="0.25">
      <c r="A237">
        <v>236</v>
      </c>
      <c r="B237">
        <v>35</v>
      </c>
      <c r="C237" t="s">
        <v>2801</v>
      </c>
      <c r="D237" t="s">
        <v>2683</v>
      </c>
      <c r="E237">
        <v>6</v>
      </c>
      <c r="F237" t="s">
        <v>2802</v>
      </c>
    </row>
    <row r="238" spans="1:6" x14ac:dyDescent="0.25">
      <c r="A238">
        <v>237</v>
      </c>
      <c r="B238">
        <v>36</v>
      </c>
      <c r="C238" t="s">
        <v>2638</v>
      </c>
      <c r="D238" t="s">
        <v>2544</v>
      </c>
      <c r="E238">
        <v>6</v>
      </c>
      <c r="F238" t="s">
        <v>2639</v>
      </c>
    </row>
    <row r="239" spans="1:6" x14ac:dyDescent="0.25">
      <c r="A239">
        <v>238</v>
      </c>
      <c r="B239">
        <v>36</v>
      </c>
      <c r="C239" t="s">
        <v>3159</v>
      </c>
      <c r="D239" t="s">
        <v>2544</v>
      </c>
      <c r="E239">
        <v>5</v>
      </c>
      <c r="F239" t="s">
        <v>3160</v>
      </c>
    </row>
    <row r="240" spans="1:6" x14ac:dyDescent="0.25">
      <c r="A240">
        <v>239</v>
      </c>
      <c r="B240">
        <v>36</v>
      </c>
      <c r="C240" t="s">
        <v>3161</v>
      </c>
      <c r="D240" t="s">
        <v>2544</v>
      </c>
      <c r="E240">
        <v>5</v>
      </c>
      <c r="F240" t="s">
        <v>3162</v>
      </c>
    </row>
    <row r="241" spans="1:6" x14ac:dyDescent="0.25">
      <c r="A241">
        <v>240</v>
      </c>
      <c r="B241">
        <v>36</v>
      </c>
      <c r="C241" t="s">
        <v>2979</v>
      </c>
      <c r="D241" t="s">
        <v>2544</v>
      </c>
      <c r="E241">
        <v>7</v>
      </c>
      <c r="F241" t="s">
        <v>2980</v>
      </c>
    </row>
    <row r="242" spans="1:6" x14ac:dyDescent="0.25">
      <c r="A242">
        <v>241</v>
      </c>
      <c r="B242">
        <v>36</v>
      </c>
      <c r="C242" t="s">
        <v>2803</v>
      </c>
      <c r="D242" t="s">
        <v>2675</v>
      </c>
      <c r="E242">
        <v>6</v>
      </c>
      <c r="F242" t="s">
        <v>2804</v>
      </c>
    </row>
    <row r="243" spans="1:6" x14ac:dyDescent="0.25">
      <c r="A243">
        <v>242</v>
      </c>
      <c r="B243">
        <v>36</v>
      </c>
      <c r="C243" t="s">
        <v>2981</v>
      </c>
      <c r="D243" t="s">
        <v>2675</v>
      </c>
      <c r="E243">
        <v>7</v>
      </c>
      <c r="F243" t="s">
        <v>2982</v>
      </c>
    </row>
    <row r="244" spans="1:6" x14ac:dyDescent="0.25">
      <c r="A244">
        <v>243</v>
      </c>
      <c r="B244">
        <v>36</v>
      </c>
      <c r="C244" t="s">
        <v>3163</v>
      </c>
      <c r="D244" t="s">
        <v>2683</v>
      </c>
      <c r="E244">
        <v>8</v>
      </c>
      <c r="F244" t="s">
        <v>3164</v>
      </c>
    </row>
    <row r="245" spans="1:6" x14ac:dyDescent="0.25">
      <c r="A245">
        <v>244</v>
      </c>
      <c r="B245">
        <v>36</v>
      </c>
      <c r="C245" t="s">
        <v>2805</v>
      </c>
      <c r="D245" t="s">
        <v>2683</v>
      </c>
      <c r="E245">
        <v>6</v>
      </c>
      <c r="F245" t="s">
        <v>2806</v>
      </c>
    </row>
    <row r="246" spans="1:6" x14ac:dyDescent="0.25">
      <c r="A246">
        <v>245</v>
      </c>
      <c r="B246">
        <v>36</v>
      </c>
      <c r="C246" t="s">
        <v>528</v>
      </c>
      <c r="D246" t="s">
        <v>2683</v>
      </c>
      <c r="E246">
        <v>6</v>
      </c>
      <c r="F246" t="s">
        <v>2807</v>
      </c>
    </row>
    <row r="247" spans="1:6" x14ac:dyDescent="0.25">
      <c r="A247">
        <v>246</v>
      </c>
      <c r="B247">
        <v>37</v>
      </c>
      <c r="C247" t="s">
        <v>3165</v>
      </c>
      <c r="D247" t="s">
        <v>2544</v>
      </c>
      <c r="E247">
        <v>8</v>
      </c>
      <c r="F247" t="s">
        <v>3166</v>
      </c>
    </row>
    <row r="248" spans="1:6" x14ac:dyDescent="0.25">
      <c r="A248">
        <v>247</v>
      </c>
      <c r="B248">
        <v>37</v>
      </c>
      <c r="C248" t="s">
        <v>2640</v>
      </c>
      <c r="D248" t="s">
        <v>2544</v>
      </c>
      <c r="E248">
        <v>6</v>
      </c>
      <c r="F248" t="s">
        <v>2641</v>
      </c>
    </row>
    <row r="249" spans="1:6" x14ac:dyDescent="0.25">
      <c r="A249">
        <v>248</v>
      </c>
      <c r="B249">
        <v>37</v>
      </c>
      <c r="C249" t="s">
        <v>2983</v>
      </c>
      <c r="D249" t="s">
        <v>2675</v>
      </c>
      <c r="E249">
        <v>7</v>
      </c>
      <c r="F249" t="s">
        <v>2984</v>
      </c>
    </row>
    <row r="250" spans="1:6" x14ac:dyDescent="0.25">
      <c r="A250">
        <v>249</v>
      </c>
      <c r="B250">
        <v>37</v>
      </c>
      <c r="C250" t="s">
        <v>3163</v>
      </c>
      <c r="D250" t="s">
        <v>2683</v>
      </c>
      <c r="E250">
        <v>8</v>
      </c>
      <c r="F250" t="s">
        <v>3164</v>
      </c>
    </row>
    <row r="251" spans="1:6" x14ac:dyDescent="0.25">
      <c r="A251">
        <v>250</v>
      </c>
      <c r="B251">
        <v>37</v>
      </c>
      <c r="C251" t="s">
        <v>3167</v>
      </c>
      <c r="D251" t="s">
        <v>2683</v>
      </c>
      <c r="E251">
        <v>8</v>
      </c>
      <c r="F251" t="s">
        <v>3168</v>
      </c>
    </row>
    <row r="252" spans="1:6" x14ac:dyDescent="0.25">
      <c r="A252">
        <v>251</v>
      </c>
      <c r="B252">
        <v>37</v>
      </c>
      <c r="C252" t="s">
        <v>2805</v>
      </c>
      <c r="D252" t="s">
        <v>2683</v>
      </c>
      <c r="E252">
        <v>6</v>
      </c>
      <c r="F252" t="s">
        <v>2806</v>
      </c>
    </row>
    <row r="253" spans="1:6" x14ac:dyDescent="0.25">
      <c r="A253">
        <v>252</v>
      </c>
      <c r="B253">
        <v>37</v>
      </c>
      <c r="C253" t="s">
        <v>2808</v>
      </c>
      <c r="D253" t="s">
        <v>2683</v>
      </c>
      <c r="E253">
        <v>6</v>
      </c>
      <c r="F253" t="s">
        <v>2807</v>
      </c>
    </row>
    <row r="254" spans="1:6" x14ac:dyDescent="0.25">
      <c r="A254">
        <v>253</v>
      </c>
      <c r="B254">
        <v>38</v>
      </c>
      <c r="C254" t="s">
        <v>2985</v>
      </c>
      <c r="D254" t="s">
        <v>2544</v>
      </c>
      <c r="E254">
        <v>7</v>
      </c>
      <c r="F254" t="s">
        <v>2986</v>
      </c>
    </row>
    <row r="255" spans="1:6" x14ac:dyDescent="0.25">
      <c r="A255">
        <v>254</v>
      </c>
      <c r="B255">
        <v>38</v>
      </c>
      <c r="C255" t="s">
        <v>2642</v>
      </c>
      <c r="D255" t="s">
        <v>2544</v>
      </c>
      <c r="E255">
        <v>6</v>
      </c>
      <c r="F255" t="s">
        <v>2643</v>
      </c>
    </row>
    <row r="256" spans="1:6" x14ac:dyDescent="0.25">
      <c r="A256">
        <v>255</v>
      </c>
      <c r="B256">
        <v>38</v>
      </c>
      <c r="C256" t="s">
        <v>2987</v>
      </c>
      <c r="D256" t="s">
        <v>2544</v>
      </c>
      <c r="E256">
        <v>7</v>
      </c>
      <c r="F256" t="s">
        <v>2988</v>
      </c>
    </row>
    <row r="257" spans="1:6" x14ac:dyDescent="0.25">
      <c r="A257">
        <v>256</v>
      </c>
      <c r="B257">
        <v>38</v>
      </c>
      <c r="C257" t="s">
        <v>2983</v>
      </c>
      <c r="D257" t="s">
        <v>2675</v>
      </c>
      <c r="E257">
        <v>7</v>
      </c>
      <c r="F257" t="s">
        <v>2984</v>
      </c>
    </row>
    <row r="258" spans="1:6" x14ac:dyDescent="0.25">
      <c r="A258">
        <v>257</v>
      </c>
      <c r="B258">
        <v>38</v>
      </c>
      <c r="C258" t="s">
        <v>2989</v>
      </c>
      <c r="D258" t="s">
        <v>2683</v>
      </c>
      <c r="E258">
        <v>7</v>
      </c>
      <c r="F258" t="s">
        <v>2990</v>
      </c>
    </row>
    <row r="259" spans="1:6" x14ac:dyDescent="0.25">
      <c r="A259">
        <v>258</v>
      </c>
      <c r="B259">
        <v>38</v>
      </c>
      <c r="C259" t="s">
        <v>3169</v>
      </c>
      <c r="D259" t="s">
        <v>2683</v>
      </c>
      <c r="E259">
        <v>8</v>
      </c>
      <c r="F259" t="s">
        <v>3170</v>
      </c>
    </row>
    <row r="260" spans="1:6" x14ac:dyDescent="0.25">
      <c r="A260">
        <v>259</v>
      </c>
      <c r="B260">
        <v>39</v>
      </c>
      <c r="C260" t="s">
        <v>2991</v>
      </c>
      <c r="D260" t="s">
        <v>2683</v>
      </c>
      <c r="E260">
        <v>7</v>
      </c>
      <c r="F260" t="s">
        <v>2992</v>
      </c>
    </row>
    <row r="261" spans="1:6" x14ac:dyDescent="0.25">
      <c r="A261">
        <v>260</v>
      </c>
      <c r="B261">
        <v>39</v>
      </c>
      <c r="C261" t="s">
        <v>2809</v>
      </c>
      <c r="D261" t="s">
        <v>2680</v>
      </c>
      <c r="E261">
        <v>6</v>
      </c>
      <c r="F261" t="s">
        <v>2810</v>
      </c>
    </row>
    <row r="262" spans="1:6" x14ac:dyDescent="0.25">
      <c r="A262">
        <v>261</v>
      </c>
      <c r="B262">
        <v>39</v>
      </c>
      <c r="C262" t="s">
        <v>2614</v>
      </c>
      <c r="D262" t="s">
        <v>2544</v>
      </c>
      <c r="E262">
        <v>7</v>
      </c>
      <c r="F262" t="s">
        <v>2993</v>
      </c>
    </row>
    <row r="263" spans="1:6" x14ac:dyDescent="0.25">
      <c r="A263">
        <v>262</v>
      </c>
      <c r="B263">
        <v>39</v>
      </c>
      <c r="C263" t="s">
        <v>2994</v>
      </c>
      <c r="D263" t="s">
        <v>2544</v>
      </c>
      <c r="E263">
        <v>7</v>
      </c>
      <c r="F263" t="s">
        <v>2995</v>
      </c>
    </row>
    <row r="264" spans="1:6" x14ac:dyDescent="0.25">
      <c r="A264">
        <v>263</v>
      </c>
      <c r="B264">
        <v>39</v>
      </c>
      <c r="C264" t="s">
        <v>2996</v>
      </c>
      <c r="D264" t="s">
        <v>2683</v>
      </c>
      <c r="E264">
        <v>7</v>
      </c>
      <c r="F264" t="s">
        <v>2997</v>
      </c>
    </row>
    <row r="265" spans="1:6" x14ac:dyDescent="0.25">
      <c r="A265">
        <v>264</v>
      </c>
      <c r="B265">
        <v>39</v>
      </c>
      <c r="C265" t="s">
        <v>2998</v>
      </c>
      <c r="D265" t="s">
        <v>2852</v>
      </c>
      <c r="E265">
        <v>7</v>
      </c>
      <c r="F265" t="s">
        <v>2999</v>
      </c>
    </row>
    <row r="266" spans="1:6" x14ac:dyDescent="0.25">
      <c r="A266">
        <v>265</v>
      </c>
      <c r="B266">
        <v>39</v>
      </c>
      <c r="C266" t="s">
        <v>2811</v>
      </c>
      <c r="D266" t="s">
        <v>2675</v>
      </c>
      <c r="E266">
        <v>6</v>
      </c>
      <c r="F266" t="s">
        <v>2812</v>
      </c>
    </row>
    <row r="267" spans="1:6" x14ac:dyDescent="0.25">
      <c r="A267">
        <v>266</v>
      </c>
      <c r="B267">
        <v>40</v>
      </c>
      <c r="C267" t="s">
        <v>3000</v>
      </c>
      <c r="D267" t="s">
        <v>2683</v>
      </c>
      <c r="E267">
        <v>7</v>
      </c>
      <c r="F267" t="s">
        <v>3001</v>
      </c>
    </row>
    <row r="268" spans="1:6" x14ac:dyDescent="0.25">
      <c r="A268">
        <v>267</v>
      </c>
      <c r="B268">
        <v>40</v>
      </c>
      <c r="C268" t="s">
        <v>2813</v>
      </c>
      <c r="D268" t="s">
        <v>2683</v>
      </c>
      <c r="E268">
        <v>6</v>
      </c>
      <c r="F268" t="s">
        <v>2814</v>
      </c>
    </row>
    <row r="269" spans="1:6" x14ac:dyDescent="0.25">
      <c r="A269">
        <v>268</v>
      </c>
      <c r="B269">
        <v>40</v>
      </c>
      <c r="C269" t="s">
        <v>3002</v>
      </c>
      <c r="D269" t="s">
        <v>2683</v>
      </c>
      <c r="E269">
        <v>7</v>
      </c>
      <c r="F269" t="s">
        <v>3003</v>
      </c>
    </row>
    <row r="270" spans="1:6" x14ac:dyDescent="0.25">
      <c r="A270">
        <v>269</v>
      </c>
      <c r="B270">
        <v>40</v>
      </c>
      <c r="C270" t="s">
        <v>2614</v>
      </c>
      <c r="D270" t="s">
        <v>2544</v>
      </c>
      <c r="E270">
        <v>7</v>
      </c>
      <c r="F270" t="s">
        <v>3004</v>
      </c>
    </row>
    <row r="271" spans="1:6" x14ac:dyDescent="0.25">
      <c r="A271">
        <v>270</v>
      </c>
      <c r="B271">
        <v>40</v>
      </c>
      <c r="C271" t="s">
        <v>2994</v>
      </c>
      <c r="D271" t="s">
        <v>2544</v>
      </c>
      <c r="E271">
        <v>7</v>
      </c>
      <c r="F271" t="s">
        <v>2995</v>
      </c>
    </row>
    <row r="272" spans="1:6" x14ac:dyDescent="0.25">
      <c r="A272">
        <v>271</v>
      </c>
      <c r="B272">
        <v>40</v>
      </c>
      <c r="C272" t="s">
        <v>2811</v>
      </c>
      <c r="D272" t="s">
        <v>2675</v>
      </c>
      <c r="E272">
        <v>6</v>
      </c>
      <c r="F272" t="s">
        <v>2812</v>
      </c>
    </row>
    <row r="273" spans="1:6" x14ac:dyDescent="0.25">
      <c r="A273">
        <v>272</v>
      </c>
      <c r="B273">
        <v>41</v>
      </c>
      <c r="C273" t="s">
        <v>2644</v>
      </c>
      <c r="D273" t="s">
        <v>2544</v>
      </c>
      <c r="E273">
        <v>6</v>
      </c>
      <c r="F273" t="s">
        <v>2645</v>
      </c>
    </row>
    <row r="274" spans="1:6" x14ac:dyDescent="0.25">
      <c r="A274">
        <v>273</v>
      </c>
      <c r="B274">
        <v>41</v>
      </c>
      <c r="C274" t="s">
        <v>2646</v>
      </c>
      <c r="D274" t="s">
        <v>2544</v>
      </c>
      <c r="E274">
        <v>6</v>
      </c>
      <c r="F274" t="s">
        <v>2647</v>
      </c>
    </row>
    <row r="275" spans="1:6" x14ac:dyDescent="0.25">
      <c r="A275">
        <v>274</v>
      </c>
      <c r="B275">
        <v>41</v>
      </c>
      <c r="C275" t="s">
        <v>3171</v>
      </c>
      <c r="D275" t="s">
        <v>2544</v>
      </c>
      <c r="E275">
        <v>5</v>
      </c>
      <c r="F275" t="s">
        <v>3172</v>
      </c>
    </row>
    <row r="276" spans="1:6" x14ac:dyDescent="0.25">
      <c r="A276">
        <v>275</v>
      </c>
      <c r="B276">
        <v>41</v>
      </c>
      <c r="C276" t="s">
        <v>3173</v>
      </c>
      <c r="D276" t="s">
        <v>2544</v>
      </c>
      <c r="E276">
        <v>5</v>
      </c>
      <c r="F276" t="s">
        <v>3174</v>
      </c>
    </row>
    <row r="277" spans="1:6" x14ac:dyDescent="0.25">
      <c r="A277">
        <v>276</v>
      </c>
      <c r="B277">
        <v>41</v>
      </c>
      <c r="C277" t="s">
        <v>2815</v>
      </c>
      <c r="D277" t="s">
        <v>2675</v>
      </c>
      <c r="E277">
        <v>6</v>
      </c>
      <c r="F277" t="s">
        <v>2816</v>
      </c>
    </row>
    <row r="278" spans="1:6" x14ac:dyDescent="0.25">
      <c r="A278">
        <v>277</v>
      </c>
      <c r="B278">
        <v>41</v>
      </c>
      <c r="C278" t="s">
        <v>2817</v>
      </c>
      <c r="D278" t="s">
        <v>2683</v>
      </c>
      <c r="E278">
        <v>6</v>
      </c>
      <c r="F278" t="s">
        <v>2818</v>
      </c>
    </row>
    <row r="279" spans="1:6" x14ac:dyDescent="0.25">
      <c r="A279">
        <v>278</v>
      </c>
      <c r="B279">
        <v>42</v>
      </c>
      <c r="C279" t="s">
        <v>2648</v>
      </c>
      <c r="D279" t="s">
        <v>2544</v>
      </c>
      <c r="E279">
        <v>6</v>
      </c>
      <c r="F279" t="s">
        <v>2649</v>
      </c>
    </row>
    <row r="280" spans="1:6" x14ac:dyDescent="0.25">
      <c r="A280">
        <v>279</v>
      </c>
      <c r="B280">
        <v>42</v>
      </c>
      <c r="C280" t="s">
        <v>3005</v>
      </c>
      <c r="D280" t="s">
        <v>2544</v>
      </c>
      <c r="E280">
        <v>7</v>
      </c>
      <c r="F280" t="s">
        <v>3006</v>
      </c>
    </row>
    <row r="281" spans="1:6" x14ac:dyDescent="0.25">
      <c r="A281">
        <v>280</v>
      </c>
      <c r="B281">
        <v>42</v>
      </c>
      <c r="C281" t="s">
        <v>3007</v>
      </c>
      <c r="D281" t="s">
        <v>2544</v>
      </c>
      <c r="E281">
        <v>7</v>
      </c>
      <c r="F281" t="s">
        <v>3008</v>
      </c>
    </row>
    <row r="282" spans="1:6" x14ac:dyDescent="0.25">
      <c r="A282">
        <v>281</v>
      </c>
      <c r="B282">
        <v>42</v>
      </c>
      <c r="C282" t="s">
        <v>2650</v>
      </c>
      <c r="D282" t="s">
        <v>2544</v>
      </c>
      <c r="E282">
        <v>6</v>
      </c>
      <c r="F282" t="s">
        <v>2651</v>
      </c>
    </row>
    <row r="283" spans="1:6" x14ac:dyDescent="0.25">
      <c r="A283">
        <v>282</v>
      </c>
      <c r="B283">
        <v>42</v>
      </c>
      <c r="C283" t="s">
        <v>3009</v>
      </c>
      <c r="D283" t="s">
        <v>2544</v>
      </c>
      <c r="E283">
        <v>7</v>
      </c>
      <c r="F283" t="s">
        <v>3010</v>
      </c>
    </row>
    <row r="284" spans="1:6" x14ac:dyDescent="0.25">
      <c r="A284">
        <v>283</v>
      </c>
      <c r="B284">
        <v>42</v>
      </c>
      <c r="C284" t="s">
        <v>2652</v>
      </c>
      <c r="D284" t="s">
        <v>2544</v>
      </c>
      <c r="E284">
        <v>6</v>
      </c>
      <c r="F284" t="s">
        <v>2653</v>
      </c>
    </row>
    <row r="285" spans="1:6" x14ac:dyDescent="0.25">
      <c r="A285">
        <v>284</v>
      </c>
      <c r="B285">
        <v>42</v>
      </c>
      <c r="C285" t="s">
        <v>2819</v>
      </c>
      <c r="D285" t="s">
        <v>2675</v>
      </c>
      <c r="E285">
        <v>6</v>
      </c>
      <c r="F285" t="s">
        <v>2820</v>
      </c>
    </row>
    <row r="286" spans="1:6" x14ac:dyDescent="0.25">
      <c r="A286">
        <v>285</v>
      </c>
      <c r="B286">
        <v>42</v>
      </c>
      <c r="C286" t="s">
        <v>3011</v>
      </c>
      <c r="D286" t="s">
        <v>2675</v>
      </c>
      <c r="E286">
        <v>7</v>
      </c>
      <c r="F286" t="s">
        <v>3012</v>
      </c>
    </row>
    <row r="287" spans="1:6" x14ac:dyDescent="0.25">
      <c r="A287">
        <v>286</v>
      </c>
      <c r="B287">
        <v>42</v>
      </c>
      <c r="C287" t="s">
        <v>3013</v>
      </c>
      <c r="D287" t="s">
        <v>2675</v>
      </c>
      <c r="E287">
        <v>7</v>
      </c>
      <c r="F287" t="s">
        <v>3014</v>
      </c>
    </row>
    <row r="288" spans="1:6" x14ac:dyDescent="0.25">
      <c r="A288">
        <v>287</v>
      </c>
      <c r="B288">
        <v>42</v>
      </c>
      <c r="C288" t="s">
        <v>3015</v>
      </c>
      <c r="D288" t="s">
        <v>2675</v>
      </c>
      <c r="E288">
        <v>7</v>
      </c>
      <c r="F288" t="s">
        <v>3016</v>
      </c>
    </row>
    <row r="289" spans="1:6" x14ac:dyDescent="0.25">
      <c r="A289">
        <v>288</v>
      </c>
      <c r="B289">
        <v>42</v>
      </c>
      <c r="C289" t="s">
        <v>2821</v>
      </c>
      <c r="D289" t="s">
        <v>2675</v>
      </c>
      <c r="E289">
        <v>6</v>
      </c>
      <c r="F289" t="s">
        <v>2822</v>
      </c>
    </row>
    <row r="290" spans="1:6" x14ac:dyDescent="0.25">
      <c r="A290">
        <v>289</v>
      </c>
      <c r="B290">
        <v>42</v>
      </c>
      <c r="C290" t="s">
        <v>2823</v>
      </c>
      <c r="D290" t="s">
        <v>2675</v>
      </c>
      <c r="E290">
        <v>6</v>
      </c>
      <c r="F290" t="s">
        <v>2824</v>
      </c>
    </row>
    <row r="291" spans="1:6" x14ac:dyDescent="0.25">
      <c r="A291">
        <v>290</v>
      </c>
      <c r="B291">
        <v>43</v>
      </c>
      <c r="C291" t="s">
        <v>2654</v>
      </c>
      <c r="D291" t="s">
        <v>2544</v>
      </c>
      <c r="E291">
        <v>6</v>
      </c>
      <c r="F291" t="s">
        <v>2655</v>
      </c>
    </row>
    <row r="292" spans="1:6" x14ac:dyDescent="0.25">
      <c r="A292">
        <v>291</v>
      </c>
      <c r="B292">
        <v>43</v>
      </c>
      <c r="C292" t="s">
        <v>2656</v>
      </c>
      <c r="D292" t="s">
        <v>2544</v>
      </c>
      <c r="E292">
        <v>6</v>
      </c>
      <c r="F292" t="s">
        <v>2657</v>
      </c>
    </row>
    <row r="293" spans="1:6" x14ac:dyDescent="0.25">
      <c r="A293">
        <v>292</v>
      </c>
      <c r="B293">
        <v>43</v>
      </c>
      <c r="C293" t="s">
        <v>2658</v>
      </c>
      <c r="D293" t="s">
        <v>2544</v>
      </c>
      <c r="E293">
        <v>6</v>
      </c>
      <c r="F293" t="s">
        <v>2659</v>
      </c>
    </row>
    <row r="294" spans="1:6" x14ac:dyDescent="0.25">
      <c r="A294">
        <v>293</v>
      </c>
      <c r="B294">
        <v>43</v>
      </c>
      <c r="C294" t="s">
        <v>3017</v>
      </c>
      <c r="D294" t="s">
        <v>2675</v>
      </c>
      <c r="E294">
        <v>7</v>
      </c>
      <c r="F294" t="s">
        <v>3018</v>
      </c>
    </row>
    <row r="295" spans="1:6" x14ac:dyDescent="0.25">
      <c r="A295">
        <v>294</v>
      </c>
      <c r="B295">
        <v>43</v>
      </c>
      <c r="C295" t="s">
        <v>3019</v>
      </c>
      <c r="D295" t="s">
        <v>2683</v>
      </c>
      <c r="E295">
        <v>7</v>
      </c>
      <c r="F295" t="s">
        <v>3020</v>
      </c>
    </row>
    <row r="296" spans="1:6" x14ac:dyDescent="0.25">
      <c r="A296">
        <v>295</v>
      </c>
      <c r="B296">
        <v>43</v>
      </c>
      <c r="C296" t="s">
        <v>3021</v>
      </c>
      <c r="D296" t="s">
        <v>2683</v>
      </c>
      <c r="E296">
        <v>7</v>
      </c>
      <c r="F296" t="s">
        <v>2659</v>
      </c>
    </row>
    <row r="297" spans="1:6" x14ac:dyDescent="0.25">
      <c r="A297">
        <v>296</v>
      </c>
      <c r="B297">
        <v>44</v>
      </c>
      <c r="C297" t="s">
        <v>3022</v>
      </c>
      <c r="D297" t="s">
        <v>2544</v>
      </c>
      <c r="E297">
        <v>7</v>
      </c>
      <c r="F297" t="s">
        <v>3023</v>
      </c>
    </row>
    <row r="298" spans="1:6" x14ac:dyDescent="0.25">
      <c r="A298">
        <v>297</v>
      </c>
      <c r="B298">
        <v>44</v>
      </c>
      <c r="C298" t="s">
        <v>2660</v>
      </c>
      <c r="D298" t="s">
        <v>2544</v>
      </c>
      <c r="E298">
        <v>6</v>
      </c>
      <c r="F298" t="s">
        <v>2661</v>
      </c>
    </row>
    <row r="299" spans="1:6" x14ac:dyDescent="0.25">
      <c r="A299">
        <v>298</v>
      </c>
      <c r="B299">
        <v>44</v>
      </c>
      <c r="C299" t="s">
        <v>2662</v>
      </c>
      <c r="D299" t="s">
        <v>2544</v>
      </c>
      <c r="E299">
        <v>6</v>
      </c>
      <c r="F299" t="s">
        <v>2663</v>
      </c>
    </row>
    <row r="300" spans="1:6" x14ac:dyDescent="0.25">
      <c r="A300">
        <v>299</v>
      </c>
      <c r="B300">
        <v>44</v>
      </c>
      <c r="C300" t="s">
        <v>2825</v>
      </c>
      <c r="D300" t="s">
        <v>2675</v>
      </c>
      <c r="E300">
        <v>6</v>
      </c>
      <c r="F300" t="s">
        <v>2826</v>
      </c>
    </row>
    <row r="301" spans="1:6" x14ac:dyDescent="0.25">
      <c r="A301">
        <v>300</v>
      </c>
      <c r="B301">
        <v>44</v>
      </c>
      <c r="C301" t="s">
        <v>2827</v>
      </c>
      <c r="D301" t="s">
        <v>2683</v>
      </c>
      <c r="E301">
        <v>6</v>
      </c>
      <c r="F301" t="s">
        <v>2828</v>
      </c>
    </row>
    <row r="302" spans="1:6" x14ac:dyDescent="0.25">
      <c r="A302">
        <v>301</v>
      </c>
      <c r="B302">
        <v>44</v>
      </c>
      <c r="C302" t="s">
        <v>594</v>
      </c>
      <c r="D302" t="s">
        <v>2683</v>
      </c>
      <c r="E302">
        <v>6</v>
      </c>
      <c r="F302" t="s">
        <v>2829</v>
      </c>
    </row>
    <row r="303" spans="1:6" x14ac:dyDescent="0.25">
      <c r="A303">
        <v>302</v>
      </c>
      <c r="B303">
        <v>45</v>
      </c>
      <c r="C303" t="s">
        <v>2664</v>
      </c>
      <c r="D303" t="s">
        <v>2544</v>
      </c>
      <c r="E303">
        <v>6</v>
      </c>
      <c r="F303" t="s">
        <v>2665</v>
      </c>
    </row>
    <row r="304" spans="1:6" x14ac:dyDescent="0.25">
      <c r="A304">
        <v>303</v>
      </c>
      <c r="B304">
        <v>45</v>
      </c>
      <c r="C304" t="s">
        <v>2666</v>
      </c>
      <c r="D304" t="s">
        <v>2544</v>
      </c>
      <c r="E304">
        <v>6</v>
      </c>
      <c r="F304" t="s">
        <v>2667</v>
      </c>
    </row>
    <row r="305" spans="1:6" x14ac:dyDescent="0.25">
      <c r="A305">
        <v>304</v>
      </c>
      <c r="B305">
        <v>45</v>
      </c>
      <c r="C305" t="s">
        <v>3024</v>
      </c>
      <c r="D305" t="s">
        <v>2544</v>
      </c>
      <c r="E305">
        <v>7</v>
      </c>
      <c r="F305" t="s">
        <v>3025</v>
      </c>
    </row>
    <row r="306" spans="1:6" x14ac:dyDescent="0.25">
      <c r="A306">
        <v>305</v>
      </c>
      <c r="B306">
        <v>45</v>
      </c>
      <c r="C306" t="s">
        <v>3026</v>
      </c>
      <c r="D306" t="s">
        <v>2675</v>
      </c>
      <c r="E306">
        <v>7</v>
      </c>
      <c r="F306" t="s">
        <v>3027</v>
      </c>
    </row>
    <row r="307" spans="1:6" x14ac:dyDescent="0.25">
      <c r="A307">
        <v>306</v>
      </c>
      <c r="B307">
        <v>45</v>
      </c>
      <c r="C307" t="s">
        <v>3028</v>
      </c>
      <c r="D307" t="s">
        <v>2683</v>
      </c>
      <c r="E307">
        <v>7</v>
      </c>
      <c r="F307" t="s">
        <v>3029</v>
      </c>
    </row>
    <row r="308" spans="1:6" x14ac:dyDescent="0.25">
      <c r="A308">
        <v>307</v>
      </c>
      <c r="B308">
        <v>45</v>
      </c>
      <c r="C308" t="s">
        <v>2830</v>
      </c>
      <c r="D308" t="s">
        <v>2683</v>
      </c>
      <c r="E308">
        <v>6</v>
      </c>
      <c r="F308" t="s">
        <v>2831</v>
      </c>
    </row>
    <row r="309" spans="1:6" x14ac:dyDescent="0.25">
      <c r="A309">
        <v>308</v>
      </c>
      <c r="B309">
        <v>46</v>
      </c>
      <c r="C309" t="s">
        <v>3030</v>
      </c>
      <c r="D309" t="s">
        <v>2544</v>
      </c>
      <c r="E309">
        <v>7</v>
      </c>
      <c r="F309" t="s">
        <v>3031</v>
      </c>
    </row>
    <row r="310" spans="1:6" x14ac:dyDescent="0.25">
      <c r="A310">
        <v>309</v>
      </c>
      <c r="B310">
        <v>46</v>
      </c>
      <c r="C310" t="s">
        <v>2668</v>
      </c>
      <c r="D310" t="s">
        <v>2544</v>
      </c>
      <c r="E310">
        <v>6</v>
      </c>
      <c r="F310" t="s">
        <v>2669</v>
      </c>
    </row>
    <row r="311" spans="1:6" x14ac:dyDescent="0.25">
      <c r="A311">
        <v>310</v>
      </c>
      <c r="B311">
        <v>46</v>
      </c>
      <c r="C311" t="s">
        <v>2670</v>
      </c>
      <c r="D311" t="s">
        <v>2544</v>
      </c>
      <c r="E311">
        <v>6</v>
      </c>
      <c r="F311" t="s">
        <v>2671</v>
      </c>
    </row>
    <row r="312" spans="1:6" x14ac:dyDescent="0.25">
      <c r="A312">
        <v>311</v>
      </c>
      <c r="B312">
        <v>46</v>
      </c>
      <c r="C312" t="s">
        <v>2832</v>
      </c>
      <c r="D312" t="s">
        <v>2675</v>
      </c>
      <c r="E312">
        <v>6</v>
      </c>
      <c r="F312" t="s">
        <v>2833</v>
      </c>
    </row>
    <row r="313" spans="1:6" x14ac:dyDescent="0.25">
      <c r="A313">
        <v>312</v>
      </c>
      <c r="B313">
        <v>46</v>
      </c>
      <c r="C313" t="s">
        <v>3175</v>
      </c>
      <c r="D313" t="s">
        <v>2683</v>
      </c>
      <c r="E313">
        <v>5</v>
      </c>
      <c r="F313" t="s">
        <v>3176</v>
      </c>
    </row>
    <row r="314" spans="1:6" x14ac:dyDescent="0.25">
      <c r="A314">
        <v>313</v>
      </c>
      <c r="B314">
        <v>46</v>
      </c>
      <c r="C314" t="s">
        <v>2834</v>
      </c>
      <c r="D314" t="s">
        <v>2683</v>
      </c>
      <c r="E314">
        <v>6</v>
      </c>
      <c r="F314" t="s">
        <v>2835</v>
      </c>
    </row>
    <row r="315" spans="1:6" x14ac:dyDescent="0.25">
      <c r="A315">
        <v>314</v>
      </c>
      <c r="B315">
        <v>47</v>
      </c>
      <c r="C315" t="s">
        <v>2672</v>
      </c>
      <c r="D315" t="s">
        <v>2544</v>
      </c>
      <c r="E315">
        <v>6</v>
      </c>
      <c r="F315" t="s">
        <v>2673</v>
      </c>
    </row>
    <row r="316" spans="1:6" x14ac:dyDescent="0.25">
      <c r="A316">
        <v>315</v>
      </c>
      <c r="B316">
        <v>47</v>
      </c>
      <c r="C316" t="s">
        <v>3177</v>
      </c>
      <c r="D316" t="s">
        <v>2675</v>
      </c>
      <c r="E316">
        <v>5</v>
      </c>
      <c r="F316" t="s">
        <v>3178</v>
      </c>
    </row>
    <row r="317" spans="1:6" x14ac:dyDescent="0.25">
      <c r="A317">
        <v>316</v>
      </c>
      <c r="B317">
        <v>47</v>
      </c>
      <c r="C317" t="s">
        <v>2836</v>
      </c>
      <c r="D317" t="s">
        <v>2675</v>
      </c>
      <c r="E317">
        <v>6</v>
      </c>
      <c r="F317" t="s">
        <v>2837</v>
      </c>
    </row>
    <row r="318" spans="1:6" x14ac:dyDescent="0.25">
      <c r="A318">
        <v>317</v>
      </c>
      <c r="B318">
        <v>47</v>
      </c>
      <c r="C318" t="s">
        <v>2838</v>
      </c>
      <c r="D318" t="s">
        <v>2683</v>
      </c>
      <c r="E318">
        <v>6</v>
      </c>
      <c r="F318" t="s">
        <v>2839</v>
      </c>
    </row>
    <row r="319" spans="1:6" x14ac:dyDescent="0.25">
      <c r="A319">
        <v>318</v>
      </c>
      <c r="B319">
        <v>47</v>
      </c>
      <c r="C319" t="s">
        <v>2840</v>
      </c>
      <c r="D319" t="s">
        <v>2683</v>
      </c>
      <c r="E319">
        <v>6</v>
      </c>
      <c r="F319" t="s">
        <v>2841</v>
      </c>
    </row>
    <row r="320" spans="1:6" x14ac:dyDescent="0.25">
      <c r="A320">
        <v>319</v>
      </c>
      <c r="B320">
        <v>47</v>
      </c>
      <c r="C320" t="s">
        <v>3032</v>
      </c>
      <c r="D320" t="s">
        <v>2683</v>
      </c>
      <c r="E320">
        <v>7</v>
      </c>
      <c r="F320" t="s">
        <v>3033</v>
      </c>
    </row>
    <row r="321" spans="1:6" x14ac:dyDescent="0.25">
      <c r="A321">
        <v>320</v>
      </c>
      <c r="B321">
        <v>48</v>
      </c>
      <c r="C321" t="s">
        <v>3034</v>
      </c>
      <c r="D321" t="s">
        <v>3035</v>
      </c>
      <c r="E321">
        <v>7</v>
      </c>
      <c r="F321" t="s">
        <v>3036</v>
      </c>
    </row>
    <row r="322" spans="1:6" x14ac:dyDescent="0.25">
      <c r="A322">
        <v>321</v>
      </c>
      <c r="B322">
        <v>48</v>
      </c>
      <c r="C322" t="s">
        <v>3037</v>
      </c>
      <c r="D322" t="s">
        <v>3035</v>
      </c>
      <c r="E322">
        <v>7</v>
      </c>
      <c r="F322" t="s">
        <v>3038</v>
      </c>
    </row>
    <row r="323" spans="1:6" x14ac:dyDescent="0.25">
      <c r="A323">
        <v>322</v>
      </c>
      <c r="B323">
        <v>48</v>
      </c>
      <c r="C323" t="s">
        <v>3039</v>
      </c>
      <c r="D323" t="s">
        <v>3035</v>
      </c>
      <c r="E323">
        <v>7</v>
      </c>
      <c r="F323" t="s">
        <v>3040</v>
      </c>
    </row>
    <row r="324" spans="1:6" x14ac:dyDescent="0.25">
      <c r="A324">
        <v>323</v>
      </c>
      <c r="B324">
        <v>48</v>
      </c>
      <c r="C324" t="s">
        <v>630</v>
      </c>
      <c r="D324" t="s">
        <v>3035</v>
      </c>
      <c r="E324">
        <v>7</v>
      </c>
      <c r="F324" t="s">
        <v>3041</v>
      </c>
    </row>
    <row r="325" spans="1:6" x14ac:dyDescent="0.25">
      <c r="A325">
        <v>324</v>
      </c>
      <c r="B325">
        <v>48</v>
      </c>
      <c r="C325" t="s">
        <v>3042</v>
      </c>
      <c r="D325" t="s">
        <v>3035</v>
      </c>
      <c r="E325">
        <v>7</v>
      </c>
      <c r="F325" t="s">
        <v>3043</v>
      </c>
    </row>
    <row r="326" spans="1:6" x14ac:dyDescent="0.25">
      <c r="A326">
        <v>325</v>
      </c>
      <c r="B326">
        <v>48</v>
      </c>
      <c r="C326" t="s">
        <v>3044</v>
      </c>
      <c r="D326" t="s">
        <v>3035</v>
      </c>
      <c r="E326">
        <v>7</v>
      </c>
      <c r="F326" t="s">
        <v>3045</v>
      </c>
    </row>
    <row r="327" spans="1:6" x14ac:dyDescent="0.25">
      <c r="A327">
        <v>326</v>
      </c>
      <c r="B327">
        <v>48</v>
      </c>
      <c r="C327" t="s">
        <v>3046</v>
      </c>
      <c r="D327" t="s">
        <v>3035</v>
      </c>
      <c r="E327">
        <v>7</v>
      </c>
      <c r="F327" t="s">
        <v>3047</v>
      </c>
    </row>
    <row r="328" spans="1:6" x14ac:dyDescent="0.25">
      <c r="A328">
        <v>327</v>
      </c>
      <c r="B328">
        <v>49</v>
      </c>
      <c r="C328" t="s">
        <v>3048</v>
      </c>
      <c r="D328" t="s">
        <v>3035</v>
      </c>
      <c r="E328">
        <v>7</v>
      </c>
      <c r="F328" t="s">
        <v>3049</v>
      </c>
    </row>
    <row r="329" spans="1:6" x14ac:dyDescent="0.25">
      <c r="A329">
        <v>328</v>
      </c>
      <c r="B329">
        <v>49</v>
      </c>
      <c r="C329" t="s">
        <v>3050</v>
      </c>
      <c r="D329" t="s">
        <v>3035</v>
      </c>
      <c r="E329">
        <v>7</v>
      </c>
      <c r="F329" t="s">
        <v>3051</v>
      </c>
    </row>
    <row r="330" spans="1:6" x14ac:dyDescent="0.25">
      <c r="A330">
        <v>329</v>
      </c>
      <c r="B330">
        <v>49</v>
      </c>
      <c r="C330" t="s">
        <v>3052</v>
      </c>
      <c r="D330" t="s">
        <v>3035</v>
      </c>
      <c r="E330">
        <v>7</v>
      </c>
      <c r="F330" t="s">
        <v>3053</v>
      </c>
    </row>
    <row r="331" spans="1:6" x14ac:dyDescent="0.25">
      <c r="A331">
        <v>330</v>
      </c>
      <c r="B331">
        <v>49</v>
      </c>
      <c r="C331" t="s">
        <v>3054</v>
      </c>
      <c r="D331" t="s">
        <v>3035</v>
      </c>
      <c r="E331">
        <v>7</v>
      </c>
      <c r="F331" t="s">
        <v>3055</v>
      </c>
    </row>
    <row r="332" spans="1:6" x14ac:dyDescent="0.25">
      <c r="A332">
        <v>331</v>
      </c>
      <c r="B332">
        <v>49</v>
      </c>
      <c r="C332" t="s">
        <v>3056</v>
      </c>
      <c r="D332" t="s">
        <v>3035</v>
      </c>
      <c r="E332">
        <v>7</v>
      </c>
      <c r="F332" t="s">
        <v>3057</v>
      </c>
    </row>
    <row r="333" spans="1:6" x14ac:dyDescent="0.25">
      <c r="A333">
        <v>332</v>
      </c>
      <c r="B333">
        <v>49</v>
      </c>
      <c r="C333" t="s">
        <v>3058</v>
      </c>
      <c r="D333" t="s">
        <v>3035</v>
      </c>
      <c r="E333">
        <v>7</v>
      </c>
      <c r="F333" t="s">
        <v>3059</v>
      </c>
    </row>
    <row r="334" spans="1:6" x14ac:dyDescent="0.25">
      <c r="A334">
        <v>333</v>
      </c>
      <c r="B334">
        <v>50</v>
      </c>
      <c r="C334" t="s">
        <v>3060</v>
      </c>
      <c r="D334" t="s">
        <v>3035</v>
      </c>
      <c r="E334">
        <v>7</v>
      </c>
      <c r="F334" t="s">
        <v>3061</v>
      </c>
    </row>
    <row r="335" spans="1:6" x14ac:dyDescent="0.25">
      <c r="A335">
        <v>334</v>
      </c>
      <c r="B335">
        <v>50</v>
      </c>
      <c r="C335" t="s">
        <v>3062</v>
      </c>
      <c r="D335" t="s">
        <v>3035</v>
      </c>
      <c r="E335">
        <v>7</v>
      </c>
      <c r="F335" t="s">
        <v>3063</v>
      </c>
    </row>
    <row r="336" spans="1:6" x14ac:dyDescent="0.25">
      <c r="A336">
        <v>335</v>
      </c>
      <c r="B336">
        <v>50</v>
      </c>
      <c r="C336" t="s">
        <v>3064</v>
      </c>
      <c r="D336" t="s">
        <v>3035</v>
      </c>
      <c r="E336">
        <v>7</v>
      </c>
      <c r="F336" t="s">
        <v>3065</v>
      </c>
    </row>
    <row r="337" spans="1:6" x14ac:dyDescent="0.25">
      <c r="A337">
        <v>336</v>
      </c>
      <c r="B337">
        <v>50</v>
      </c>
      <c r="C337" t="s">
        <v>3066</v>
      </c>
      <c r="D337" t="s">
        <v>3035</v>
      </c>
      <c r="E337">
        <v>7</v>
      </c>
      <c r="F337" t="s">
        <v>3067</v>
      </c>
    </row>
    <row r="338" spans="1:6" x14ac:dyDescent="0.25">
      <c r="A338">
        <v>337</v>
      </c>
      <c r="B338">
        <v>50</v>
      </c>
      <c r="C338" t="s">
        <v>3068</v>
      </c>
      <c r="D338" t="s">
        <v>3035</v>
      </c>
      <c r="E338">
        <v>7</v>
      </c>
      <c r="F338" t="s">
        <v>3069</v>
      </c>
    </row>
    <row r="339" spans="1:6" x14ac:dyDescent="0.25">
      <c r="A339">
        <v>338</v>
      </c>
      <c r="B339">
        <v>50</v>
      </c>
      <c r="C339" t="s">
        <v>3070</v>
      </c>
      <c r="D339" t="s">
        <v>3035</v>
      </c>
      <c r="E339">
        <v>7</v>
      </c>
      <c r="F339" t="s">
        <v>3071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1E04-FFF5-4E1C-A91D-FC1D480DE2F3}">
  <dimension ref="A1:D500"/>
  <sheetViews>
    <sheetView workbookViewId="0">
      <selection sqref="A1:D500"/>
    </sheetView>
  </sheetViews>
  <sheetFormatPr baseColWidth="10" defaultRowHeight="15" x14ac:dyDescent="0.25"/>
  <cols>
    <col min="1" max="1" width="13.42578125" bestFit="1" customWidth="1"/>
    <col min="2" max="2" width="37.140625" bestFit="1" customWidth="1"/>
    <col min="3" max="3" width="81.140625" bestFit="1" customWidth="1"/>
    <col min="4" max="4" width="25.85546875" bestFit="1" customWidth="1"/>
  </cols>
  <sheetData>
    <row r="1" spans="1:4" x14ac:dyDescent="0.25">
      <c r="A1" t="s">
        <v>601</v>
      </c>
      <c r="B1" t="s">
        <v>602</v>
      </c>
      <c r="C1" t="s">
        <v>603</v>
      </c>
      <c r="D1" t="s">
        <v>3518</v>
      </c>
    </row>
    <row r="2" spans="1:4" x14ac:dyDescent="0.25">
      <c r="A2">
        <v>249</v>
      </c>
      <c r="B2" t="s">
        <v>1091</v>
      </c>
      <c r="C2" t="s">
        <v>1092</v>
      </c>
      <c r="D2">
        <f>LEN(Units_aptitudes[[#This Row],[aptitude_name]])</f>
        <v>42</v>
      </c>
    </row>
    <row r="3" spans="1:4" x14ac:dyDescent="0.25">
      <c r="A3">
        <v>152</v>
      </c>
      <c r="B3" t="s">
        <v>903</v>
      </c>
      <c r="C3" t="s">
        <v>904</v>
      </c>
      <c r="D3">
        <f>LEN(Units_aptitudes[[#This Row],[aptitude_name]])</f>
        <v>38</v>
      </c>
    </row>
    <row r="4" spans="1:4" x14ac:dyDescent="0.25">
      <c r="A4">
        <v>317</v>
      </c>
      <c r="B4" t="s">
        <v>1219</v>
      </c>
      <c r="C4" t="s">
        <v>1220</v>
      </c>
      <c r="D4">
        <f>LEN(Units_aptitudes[[#This Row],[aptitude_name]])</f>
        <v>38</v>
      </c>
    </row>
    <row r="5" spans="1:4" x14ac:dyDescent="0.25">
      <c r="A5">
        <v>396</v>
      </c>
      <c r="B5" t="s">
        <v>1374</v>
      </c>
      <c r="C5" t="s">
        <v>1375</v>
      </c>
      <c r="D5">
        <f>LEN(Units_aptitudes[[#This Row],[aptitude_name]])</f>
        <v>38</v>
      </c>
    </row>
    <row r="6" spans="1:4" x14ac:dyDescent="0.25">
      <c r="A6">
        <v>426</v>
      </c>
      <c r="B6" t="s">
        <v>1431</v>
      </c>
      <c r="C6" t="s">
        <v>1432</v>
      </c>
      <c r="D6">
        <f>LEN(Units_aptitudes[[#This Row],[aptitude_name]])</f>
        <v>35</v>
      </c>
    </row>
    <row r="7" spans="1:4" x14ac:dyDescent="0.25">
      <c r="A7">
        <v>313</v>
      </c>
      <c r="B7" t="s">
        <v>1211</v>
      </c>
      <c r="C7" t="s">
        <v>1212</v>
      </c>
      <c r="D7">
        <f>LEN(Units_aptitudes[[#This Row],[aptitude_name]])</f>
        <v>34</v>
      </c>
    </row>
    <row r="8" spans="1:4" x14ac:dyDescent="0.25">
      <c r="A8">
        <v>382</v>
      </c>
      <c r="B8" t="s">
        <v>1346</v>
      </c>
      <c r="C8" t="s">
        <v>1347</v>
      </c>
      <c r="D8">
        <f>LEN(Units_aptitudes[[#This Row],[aptitude_name]])</f>
        <v>34</v>
      </c>
    </row>
    <row r="9" spans="1:4" x14ac:dyDescent="0.25">
      <c r="A9">
        <v>316</v>
      </c>
      <c r="B9" t="s">
        <v>1217</v>
      </c>
      <c r="C9" t="s">
        <v>1218</v>
      </c>
      <c r="D9">
        <f>LEN(Units_aptitudes[[#This Row],[aptitude_name]])</f>
        <v>33</v>
      </c>
    </row>
    <row r="10" spans="1:4" x14ac:dyDescent="0.25">
      <c r="A10">
        <v>145</v>
      </c>
      <c r="B10" t="s">
        <v>889</v>
      </c>
      <c r="C10" t="s">
        <v>890</v>
      </c>
      <c r="D10">
        <f>LEN(Units_aptitudes[[#This Row],[aptitude_name]])</f>
        <v>30</v>
      </c>
    </row>
    <row r="11" spans="1:4" x14ac:dyDescent="0.25">
      <c r="A11">
        <v>34</v>
      </c>
      <c r="B11" t="s">
        <v>670</v>
      </c>
      <c r="C11" t="s">
        <v>671</v>
      </c>
      <c r="D11">
        <f>LEN(Units_aptitudes[[#This Row],[aptitude_name]])</f>
        <v>29</v>
      </c>
    </row>
    <row r="12" spans="1:4" x14ac:dyDescent="0.25">
      <c r="A12">
        <v>246</v>
      </c>
      <c r="B12" t="s">
        <v>1085</v>
      </c>
      <c r="C12" t="s">
        <v>1086</v>
      </c>
      <c r="D12">
        <f>LEN(Units_aptitudes[[#This Row],[aptitude_name]])</f>
        <v>29</v>
      </c>
    </row>
    <row r="13" spans="1:4" x14ac:dyDescent="0.25">
      <c r="A13">
        <v>308</v>
      </c>
      <c r="B13" t="s">
        <v>1201</v>
      </c>
      <c r="C13" t="s">
        <v>1202</v>
      </c>
      <c r="D13">
        <f>LEN(Units_aptitudes[[#This Row],[aptitude_name]])</f>
        <v>29</v>
      </c>
    </row>
    <row r="14" spans="1:4" x14ac:dyDescent="0.25">
      <c r="A14">
        <v>326</v>
      </c>
      <c r="B14" t="s">
        <v>1237</v>
      </c>
      <c r="C14" t="s">
        <v>1238</v>
      </c>
      <c r="D14">
        <f>LEN(Units_aptitudes[[#This Row],[aptitude_name]])</f>
        <v>29</v>
      </c>
    </row>
    <row r="15" spans="1:4" x14ac:dyDescent="0.25">
      <c r="A15">
        <v>404</v>
      </c>
      <c r="B15" t="s">
        <v>1388</v>
      </c>
      <c r="C15" t="s">
        <v>1389</v>
      </c>
      <c r="D15">
        <f>LEN(Units_aptitudes[[#This Row],[aptitude_name]])</f>
        <v>29</v>
      </c>
    </row>
    <row r="16" spans="1:4" x14ac:dyDescent="0.25">
      <c r="A16">
        <v>464</v>
      </c>
      <c r="B16" t="s">
        <v>1505</v>
      </c>
      <c r="C16" t="s">
        <v>1506</v>
      </c>
      <c r="D16">
        <f>LEN(Units_aptitudes[[#This Row],[aptitude_name]])</f>
        <v>29</v>
      </c>
    </row>
    <row r="17" spans="1:4" x14ac:dyDescent="0.25">
      <c r="A17">
        <v>97</v>
      </c>
      <c r="B17" t="s">
        <v>794</v>
      </c>
      <c r="C17" t="s">
        <v>795</v>
      </c>
      <c r="D17">
        <f>LEN(Units_aptitudes[[#This Row],[aptitude_name]])</f>
        <v>28</v>
      </c>
    </row>
    <row r="18" spans="1:4" x14ac:dyDescent="0.25">
      <c r="A18">
        <v>151</v>
      </c>
      <c r="B18" t="s">
        <v>901</v>
      </c>
      <c r="C18" t="s">
        <v>902</v>
      </c>
      <c r="D18">
        <f>LEN(Units_aptitudes[[#This Row],[aptitude_name]])</f>
        <v>28</v>
      </c>
    </row>
    <row r="19" spans="1:4" x14ac:dyDescent="0.25">
      <c r="A19">
        <v>289</v>
      </c>
      <c r="B19" t="s">
        <v>1164</v>
      </c>
      <c r="C19" t="s">
        <v>1165</v>
      </c>
      <c r="D19">
        <f>LEN(Units_aptitudes[[#This Row],[aptitude_name]])</f>
        <v>28</v>
      </c>
    </row>
    <row r="20" spans="1:4" x14ac:dyDescent="0.25">
      <c r="A20">
        <v>363</v>
      </c>
      <c r="B20" t="s">
        <v>1308</v>
      </c>
      <c r="C20" t="s">
        <v>1309</v>
      </c>
      <c r="D20">
        <f>LEN(Units_aptitudes[[#This Row],[aptitude_name]])</f>
        <v>28</v>
      </c>
    </row>
    <row r="21" spans="1:4" x14ac:dyDescent="0.25">
      <c r="A21">
        <v>379</v>
      </c>
      <c r="B21" t="s">
        <v>1340</v>
      </c>
      <c r="C21" t="s">
        <v>1341</v>
      </c>
      <c r="D21">
        <f>LEN(Units_aptitudes[[#This Row],[aptitude_name]])</f>
        <v>28</v>
      </c>
    </row>
    <row r="22" spans="1:4" x14ac:dyDescent="0.25">
      <c r="A22">
        <v>153</v>
      </c>
      <c r="B22" t="s">
        <v>905</v>
      </c>
      <c r="C22" t="s">
        <v>906</v>
      </c>
      <c r="D22">
        <f>LEN(Units_aptitudes[[#This Row],[aptitude_name]])</f>
        <v>27</v>
      </c>
    </row>
    <row r="23" spans="1:4" x14ac:dyDescent="0.25">
      <c r="A23">
        <v>168</v>
      </c>
      <c r="B23" t="s">
        <v>935</v>
      </c>
      <c r="C23" t="s">
        <v>936</v>
      </c>
      <c r="D23">
        <f>LEN(Units_aptitudes[[#This Row],[aptitude_name]])</f>
        <v>27</v>
      </c>
    </row>
    <row r="24" spans="1:4" x14ac:dyDescent="0.25">
      <c r="A24">
        <v>222</v>
      </c>
      <c r="B24" t="s">
        <v>1038</v>
      </c>
      <c r="C24" t="s">
        <v>1039</v>
      </c>
      <c r="D24">
        <f>LEN(Units_aptitudes[[#This Row],[aptitude_name]])</f>
        <v>27</v>
      </c>
    </row>
    <row r="25" spans="1:4" x14ac:dyDescent="0.25">
      <c r="A25">
        <v>231</v>
      </c>
      <c r="B25" t="s">
        <v>1056</v>
      </c>
      <c r="C25" t="s">
        <v>1057</v>
      </c>
      <c r="D25">
        <f>LEN(Units_aptitudes[[#This Row],[aptitude_name]])</f>
        <v>27</v>
      </c>
    </row>
    <row r="26" spans="1:4" x14ac:dyDescent="0.25">
      <c r="A26">
        <v>232</v>
      </c>
      <c r="B26" t="s">
        <v>1058</v>
      </c>
      <c r="C26" t="s">
        <v>1059</v>
      </c>
      <c r="D26">
        <f>LEN(Units_aptitudes[[#This Row],[aptitude_name]])</f>
        <v>27</v>
      </c>
    </row>
    <row r="27" spans="1:4" x14ac:dyDescent="0.25">
      <c r="A27">
        <v>250</v>
      </c>
      <c r="B27" t="s">
        <v>1093</v>
      </c>
      <c r="C27" t="s">
        <v>1094</v>
      </c>
      <c r="D27">
        <f>LEN(Units_aptitudes[[#This Row],[aptitude_name]])</f>
        <v>27</v>
      </c>
    </row>
    <row r="28" spans="1:4" x14ac:dyDescent="0.25">
      <c r="A28">
        <v>282</v>
      </c>
      <c r="B28" t="s">
        <v>1151</v>
      </c>
      <c r="C28" t="s">
        <v>1152</v>
      </c>
      <c r="D28">
        <f>LEN(Units_aptitudes[[#This Row],[aptitude_name]])</f>
        <v>27</v>
      </c>
    </row>
    <row r="29" spans="1:4" x14ac:dyDescent="0.25">
      <c r="A29">
        <v>17</v>
      </c>
      <c r="B29" t="s">
        <v>636</v>
      </c>
      <c r="C29" t="s">
        <v>637</v>
      </c>
      <c r="D29">
        <f>LEN(Units_aptitudes[[#This Row],[aptitude_name]])</f>
        <v>26</v>
      </c>
    </row>
    <row r="30" spans="1:4" x14ac:dyDescent="0.25">
      <c r="A30">
        <v>118</v>
      </c>
      <c r="B30" t="s">
        <v>835</v>
      </c>
      <c r="C30" t="s">
        <v>836</v>
      </c>
      <c r="D30">
        <f>LEN(Units_aptitudes[[#This Row],[aptitude_name]])</f>
        <v>26</v>
      </c>
    </row>
    <row r="31" spans="1:4" x14ac:dyDescent="0.25">
      <c r="A31">
        <v>167</v>
      </c>
      <c r="B31" t="s">
        <v>933</v>
      </c>
      <c r="C31" t="s">
        <v>934</v>
      </c>
      <c r="D31">
        <f>LEN(Units_aptitudes[[#This Row],[aptitude_name]])</f>
        <v>26</v>
      </c>
    </row>
    <row r="32" spans="1:4" x14ac:dyDescent="0.25">
      <c r="A32">
        <v>172</v>
      </c>
      <c r="B32" t="s">
        <v>943</v>
      </c>
      <c r="C32" t="s">
        <v>944</v>
      </c>
      <c r="D32">
        <f>LEN(Units_aptitudes[[#This Row],[aptitude_name]])</f>
        <v>26</v>
      </c>
    </row>
    <row r="33" spans="1:4" x14ac:dyDescent="0.25">
      <c r="A33">
        <v>228</v>
      </c>
      <c r="B33" t="s">
        <v>1050</v>
      </c>
      <c r="C33" t="s">
        <v>1051</v>
      </c>
      <c r="D33">
        <f>LEN(Units_aptitudes[[#This Row],[aptitude_name]])</f>
        <v>26</v>
      </c>
    </row>
    <row r="34" spans="1:4" x14ac:dyDescent="0.25">
      <c r="A34">
        <v>257</v>
      </c>
      <c r="B34" t="s">
        <v>1105</v>
      </c>
      <c r="C34" t="s">
        <v>1106</v>
      </c>
      <c r="D34">
        <f>LEN(Units_aptitudes[[#This Row],[aptitude_name]])</f>
        <v>26</v>
      </c>
    </row>
    <row r="35" spans="1:4" x14ac:dyDescent="0.25">
      <c r="A35">
        <v>291</v>
      </c>
      <c r="B35" t="s">
        <v>1168</v>
      </c>
      <c r="C35" t="s">
        <v>1169</v>
      </c>
      <c r="D35">
        <f>LEN(Units_aptitudes[[#This Row],[aptitude_name]])</f>
        <v>26</v>
      </c>
    </row>
    <row r="36" spans="1:4" x14ac:dyDescent="0.25">
      <c r="A36">
        <v>320</v>
      </c>
      <c r="B36" t="s">
        <v>1225</v>
      </c>
      <c r="C36" t="s">
        <v>1226</v>
      </c>
      <c r="D36">
        <f>LEN(Units_aptitudes[[#This Row],[aptitude_name]])</f>
        <v>26</v>
      </c>
    </row>
    <row r="37" spans="1:4" x14ac:dyDescent="0.25">
      <c r="A37">
        <v>322</v>
      </c>
      <c r="B37" t="s">
        <v>1229</v>
      </c>
      <c r="C37" t="s">
        <v>1230</v>
      </c>
      <c r="D37">
        <f>LEN(Units_aptitudes[[#This Row],[aptitude_name]])</f>
        <v>26</v>
      </c>
    </row>
    <row r="38" spans="1:4" x14ac:dyDescent="0.25">
      <c r="A38">
        <v>16</v>
      </c>
      <c r="B38" t="s">
        <v>634</v>
      </c>
      <c r="C38" t="s">
        <v>635</v>
      </c>
      <c r="D38">
        <f>LEN(Units_aptitudes[[#This Row],[aptitude_name]])</f>
        <v>25</v>
      </c>
    </row>
    <row r="39" spans="1:4" x14ac:dyDescent="0.25">
      <c r="A39">
        <v>108</v>
      </c>
      <c r="B39" t="s">
        <v>816</v>
      </c>
      <c r="C39" t="s">
        <v>817</v>
      </c>
      <c r="D39">
        <f>LEN(Units_aptitudes[[#This Row],[aptitude_name]])</f>
        <v>25</v>
      </c>
    </row>
    <row r="40" spans="1:4" x14ac:dyDescent="0.25">
      <c r="A40">
        <v>176</v>
      </c>
      <c r="B40" t="s">
        <v>951</v>
      </c>
      <c r="C40" t="s">
        <v>952</v>
      </c>
      <c r="D40">
        <f>LEN(Units_aptitudes[[#This Row],[aptitude_name]])</f>
        <v>25</v>
      </c>
    </row>
    <row r="41" spans="1:4" x14ac:dyDescent="0.25">
      <c r="A41">
        <v>178</v>
      </c>
      <c r="B41" t="s">
        <v>955</v>
      </c>
      <c r="C41" t="s">
        <v>956</v>
      </c>
      <c r="D41">
        <f>LEN(Units_aptitudes[[#This Row],[aptitude_name]])</f>
        <v>25</v>
      </c>
    </row>
    <row r="42" spans="1:4" x14ac:dyDescent="0.25">
      <c r="A42">
        <v>223</v>
      </c>
      <c r="B42" t="s">
        <v>1040</v>
      </c>
      <c r="C42" t="s">
        <v>1041</v>
      </c>
      <c r="D42">
        <f>LEN(Units_aptitudes[[#This Row],[aptitude_name]])</f>
        <v>25</v>
      </c>
    </row>
    <row r="43" spans="1:4" x14ac:dyDescent="0.25">
      <c r="A43">
        <v>243</v>
      </c>
      <c r="B43" t="s">
        <v>1079</v>
      </c>
      <c r="C43" t="s">
        <v>1080</v>
      </c>
      <c r="D43">
        <f>LEN(Units_aptitudes[[#This Row],[aptitude_name]])</f>
        <v>25</v>
      </c>
    </row>
    <row r="44" spans="1:4" x14ac:dyDescent="0.25">
      <c r="A44">
        <v>245</v>
      </c>
      <c r="B44" t="s">
        <v>1083</v>
      </c>
      <c r="C44" t="s">
        <v>1084</v>
      </c>
      <c r="D44">
        <f>LEN(Units_aptitudes[[#This Row],[aptitude_name]])</f>
        <v>25</v>
      </c>
    </row>
    <row r="45" spans="1:4" x14ac:dyDescent="0.25">
      <c r="A45">
        <v>247</v>
      </c>
      <c r="B45" t="s">
        <v>1087</v>
      </c>
      <c r="C45" t="s">
        <v>1088</v>
      </c>
      <c r="D45">
        <f>LEN(Units_aptitudes[[#This Row],[aptitude_name]])</f>
        <v>25</v>
      </c>
    </row>
    <row r="46" spans="1:4" x14ac:dyDescent="0.25">
      <c r="A46">
        <v>258</v>
      </c>
      <c r="B46" t="s">
        <v>1107</v>
      </c>
      <c r="C46" t="s">
        <v>1108</v>
      </c>
      <c r="D46">
        <f>LEN(Units_aptitudes[[#This Row],[aptitude_name]])</f>
        <v>25</v>
      </c>
    </row>
    <row r="47" spans="1:4" x14ac:dyDescent="0.25">
      <c r="A47">
        <v>324</v>
      </c>
      <c r="B47" t="s">
        <v>1233</v>
      </c>
      <c r="C47" t="s">
        <v>1234</v>
      </c>
      <c r="D47">
        <f>LEN(Units_aptitudes[[#This Row],[aptitude_name]])</f>
        <v>25</v>
      </c>
    </row>
    <row r="48" spans="1:4" x14ac:dyDescent="0.25">
      <c r="A48">
        <v>334</v>
      </c>
      <c r="B48" t="s">
        <v>1251</v>
      </c>
      <c r="C48" t="s">
        <v>1252</v>
      </c>
      <c r="D48">
        <f>LEN(Units_aptitudes[[#This Row],[aptitude_name]])</f>
        <v>25</v>
      </c>
    </row>
    <row r="49" spans="1:4" x14ac:dyDescent="0.25">
      <c r="A49">
        <v>389</v>
      </c>
      <c r="B49" t="s">
        <v>1360</v>
      </c>
      <c r="C49" t="s">
        <v>1361</v>
      </c>
      <c r="D49">
        <f>LEN(Units_aptitudes[[#This Row],[aptitude_name]])</f>
        <v>25</v>
      </c>
    </row>
    <row r="50" spans="1:4" x14ac:dyDescent="0.25">
      <c r="A50">
        <v>420</v>
      </c>
      <c r="B50" t="s">
        <v>1419</v>
      </c>
      <c r="C50" t="s">
        <v>1420</v>
      </c>
      <c r="D50">
        <f>LEN(Units_aptitudes[[#This Row],[aptitude_name]])</f>
        <v>25</v>
      </c>
    </row>
    <row r="51" spans="1:4" x14ac:dyDescent="0.25">
      <c r="A51">
        <v>445</v>
      </c>
      <c r="B51" t="s">
        <v>1360</v>
      </c>
      <c r="C51" t="s">
        <v>1469</v>
      </c>
      <c r="D51">
        <f>LEN(Units_aptitudes[[#This Row],[aptitude_name]])</f>
        <v>25</v>
      </c>
    </row>
    <row r="52" spans="1:4" x14ac:dyDescent="0.25">
      <c r="A52">
        <v>28</v>
      </c>
      <c r="B52" t="s">
        <v>658</v>
      </c>
      <c r="C52" t="s">
        <v>659</v>
      </c>
      <c r="D52">
        <f>LEN(Units_aptitudes[[#This Row],[aptitude_name]])</f>
        <v>24</v>
      </c>
    </row>
    <row r="53" spans="1:4" x14ac:dyDescent="0.25">
      <c r="A53">
        <v>58</v>
      </c>
      <c r="B53" t="s">
        <v>717</v>
      </c>
      <c r="C53" t="s">
        <v>718</v>
      </c>
      <c r="D53">
        <f>LEN(Units_aptitudes[[#This Row],[aptitude_name]])</f>
        <v>24</v>
      </c>
    </row>
    <row r="54" spans="1:4" x14ac:dyDescent="0.25">
      <c r="A54">
        <v>74</v>
      </c>
      <c r="B54" t="s">
        <v>749</v>
      </c>
      <c r="C54" t="s">
        <v>750</v>
      </c>
      <c r="D54">
        <f>LEN(Units_aptitudes[[#This Row],[aptitude_name]])</f>
        <v>24</v>
      </c>
    </row>
    <row r="55" spans="1:4" x14ac:dyDescent="0.25">
      <c r="A55">
        <v>116</v>
      </c>
      <c r="B55" t="s">
        <v>831</v>
      </c>
      <c r="C55" t="s">
        <v>832</v>
      </c>
      <c r="D55">
        <f>LEN(Units_aptitudes[[#This Row],[aptitude_name]])</f>
        <v>24</v>
      </c>
    </row>
    <row r="56" spans="1:4" x14ac:dyDescent="0.25">
      <c r="A56">
        <v>157</v>
      </c>
      <c r="B56" t="s">
        <v>913</v>
      </c>
      <c r="C56" t="s">
        <v>914</v>
      </c>
      <c r="D56">
        <f>LEN(Units_aptitudes[[#This Row],[aptitude_name]])</f>
        <v>24</v>
      </c>
    </row>
    <row r="57" spans="1:4" x14ac:dyDescent="0.25">
      <c r="A57">
        <v>174</v>
      </c>
      <c r="B57" t="s">
        <v>947</v>
      </c>
      <c r="C57" t="s">
        <v>948</v>
      </c>
      <c r="D57">
        <f>LEN(Units_aptitudes[[#This Row],[aptitude_name]])</f>
        <v>24</v>
      </c>
    </row>
    <row r="58" spans="1:4" x14ac:dyDescent="0.25">
      <c r="A58">
        <v>180</v>
      </c>
      <c r="B58" t="s">
        <v>959</v>
      </c>
      <c r="C58" t="s">
        <v>960</v>
      </c>
      <c r="D58">
        <f>LEN(Units_aptitudes[[#This Row],[aptitude_name]])</f>
        <v>24</v>
      </c>
    </row>
    <row r="59" spans="1:4" x14ac:dyDescent="0.25">
      <c r="A59">
        <v>195</v>
      </c>
      <c r="B59" t="s">
        <v>987</v>
      </c>
      <c r="C59" t="s">
        <v>868</v>
      </c>
      <c r="D59">
        <f>LEN(Units_aptitudes[[#This Row],[aptitude_name]])</f>
        <v>24</v>
      </c>
    </row>
    <row r="60" spans="1:4" x14ac:dyDescent="0.25">
      <c r="A60">
        <v>221</v>
      </c>
      <c r="B60" t="s">
        <v>1036</v>
      </c>
      <c r="C60" t="s">
        <v>1037</v>
      </c>
      <c r="D60">
        <f>LEN(Units_aptitudes[[#This Row],[aptitude_name]])</f>
        <v>24</v>
      </c>
    </row>
    <row r="61" spans="1:4" x14ac:dyDescent="0.25">
      <c r="A61">
        <v>234</v>
      </c>
      <c r="B61" t="s">
        <v>1062</v>
      </c>
      <c r="C61" t="s">
        <v>1063</v>
      </c>
      <c r="D61">
        <f>LEN(Units_aptitudes[[#This Row],[aptitude_name]])</f>
        <v>24</v>
      </c>
    </row>
    <row r="62" spans="1:4" x14ac:dyDescent="0.25">
      <c r="A62">
        <v>364</v>
      </c>
      <c r="B62" t="s">
        <v>1310</v>
      </c>
      <c r="C62" t="s">
        <v>1311</v>
      </c>
      <c r="D62">
        <f>LEN(Units_aptitudes[[#This Row],[aptitude_name]])</f>
        <v>24</v>
      </c>
    </row>
    <row r="63" spans="1:4" x14ac:dyDescent="0.25">
      <c r="A63">
        <v>394</v>
      </c>
      <c r="B63" t="s">
        <v>1370</v>
      </c>
      <c r="C63" t="s">
        <v>1371</v>
      </c>
      <c r="D63">
        <f>LEN(Units_aptitudes[[#This Row],[aptitude_name]])</f>
        <v>24</v>
      </c>
    </row>
    <row r="64" spans="1:4" x14ac:dyDescent="0.25">
      <c r="A64">
        <v>39</v>
      </c>
      <c r="B64" t="s">
        <v>680</v>
      </c>
      <c r="C64" t="s">
        <v>681</v>
      </c>
      <c r="D64">
        <f>LEN(Units_aptitudes[[#This Row],[aptitude_name]])</f>
        <v>23</v>
      </c>
    </row>
    <row r="65" spans="1:4" x14ac:dyDescent="0.25">
      <c r="A65">
        <v>40</v>
      </c>
      <c r="B65" t="s">
        <v>682</v>
      </c>
      <c r="C65" t="s">
        <v>683</v>
      </c>
      <c r="D65">
        <f>LEN(Units_aptitudes[[#This Row],[aptitude_name]])</f>
        <v>23</v>
      </c>
    </row>
    <row r="66" spans="1:4" x14ac:dyDescent="0.25">
      <c r="A66">
        <v>55</v>
      </c>
      <c r="B66" t="s">
        <v>711</v>
      </c>
      <c r="C66" t="s">
        <v>712</v>
      </c>
      <c r="D66">
        <f>LEN(Units_aptitudes[[#This Row],[aptitude_name]])</f>
        <v>23</v>
      </c>
    </row>
    <row r="67" spans="1:4" x14ac:dyDescent="0.25">
      <c r="A67">
        <v>71</v>
      </c>
      <c r="B67" t="s">
        <v>743</v>
      </c>
      <c r="C67" t="s">
        <v>744</v>
      </c>
      <c r="D67">
        <f>LEN(Units_aptitudes[[#This Row],[aptitude_name]])</f>
        <v>23</v>
      </c>
    </row>
    <row r="68" spans="1:4" x14ac:dyDescent="0.25">
      <c r="A68">
        <v>76</v>
      </c>
      <c r="B68" t="s">
        <v>753</v>
      </c>
      <c r="C68" t="s">
        <v>754</v>
      </c>
      <c r="D68">
        <f>LEN(Units_aptitudes[[#This Row],[aptitude_name]])</f>
        <v>23</v>
      </c>
    </row>
    <row r="69" spans="1:4" x14ac:dyDescent="0.25">
      <c r="A69">
        <v>81</v>
      </c>
      <c r="B69" t="s">
        <v>763</v>
      </c>
      <c r="C69" t="s">
        <v>764</v>
      </c>
      <c r="D69">
        <f>LEN(Units_aptitudes[[#This Row],[aptitude_name]])</f>
        <v>23</v>
      </c>
    </row>
    <row r="70" spans="1:4" x14ac:dyDescent="0.25">
      <c r="A70">
        <v>139</v>
      </c>
      <c r="B70" t="s">
        <v>877</v>
      </c>
      <c r="C70" t="s">
        <v>878</v>
      </c>
      <c r="D70">
        <f>LEN(Units_aptitudes[[#This Row],[aptitude_name]])</f>
        <v>23</v>
      </c>
    </row>
    <row r="71" spans="1:4" x14ac:dyDescent="0.25">
      <c r="A71">
        <v>182</v>
      </c>
      <c r="B71" t="s">
        <v>963</v>
      </c>
      <c r="C71" t="s">
        <v>964</v>
      </c>
      <c r="D71">
        <f>LEN(Units_aptitudes[[#This Row],[aptitude_name]])</f>
        <v>23</v>
      </c>
    </row>
    <row r="72" spans="1:4" x14ac:dyDescent="0.25">
      <c r="A72">
        <v>220</v>
      </c>
      <c r="B72" t="s">
        <v>1034</v>
      </c>
      <c r="C72" t="s">
        <v>1035</v>
      </c>
      <c r="D72">
        <f>LEN(Units_aptitudes[[#This Row],[aptitude_name]])</f>
        <v>23</v>
      </c>
    </row>
    <row r="73" spans="1:4" x14ac:dyDescent="0.25">
      <c r="A73">
        <v>255</v>
      </c>
      <c r="B73" t="s">
        <v>1101</v>
      </c>
      <c r="C73" t="s">
        <v>1102</v>
      </c>
      <c r="D73">
        <f>LEN(Units_aptitudes[[#This Row],[aptitude_name]])</f>
        <v>23</v>
      </c>
    </row>
    <row r="74" spans="1:4" x14ac:dyDescent="0.25">
      <c r="A74">
        <v>267</v>
      </c>
      <c r="B74" t="s">
        <v>1124</v>
      </c>
      <c r="C74" t="s">
        <v>914</v>
      </c>
      <c r="D74">
        <f>LEN(Units_aptitudes[[#This Row],[aptitude_name]])</f>
        <v>23</v>
      </c>
    </row>
    <row r="75" spans="1:4" x14ac:dyDescent="0.25">
      <c r="A75">
        <v>412</v>
      </c>
      <c r="B75" t="s">
        <v>1404</v>
      </c>
      <c r="C75" t="s">
        <v>1405</v>
      </c>
      <c r="D75">
        <f>LEN(Units_aptitudes[[#This Row],[aptitude_name]])</f>
        <v>23</v>
      </c>
    </row>
    <row r="76" spans="1:4" x14ac:dyDescent="0.25">
      <c r="A76">
        <v>1</v>
      </c>
      <c r="B76" t="s">
        <v>604</v>
      </c>
      <c r="C76" t="s">
        <v>605</v>
      </c>
      <c r="D76">
        <f>LEN(Units_aptitudes[[#This Row],[aptitude_name]])</f>
        <v>22</v>
      </c>
    </row>
    <row r="77" spans="1:4" x14ac:dyDescent="0.25">
      <c r="A77">
        <v>41</v>
      </c>
      <c r="B77" t="s">
        <v>684</v>
      </c>
      <c r="C77" t="s">
        <v>685</v>
      </c>
      <c r="D77">
        <f>LEN(Units_aptitudes[[#This Row],[aptitude_name]])</f>
        <v>22</v>
      </c>
    </row>
    <row r="78" spans="1:4" x14ac:dyDescent="0.25">
      <c r="A78">
        <v>42</v>
      </c>
      <c r="B78" t="s">
        <v>686</v>
      </c>
      <c r="C78" t="s">
        <v>687</v>
      </c>
      <c r="D78">
        <f>LEN(Units_aptitudes[[#This Row],[aptitude_name]])</f>
        <v>22</v>
      </c>
    </row>
    <row r="79" spans="1:4" x14ac:dyDescent="0.25">
      <c r="A79">
        <v>120</v>
      </c>
      <c r="B79" t="s">
        <v>839</v>
      </c>
      <c r="C79" t="s">
        <v>840</v>
      </c>
      <c r="D79">
        <f>LEN(Units_aptitudes[[#This Row],[aptitude_name]])</f>
        <v>22</v>
      </c>
    </row>
    <row r="80" spans="1:4" x14ac:dyDescent="0.25">
      <c r="A80">
        <v>156</v>
      </c>
      <c r="B80" t="s">
        <v>911</v>
      </c>
      <c r="C80" t="s">
        <v>912</v>
      </c>
      <c r="D80">
        <f>LEN(Units_aptitudes[[#This Row],[aptitude_name]])</f>
        <v>22</v>
      </c>
    </row>
    <row r="81" spans="1:4" x14ac:dyDescent="0.25">
      <c r="A81">
        <v>237</v>
      </c>
      <c r="B81" t="s">
        <v>1067</v>
      </c>
      <c r="C81" t="s">
        <v>1068</v>
      </c>
      <c r="D81">
        <f>LEN(Units_aptitudes[[#This Row],[aptitude_name]])</f>
        <v>22</v>
      </c>
    </row>
    <row r="82" spans="1:4" x14ac:dyDescent="0.25">
      <c r="A82">
        <v>314</v>
      </c>
      <c r="B82" t="s">
        <v>1213</v>
      </c>
      <c r="C82" t="s">
        <v>1214</v>
      </c>
      <c r="D82">
        <f>LEN(Units_aptitudes[[#This Row],[aptitude_name]])</f>
        <v>22</v>
      </c>
    </row>
    <row r="83" spans="1:4" x14ac:dyDescent="0.25">
      <c r="A83">
        <v>336</v>
      </c>
      <c r="B83" t="s">
        <v>1255</v>
      </c>
      <c r="C83" t="s">
        <v>1256</v>
      </c>
      <c r="D83">
        <f>LEN(Units_aptitudes[[#This Row],[aptitude_name]])</f>
        <v>22</v>
      </c>
    </row>
    <row r="84" spans="1:4" x14ac:dyDescent="0.25">
      <c r="A84">
        <v>366</v>
      </c>
      <c r="B84" t="s">
        <v>1314</v>
      </c>
      <c r="C84" t="s">
        <v>1315</v>
      </c>
      <c r="D84">
        <f>LEN(Units_aptitudes[[#This Row],[aptitude_name]])</f>
        <v>22</v>
      </c>
    </row>
    <row r="85" spans="1:4" x14ac:dyDescent="0.25">
      <c r="A85">
        <v>367</v>
      </c>
      <c r="B85" t="s">
        <v>1316</v>
      </c>
      <c r="C85" t="s">
        <v>1317</v>
      </c>
      <c r="D85">
        <f>LEN(Units_aptitudes[[#This Row],[aptitude_name]])</f>
        <v>22</v>
      </c>
    </row>
    <row r="86" spans="1:4" x14ac:dyDescent="0.25">
      <c r="A86">
        <v>424</v>
      </c>
      <c r="B86" t="s">
        <v>1427</v>
      </c>
      <c r="C86" t="s">
        <v>1428</v>
      </c>
      <c r="D86">
        <f>LEN(Units_aptitudes[[#This Row],[aptitude_name]])</f>
        <v>22</v>
      </c>
    </row>
    <row r="87" spans="1:4" x14ac:dyDescent="0.25">
      <c r="A87">
        <v>440</v>
      </c>
      <c r="B87" t="s">
        <v>1459</v>
      </c>
      <c r="C87" t="s">
        <v>1460</v>
      </c>
      <c r="D87">
        <f>LEN(Units_aptitudes[[#This Row],[aptitude_name]])</f>
        <v>22</v>
      </c>
    </row>
    <row r="88" spans="1:4" x14ac:dyDescent="0.25">
      <c r="A88">
        <v>61</v>
      </c>
      <c r="B88" t="s">
        <v>723</v>
      </c>
      <c r="C88" t="s">
        <v>724</v>
      </c>
      <c r="D88">
        <f>LEN(Units_aptitudes[[#This Row],[aptitude_name]])</f>
        <v>21</v>
      </c>
    </row>
    <row r="89" spans="1:4" x14ac:dyDescent="0.25">
      <c r="A89">
        <v>164</v>
      </c>
      <c r="B89" t="s">
        <v>927</v>
      </c>
      <c r="C89" t="s">
        <v>928</v>
      </c>
      <c r="D89">
        <f>LEN(Units_aptitudes[[#This Row],[aptitude_name]])</f>
        <v>21</v>
      </c>
    </row>
    <row r="90" spans="1:4" x14ac:dyDescent="0.25">
      <c r="A90">
        <v>218</v>
      </c>
      <c r="B90" t="s">
        <v>1030</v>
      </c>
      <c r="C90" t="s">
        <v>1031</v>
      </c>
      <c r="D90">
        <f>LEN(Units_aptitudes[[#This Row],[aptitude_name]])</f>
        <v>21</v>
      </c>
    </row>
    <row r="91" spans="1:4" x14ac:dyDescent="0.25">
      <c r="A91">
        <v>224</v>
      </c>
      <c r="B91" t="s">
        <v>1042</v>
      </c>
      <c r="C91" t="s">
        <v>1043</v>
      </c>
      <c r="D91">
        <f>LEN(Units_aptitudes[[#This Row],[aptitude_name]])</f>
        <v>21</v>
      </c>
    </row>
    <row r="92" spans="1:4" x14ac:dyDescent="0.25">
      <c r="A92">
        <v>230</v>
      </c>
      <c r="B92" t="s">
        <v>1054</v>
      </c>
      <c r="C92" t="s">
        <v>1055</v>
      </c>
      <c r="D92">
        <f>LEN(Units_aptitudes[[#This Row],[aptitude_name]])</f>
        <v>21</v>
      </c>
    </row>
    <row r="93" spans="1:4" x14ac:dyDescent="0.25">
      <c r="A93">
        <v>236</v>
      </c>
      <c r="B93" t="s">
        <v>1065</v>
      </c>
      <c r="C93" t="s">
        <v>1066</v>
      </c>
      <c r="D93">
        <f>LEN(Units_aptitudes[[#This Row],[aptitude_name]])</f>
        <v>21</v>
      </c>
    </row>
    <row r="94" spans="1:4" x14ac:dyDescent="0.25">
      <c r="A94">
        <v>287</v>
      </c>
      <c r="B94" t="s">
        <v>1160</v>
      </c>
      <c r="C94" t="s">
        <v>1161</v>
      </c>
      <c r="D94">
        <f>LEN(Units_aptitudes[[#This Row],[aptitude_name]])</f>
        <v>21</v>
      </c>
    </row>
    <row r="95" spans="1:4" x14ac:dyDescent="0.25">
      <c r="A95">
        <v>297</v>
      </c>
      <c r="B95" t="s">
        <v>1179</v>
      </c>
      <c r="C95" t="s">
        <v>1180</v>
      </c>
      <c r="D95">
        <f>LEN(Units_aptitudes[[#This Row],[aptitude_name]])</f>
        <v>21</v>
      </c>
    </row>
    <row r="96" spans="1:4" x14ac:dyDescent="0.25">
      <c r="A96">
        <v>299</v>
      </c>
      <c r="B96" t="s">
        <v>1183</v>
      </c>
      <c r="C96" t="s">
        <v>1184</v>
      </c>
      <c r="D96">
        <f>LEN(Units_aptitudes[[#This Row],[aptitude_name]])</f>
        <v>21</v>
      </c>
    </row>
    <row r="97" spans="1:4" x14ac:dyDescent="0.25">
      <c r="A97">
        <v>310</v>
      </c>
      <c r="B97" t="s">
        <v>1205</v>
      </c>
      <c r="C97" t="s">
        <v>1206</v>
      </c>
      <c r="D97">
        <f>LEN(Units_aptitudes[[#This Row],[aptitude_name]])</f>
        <v>21</v>
      </c>
    </row>
    <row r="98" spans="1:4" x14ac:dyDescent="0.25">
      <c r="A98">
        <v>349</v>
      </c>
      <c r="B98" t="s">
        <v>1281</v>
      </c>
      <c r="C98" t="s">
        <v>1282</v>
      </c>
      <c r="D98">
        <f>LEN(Units_aptitudes[[#This Row],[aptitude_name]])</f>
        <v>21</v>
      </c>
    </row>
    <row r="99" spans="1:4" x14ac:dyDescent="0.25">
      <c r="A99">
        <v>357</v>
      </c>
      <c r="B99" t="s">
        <v>1297</v>
      </c>
      <c r="C99" t="s">
        <v>1298</v>
      </c>
      <c r="D99">
        <f>LEN(Units_aptitudes[[#This Row],[aptitude_name]])</f>
        <v>21</v>
      </c>
    </row>
    <row r="100" spans="1:4" x14ac:dyDescent="0.25">
      <c r="A100">
        <v>370</v>
      </c>
      <c r="B100" t="s">
        <v>1322</v>
      </c>
      <c r="C100" t="s">
        <v>1323</v>
      </c>
      <c r="D100">
        <f>LEN(Units_aptitudes[[#This Row],[aptitude_name]])</f>
        <v>21</v>
      </c>
    </row>
    <row r="101" spans="1:4" x14ac:dyDescent="0.25">
      <c r="A101">
        <v>422</v>
      </c>
      <c r="B101" t="s">
        <v>1423</v>
      </c>
      <c r="C101" t="s">
        <v>1424</v>
      </c>
      <c r="D101">
        <f>LEN(Units_aptitudes[[#This Row],[aptitude_name]])</f>
        <v>21</v>
      </c>
    </row>
    <row r="102" spans="1:4" x14ac:dyDescent="0.25">
      <c r="A102">
        <v>481</v>
      </c>
      <c r="B102" t="s">
        <v>1537</v>
      </c>
      <c r="C102" t="s">
        <v>1538</v>
      </c>
      <c r="D102">
        <f>LEN(Units_aptitudes[[#This Row],[aptitude_name]])</f>
        <v>21</v>
      </c>
    </row>
    <row r="103" spans="1:4" x14ac:dyDescent="0.25">
      <c r="A103">
        <v>21</v>
      </c>
      <c r="B103" t="s">
        <v>644</v>
      </c>
      <c r="C103" t="s">
        <v>645</v>
      </c>
      <c r="D103">
        <f>LEN(Units_aptitudes[[#This Row],[aptitude_name]])</f>
        <v>20</v>
      </c>
    </row>
    <row r="104" spans="1:4" x14ac:dyDescent="0.25">
      <c r="A104">
        <v>35</v>
      </c>
      <c r="B104" t="s">
        <v>672</v>
      </c>
      <c r="C104" t="s">
        <v>673</v>
      </c>
      <c r="D104">
        <f>LEN(Units_aptitudes[[#This Row],[aptitude_name]])</f>
        <v>20</v>
      </c>
    </row>
    <row r="105" spans="1:4" x14ac:dyDescent="0.25">
      <c r="A105">
        <v>104</v>
      </c>
      <c r="B105" t="s">
        <v>808</v>
      </c>
      <c r="C105" t="s">
        <v>809</v>
      </c>
      <c r="D105">
        <f>LEN(Units_aptitudes[[#This Row],[aptitude_name]])</f>
        <v>20</v>
      </c>
    </row>
    <row r="106" spans="1:4" x14ac:dyDescent="0.25">
      <c r="A106">
        <v>135</v>
      </c>
      <c r="B106" t="s">
        <v>869</v>
      </c>
      <c r="C106" t="s">
        <v>870</v>
      </c>
      <c r="D106">
        <f>LEN(Units_aptitudes[[#This Row],[aptitude_name]])</f>
        <v>20</v>
      </c>
    </row>
    <row r="107" spans="1:4" x14ac:dyDescent="0.25">
      <c r="A107">
        <v>141</v>
      </c>
      <c r="B107" t="s">
        <v>881</v>
      </c>
      <c r="C107" t="s">
        <v>882</v>
      </c>
      <c r="D107">
        <f>LEN(Units_aptitudes[[#This Row],[aptitude_name]])</f>
        <v>20</v>
      </c>
    </row>
    <row r="108" spans="1:4" x14ac:dyDescent="0.25">
      <c r="A108">
        <v>155</v>
      </c>
      <c r="B108" t="s">
        <v>909</v>
      </c>
      <c r="C108" t="s">
        <v>910</v>
      </c>
      <c r="D108">
        <f>LEN(Units_aptitudes[[#This Row],[aptitude_name]])</f>
        <v>20</v>
      </c>
    </row>
    <row r="109" spans="1:4" x14ac:dyDescent="0.25">
      <c r="A109">
        <v>162</v>
      </c>
      <c r="B109" t="s">
        <v>923</v>
      </c>
      <c r="C109" t="s">
        <v>924</v>
      </c>
      <c r="D109">
        <f>LEN(Units_aptitudes[[#This Row],[aptitude_name]])</f>
        <v>20</v>
      </c>
    </row>
    <row r="110" spans="1:4" x14ac:dyDescent="0.25">
      <c r="A110">
        <v>186</v>
      </c>
      <c r="B110" t="s">
        <v>971</v>
      </c>
      <c r="C110" t="s">
        <v>972</v>
      </c>
      <c r="D110">
        <f>LEN(Units_aptitudes[[#This Row],[aptitude_name]])</f>
        <v>20</v>
      </c>
    </row>
    <row r="111" spans="1:4" x14ac:dyDescent="0.25">
      <c r="A111">
        <v>190</v>
      </c>
      <c r="B111" t="s">
        <v>978</v>
      </c>
      <c r="C111" t="s">
        <v>842</v>
      </c>
      <c r="D111">
        <f>LEN(Units_aptitudes[[#This Row],[aptitude_name]])</f>
        <v>20</v>
      </c>
    </row>
    <row r="112" spans="1:4" x14ac:dyDescent="0.25">
      <c r="A112">
        <v>225</v>
      </c>
      <c r="B112" t="s">
        <v>1044</v>
      </c>
      <c r="C112" t="s">
        <v>1045</v>
      </c>
      <c r="D112">
        <f>LEN(Units_aptitudes[[#This Row],[aptitude_name]])</f>
        <v>20</v>
      </c>
    </row>
    <row r="113" spans="1:4" x14ac:dyDescent="0.25">
      <c r="A113">
        <v>238</v>
      </c>
      <c r="B113" t="s">
        <v>1069</v>
      </c>
      <c r="C113" t="s">
        <v>1070</v>
      </c>
      <c r="D113">
        <f>LEN(Units_aptitudes[[#This Row],[aptitude_name]])</f>
        <v>20</v>
      </c>
    </row>
    <row r="114" spans="1:4" x14ac:dyDescent="0.25">
      <c r="A114">
        <v>266</v>
      </c>
      <c r="B114" t="s">
        <v>1122</v>
      </c>
      <c r="C114" t="s">
        <v>1123</v>
      </c>
      <c r="D114">
        <f>LEN(Units_aptitudes[[#This Row],[aptitude_name]])</f>
        <v>20</v>
      </c>
    </row>
    <row r="115" spans="1:4" x14ac:dyDescent="0.25">
      <c r="A115">
        <v>276</v>
      </c>
      <c r="B115" t="s">
        <v>1140</v>
      </c>
      <c r="C115" t="s">
        <v>1141</v>
      </c>
      <c r="D115">
        <f>LEN(Units_aptitudes[[#This Row],[aptitude_name]])</f>
        <v>20</v>
      </c>
    </row>
    <row r="116" spans="1:4" x14ac:dyDescent="0.25">
      <c r="A116">
        <v>306</v>
      </c>
      <c r="B116" t="s">
        <v>1197</v>
      </c>
      <c r="C116" t="s">
        <v>1198</v>
      </c>
      <c r="D116">
        <f>LEN(Units_aptitudes[[#This Row],[aptitude_name]])</f>
        <v>20</v>
      </c>
    </row>
    <row r="117" spans="1:4" x14ac:dyDescent="0.25">
      <c r="A117">
        <v>339</v>
      </c>
      <c r="B117" t="s">
        <v>1261</v>
      </c>
      <c r="C117" t="s">
        <v>1262</v>
      </c>
      <c r="D117">
        <f>LEN(Units_aptitudes[[#This Row],[aptitude_name]])</f>
        <v>20</v>
      </c>
    </row>
    <row r="118" spans="1:4" x14ac:dyDescent="0.25">
      <c r="A118">
        <v>341</v>
      </c>
      <c r="B118" t="s">
        <v>1265</v>
      </c>
      <c r="C118" t="s">
        <v>1266</v>
      </c>
      <c r="D118">
        <f>LEN(Units_aptitudes[[#This Row],[aptitude_name]])</f>
        <v>20</v>
      </c>
    </row>
    <row r="119" spans="1:4" x14ac:dyDescent="0.25">
      <c r="A119">
        <v>355</v>
      </c>
      <c r="B119" t="s">
        <v>1293</v>
      </c>
      <c r="C119" t="s">
        <v>1294</v>
      </c>
      <c r="D119">
        <f>LEN(Units_aptitudes[[#This Row],[aptitude_name]])</f>
        <v>20</v>
      </c>
    </row>
    <row r="120" spans="1:4" x14ac:dyDescent="0.25">
      <c r="A120">
        <v>361</v>
      </c>
      <c r="B120" t="s">
        <v>1305</v>
      </c>
      <c r="C120" t="s">
        <v>914</v>
      </c>
      <c r="D120">
        <f>LEN(Units_aptitudes[[#This Row],[aptitude_name]])</f>
        <v>20</v>
      </c>
    </row>
    <row r="121" spans="1:4" x14ac:dyDescent="0.25">
      <c r="A121">
        <v>407</v>
      </c>
      <c r="B121" t="s">
        <v>1394</v>
      </c>
      <c r="C121" t="s">
        <v>1395</v>
      </c>
      <c r="D121">
        <f>LEN(Units_aptitudes[[#This Row],[aptitude_name]])</f>
        <v>20</v>
      </c>
    </row>
    <row r="122" spans="1:4" x14ac:dyDescent="0.25">
      <c r="A122">
        <v>444</v>
      </c>
      <c r="B122" t="s">
        <v>1467</v>
      </c>
      <c r="C122" t="s">
        <v>1468</v>
      </c>
      <c r="D122">
        <f>LEN(Units_aptitudes[[#This Row],[aptitude_name]])</f>
        <v>20</v>
      </c>
    </row>
    <row r="123" spans="1:4" x14ac:dyDescent="0.25">
      <c r="A123">
        <v>473</v>
      </c>
      <c r="B123" t="s">
        <v>1521</v>
      </c>
      <c r="C123" t="s">
        <v>1522</v>
      </c>
      <c r="D123">
        <f>LEN(Units_aptitudes[[#This Row],[aptitude_name]])</f>
        <v>20</v>
      </c>
    </row>
    <row r="124" spans="1:4" x14ac:dyDescent="0.25">
      <c r="A124">
        <v>6</v>
      </c>
      <c r="B124" t="s">
        <v>614</v>
      </c>
      <c r="C124" t="s">
        <v>615</v>
      </c>
      <c r="D124">
        <f>LEN(Units_aptitudes[[#This Row],[aptitude_name]])</f>
        <v>19</v>
      </c>
    </row>
    <row r="125" spans="1:4" x14ac:dyDescent="0.25">
      <c r="A125">
        <v>14</v>
      </c>
      <c r="B125" t="s">
        <v>630</v>
      </c>
      <c r="C125" t="s">
        <v>631</v>
      </c>
      <c r="D125">
        <f>LEN(Units_aptitudes[[#This Row],[aptitude_name]])</f>
        <v>19</v>
      </c>
    </row>
    <row r="126" spans="1:4" x14ac:dyDescent="0.25">
      <c r="A126">
        <v>26</v>
      </c>
      <c r="B126" t="s">
        <v>654</v>
      </c>
      <c r="C126" t="s">
        <v>655</v>
      </c>
      <c r="D126">
        <f>LEN(Units_aptitudes[[#This Row],[aptitude_name]])</f>
        <v>19</v>
      </c>
    </row>
    <row r="127" spans="1:4" x14ac:dyDescent="0.25">
      <c r="A127">
        <v>63</v>
      </c>
      <c r="B127" t="s">
        <v>727</v>
      </c>
      <c r="C127" t="s">
        <v>728</v>
      </c>
      <c r="D127">
        <f>LEN(Units_aptitudes[[#This Row],[aptitude_name]])</f>
        <v>19</v>
      </c>
    </row>
    <row r="128" spans="1:4" x14ac:dyDescent="0.25">
      <c r="A128">
        <v>91</v>
      </c>
      <c r="B128" t="s">
        <v>782</v>
      </c>
      <c r="C128" t="s">
        <v>783</v>
      </c>
      <c r="D128">
        <f>LEN(Units_aptitudes[[#This Row],[aptitude_name]])</f>
        <v>19</v>
      </c>
    </row>
    <row r="129" spans="1:4" x14ac:dyDescent="0.25">
      <c r="A129">
        <v>101</v>
      </c>
      <c r="B129" t="s">
        <v>802</v>
      </c>
      <c r="C129" t="s">
        <v>803</v>
      </c>
      <c r="D129">
        <f>LEN(Units_aptitudes[[#This Row],[aptitude_name]])</f>
        <v>19</v>
      </c>
    </row>
    <row r="130" spans="1:4" x14ac:dyDescent="0.25">
      <c r="A130">
        <v>117</v>
      </c>
      <c r="B130" t="s">
        <v>833</v>
      </c>
      <c r="C130" t="s">
        <v>834</v>
      </c>
      <c r="D130">
        <f>LEN(Units_aptitudes[[#This Row],[aptitude_name]])</f>
        <v>19</v>
      </c>
    </row>
    <row r="131" spans="1:4" x14ac:dyDescent="0.25">
      <c r="A131">
        <v>126</v>
      </c>
      <c r="B131" t="s">
        <v>851</v>
      </c>
      <c r="C131" t="s">
        <v>852</v>
      </c>
      <c r="D131">
        <f>LEN(Units_aptitudes[[#This Row],[aptitude_name]])</f>
        <v>19</v>
      </c>
    </row>
    <row r="132" spans="1:4" x14ac:dyDescent="0.25">
      <c r="A132">
        <v>184</v>
      </c>
      <c r="B132" t="s">
        <v>967</v>
      </c>
      <c r="C132" t="s">
        <v>968</v>
      </c>
      <c r="D132">
        <f>LEN(Units_aptitudes[[#This Row],[aptitude_name]])</f>
        <v>19</v>
      </c>
    </row>
    <row r="133" spans="1:4" x14ac:dyDescent="0.25">
      <c r="A133">
        <v>194</v>
      </c>
      <c r="B133" t="s">
        <v>985</v>
      </c>
      <c r="C133" t="s">
        <v>986</v>
      </c>
      <c r="D133">
        <f>LEN(Units_aptitudes[[#This Row],[aptitude_name]])</f>
        <v>19</v>
      </c>
    </row>
    <row r="134" spans="1:4" x14ac:dyDescent="0.25">
      <c r="A134">
        <v>281</v>
      </c>
      <c r="B134" t="s">
        <v>1149</v>
      </c>
      <c r="C134" t="s">
        <v>1150</v>
      </c>
      <c r="D134">
        <f>LEN(Units_aptitudes[[#This Row],[aptitude_name]])</f>
        <v>19</v>
      </c>
    </row>
    <row r="135" spans="1:4" x14ac:dyDescent="0.25">
      <c r="A135">
        <v>302</v>
      </c>
      <c r="B135" t="s">
        <v>1189</v>
      </c>
      <c r="C135" t="s">
        <v>1190</v>
      </c>
      <c r="D135">
        <f>LEN(Units_aptitudes[[#This Row],[aptitude_name]])</f>
        <v>19</v>
      </c>
    </row>
    <row r="136" spans="1:4" x14ac:dyDescent="0.25">
      <c r="A136">
        <v>309</v>
      </c>
      <c r="B136" t="s">
        <v>1203</v>
      </c>
      <c r="C136" t="s">
        <v>1204</v>
      </c>
      <c r="D136">
        <f>LEN(Units_aptitudes[[#This Row],[aptitude_name]])</f>
        <v>19</v>
      </c>
    </row>
    <row r="137" spans="1:4" x14ac:dyDescent="0.25">
      <c r="A137">
        <v>351</v>
      </c>
      <c r="B137" t="s">
        <v>1285</v>
      </c>
      <c r="C137" t="s">
        <v>1286</v>
      </c>
      <c r="D137">
        <f>LEN(Units_aptitudes[[#This Row],[aptitude_name]])</f>
        <v>19</v>
      </c>
    </row>
    <row r="138" spans="1:4" x14ac:dyDescent="0.25">
      <c r="A138">
        <v>356</v>
      </c>
      <c r="B138" t="s">
        <v>1295</v>
      </c>
      <c r="C138" t="s">
        <v>1296</v>
      </c>
      <c r="D138">
        <f>LEN(Units_aptitudes[[#This Row],[aptitude_name]])</f>
        <v>19</v>
      </c>
    </row>
    <row r="139" spans="1:4" x14ac:dyDescent="0.25">
      <c r="A139">
        <v>397</v>
      </c>
      <c r="B139" t="s">
        <v>1376</v>
      </c>
      <c r="C139" t="s">
        <v>1377</v>
      </c>
      <c r="D139">
        <f>LEN(Units_aptitudes[[#This Row],[aptitude_name]])</f>
        <v>19</v>
      </c>
    </row>
    <row r="140" spans="1:4" x14ac:dyDescent="0.25">
      <c r="A140">
        <v>433</v>
      </c>
      <c r="B140" t="s">
        <v>1445</v>
      </c>
      <c r="C140" t="s">
        <v>1446</v>
      </c>
      <c r="D140">
        <f>LEN(Units_aptitudes[[#This Row],[aptitude_name]])</f>
        <v>19</v>
      </c>
    </row>
    <row r="141" spans="1:4" x14ac:dyDescent="0.25">
      <c r="A141">
        <v>438</v>
      </c>
      <c r="B141" t="s">
        <v>1455</v>
      </c>
      <c r="C141" t="s">
        <v>1456</v>
      </c>
      <c r="D141">
        <f>LEN(Units_aptitudes[[#This Row],[aptitude_name]])</f>
        <v>19</v>
      </c>
    </row>
    <row r="142" spans="1:4" x14ac:dyDescent="0.25">
      <c r="A142">
        <v>456</v>
      </c>
      <c r="B142" t="s">
        <v>1490</v>
      </c>
      <c r="C142" t="s">
        <v>1491</v>
      </c>
      <c r="D142">
        <f>LEN(Units_aptitudes[[#This Row],[aptitude_name]])</f>
        <v>19</v>
      </c>
    </row>
    <row r="143" spans="1:4" x14ac:dyDescent="0.25">
      <c r="A143">
        <v>477</v>
      </c>
      <c r="B143" t="s">
        <v>1529</v>
      </c>
      <c r="C143" t="s">
        <v>1530</v>
      </c>
      <c r="D143">
        <f>LEN(Units_aptitudes[[#This Row],[aptitude_name]])</f>
        <v>19</v>
      </c>
    </row>
    <row r="144" spans="1:4" x14ac:dyDescent="0.25">
      <c r="A144">
        <v>489</v>
      </c>
      <c r="B144" t="s">
        <v>1550</v>
      </c>
      <c r="C144" t="s">
        <v>1551</v>
      </c>
      <c r="D144">
        <f>LEN(Units_aptitudes[[#This Row],[aptitude_name]])</f>
        <v>19</v>
      </c>
    </row>
    <row r="145" spans="1:4" x14ac:dyDescent="0.25">
      <c r="A145">
        <v>494</v>
      </c>
      <c r="B145" t="s">
        <v>1560</v>
      </c>
      <c r="C145" t="s">
        <v>1561</v>
      </c>
      <c r="D145">
        <f>LEN(Units_aptitudes[[#This Row],[aptitude_name]])</f>
        <v>19</v>
      </c>
    </row>
    <row r="146" spans="1:4" x14ac:dyDescent="0.25">
      <c r="A146">
        <v>10</v>
      </c>
      <c r="B146" t="s">
        <v>622</v>
      </c>
      <c r="C146" t="s">
        <v>623</v>
      </c>
      <c r="D146">
        <f>LEN(Units_aptitudes[[#This Row],[aptitude_name]])</f>
        <v>18</v>
      </c>
    </row>
    <row r="147" spans="1:4" x14ac:dyDescent="0.25">
      <c r="A147">
        <v>31</v>
      </c>
      <c r="B147" t="s">
        <v>664</v>
      </c>
      <c r="C147" t="s">
        <v>665</v>
      </c>
      <c r="D147">
        <f>LEN(Units_aptitudes[[#This Row],[aptitude_name]])</f>
        <v>18</v>
      </c>
    </row>
    <row r="148" spans="1:4" x14ac:dyDescent="0.25">
      <c r="A148">
        <v>54</v>
      </c>
      <c r="B148" t="s">
        <v>709</v>
      </c>
      <c r="C148" t="s">
        <v>710</v>
      </c>
      <c r="D148">
        <f>LEN(Units_aptitudes[[#This Row],[aptitude_name]])</f>
        <v>18</v>
      </c>
    </row>
    <row r="149" spans="1:4" x14ac:dyDescent="0.25">
      <c r="A149">
        <v>85</v>
      </c>
      <c r="B149" t="s">
        <v>771</v>
      </c>
      <c r="C149" t="s">
        <v>772</v>
      </c>
      <c r="D149">
        <f>LEN(Units_aptitudes[[#This Row],[aptitude_name]])</f>
        <v>18</v>
      </c>
    </row>
    <row r="150" spans="1:4" x14ac:dyDescent="0.25">
      <c r="A150">
        <v>99</v>
      </c>
      <c r="B150" t="s">
        <v>798</v>
      </c>
      <c r="C150" t="s">
        <v>799</v>
      </c>
      <c r="D150">
        <f>LEN(Units_aptitudes[[#This Row],[aptitude_name]])</f>
        <v>18</v>
      </c>
    </row>
    <row r="151" spans="1:4" x14ac:dyDescent="0.25">
      <c r="A151">
        <v>105</v>
      </c>
      <c r="B151" t="s">
        <v>810</v>
      </c>
      <c r="C151" t="s">
        <v>811</v>
      </c>
      <c r="D151">
        <f>LEN(Units_aptitudes[[#This Row],[aptitude_name]])</f>
        <v>18</v>
      </c>
    </row>
    <row r="152" spans="1:4" x14ac:dyDescent="0.25">
      <c r="A152">
        <v>109</v>
      </c>
      <c r="B152" t="s">
        <v>818</v>
      </c>
      <c r="C152" t="s">
        <v>819</v>
      </c>
      <c r="D152">
        <f>LEN(Units_aptitudes[[#This Row],[aptitude_name]])</f>
        <v>18</v>
      </c>
    </row>
    <row r="153" spans="1:4" x14ac:dyDescent="0.25">
      <c r="A153">
        <v>112</v>
      </c>
      <c r="B153" t="s">
        <v>823</v>
      </c>
      <c r="C153" t="s">
        <v>824</v>
      </c>
      <c r="D153">
        <f>LEN(Units_aptitudes[[#This Row],[aptitude_name]])</f>
        <v>18</v>
      </c>
    </row>
    <row r="154" spans="1:4" x14ac:dyDescent="0.25">
      <c r="A154">
        <v>144</v>
      </c>
      <c r="B154" t="s">
        <v>887</v>
      </c>
      <c r="C154" t="s">
        <v>888</v>
      </c>
      <c r="D154">
        <f>LEN(Units_aptitudes[[#This Row],[aptitude_name]])</f>
        <v>18</v>
      </c>
    </row>
    <row r="155" spans="1:4" x14ac:dyDescent="0.25">
      <c r="A155">
        <v>154</v>
      </c>
      <c r="B155" t="s">
        <v>907</v>
      </c>
      <c r="C155" t="s">
        <v>908</v>
      </c>
      <c r="D155">
        <f>LEN(Units_aptitudes[[#This Row],[aptitude_name]])</f>
        <v>18</v>
      </c>
    </row>
    <row r="156" spans="1:4" x14ac:dyDescent="0.25">
      <c r="A156">
        <v>158</v>
      </c>
      <c r="B156" t="s">
        <v>915</v>
      </c>
      <c r="C156" t="s">
        <v>916</v>
      </c>
      <c r="D156">
        <f>LEN(Units_aptitudes[[#This Row],[aptitude_name]])</f>
        <v>18</v>
      </c>
    </row>
    <row r="157" spans="1:4" x14ac:dyDescent="0.25">
      <c r="A157">
        <v>175</v>
      </c>
      <c r="B157" t="s">
        <v>949</v>
      </c>
      <c r="C157" t="s">
        <v>950</v>
      </c>
      <c r="D157">
        <f>LEN(Units_aptitudes[[#This Row],[aptitude_name]])</f>
        <v>18</v>
      </c>
    </row>
    <row r="158" spans="1:4" x14ac:dyDescent="0.25">
      <c r="A158">
        <v>183</v>
      </c>
      <c r="B158" t="s">
        <v>965</v>
      </c>
      <c r="C158" t="s">
        <v>966</v>
      </c>
      <c r="D158">
        <f>LEN(Units_aptitudes[[#This Row],[aptitude_name]])</f>
        <v>18</v>
      </c>
    </row>
    <row r="159" spans="1:4" x14ac:dyDescent="0.25">
      <c r="A159">
        <v>188</v>
      </c>
      <c r="B159" t="s">
        <v>975</v>
      </c>
      <c r="C159" t="s">
        <v>880</v>
      </c>
      <c r="D159">
        <f>LEN(Units_aptitudes[[#This Row],[aptitude_name]])</f>
        <v>18</v>
      </c>
    </row>
    <row r="160" spans="1:4" x14ac:dyDescent="0.25">
      <c r="A160">
        <v>193</v>
      </c>
      <c r="B160" t="s">
        <v>983</v>
      </c>
      <c r="C160" t="s">
        <v>984</v>
      </c>
      <c r="D160">
        <f>LEN(Units_aptitudes[[#This Row],[aptitude_name]])</f>
        <v>18</v>
      </c>
    </row>
    <row r="161" spans="1:4" x14ac:dyDescent="0.25">
      <c r="A161">
        <v>215</v>
      </c>
      <c r="B161" t="s">
        <v>1024</v>
      </c>
      <c r="C161" t="s">
        <v>1025</v>
      </c>
      <c r="D161">
        <f>LEN(Units_aptitudes[[#This Row],[aptitude_name]])</f>
        <v>18</v>
      </c>
    </row>
    <row r="162" spans="1:4" x14ac:dyDescent="0.25">
      <c r="A162">
        <v>227</v>
      </c>
      <c r="B162" t="s">
        <v>1048</v>
      </c>
      <c r="C162" t="s">
        <v>1049</v>
      </c>
      <c r="D162">
        <f>LEN(Units_aptitudes[[#This Row],[aptitude_name]])</f>
        <v>18</v>
      </c>
    </row>
    <row r="163" spans="1:4" x14ac:dyDescent="0.25">
      <c r="A163">
        <v>235</v>
      </c>
      <c r="B163" t="s">
        <v>1064</v>
      </c>
      <c r="C163" t="s">
        <v>984</v>
      </c>
      <c r="D163">
        <f>LEN(Units_aptitudes[[#This Row],[aptitude_name]])</f>
        <v>18</v>
      </c>
    </row>
    <row r="164" spans="1:4" x14ac:dyDescent="0.25">
      <c r="A164">
        <v>239</v>
      </c>
      <c r="B164" t="s">
        <v>1071</v>
      </c>
      <c r="C164" t="s">
        <v>1072</v>
      </c>
      <c r="D164">
        <f>LEN(Units_aptitudes[[#This Row],[aptitude_name]])</f>
        <v>18</v>
      </c>
    </row>
    <row r="165" spans="1:4" x14ac:dyDescent="0.25">
      <c r="A165">
        <v>248</v>
      </c>
      <c r="B165" t="s">
        <v>1089</v>
      </c>
      <c r="C165" t="s">
        <v>1090</v>
      </c>
      <c r="D165">
        <f>LEN(Units_aptitudes[[#This Row],[aptitude_name]])</f>
        <v>18</v>
      </c>
    </row>
    <row r="166" spans="1:4" x14ac:dyDescent="0.25">
      <c r="A166">
        <v>263</v>
      </c>
      <c r="B166" t="s">
        <v>1116</v>
      </c>
      <c r="C166" t="s">
        <v>1117</v>
      </c>
      <c r="D166">
        <f>LEN(Units_aptitudes[[#This Row],[aptitude_name]])</f>
        <v>18</v>
      </c>
    </row>
    <row r="167" spans="1:4" x14ac:dyDescent="0.25">
      <c r="A167">
        <v>283</v>
      </c>
      <c r="B167" t="s">
        <v>1153</v>
      </c>
      <c r="C167" t="s">
        <v>1154</v>
      </c>
      <c r="D167">
        <f>LEN(Units_aptitudes[[#This Row],[aptitude_name]])</f>
        <v>18</v>
      </c>
    </row>
    <row r="168" spans="1:4" x14ac:dyDescent="0.25">
      <c r="A168">
        <v>284</v>
      </c>
      <c r="B168" t="s">
        <v>1155</v>
      </c>
      <c r="C168" t="s">
        <v>1156</v>
      </c>
      <c r="D168">
        <f>LEN(Units_aptitudes[[#This Row],[aptitude_name]])</f>
        <v>18</v>
      </c>
    </row>
    <row r="169" spans="1:4" x14ac:dyDescent="0.25">
      <c r="A169">
        <v>292</v>
      </c>
      <c r="B169" t="s">
        <v>1170</v>
      </c>
      <c r="C169" t="s">
        <v>1171</v>
      </c>
      <c r="D169">
        <f>LEN(Units_aptitudes[[#This Row],[aptitude_name]])</f>
        <v>18</v>
      </c>
    </row>
    <row r="170" spans="1:4" x14ac:dyDescent="0.25">
      <c r="A170">
        <v>293</v>
      </c>
      <c r="B170" t="s">
        <v>1172</v>
      </c>
      <c r="C170" t="s">
        <v>1173</v>
      </c>
      <c r="D170">
        <f>LEN(Units_aptitudes[[#This Row],[aptitude_name]])</f>
        <v>18</v>
      </c>
    </row>
    <row r="171" spans="1:4" x14ac:dyDescent="0.25">
      <c r="A171">
        <v>300</v>
      </c>
      <c r="B171" t="s">
        <v>1185</v>
      </c>
      <c r="C171" t="s">
        <v>1186</v>
      </c>
      <c r="D171">
        <f>LEN(Units_aptitudes[[#This Row],[aptitude_name]])</f>
        <v>18</v>
      </c>
    </row>
    <row r="172" spans="1:4" x14ac:dyDescent="0.25">
      <c r="A172">
        <v>319</v>
      </c>
      <c r="B172" t="s">
        <v>1223</v>
      </c>
      <c r="C172" t="s">
        <v>1224</v>
      </c>
      <c r="D172">
        <f>LEN(Units_aptitudes[[#This Row],[aptitude_name]])</f>
        <v>18</v>
      </c>
    </row>
    <row r="173" spans="1:4" x14ac:dyDescent="0.25">
      <c r="A173">
        <v>328</v>
      </c>
      <c r="B173" t="s">
        <v>1155</v>
      </c>
      <c r="C173" t="s">
        <v>1156</v>
      </c>
      <c r="D173">
        <f>LEN(Units_aptitudes[[#This Row],[aptitude_name]])</f>
        <v>18</v>
      </c>
    </row>
    <row r="174" spans="1:4" x14ac:dyDescent="0.25">
      <c r="A174">
        <v>368</v>
      </c>
      <c r="B174" t="s">
        <v>1318</v>
      </c>
      <c r="C174" t="s">
        <v>1319</v>
      </c>
      <c r="D174">
        <f>LEN(Units_aptitudes[[#This Row],[aptitude_name]])</f>
        <v>18</v>
      </c>
    </row>
    <row r="175" spans="1:4" x14ac:dyDescent="0.25">
      <c r="A175">
        <v>369</v>
      </c>
      <c r="B175" t="s">
        <v>1320</v>
      </c>
      <c r="C175" t="s">
        <v>1321</v>
      </c>
      <c r="D175">
        <f>LEN(Units_aptitudes[[#This Row],[aptitude_name]])</f>
        <v>18</v>
      </c>
    </row>
    <row r="176" spans="1:4" x14ac:dyDescent="0.25">
      <c r="A176">
        <v>371</v>
      </c>
      <c r="B176" t="s">
        <v>1324</v>
      </c>
      <c r="C176" t="s">
        <v>1325</v>
      </c>
      <c r="D176">
        <f>LEN(Units_aptitudes[[#This Row],[aptitude_name]])</f>
        <v>18</v>
      </c>
    </row>
    <row r="177" spans="1:4" x14ac:dyDescent="0.25">
      <c r="A177">
        <v>378</v>
      </c>
      <c r="B177" t="s">
        <v>1338</v>
      </c>
      <c r="C177" t="s">
        <v>1339</v>
      </c>
      <c r="D177">
        <f>LEN(Units_aptitudes[[#This Row],[aptitude_name]])</f>
        <v>18</v>
      </c>
    </row>
    <row r="178" spans="1:4" x14ac:dyDescent="0.25">
      <c r="A178">
        <v>402</v>
      </c>
      <c r="B178" t="s">
        <v>1385</v>
      </c>
      <c r="C178" t="s">
        <v>1386</v>
      </c>
      <c r="D178">
        <f>LEN(Units_aptitudes[[#This Row],[aptitude_name]])</f>
        <v>18</v>
      </c>
    </row>
    <row r="179" spans="1:4" x14ac:dyDescent="0.25">
      <c r="A179">
        <v>406</v>
      </c>
      <c r="B179" t="s">
        <v>1392</v>
      </c>
      <c r="C179" t="s">
        <v>1393</v>
      </c>
      <c r="D179">
        <f>LEN(Units_aptitudes[[#This Row],[aptitude_name]])</f>
        <v>18</v>
      </c>
    </row>
    <row r="180" spans="1:4" x14ac:dyDescent="0.25">
      <c r="A180">
        <v>417</v>
      </c>
      <c r="B180" t="s">
        <v>1413</v>
      </c>
      <c r="C180" t="s">
        <v>1414</v>
      </c>
      <c r="D180">
        <f>LEN(Units_aptitudes[[#This Row],[aptitude_name]])</f>
        <v>18</v>
      </c>
    </row>
    <row r="181" spans="1:4" x14ac:dyDescent="0.25">
      <c r="A181">
        <v>418</v>
      </c>
      <c r="B181" t="s">
        <v>1415</v>
      </c>
      <c r="C181" t="s">
        <v>1416</v>
      </c>
      <c r="D181">
        <f>LEN(Units_aptitudes[[#This Row],[aptitude_name]])</f>
        <v>18</v>
      </c>
    </row>
    <row r="182" spans="1:4" x14ac:dyDescent="0.25">
      <c r="A182">
        <v>427</v>
      </c>
      <c r="B182" t="s">
        <v>1433</v>
      </c>
      <c r="C182" t="s">
        <v>1434</v>
      </c>
      <c r="D182">
        <f>LEN(Units_aptitudes[[#This Row],[aptitude_name]])</f>
        <v>18</v>
      </c>
    </row>
    <row r="183" spans="1:4" x14ac:dyDescent="0.25">
      <c r="A183">
        <v>472</v>
      </c>
      <c r="B183" t="s">
        <v>1520</v>
      </c>
      <c r="C183" t="s">
        <v>807</v>
      </c>
      <c r="D183">
        <f>LEN(Units_aptitudes[[#This Row],[aptitude_name]])</f>
        <v>18</v>
      </c>
    </row>
    <row r="184" spans="1:4" x14ac:dyDescent="0.25">
      <c r="A184">
        <v>25</v>
      </c>
      <c r="B184" t="s">
        <v>652</v>
      </c>
      <c r="C184" t="s">
        <v>653</v>
      </c>
      <c r="D184">
        <f>LEN(Units_aptitudes[[#This Row],[aptitude_name]])</f>
        <v>17</v>
      </c>
    </row>
    <row r="185" spans="1:4" x14ac:dyDescent="0.25">
      <c r="A185">
        <v>45</v>
      </c>
      <c r="B185" t="s">
        <v>692</v>
      </c>
      <c r="C185" t="s">
        <v>693</v>
      </c>
      <c r="D185">
        <f>LEN(Units_aptitudes[[#This Row],[aptitude_name]])</f>
        <v>17</v>
      </c>
    </row>
    <row r="186" spans="1:4" x14ac:dyDescent="0.25">
      <c r="A186">
        <v>46</v>
      </c>
      <c r="B186" t="s">
        <v>694</v>
      </c>
      <c r="C186" t="s">
        <v>695</v>
      </c>
      <c r="D186">
        <f>LEN(Units_aptitudes[[#This Row],[aptitude_name]])</f>
        <v>17</v>
      </c>
    </row>
    <row r="187" spans="1:4" x14ac:dyDescent="0.25">
      <c r="A187">
        <v>68</v>
      </c>
      <c r="B187" t="s">
        <v>737</v>
      </c>
      <c r="C187" t="s">
        <v>738</v>
      </c>
      <c r="D187">
        <f>LEN(Units_aptitudes[[#This Row],[aptitude_name]])</f>
        <v>17</v>
      </c>
    </row>
    <row r="188" spans="1:4" x14ac:dyDescent="0.25">
      <c r="A188">
        <v>83</v>
      </c>
      <c r="B188" t="s">
        <v>767</v>
      </c>
      <c r="C188" t="s">
        <v>768</v>
      </c>
      <c r="D188">
        <f>LEN(Units_aptitudes[[#This Row],[aptitude_name]])</f>
        <v>17</v>
      </c>
    </row>
    <row r="189" spans="1:4" x14ac:dyDescent="0.25">
      <c r="A189">
        <v>93</v>
      </c>
      <c r="B189" t="s">
        <v>786</v>
      </c>
      <c r="C189" t="s">
        <v>787</v>
      </c>
      <c r="D189">
        <f>LEN(Units_aptitudes[[#This Row],[aptitude_name]])</f>
        <v>17</v>
      </c>
    </row>
    <row r="190" spans="1:4" x14ac:dyDescent="0.25">
      <c r="A190">
        <v>102</v>
      </c>
      <c r="B190" t="s">
        <v>804</v>
      </c>
      <c r="C190" t="s">
        <v>805</v>
      </c>
      <c r="D190">
        <f>LEN(Units_aptitudes[[#This Row],[aptitude_name]])</f>
        <v>17</v>
      </c>
    </row>
    <row r="191" spans="1:4" x14ac:dyDescent="0.25">
      <c r="A191">
        <v>113</v>
      </c>
      <c r="B191" t="s">
        <v>825</v>
      </c>
      <c r="C191" t="s">
        <v>826</v>
      </c>
      <c r="D191">
        <f>LEN(Units_aptitudes[[#This Row],[aptitude_name]])</f>
        <v>17</v>
      </c>
    </row>
    <row r="192" spans="1:4" x14ac:dyDescent="0.25">
      <c r="A192">
        <v>133</v>
      </c>
      <c r="B192" t="s">
        <v>865</v>
      </c>
      <c r="C192" t="s">
        <v>866</v>
      </c>
      <c r="D192">
        <f>LEN(Units_aptitudes[[#This Row],[aptitude_name]])</f>
        <v>17</v>
      </c>
    </row>
    <row r="193" spans="1:4" x14ac:dyDescent="0.25">
      <c r="A193">
        <v>161</v>
      </c>
      <c r="B193" t="s">
        <v>921</v>
      </c>
      <c r="C193" t="s">
        <v>922</v>
      </c>
      <c r="D193">
        <f>LEN(Units_aptitudes[[#This Row],[aptitude_name]])</f>
        <v>17</v>
      </c>
    </row>
    <row r="194" spans="1:4" x14ac:dyDescent="0.25">
      <c r="A194">
        <v>165</v>
      </c>
      <c r="B194" t="s">
        <v>929</v>
      </c>
      <c r="C194" t="s">
        <v>930</v>
      </c>
      <c r="D194">
        <f>LEN(Units_aptitudes[[#This Row],[aptitude_name]])</f>
        <v>17</v>
      </c>
    </row>
    <row r="195" spans="1:4" x14ac:dyDescent="0.25">
      <c r="A195">
        <v>169</v>
      </c>
      <c r="B195" t="s">
        <v>937</v>
      </c>
      <c r="C195" t="s">
        <v>938</v>
      </c>
      <c r="D195">
        <f>LEN(Units_aptitudes[[#This Row],[aptitude_name]])</f>
        <v>17</v>
      </c>
    </row>
    <row r="196" spans="1:4" x14ac:dyDescent="0.25">
      <c r="A196">
        <v>173</v>
      </c>
      <c r="B196" t="s">
        <v>945</v>
      </c>
      <c r="C196" t="s">
        <v>946</v>
      </c>
      <c r="D196">
        <f>LEN(Units_aptitudes[[#This Row],[aptitude_name]])</f>
        <v>17</v>
      </c>
    </row>
    <row r="197" spans="1:4" x14ac:dyDescent="0.25">
      <c r="A197">
        <v>196</v>
      </c>
      <c r="B197" t="s">
        <v>988</v>
      </c>
      <c r="C197" t="s">
        <v>922</v>
      </c>
      <c r="D197">
        <f>LEN(Units_aptitudes[[#This Row],[aptitude_name]])</f>
        <v>17</v>
      </c>
    </row>
    <row r="198" spans="1:4" x14ac:dyDescent="0.25">
      <c r="A198">
        <v>205</v>
      </c>
      <c r="B198" t="s">
        <v>1005</v>
      </c>
      <c r="C198" t="s">
        <v>1006</v>
      </c>
      <c r="D198">
        <f>LEN(Units_aptitudes[[#This Row],[aptitude_name]])</f>
        <v>17</v>
      </c>
    </row>
    <row r="199" spans="1:4" x14ac:dyDescent="0.25">
      <c r="A199">
        <v>216</v>
      </c>
      <c r="B199" t="s">
        <v>1026</v>
      </c>
      <c r="C199" t="s">
        <v>1027</v>
      </c>
      <c r="D199">
        <f>LEN(Units_aptitudes[[#This Row],[aptitude_name]])</f>
        <v>17</v>
      </c>
    </row>
    <row r="200" spans="1:4" x14ac:dyDescent="0.25">
      <c r="A200">
        <v>229</v>
      </c>
      <c r="B200" t="s">
        <v>1052</v>
      </c>
      <c r="C200" t="s">
        <v>1053</v>
      </c>
      <c r="D200">
        <f>LEN(Units_aptitudes[[#This Row],[aptitude_name]])</f>
        <v>17</v>
      </c>
    </row>
    <row r="201" spans="1:4" x14ac:dyDescent="0.25">
      <c r="A201">
        <v>259</v>
      </c>
      <c r="B201" t="s">
        <v>1109</v>
      </c>
      <c r="C201" t="s">
        <v>1110</v>
      </c>
      <c r="D201">
        <f>LEN(Units_aptitudes[[#This Row],[aptitude_name]])</f>
        <v>17</v>
      </c>
    </row>
    <row r="202" spans="1:4" x14ac:dyDescent="0.25">
      <c r="A202">
        <v>280</v>
      </c>
      <c r="B202" t="s">
        <v>1148</v>
      </c>
      <c r="C202" t="s">
        <v>922</v>
      </c>
      <c r="D202">
        <f>LEN(Units_aptitudes[[#This Row],[aptitude_name]])</f>
        <v>17</v>
      </c>
    </row>
    <row r="203" spans="1:4" x14ac:dyDescent="0.25">
      <c r="A203">
        <v>288</v>
      </c>
      <c r="B203" t="s">
        <v>1162</v>
      </c>
      <c r="C203" t="s">
        <v>1163</v>
      </c>
      <c r="D203">
        <f>LEN(Units_aptitudes[[#This Row],[aptitude_name]])</f>
        <v>17</v>
      </c>
    </row>
    <row r="204" spans="1:4" x14ac:dyDescent="0.25">
      <c r="A204">
        <v>290</v>
      </c>
      <c r="B204" t="s">
        <v>1166</v>
      </c>
      <c r="C204" t="s">
        <v>1167</v>
      </c>
      <c r="D204">
        <f>LEN(Units_aptitudes[[#This Row],[aptitude_name]])</f>
        <v>17</v>
      </c>
    </row>
    <row r="205" spans="1:4" x14ac:dyDescent="0.25">
      <c r="A205">
        <v>311</v>
      </c>
      <c r="B205" t="s">
        <v>1207</v>
      </c>
      <c r="C205" t="s">
        <v>1208</v>
      </c>
      <c r="D205">
        <f>LEN(Units_aptitudes[[#This Row],[aptitude_name]])</f>
        <v>17</v>
      </c>
    </row>
    <row r="206" spans="1:4" x14ac:dyDescent="0.25">
      <c r="A206">
        <v>359</v>
      </c>
      <c r="B206" t="s">
        <v>1301</v>
      </c>
      <c r="C206" t="s">
        <v>1302</v>
      </c>
      <c r="D206">
        <f>LEN(Units_aptitudes[[#This Row],[aptitude_name]])</f>
        <v>17</v>
      </c>
    </row>
    <row r="207" spans="1:4" x14ac:dyDescent="0.25">
      <c r="A207">
        <v>360</v>
      </c>
      <c r="B207" t="s">
        <v>1303</v>
      </c>
      <c r="C207" t="s">
        <v>1304</v>
      </c>
      <c r="D207">
        <f>LEN(Units_aptitudes[[#This Row],[aptitude_name]])</f>
        <v>17</v>
      </c>
    </row>
    <row r="208" spans="1:4" x14ac:dyDescent="0.25">
      <c r="A208">
        <v>374</v>
      </c>
      <c r="B208" t="s">
        <v>1330</v>
      </c>
      <c r="C208" t="s">
        <v>1331</v>
      </c>
      <c r="D208">
        <f>LEN(Units_aptitudes[[#This Row],[aptitude_name]])</f>
        <v>17</v>
      </c>
    </row>
    <row r="209" spans="1:4" x14ac:dyDescent="0.25">
      <c r="A209">
        <v>390</v>
      </c>
      <c r="B209" t="s">
        <v>1362</v>
      </c>
      <c r="C209" t="s">
        <v>1363</v>
      </c>
      <c r="D209">
        <f>LEN(Units_aptitudes[[#This Row],[aptitude_name]])</f>
        <v>17</v>
      </c>
    </row>
    <row r="210" spans="1:4" x14ac:dyDescent="0.25">
      <c r="A210">
        <v>401</v>
      </c>
      <c r="B210" t="s">
        <v>1383</v>
      </c>
      <c r="C210" t="s">
        <v>1384</v>
      </c>
      <c r="D210">
        <f>LEN(Units_aptitudes[[#This Row],[aptitude_name]])</f>
        <v>17</v>
      </c>
    </row>
    <row r="211" spans="1:4" x14ac:dyDescent="0.25">
      <c r="A211">
        <v>430</v>
      </c>
      <c r="B211" t="s">
        <v>1439</v>
      </c>
      <c r="C211" t="s">
        <v>1440</v>
      </c>
      <c r="D211">
        <f>LEN(Units_aptitudes[[#This Row],[aptitude_name]])</f>
        <v>17</v>
      </c>
    </row>
    <row r="212" spans="1:4" x14ac:dyDescent="0.25">
      <c r="A212">
        <v>475</v>
      </c>
      <c r="B212" t="s">
        <v>1525</v>
      </c>
      <c r="C212" t="s">
        <v>1526</v>
      </c>
      <c r="D212">
        <f>LEN(Units_aptitudes[[#This Row],[aptitude_name]])</f>
        <v>17</v>
      </c>
    </row>
    <row r="213" spans="1:4" x14ac:dyDescent="0.25">
      <c r="A213">
        <v>476</v>
      </c>
      <c r="B213" t="s">
        <v>1527</v>
      </c>
      <c r="C213" t="s">
        <v>1528</v>
      </c>
      <c r="D213">
        <f>LEN(Units_aptitudes[[#This Row],[aptitude_name]])</f>
        <v>17</v>
      </c>
    </row>
    <row r="214" spans="1:4" x14ac:dyDescent="0.25">
      <c r="A214">
        <v>480</v>
      </c>
      <c r="B214" t="s">
        <v>1535</v>
      </c>
      <c r="C214" t="s">
        <v>1536</v>
      </c>
      <c r="D214">
        <f>LEN(Units_aptitudes[[#This Row],[aptitude_name]])</f>
        <v>17</v>
      </c>
    </row>
    <row r="215" spans="1:4" x14ac:dyDescent="0.25">
      <c r="A215">
        <v>498</v>
      </c>
      <c r="B215" t="s">
        <v>1568</v>
      </c>
      <c r="C215" t="s">
        <v>1569</v>
      </c>
      <c r="D215">
        <f>LEN(Units_aptitudes[[#This Row],[aptitude_name]])</f>
        <v>17</v>
      </c>
    </row>
    <row r="216" spans="1:4" x14ac:dyDescent="0.25">
      <c r="A216">
        <v>5</v>
      </c>
      <c r="B216" t="s">
        <v>612</v>
      </c>
      <c r="C216" t="s">
        <v>613</v>
      </c>
      <c r="D216">
        <f>LEN(Units_aptitudes[[#This Row],[aptitude_name]])</f>
        <v>16</v>
      </c>
    </row>
    <row r="217" spans="1:4" x14ac:dyDescent="0.25">
      <c r="A217">
        <v>13</v>
      </c>
      <c r="B217" t="s">
        <v>628</v>
      </c>
      <c r="C217" t="s">
        <v>629</v>
      </c>
      <c r="D217">
        <f>LEN(Units_aptitudes[[#This Row],[aptitude_name]])</f>
        <v>16</v>
      </c>
    </row>
    <row r="218" spans="1:4" x14ac:dyDescent="0.25">
      <c r="A218">
        <v>18</v>
      </c>
      <c r="B218" t="s">
        <v>638</v>
      </c>
      <c r="C218" t="s">
        <v>639</v>
      </c>
      <c r="D218">
        <f>LEN(Units_aptitudes[[#This Row],[aptitude_name]])</f>
        <v>16</v>
      </c>
    </row>
    <row r="219" spans="1:4" x14ac:dyDescent="0.25">
      <c r="A219">
        <v>20</v>
      </c>
      <c r="B219" t="s">
        <v>642</v>
      </c>
      <c r="C219" t="s">
        <v>643</v>
      </c>
      <c r="D219">
        <f>LEN(Units_aptitudes[[#This Row],[aptitude_name]])</f>
        <v>16</v>
      </c>
    </row>
    <row r="220" spans="1:4" x14ac:dyDescent="0.25">
      <c r="A220">
        <v>24</v>
      </c>
      <c r="B220" t="s">
        <v>650</v>
      </c>
      <c r="C220" t="s">
        <v>651</v>
      </c>
      <c r="D220">
        <f>LEN(Units_aptitudes[[#This Row],[aptitude_name]])</f>
        <v>16</v>
      </c>
    </row>
    <row r="221" spans="1:4" x14ac:dyDescent="0.25">
      <c r="A221">
        <v>27</v>
      </c>
      <c r="B221" t="s">
        <v>656</v>
      </c>
      <c r="C221" t="s">
        <v>657</v>
      </c>
      <c r="D221">
        <f>LEN(Units_aptitudes[[#This Row],[aptitude_name]])</f>
        <v>16</v>
      </c>
    </row>
    <row r="222" spans="1:4" x14ac:dyDescent="0.25">
      <c r="A222">
        <v>47</v>
      </c>
      <c r="B222" t="s">
        <v>696</v>
      </c>
      <c r="C222" t="s">
        <v>697</v>
      </c>
      <c r="D222">
        <f>LEN(Units_aptitudes[[#This Row],[aptitude_name]])</f>
        <v>16</v>
      </c>
    </row>
    <row r="223" spans="1:4" x14ac:dyDescent="0.25">
      <c r="A223">
        <v>57</v>
      </c>
      <c r="B223" t="s">
        <v>715</v>
      </c>
      <c r="C223" t="s">
        <v>716</v>
      </c>
      <c r="D223">
        <f>LEN(Units_aptitudes[[#This Row],[aptitude_name]])</f>
        <v>16</v>
      </c>
    </row>
    <row r="224" spans="1:4" x14ac:dyDescent="0.25">
      <c r="A224">
        <v>62</v>
      </c>
      <c r="B224" t="s">
        <v>725</v>
      </c>
      <c r="C224" t="s">
        <v>726</v>
      </c>
      <c r="D224">
        <f>LEN(Units_aptitudes[[#This Row],[aptitude_name]])</f>
        <v>16</v>
      </c>
    </row>
    <row r="225" spans="1:4" x14ac:dyDescent="0.25">
      <c r="A225">
        <v>73</v>
      </c>
      <c r="B225" t="s">
        <v>747</v>
      </c>
      <c r="C225" t="s">
        <v>748</v>
      </c>
      <c r="D225">
        <f>LEN(Units_aptitudes[[#This Row],[aptitude_name]])</f>
        <v>16</v>
      </c>
    </row>
    <row r="226" spans="1:4" x14ac:dyDescent="0.25">
      <c r="A226">
        <v>75</v>
      </c>
      <c r="B226" t="s">
        <v>751</v>
      </c>
      <c r="C226" t="s">
        <v>752</v>
      </c>
      <c r="D226">
        <f>LEN(Units_aptitudes[[#This Row],[aptitude_name]])</f>
        <v>16</v>
      </c>
    </row>
    <row r="227" spans="1:4" x14ac:dyDescent="0.25">
      <c r="A227">
        <v>80</v>
      </c>
      <c r="B227" t="s">
        <v>761</v>
      </c>
      <c r="C227" t="s">
        <v>762</v>
      </c>
      <c r="D227">
        <f>LEN(Units_aptitudes[[#This Row],[aptitude_name]])</f>
        <v>16</v>
      </c>
    </row>
    <row r="228" spans="1:4" x14ac:dyDescent="0.25">
      <c r="A228">
        <v>100</v>
      </c>
      <c r="B228" t="s">
        <v>800</v>
      </c>
      <c r="C228" t="s">
        <v>801</v>
      </c>
      <c r="D228">
        <f>LEN(Units_aptitudes[[#This Row],[aptitude_name]])</f>
        <v>16</v>
      </c>
    </row>
    <row r="229" spans="1:4" x14ac:dyDescent="0.25">
      <c r="A229">
        <v>115</v>
      </c>
      <c r="B229" t="s">
        <v>829</v>
      </c>
      <c r="C229" t="s">
        <v>830</v>
      </c>
      <c r="D229">
        <f>LEN(Units_aptitudes[[#This Row],[aptitude_name]])</f>
        <v>16</v>
      </c>
    </row>
    <row r="230" spans="1:4" x14ac:dyDescent="0.25">
      <c r="A230">
        <v>122</v>
      </c>
      <c r="B230" t="s">
        <v>843</v>
      </c>
      <c r="C230" t="s">
        <v>844</v>
      </c>
      <c r="D230">
        <f>LEN(Units_aptitudes[[#This Row],[aptitude_name]])</f>
        <v>16</v>
      </c>
    </row>
    <row r="231" spans="1:4" x14ac:dyDescent="0.25">
      <c r="A231">
        <v>130</v>
      </c>
      <c r="B231" t="s">
        <v>859</v>
      </c>
      <c r="C231" t="s">
        <v>860</v>
      </c>
      <c r="D231">
        <f>LEN(Units_aptitudes[[#This Row],[aptitude_name]])</f>
        <v>16</v>
      </c>
    </row>
    <row r="232" spans="1:4" x14ac:dyDescent="0.25">
      <c r="A232">
        <v>131</v>
      </c>
      <c r="B232" t="s">
        <v>861</v>
      </c>
      <c r="C232" t="s">
        <v>862</v>
      </c>
      <c r="D232">
        <f>LEN(Units_aptitudes[[#This Row],[aptitude_name]])</f>
        <v>16</v>
      </c>
    </row>
    <row r="233" spans="1:4" x14ac:dyDescent="0.25">
      <c r="A233">
        <v>140</v>
      </c>
      <c r="B233" t="s">
        <v>879</v>
      </c>
      <c r="C233" t="s">
        <v>880</v>
      </c>
      <c r="D233">
        <f>LEN(Units_aptitudes[[#This Row],[aptitude_name]])</f>
        <v>16</v>
      </c>
    </row>
    <row r="234" spans="1:4" x14ac:dyDescent="0.25">
      <c r="A234">
        <v>142</v>
      </c>
      <c r="B234" t="s">
        <v>883</v>
      </c>
      <c r="C234" t="s">
        <v>884</v>
      </c>
      <c r="D234">
        <f>LEN(Units_aptitudes[[#This Row],[aptitude_name]])</f>
        <v>16</v>
      </c>
    </row>
    <row r="235" spans="1:4" x14ac:dyDescent="0.25">
      <c r="A235">
        <v>143</v>
      </c>
      <c r="B235" t="s">
        <v>885</v>
      </c>
      <c r="C235" t="s">
        <v>886</v>
      </c>
      <c r="D235">
        <f>LEN(Units_aptitudes[[#This Row],[aptitude_name]])</f>
        <v>16</v>
      </c>
    </row>
    <row r="236" spans="1:4" x14ac:dyDescent="0.25">
      <c r="A236">
        <v>147</v>
      </c>
      <c r="B236" t="s">
        <v>893</v>
      </c>
      <c r="C236" t="s">
        <v>894</v>
      </c>
      <c r="D236">
        <f>LEN(Units_aptitudes[[#This Row],[aptitude_name]])</f>
        <v>16</v>
      </c>
    </row>
    <row r="237" spans="1:4" x14ac:dyDescent="0.25">
      <c r="A237">
        <v>148</v>
      </c>
      <c r="B237" t="s">
        <v>895</v>
      </c>
      <c r="C237" t="s">
        <v>896</v>
      </c>
      <c r="D237">
        <f>LEN(Units_aptitudes[[#This Row],[aptitude_name]])</f>
        <v>16</v>
      </c>
    </row>
    <row r="238" spans="1:4" x14ac:dyDescent="0.25">
      <c r="A238">
        <v>160</v>
      </c>
      <c r="B238" t="s">
        <v>919</v>
      </c>
      <c r="C238" t="s">
        <v>920</v>
      </c>
      <c r="D238">
        <f>LEN(Units_aptitudes[[#This Row],[aptitude_name]])</f>
        <v>16</v>
      </c>
    </row>
    <row r="239" spans="1:4" x14ac:dyDescent="0.25">
      <c r="A239">
        <v>170</v>
      </c>
      <c r="B239" t="s">
        <v>939</v>
      </c>
      <c r="C239" t="s">
        <v>940</v>
      </c>
      <c r="D239">
        <f>LEN(Units_aptitudes[[#This Row],[aptitude_name]])</f>
        <v>16</v>
      </c>
    </row>
    <row r="240" spans="1:4" x14ac:dyDescent="0.25">
      <c r="A240">
        <v>181</v>
      </c>
      <c r="B240" t="s">
        <v>961</v>
      </c>
      <c r="C240" t="s">
        <v>962</v>
      </c>
      <c r="D240">
        <f>LEN(Units_aptitudes[[#This Row],[aptitude_name]])</f>
        <v>16</v>
      </c>
    </row>
    <row r="241" spans="1:4" x14ac:dyDescent="0.25">
      <c r="A241">
        <v>185</v>
      </c>
      <c r="B241" t="s">
        <v>969</v>
      </c>
      <c r="C241" t="s">
        <v>970</v>
      </c>
      <c r="D241">
        <f>LEN(Units_aptitudes[[#This Row],[aptitude_name]])</f>
        <v>16</v>
      </c>
    </row>
    <row r="242" spans="1:4" x14ac:dyDescent="0.25">
      <c r="A242">
        <v>198</v>
      </c>
      <c r="B242" t="s">
        <v>991</v>
      </c>
      <c r="C242" t="s">
        <v>992</v>
      </c>
      <c r="D242">
        <f>LEN(Units_aptitudes[[#This Row],[aptitude_name]])</f>
        <v>16</v>
      </c>
    </row>
    <row r="243" spans="1:4" x14ac:dyDescent="0.25">
      <c r="A243">
        <v>199</v>
      </c>
      <c r="B243" t="s">
        <v>993</v>
      </c>
      <c r="C243" t="s">
        <v>994</v>
      </c>
      <c r="D243">
        <f>LEN(Units_aptitudes[[#This Row],[aptitude_name]])</f>
        <v>16</v>
      </c>
    </row>
    <row r="244" spans="1:4" x14ac:dyDescent="0.25">
      <c r="A244">
        <v>200</v>
      </c>
      <c r="B244" t="s">
        <v>995</v>
      </c>
      <c r="C244" t="s">
        <v>996</v>
      </c>
      <c r="D244">
        <f>LEN(Units_aptitudes[[#This Row],[aptitude_name]])</f>
        <v>16</v>
      </c>
    </row>
    <row r="245" spans="1:4" x14ac:dyDescent="0.25">
      <c r="A245">
        <v>208</v>
      </c>
      <c r="B245" t="s">
        <v>1010</v>
      </c>
      <c r="C245" t="s">
        <v>1011</v>
      </c>
      <c r="D245">
        <f>LEN(Units_aptitudes[[#This Row],[aptitude_name]])</f>
        <v>16</v>
      </c>
    </row>
    <row r="246" spans="1:4" x14ac:dyDescent="0.25">
      <c r="A246">
        <v>210</v>
      </c>
      <c r="B246" t="s">
        <v>1014</v>
      </c>
      <c r="C246" t="s">
        <v>1015</v>
      </c>
      <c r="D246">
        <f>LEN(Units_aptitudes[[#This Row],[aptitude_name]])</f>
        <v>16</v>
      </c>
    </row>
    <row r="247" spans="1:4" x14ac:dyDescent="0.25">
      <c r="A247">
        <v>212</v>
      </c>
      <c r="B247" t="s">
        <v>1018</v>
      </c>
      <c r="C247" t="s">
        <v>1019</v>
      </c>
      <c r="D247">
        <f>LEN(Units_aptitudes[[#This Row],[aptitude_name]])</f>
        <v>16</v>
      </c>
    </row>
    <row r="248" spans="1:4" x14ac:dyDescent="0.25">
      <c r="A248">
        <v>217</v>
      </c>
      <c r="B248" t="s">
        <v>1028</v>
      </c>
      <c r="C248" t="s">
        <v>1029</v>
      </c>
      <c r="D248">
        <f>LEN(Units_aptitudes[[#This Row],[aptitude_name]])</f>
        <v>16</v>
      </c>
    </row>
    <row r="249" spans="1:4" x14ac:dyDescent="0.25">
      <c r="A249">
        <v>240</v>
      </c>
      <c r="B249" t="s">
        <v>1073</v>
      </c>
      <c r="C249" t="s">
        <v>1074</v>
      </c>
      <c r="D249">
        <f>LEN(Units_aptitudes[[#This Row],[aptitude_name]])</f>
        <v>16</v>
      </c>
    </row>
    <row r="250" spans="1:4" x14ac:dyDescent="0.25">
      <c r="A250">
        <v>241</v>
      </c>
      <c r="B250" t="s">
        <v>1075</v>
      </c>
      <c r="C250" t="s">
        <v>1076</v>
      </c>
      <c r="D250">
        <f>LEN(Units_aptitudes[[#This Row],[aptitude_name]])</f>
        <v>16</v>
      </c>
    </row>
    <row r="251" spans="1:4" x14ac:dyDescent="0.25">
      <c r="A251">
        <v>268</v>
      </c>
      <c r="B251" t="s">
        <v>1125</v>
      </c>
      <c r="C251" t="s">
        <v>1126</v>
      </c>
      <c r="D251">
        <f>LEN(Units_aptitudes[[#This Row],[aptitude_name]])</f>
        <v>16</v>
      </c>
    </row>
    <row r="252" spans="1:4" x14ac:dyDescent="0.25">
      <c r="A252">
        <v>272</v>
      </c>
      <c r="B252" t="s">
        <v>1132</v>
      </c>
      <c r="C252" t="s">
        <v>1133</v>
      </c>
      <c r="D252">
        <f>LEN(Units_aptitudes[[#This Row],[aptitude_name]])</f>
        <v>16</v>
      </c>
    </row>
    <row r="253" spans="1:4" x14ac:dyDescent="0.25">
      <c r="A253">
        <v>274</v>
      </c>
      <c r="B253" t="s">
        <v>1136</v>
      </c>
      <c r="C253" t="s">
        <v>1137</v>
      </c>
      <c r="D253">
        <f>LEN(Units_aptitudes[[#This Row],[aptitude_name]])</f>
        <v>16</v>
      </c>
    </row>
    <row r="254" spans="1:4" x14ac:dyDescent="0.25">
      <c r="A254">
        <v>277</v>
      </c>
      <c r="B254" t="s">
        <v>1142</v>
      </c>
      <c r="C254" t="s">
        <v>1143</v>
      </c>
      <c r="D254">
        <f>LEN(Units_aptitudes[[#This Row],[aptitude_name]])</f>
        <v>16</v>
      </c>
    </row>
    <row r="255" spans="1:4" x14ac:dyDescent="0.25">
      <c r="A255">
        <v>298</v>
      </c>
      <c r="B255" t="s">
        <v>1181</v>
      </c>
      <c r="C255" t="s">
        <v>1182</v>
      </c>
      <c r="D255">
        <f>LEN(Units_aptitudes[[#This Row],[aptitude_name]])</f>
        <v>16</v>
      </c>
    </row>
    <row r="256" spans="1:4" x14ac:dyDescent="0.25">
      <c r="A256">
        <v>304</v>
      </c>
      <c r="B256" t="s">
        <v>1193</v>
      </c>
      <c r="C256" t="s">
        <v>1194</v>
      </c>
      <c r="D256">
        <f>LEN(Units_aptitudes[[#This Row],[aptitude_name]])</f>
        <v>16</v>
      </c>
    </row>
    <row r="257" spans="1:4" x14ac:dyDescent="0.25">
      <c r="A257">
        <v>305</v>
      </c>
      <c r="B257" t="s">
        <v>1195</v>
      </c>
      <c r="C257" t="s">
        <v>1196</v>
      </c>
      <c r="D257">
        <f>LEN(Units_aptitudes[[#This Row],[aptitude_name]])</f>
        <v>16</v>
      </c>
    </row>
    <row r="258" spans="1:4" x14ac:dyDescent="0.25">
      <c r="A258">
        <v>315</v>
      </c>
      <c r="B258" t="s">
        <v>1215</v>
      </c>
      <c r="C258" t="s">
        <v>1216</v>
      </c>
      <c r="D258">
        <f>LEN(Units_aptitudes[[#This Row],[aptitude_name]])</f>
        <v>16</v>
      </c>
    </row>
    <row r="259" spans="1:4" x14ac:dyDescent="0.25">
      <c r="A259">
        <v>352</v>
      </c>
      <c r="B259" t="s">
        <v>1287</v>
      </c>
      <c r="C259" t="s">
        <v>1288</v>
      </c>
      <c r="D259">
        <f>LEN(Units_aptitudes[[#This Row],[aptitude_name]])</f>
        <v>16</v>
      </c>
    </row>
    <row r="260" spans="1:4" x14ac:dyDescent="0.25">
      <c r="A260">
        <v>354</v>
      </c>
      <c r="B260" t="s">
        <v>1291</v>
      </c>
      <c r="C260" t="s">
        <v>1292</v>
      </c>
      <c r="D260">
        <f>LEN(Units_aptitudes[[#This Row],[aptitude_name]])</f>
        <v>16</v>
      </c>
    </row>
    <row r="261" spans="1:4" x14ac:dyDescent="0.25">
      <c r="A261">
        <v>365</v>
      </c>
      <c r="B261" t="s">
        <v>1312</v>
      </c>
      <c r="C261" t="s">
        <v>1313</v>
      </c>
      <c r="D261">
        <f>LEN(Units_aptitudes[[#This Row],[aptitude_name]])</f>
        <v>16</v>
      </c>
    </row>
    <row r="262" spans="1:4" x14ac:dyDescent="0.25">
      <c r="A262">
        <v>375</v>
      </c>
      <c r="B262" t="s">
        <v>1332</v>
      </c>
      <c r="C262" t="s">
        <v>1333</v>
      </c>
      <c r="D262">
        <f>LEN(Units_aptitudes[[#This Row],[aptitude_name]])</f>
        <v>16</v>
      </c>
    </row>
    <row r="263" spans="1:4" x14ac:dyDescent="0.25">
      <c r="A263">
        <v>395</v>
      </c>
      <c r="B263" t="s">
        <v>1372</v>
      </c>
      <c r="C263" t="s">
        <v>1373</v>
      </c>
      <c r="D263">
        <f>LEN(Units_aptitudes[[#This Row],[aptitude_name]])</f>
        <v>16</v>
      </c>
    </row>
    <row r="264" spans="1:4" x14ac:dyDescent="0.25">
      <c r="A264">
        <v>398</v>
      </c>
      <c r="B264" t="s">
        <v>1378</v>
      </c>
      <c r="C264" t="s">
        <v>1379</v>
      </c>
      <c r="D264">
        <f>LEN(Units_aptitudes[[#This Row],[aptitude_name]])</f>
        <v>16</v>
      </c>
    </row>
    <row r="265" spans="1:4" x14ac:dyDescent="0.25">
      <c r="A265">
        <v>400</v>
      </c>
      <c r="B265" t="s">
        <v>1381</v>
      </c>
      <c r="C265" t="s">
        <v>1382</v>
      </c>
      <c r="D265">
        <f>LEN(Units_aptitudes[[#This Row],[aptitude_name]])</f>
        <v>16</v>
      </c>
    </row>
    <row r="266" spans="1:4" x14ac:dyDescent="0.25">
      <c r="A266">
        <v>403</v>
      </c>
      <c r="B266" t="s">
        <v>1387</v>
      </c>
      <c r="C266" t="s">
        <v>914</v>
      </c>
      <c r="D266">
        <f>LEN(Units_aptitudes[[#This Row],[aptitude_name]])</f>
        <v>16</v>
      </c>
    </row>
    <row r="267" spans="1:4" x14ac:dyDescent="0.25">
      <c r="A267">
        <v>413</v>
      </c>
      <c r="B267" t="s">
        <v>1406</v>
      </c>
      <c r="C267" t="s">
        <v>1068</v>
      </c>
      <c r="D267">
        <f>LEN(Units_aptitudes[[#This Row],[aptitude_name]])</f>
        <v>16</v>
      </c>
    </row>
    <row r="268" spans="1:4" x14ac:dyDescent="0.25">
      <c r="A268">
        <v>415</v>
      </c>
      <c r="B268" t="s">
        <v>1409</v>
      </c>
      <c r="C268" t="s">
        <v>1410</v>
      </c>
      <c r="D268">
        <f>LEN(Units_aptitudes[[#This Row],[aptitude_name]])</f>
        <v>16</v>
      </c>
    </row>
    <row r="269" spans="1:4" x14ac:dyDescent="0.25">
      <c r="A269">
        <v>429</v>
      </c>
      <c r="B269" t="s">
        <v>1437</v>
      </c>
      <c r="C269" t="s">
        <v>1438</v>
      </c>
      <c r="D269">
        <f>LEN(Units_aptitudes[[#This Row],[aptitude_name]])</f>
        <v>16</v>
      </c>
    </row>
    <row r="270" spans="1:4" x14ac:dyDescent="0.25">
      <c r="A270">
        <v>436</v>
      </c>
      <c r="B270" t="s">
        <v>1451</v>
      </c>
      <c r="C270" t="s">
        <v>1452</v>
      </c>
      <c r="D270">
        <f>LEN(Units_aptitudes[[#This Row],[aptitude_name]])</f>
        <v>16</v>
      </c>
    </row>
    <row r="271" spans="1:4" x14ac:dyDescent="0.25">
      <c r="A271">
        <v>460</v>
      </c>
      <c r="B271" t="s">
        <v>1497</v>
      </c>
      <c r="C271" t="s">
        <v>1498</v>
      </c>
      <c r="D271">
        <f>LEN(Units_aptitudes[[#This Row],[aptitude_name]])</f>
        <v>16</v>
      </c>
    </row>
    <row r="272" spans="1:4" x14ac:dyDescent="0.25">
      <c r="A272">
        <v>462</v>
      </c>
      <c r="B272" t="s">
        <v>1501</v>
      </c>
      <c r="C272" t="s">
        <v>1502</v>
      </c>
      <c r="D272">
        <f>LEN(Units_aptitudes[[#This Row],[aptitude_name]])</f>
        <v>16</v>
      </c>
    </row>
    <row r="273" spans="1:4" x14ac:dyDescent="0.25">
      <c r="A273">
        <v>466</v>
      </c>
      <c r="B273" t="s">
        <v>1509</v>
      </c>
      <c r="C273" t="s">
        <v>1510</v>
      </c>
      <c r="D273">
        <f>LEN(Units_aptitudes[[#This Row],[aptitude_name]])</f>
        <v>16</v>
      </c>
    </row>
    <row r="274" spans="1:4" x14ac:dyDescent="0.25">
      <c r="A274">
        <v>474</v>
      </c>
      <c r="B274" t="s">
        <v>1523</v>
      </c>
      <c r="C274" t="s">
        <v>1524</v>
      </c>
      <c r="D274">
        <f>LEN(Units_aptitudes[[#This Row],[aptitude_name]])</f>
        <v>16</v>
      </c>
    </row>
    <row r="275" spans="1:4" x14ac:dyDescent="0.25">
      <c r="A275">
        <v>482</v>
      </c>
      <c r="B275" t="s">
        <v>1539</v>
      </c>
      <c r="C275" t="s">
        <v>1540</v>
      </c>
      <c r="D275">
        <f>LEN(Units_aptitudes[[#This Row],[aptitude_name]])</f>
        <v>16</v>
      </c>
    </row>
    <row r="276" spans="1:4" x14ac:dyDescent="0.25">
      <c r="A276">
        <v>491</v>
      </c>
      <c r="B276" t="s">
        <v>1554</v>
      </c>
      <c r="C276" t="s">
        <v>1555</v>
      </c>
      <c r="D276">
        <f>LEN(Units_aptitudes[[#This Row],[aptitude_name]])</f>
        <v>16</v>
      </c>
    </row>
    <row r="277" spans="1:4" x14ac:dyDescent="0.25">
      <c r="A277">
        <v>7</v>
      </c>
      <c r="B277" t="s">
        <v>616</v>
      </c>
      <c r="C277" t="s">
        <v>617</v>
      </c>
      <c r="D277">
        <f>LEN(Units_aptitudes[[#This Row],[aptitude_name]])</f>
        <v>15</v>
      </c>
    </row>
    <row r="278" spans="1:4" x14ac:dyDescent="0.25">
      <c r="A278">
        <v>9</v>
      </c>
      <c r="B278" t="s">
        <v>620</v>
      </c>
      <c r="C278" t="s">
        <v>621</v>
      </c>
      <c r="D278">
        <f>LEN(Units_aptitudes[[#This Row],[aptitude_name]])</f>
        <v>15</v>
      </c>
    </row>
    <row r="279" spans="1:4" x14ac:dyDescent="0.25">
      <c r="A279">
        <v>11</v>
      </c>
      <c r="B279" t="s">
        <v>624</v>
      </c>
      <c r="C279" t="s">
        <v>625</v>
      </c>
      <c r="D279">
        <f>LEN(Units_aptitudes[[#This Row],[aptitude_name]])</f>
        <v>15</v>
      </c>
    </row>
    <row r="280" spans="1:4" x14ac:dyDescent="0.25">
      <c r="A280">
        <v>32</v>
      </c>
      <c r="B280" t="s">
        <v>666</v>
      </c>
      <c r="C280" t="s">
        <v>667</v>
      </c>
      <c r="D280">
        <f>LEN(Units_aptitudes[[#This Row],[aptitude_name]])</f>
        <v>15</v>
      </c>
    </row>
    <row r="281" spans="1:4" x14ac:dyDescent="0.25">
      <c r="A281">
        <v>33</v>
      </c>
      <c r="B281" t="s">
        <v>668</v>
      </c>
      <c r="C281" t="s">
        <v>669</v>
      </c>
      <c r="D281">
        <f>LEN(Units_aptitudes[[#This Row],[aptitude_name]])</f>
        <v>15</v>
      </c>
    </row>
    <row r="282" spans="1:4" x14ac:dyDescent="0.25">
      <c r="A282">
        <v>121</v>
      </c>
      <c r="B282" t="s">
        <v>841</v>
      </c>
      <c r="C282" t="s">
        <v>842</v>
      </c>
      <c r="D282">
        <f>LEN(Units_aptitudes[[#This Row],[aptitude_name]])</f>
        <v>15</v>
      </c>
    </row>
    <row r="283" spans="1:4" x14ac:dyDescent="0.25">
      <c r="A283">
        <v>129</v>
      </c>
      <c r="B283" t="s">
        <v>857</v>
      </c>
      <c r="C283" t="s">
        <v>858</v>
      </c>
      <c r="D283">
        <f>LEN(Units_aptitudes[[#This Row],[aptitude_name]])</f>
        <v>15</v>
      </c>
    </row>
    <row r="284" spans="1:4" x14ac:dyDescent="0.25">
      <c r="A284">
        <v>137</v>
      </c>
      <c r="B284" t="s">
        <v>873</v>
      </c>
      <c r="C284" t="s">
        <v>874</v>
      </c>
      <c r="D284">
        <f>LEN(Units_aptitudes[[#This Row],[aptitude_name]])</f>
        <v>15</v>
      </c>
    </row>
    <row r="285" spans="1:4" x14ac:dyDescent="0.25">
      <c r="A285">
        <v>146</v>
      </c>
      <c r="B285" t="s">
        <v>891</v>
      </c>
      <c r="C285" t="s">
        <v>892</v>
      </c>
      <c r="D285">
        <f>LEN(Units_aptitudes[[#This Row],[aptitude_name]])</f>
        <v>15</v>
      </c>
    </row>
    <row r="286" spans="1:4" x14ac:dyDescent="0.25">
      <c r="A286">
        <v>150</v>
      </c>
      <c r="B286" t="s">
        <v>899</v>
      </c>
      <c r="C286" t="s">
        <v>900</v>
      </c>
      <c r="D286">
        <f>LEN(Units_aptitudes[[#This Row],[aptitude_name]])</f>
        <v>15</v>
      </c>
    </row>
    <row r="287" spans="1:4" x14ac:dyDescent="0.25">
      <c r="A287">
        <v>171</v>
      </c>
      <c r="B287" t="s">
        <v>941</v>
      </c>
      <c r="C287" t="s">
        <v>942</v>
      </c>
      <c r="D287">
        <f>LEN(Units_aptitudes[[#This Row],[aptitude_name]])</f>
        <v>15</v>
      </c>
    </row>
    <row r="288" spans="1:4" x14ac:dyDescent="0.25">
      <c r="A288">
        <v>189</v>
      </c>
      <c r="B288" t="s">
        <v>976</v>
      </c>
      <c r="C288" t="s">
        <v>977</v>
      </c>
      <c r="D288">
        <f>LEN(Units_aptitudes[[#This Row],[aptitude_name]])</f>
        <v>15</v>
      </c>
    </row>
    <row r="289" spans="1:4" x14ac:dyDescent="0.25">
      <c r="A289">
        <v>204</v>
      </c>
      <c r="B289" t="s">
        <v>1003</v>
      </c>
      <c r="C289" t="s">
        <v>1004</v>
      </c>
      <c r="D289">
        <f>LEN(Units_aptitudes[[#This Row],[aptitude_name]])</f>
        <v>15</v>
      </c>
    </row>
    <row r="290" spans="1:4" x14ac:dyDescent="0.25">
      <c r="A290">
        <v>252</v>
      </c>
      <c r="B290" t="s">
        <v>1097</v>
      </c>
      <c r="C290" t="s">
        <v>1098</v>
      </c>
      <c r="D290">
        <f>LEN(Units_aptitudes[[#This Row],[aptitude_name]])</f>
        <v>15</v>
      </c>
    </row>
    <row r="291" spans="1:4" x14ac:dyDescent="0.25">
      <c r="A291">
        <v>260</v>
      </c>
      <c r="B291" t="s">
        <v>1111</v>
      </c>
      <c r="C291" t="s">
        <v>1112</v>
      </c>
      <c r="D291">
        <f>LEN(Units_aptitudes[[#This Row],[aptitude_name]])</f>
        <v>15</v>
      </c>
    </row>
    <row r="292" spans="1:4" x14ac:dyDescent="0.25">
      <c r="A292">
        <v>269</v>
      </c>
      <c r="B292" t="s">
        <v>1127</v>
      </c>
      <c r="C292" t="s">
        <v>1068</v>
      </c>
      <c r="D292">
        <f>LEN(Units_aptitudes[[#This Row],[aptitude_name]])</f>
        <v>15</v>
      </c>
    </row>
    <row r="293" spans="1:4" x14ac:dyDescent="0.25">
      <c r="A293">
        <v>270</v>
      </c>
      <c r="B293" t="s">
        <v>1128</v>
      </c>
      <c r="C293" t="s">
        <v>1129</v>
      </c>
      <c r="D293">
        <f>LEN(Units_aptitudes[[#This Row],[aptitude_name]])</f>
        <v>15</v>
      </c>
    </row>
    <row r="294" spans="1:4" x14ac:dyDescent="0.25">
      <c r="A294">
        <v>295</v>
      </c>
      <c r="B294" t="s">
        <v>1176</v>
      </c>
      <c r="C294" t="s">
        <v>1177</v>
      </c>
      <c r="D294">
        <f>LEN(Units_aptitudes[[#This Row],[aptitude_name]])</f>
        <v>15</v>
      </c>
    </row>
    <row r="295" spans="1:4" x14ac:dyDescent="0.25">
      <c r="A295">
        <v>312</v>
      </c>
      <c r="B295" t="s">
        <v>1209</v>
      </c>
      <c r="C295" t="s">
        <v>1210</v>
      </c>
      <c r="D295">
        <f>LEN(Units_aptitudes[[#This Row],[aptitude_name]])</f>
        <v>15</v>
      </c>
    </row>
    <row r="296" spans="1:4" x14ac:dyDescent="0.25">
      <c r="A296">
        <v>343</v>
      </c>
      <c r="B296" t="s">
        <v>1269</v>
      </c>
      <c r="C296" t="s">
        <v>1270</v>
      </c>
      <c r="D296">
        <f>LEN(Units_aptitudes[[#This Row],[aptitude_name]])</f>
        <v>15</v>
      </c>
    </row>
    <row r="297" spans="1:4" x14ac:dyDescent="0.25">
      <c r="A297">
        <v>350</v>
      </c>
      <c r="B297" t="s">
        <v>1283</v>
      </c>
      <c r="C297" t="s">
        <v>1284</v>
      </c>
      <c r="D297">
        <f>LEN(Units_aptitudes[[#This Row],[aptitude_name]])</f>
        <v>15</v>
      </c>
    </row>
    <row r="298" spans="1:4" x14ac:dyDescent="0.25">
      <c r="A298">
        <v>353</v>
      </c>
      <c r="B298" t="s">
        <v>1289</v>
      </c>
      <c r="C298" t="s">
        <v>1290</v>
      </c>
      <c r="D298">
        <f>LEN(Units_aptitudes[[#This Row],[aptitude_name]])</f>
        <v>15</v>
      </c>
    </row>
    <row r="299" spans="1:4" x14ac:dyDescent="0.25">
      <c r="A299">
        <v>358</v>
      </c>
      <c r="B299" t="s">
        <v>1299</v>
      </c>
      <c r="C299" t="s">
        <v>1300</v>
      </c>
      <c r="D299">
        <f>LEN(Units_aptitudes[[#This Row],[aptitude_name]])</f>
        <v>15</v>
      </c>
    </row>
    <row r="300" spans="1:4" x14ac:dyDescent="0.25">
      <c r="A300">
        <v>383</v>
      </c>
      <c r="B300" t="s">
        <v>1348</v>
      </c>
      <c r="C300" t="s">
        <v>1349</v>
      </c>
      <c r="D300">
        <f>LEN(Units_aptitudes[[#This Row],[aptitude_name]])</f>
        <v>15</v>
      </c>
    </row>
    <row r="301" spans="1:4" x14ac:dyDescent="0.25">
      <c r="A301">
        <v>387</v>
      </c>
      <c r="B301" t="s">
        <v>1356</v>
      </c>
      <c r="C301" t="s">
        <v>1357</v>
      </c>
      <c r="D301">
        <f>LEN(Units_aptitudes[[#This Row],[aptitude_name]])</f>
        <v>15</v>
      </c>
    </row>
    <row r="302" spans="1:4" x14ac:dyDescent="0.25">
      <c r="A302">
        <v>393</v>
      </c>
      <c r="B302" t="s">
        <v>1368</v>
      </c>
      <c r="C302" t="s">
        <v>1369</v>
      </c>
      <c r="D302">
        <f>LEN(Units_aptitudes[[#This Row],[aptitude_name]])</f>
        <v>15</v>
      </c>
    </row>
    <row r="303" spans="1:4" x14ac:dyDescent="0.25">
      <c r="A303">
        <v>405</v>
      </c>
      <c r="B303" t="s">
        <v>1390</v>
      </c>
      <c r="C303" t="s">
        <v>1391</v>
      </c>
      <c r="D303">
        <f>LEN(Units_aptitudes[[#This Row],[aptitude_name]])</f>
        <v>15</v>
      </c>
    </row>
    <row r="304" spans="1:4" x14ac:dyDescent="0.25">
      <c r="A304">
        <v>425</v>
      </c>
      <c r="B304" t="s">
        <v>1429</v>
      </c>
      <c r="C304" t="s">
        <v>1430</v>
      </c>
      <c r="D304">
        <f>LEN(Units_aptitudes[[#This Row],[aptitude_name]])</f>
        <v>15</v>
      </c>
    </row>
    <row r="305" spans="1:4" x14ac:dyDescent="0.25">
      <c r="A305">
        <v>431</v>
      </c>
      <c r="B305" t="s">
        <v>1441</v>
      </c>
      <c r="C305" t="s">
        <v>1442</v>
      </c>
      <c r="D305">
        <f>LEN(Units_aptitudes[[#This Row],[aptitude_name]])</f>
        <v>15</v>
      </c>
    </row>
    <row r="306" spans="1:4" x14ac:dyDescent="0.25">
      <c r="A306">
        <v>434</v>
      </c>
      <c r="B306" t="s">
        <v>1447</v>
      </c>
      <c r="C306" t="s">
        <v>1448</v>
      </c>
      <c r="D306">
        <f>LEN(Units_aptitudes[[#This Row],[aptitude_name]])</f>
        <v>15</v>
      </c>
    </row>
    <row r="307" spans="1:4" x14ac:dyDescent="0.25">
      <c r="A307">
        <v>441</v>
      </c>
      <c r="B307" t="s">
        <v>1461</v>
      </c>
      <c r="C307" t="s">
        <v>1462</v>
      </c>
      <c r="D307">
        <f>LEN(Units_aptitudes[[#This Row],[aptitude_name]])</f>
        <v>15</v>
      </c>
    </row>
    <row r="308" spans="1:4" x14ac:dyDescent="0.25">
      <c r="A308">
        <v>453</v>
      </c>
      <c r="B308" t="s">
        <v>1484</v>
      </c>
      <c r="C308" t="s">
        <v>1485</v>
      </c>
      <c r="D308">
        <f>LEN(Units_aptitudes[[#This Row],[aptitude_name]])</f>
        <v>15</v>
      </c>
    </row>
    <row r="309" spans="1:4" x14ac:dyDescent="0.25">
      <c r="A309">
        <v>455</v>
      </c>
      <c r="B309" t="s">
        <v>1488</v>
      </c>
      <c r="C309" t="s">
        <v>1489</v>
      </c>
      <c r="D309">
        <f>LEN(Units_aptitudes[[#This Row],[aptitude_name]])</f>
        <v>15</v>
      </c>
    </row>
    <row r="310" spans="1:4" x14ac:dyDescent="0.25">
      <c r="A310">
        <v>470</v>
      </c>
      <c r="B310" t="s">
        <v>1517</v>
      </c>
      <c r="C310" t="s">
        <v>1282</v>
      </c>
      <c r="D310">
        <f>LEN(Units_aptitudes[[#This Row],[aptitude_name]])</f>
        <v>15</v>
      </c>
    </row>
    <row r="311" spans="1:4" x14ac:dyDescent="0.25">
      <c r="A311">
        <v>478</v>
      </c>
      <c r="B311" t="s">
        <v>1531</v>
      </c>
      <c r="C311" t="s">
        <v>1532</v>
      </c>
      <c r="D311">
        <f>LEN(Units_aptitudes[[#This Row],[aptitude_name]])</f>
        <v>15</v>
      </c>
    </row>
    <row r="312" spans="1:4" x14ac:dyDescent="0.25">
      <c r="A312">
        <v>493</v>
      </c>
      <c r="B312" t="s">
        <v>1558</v>
      </c>
      <c r="C312" t="s">
        <v>1559</v>
      </c>
      <c r="D312">
        <f>LEN(Units_aptitudes[[#This Row],[aptitude_name]])</f>
        <v>15</v>
      </c>
    </row>
    <row r="313" spans="1:4" x14ac:dyDescent="0.25">
      <c r="A313">
        <v>3</v>
      </c>
      <c r="B313" t="s">
        <v>608</v>
      </c>
      <c r="C313" t="s">
        <v>609</v>
      </c>
      <c r="D313">
        <f>LEN(Units_aptitudes[[#This Row],[aptitude_name]])</f>
        <v>14</v>
      </c>
    </row>
    <row r="314" spans="1:4" x14ac:dyDescent="0.25">
      <c r="A314">
        <v>12</v>
      </c>
      <c r="B314" t="s">
        <v>626</v>
      </c>
      <c r="C314" t="s">
        <v>627</v>
      </c>
      <c r="D314">
        <f>LEN(Units_aptitudes[[#This Row],[aptitude_name]])</f>
        <v>14</v>
      </c>
    </row>
    <row r="315" spans="1:4" x14ac:dyDescent="0.25">
      <c r="A315">
        <v>23</v>
      </c>
      <c r="B315" t="s">
        <v>648</v>
      </c>
      <c r="C315" t="s">
        <v>649</v>
      </c>
      <c r="D315">
        <f>LEN(Units_aptitudes[[#This Row],[aptitude_name]])</f>
        <v>14</v>
      </c>
    </row>
    <row r="316" spans="1:4" x14ac:dyDescent="0.25">
      <c r="A316">
        <v>30</v>
      </c>
      <c r="B316" t="s">
        <v>662</v>
      </c>
      <c r="C316" t="s">
        <v>663</v>
      </c>
      <c r="D316">
        <f>LEN(Units_aptitudes[[#This Row],[aptitude_name]])</f>
        <v>14</v>
      </c>
    </row>
    <row r="317" spans="1:4" x14ac:dyDescent="0.25">
      <c r="A317">
        <v>44</v>
      </c>
      <c r="B317" t="s">
        <v>690</v>
      </c>
      <c r="C317" t="s">
        <v>691</v>
      </c>
      <c r="D317">
        <f>LEN(Units_aptitudes[[#This Row],[aptitude_name]])</f>
        <v>14</v>
      </c>
    </row>
    <row r="318" spans="1:4" x14ac:dyDescent="0.25">
      <c r="A318">
        <v>59</v>
      </c>
      <c r="B318" t="s">
        <v>719</v>
      </c>
      <c r="C318" t="s">
        <v>720</v>
      </c>
      <c r="D318">
        <f>LEN(Units_aptitudes[[#This Row],[aptitude_name]])</f>
        <v>14</v>
      </c>
    </row>
    <row r="319" spans="1:4" x14ac:dyDescent="0.25">
      <c r="A319">
        <v>67</v>
      </c>
      <c r="B319" t="s">
        <v>735</v>
      </c>
      <c r="C319" t="s">
        <v>736</v>
      </c>
      <c r="D319">
        <f>LEN(Units_aptitudes[[#This Row],[aptitude_name]])</f>
        <v>14</v>
      </c>
    </row>
    <row r="320" spans="1:4" x14ac:dyDescent="0.25">
      <c r="A320">
        <v>88</v>
      </c>
      <c r="B320" t="s">
        <v>777</v>
      </c>
      <c r="C320" t="s">
        <v>778</v>
      </c>
      <c r="D320">
        <f>LEN(Units_aptitudes[[#This Row],[aptitude_name]])</f>
        <v>14</v>
      </c>
    </row>
    <row r="321" spans="1:4" x14ac:dyDescent="0.25">
      <c r="A321">
        <v>111</v>
      </c>
      <c r="B321" t="s">
        <v>662</v>
      </c>
      <c r="C321" t="s">
        <v>822</v>
      </c>
      <c r="D321">
        <f>LEN(Units_aptitudes[[#This Row],[aptitude_name]])</f>
        <v>14</v>
      </c>
    </row>
    <row r="322" spans="1:4" x14ac:dyDescent="0.25">
      <c r="A322">
        <v>124</v>
      </c>
      <c r="B322" t="s">
        <v>847</v>
      </c>
      <c r="C322" t="s">
        <v>848</v>
      </c>
      <c r="D322">
        <f>LEN(Units_aptitudes[[#This Row],[aptitude_name]])</f>
        <v>14</v>
      </c>
    </row>
    <row r="323" spans="1:4" x14ac:dyDescent="0.25">
      <c r="A323">
        <v>138</v>
      </c>
      <c r="B323" t="s">
        <v>875</v>
      </c>
      <c r="C323" t="s">
        <v>876</v>
      </c>
      <c r="D323">
        <f>LEN(Units_aptitudes[[#This Row],[aptitude_name]])</f>
        <v>14</v>
      </c>
    </row>
    <row r="324" spans="1:4" x14ac:dyDescent="0.25">
      <c r="A324">
        <v>149</v>
      </c>
      <c r="B324" t="s">
        <v>897</v>
      </c>
      <c r="C324" t="s">
        <v>898</v>
      </c>
      <c r="D324">
        <f>LEN(Units_aptitudes[[#This Row],[aptitude_name]])</f>
        <v>14</v>
      </c>
    </row>
    <row r="325" spans="1:4" x14ac:dyDescent="0.25">
      <c r="A325">
        <v>179</v>
      </c>
      <c r="B325" t="s">
        <v>957</v>
      </c>
      <c r="C325" t="s">
        <v>958</v>
      </c>
      <c r="D325">
        <f>LEN(Units_aptitudes[[#This Row],[aptitude_name]])</f>
        <v>14</v>
      </c>
    </row>
    <row r="326" spans="1:4" x14ac:dyDescent="0.25">
      <c r="A326">
        <v>206</v>
      </c>
      <c r="B326" t="s">
        <v>1007</v>
      </c>
      <c r="C326" t="s">
        <v>1004</v>
      </c>
      <c r="D326">
        <f>LEN(Units_aptitudes[[#This Row],[aptitude_name]])</f>
        <v>14</v>
      </c>
    </row>
    <row r="327" spans="1:4" x14ac:dyDescent="0.25">
      <c r="A327">
        <v>207</v>
      </c>
      <c r="B327" t="s">
        <v>1008</v>
      </c>
      <c r="C327" t="s">
        <v>1009</v>
      </c>
      <c r="D327">
        <f>LEN(Units_aptitudes[[#This Row],[aptitude_name]])</f>
        <v>14</v>
      </c>
    </row>
    <row r="328" spans="1:4" x14ac:dyDescent="0.25">
      <c r="A328">
        <v>209</v>
      </c>
      <c r="B328" t="s">
        <v>1012</v>
      </c>
      <c r="C328" t="s">
        <v>1013</v>
      </c>
      <c r="D328">
        <f>LEN(Units_aptitudes[[#This Row],[aptitude_name]])</f>
        <v>14</v>
      </c>
    </row>
    <row r="329" spans="1:4" x14ac:dyDescent="0.25">
      <c r="A329">
        <v>242</v>
      </c>
      <c r="B329" t="s">
        <v>1077</v>
      </c>
      <c r="C329" t="s">
        <v>1078</v>
      </c>
      <c r="D329">
        <f>LEN(Units_aptitudes[[#This Row],[aptitude_name]])</f>
        <v>14</v>
      </c>
    </row>
    <row r="330" spans="1:4" x14ac:dyDescent="0.25">
      <c r="A330">
        <v>256</v>
      </c>
      <c r="B330" t="s">
        <v>1103</v>
      </c>
      <c r="C330" t="s">
        <v>1104</v>
      </c>
      <c r="D330">
        <f>LEN(Units_aptitudes[[#This Row],[aptitude_name]])</f>
        <v>14</v>
      </c>
    </row>
    <row r="331" spans="1:4" x14ac:dyDescent="0.25">
      <c r="A331">
        <v>271</v>
      </c>
      <c r="B331" t="s">
        <v>1130</v>
      </c>
      <c r="C331" t="s">
        <v>1131</v>
      </c>
      <c r="D331">
        <f>LEN(Units_aptitudes[[#This Row],[aptitude_name]])</f>
        <v>14</v>
      </c>
    </row>
    <row r="332" spans="1:4" x14ac:dyDescent="0.25">
      <c r="A332">
        <v>279</v>
      </c>
      <c r="B332" t="s">
        <v>1146</v>
      </c>
      <c r="C332" t="s">
        <v>1147</v>
      </c>
      <c r="D332">
        <f>LEN(Units_aptitudes[[#This Row],[aptitude_name]])</f>
        <v>14</v>
      </c>
    </row>
    <row r="333" spans="1:4" x14ac:dyDescent="0.25">
      <c r="A333">
        <v>303</v>
      </c>
      <c r="B333" t="s">
        <v>1191</v>
      </c>
      <c r="C333" t="s">
        <v>1192</v>
      </c>
      <c r="D333">
        <f>LEN(Units_aptitudes[[#This Row],[aptitude_name]])</f>
        <v>14</v>
      </c>
    </row>
    <row r="334" spans="1:4" x14ac:dyDescent="0.25">
      <c r="A334">
        <v>331</v>
      </c>
      <c r="B334" t="s">
        <v>1245</v>
      </c>
      <c r="C334" t="s">
        <v>1246</v>
      </c>
      <c r="D334">
        <f>LEN(Units_aptitudes[[#This Row],[aptitude_name]])</f>
        <v>14</v>
      </c>
    </row>
    <row r="335" spans="1:4" x14ac:dyDescent="0.25">
      <c r="A335">
        <v>332</v>
      </c>
      <c r="B335" t="s">
        <v>1247</v>
      </c>
      <c r="C335" t="s">
        <v>1248</v>
      </c>
      <c r="D335">
        <f>LEN(Units_aptitudes[[#This Row],[aptitude_name]])</f>
        <v>14</v>
      </c>
    </row>
    <row r="336" spans="1:4" x14ac:dyDescent="0.25">
      <c r="A336">
        <v>335</v>
      </c>
      <c r="B336" t="s">
        <v>1253</v>
      </c>
      <c r="C336" t="s">
        <v>1254</v>
      </c>
      <c r="D336">
        <f>LEN(Units_aptitudes[[#This Row],[aptitude_name]])</f>
        <v>14</v>
      </c>
    </row>
    <row r="337" spans="1:4" x14ac:dyDescent="0.25">
      <c r="A337">
        <v>337</v>
      </c>
      <c r="B337" t="s">
        <v>1257</v>
      </c>
      <c r="C337" t="s">
        <v>1258</v>
      </c>
      <c r="D337">
        <f>LEN(Units_aptitudes[[#This Row],[aptitude_name]])</f>
        <v>14</v>
      </c>
    </row>
    <row r="338" spans="1:4" x14ac:dyDescent="0.25">
      <c r="A338">
        <v>344</v>
      </c>
      <c r="B338" t="s">
        <v>1271</v>
      </c>
      <c r="C338" t="s">
        <v>1272</v>
      </c>
      <c r="D338">
        <f>LEN(Units_aptitudes[[#This Row],[aptitude_name]])</f>
        <v>14</v>
      </c>
    </row>
    <row r="339" spans="1:4" x14ac:dyDescent="0.25">
      <c r="A339">
        <v>347</v>
      </c>
      <c r="B339" t="s">
        <v>1277</v>
      </c>
      <c r="C339" t="s">
        <v>1278</v>
      </c>
      <c r="D339">
        <f>LEN(Units_aptitudes[[#This Row],[aptitude_name]])</f>
        <v>14</v>
      </c>
    </row>
    <row r="340" spans="1:4" x14ac:dyDescent="0.25">
      <c r="A340">
        <v>348</v>
      </c>
      <c r="B340" t="s">
        <v>1279</v>
      </c>
      <c r="C340" t="s">
        <v>1280</v>
      </c>
      <c r="D340">
        <f>LEN(Units_aptitudes[[#This Row],[aptitude_name]])</f>
        <v>14</v>
      </c>
    </row>
    <row r="341" spans="1:4" x14ac:dyDescent="0.25">
      <c r="A341">
        <v>373</v>
      </c>
      <c r="B341" t="s">
        <v>1328</v>
      </c>
      <c r="C341" t="s">
        <v>1329</v>
      </c>
      <c r="D341">
        <f>LEN(Units_aptitudes[[#This Row],[aptitude_name]])</f>
        <v>14</v>
      </c>
    </row>
    <row r="342" spans="1:4" x14ac:dyDescent="0.25">
      <c r="A342">
        <v>377</v>
      </c>
      <c r="B342" t="s">
        <v>1336</v>
      </c>
      <c r="C342" t="s">
        <v>1337</v>
      </c>
      <c r="D342">
        <f>LEN(Units_aptitudes[[#This Row],[aptitude_name]])</f>
        <v>14</v>
      </c>
    </row>
    <row r="343" spans="1:4" x14ac:dyDescent="0.25">
      <c r="A343">
        <v>435</v>
      </c>
      <c r="B343" t="s">
        <v>1449</v>
      </c>
      <c r="C343" t="s">
        <v>1450</v>
      </c>
      <c r="D343">
        <f>LEN(Units_aptitudes[[#This Row],[aptitude_name]])</f>
        <v>14</v>
      </c>
    </row>
    <row r="344" spans="1:4" x14ac:dyDescent="0.25">
      <c r="A344">
        <v>449</v>
      </c>
      <c r="B344" t="s">
        <v>1476</v>
      </c>
      <c r="C344" t="s">
        <v>1477</v>
      </c>
      <c r="D344">
        <f>LEN(Units_aptitudes[[#This Row],[aptitude_name]])</f>
        <v>14</v>
      </c>
    </row>
    <row r="345" spans="1:4" x14ac:dyDescent="0.25">
      <c r="A345">
        <v>452</v>
      </c>
      <c r="B345" t="s">
        <v>1482</v>
      </c>
      <c r="C345" t="s">
        <v>1483</v>
      </c>
      <c r="D345">
        <f>LEN(Units_aptitudes[[#This Row],[aptitude_name]])</f>
        <v>14</v>
      </c>
    </row>
    <row r="346" spans="1:4" x14ac:dyDescent="0.25">
      <c r="A346">
        <v>458</v>
      </c>
      <c r="B346" t="s">
        <v>1493</v>
      </c>
      <c r="C346" t="s">
        <v>1494</v>
      </c>
      <c r="D346">
        <f>LEN(Units_aptitudes[[#This Row],[aptitude_name]])</f>
        <v>14</v>
      </c>
    </row>
    <row r="347" spans="1:4" x14ac:dyDescent="0.25">
      <c r="A347">
        <v>465</v>
      </c>
      <c r="B347" t="s">
        <v>1507</v>
      </c>
      <c r="C347" t="s">
        <v>1508</v>
      </c>
      <c r="D347">
        <f>LEN(Units_aptitudes[[#This Row],[aptitude_name]])</f>
        <v>14</v>
      </c>
    </row>
    <row r="348" spans="1:4" x14ac:dyDescent="0.25">
      <c r="A348">
        <v>479</v>
      </c>
      <c r="B348" t="s">
        <v>1533</v>
      </c>
      <c r="C348" t="s">
        <v>1534</v>
      </c>
      <c r="D348">
        <f>LEN(Units_aptitudes[[#This Row],[aptitude_name]])</f>
        <v>14</v>
      </c>
    </row>
    <row r="349" spans="1:4" x14ac:dyDescent="0.25">
      <c r="A349">
        <v>485</v>
      </c>
      <c r="B349" t="s">
        <v>1544</v>
      </c>
      <c r="C349" t="s">
        <v>1545</v>
      </c>
      <c r="D349">
        <f>LEN(Units_aptitudes[[#This Row],[aptitude_name]])</f>
        <v>14</v>
      </c>
    </row>
    <row r="350" spans="1:4" x14ac:dyDescent="0.25">
      <c r="A350">
        <v>495</v>
      </c>
      <c r="B350" t="s">
        <v>1562</v>
      </c>
      <c r="C350" t="s">
        <v>1563</v>
      </c>
      <c r="D350">
        <f>LEN(Units_aptitudes[[#This Row],[aptitude_name]])</f>
        <v>14</v>
      </c>
    </row>
    <row r="351" spans="1:4" x14ac:dyDescent="0.25">
      <c r="A351">
        <v>2</v>
      </c>
      <c r="B351" t="s">
        <v>606</v>
      </c>
      <c r="C351" t="s">
        <v>607</v>
      </c>
      <c r="D351">
        <f>LEN(Units_aptitudes[[#This Row],[aptitude_name]])</f>
        <v>13</v>
      </c>
    </row>
    <row r="352" spans="1:4" x14ac:dyDescent="0.25">
      <c r="A352">
        <v>4</v>
      </c>
      <c r="B352" t="s">
        <v>610</v>
      </c>
      <c r="C352" t="s">
        <v>611</v>
      </c>
      <c r="D352">
        <f>LEN(Units_aptitudes[[#This Row],[aptitude_name]])</f>
        <v>13</v>
      </c>
    </row>
    <row r="353" spans="1:4" x14ac:dyDescent="0.25">
      <c r="A353">
        <v>8</v>
      </c>
      <c r="B353" t="s">
        <v>618</v>
      </c>
      <c r="C353" t="s">
        <v>619</v>
      </c>
      <c r="D353">
        <f>LEN(Units_aptitudes[[#This Row],[aptitude_name]])</f>
        <v>13</v>
      </c>
    </row>
    <row r="354" spans="1:4" x14ac:dyDescent="0.25">
      <c r="A354">
        <v>36</v>
      </c>
      <c r="B354" t="s">
        <v>674</v>
      </c>
      <c r="C354" t="s">
        <v>675</v>
      </c>
      <c r="D354">
        <f>LEN(Units_aptitudes[[#This Row],[aptitude_name]])</f>
        <v>13</v>
      </c>
    </row>
    <row r="355" spans="1:4" x14ac:dyDescent="0.25">
      <c r="A355">
        <v>37</v>
      </c>
      <c r="B355" t="s">
        <v>676</v>
      </c>
      <c r="C355" t="s">
        <v>677</v>
      </c>
      <c r="D355">
        <f>LEN(Units_aptitudes[[#This Row],[aptitude_name]])</f>
        <v>13</v>
      </c>
    </row>
    <row r="356" spans="1:4" x14ac:dyDescent="0.25">
      <c r="A356">
        <v>64</v>
      </c>
      <c r="B356" t="s">
        <v>729</v>
      </c>
      <c r="C356" t="s">
        <v>730</v>
      </c>
      <c r="D356">
        <f>LEN(Units_aptitudes[[#This Row],[aptitude_name]])</f>
        <v>13</v>
      </c>
    </row>
    <row r="357" spans="1:4" x14ac:dyDescent="0.25">
      <c r="A357">
        <v>65</v>
      </c>
      <c r="B357" t="s">
        <v>731</v>
      </c>
      <c r="C357" t="s">
        <v>732</v>
      </c>
      <c r="D357">
        <f>LEN(Units_aptitudes[[#This Row],[aptitude_name]])</f>
        <v>13</v>
      </c>
    </row>
    <row r="358" spans="1:4" x14ac:dyDescent="0.25">
      <c r="A358">
        <v>66</v>
      </c>
      <c r="B358" t="s">
        <v>733</v>
      </c>
      <c r="C358" t="s">
        <v>734</v>
      </c>
      <c r="D358">
        <f>LEN(Units_aptitudes[[#This Row],[aptitude_name]])</f>
        <v>13</v>
      </c>
    </row>
    <row r="359" spans="1:4" x14ac:dyDescent="0.25">
      <c r="A359">
        <v>69</v>
      </c>
      <c r="B359" t="s">
        <v>739</v>
      </c>
      <c r="C359" t="s">
        <v>740</v>
      </c>
      <c r="D359">
        <f>LEN(Units_aptitudes[[#This Row],[aptitude_name]])</f>
        <v>13</v>
      </c>
    </row>
    <row r="360" spans="1:4" x14ac:dyDescent="0.25">
      <c r="A360">
        <v>72</v>
      </c>
      <c r="B360" t="s">
        <v>745</v>
      </c>
      <c r="C360" t="s">
        <v>746</v>
      </c>
      <c r="D360">
        <f>LEN(Units_aptitudes[[#This Row],[aptitude_name]])</f>
        <v>13</v>
      </c>
    </row>
    <row r="361" spans="1:4" x14ac:dyDescent="0.25">
      <c r="A361">
        <v>79</v>
      </c>
      <c r="B361" t="s">
        <v>759</v>
      </c>
      <c r="C361" t="s">
        <v>760</v>
      </c>
      <c r="D361">
        <f>LEN(Units_aptitudes[[#This Row],[aptitude_name]])</f>
        <v>13</v>
      </c>
    </row>
    <row r="362" spans="1:4" x14ac:dyDescent="0.25">
      <c r="A362">
        <v>125</v>
      </c>
      <c r="B362" t="s">
        <v>849</v>
      </c>
      <c r="C362" t="s">
        <v>850</v>
      </c>
      <c r="D362">
        <f>LEN(Units_aptitudes[[#This Row],[aptitude_name]])</f>
        <v>13</v>
      </c>
    </row>
    <row r="363" spans="1:4" x14ac:dyDescent="0.25">
      <c r="A363">
        <v>134</v>
      </c>
      <c r="B363" t="s">
        <v>867</v>
      </c>
      <c r="C363" t="s">
        <v>868</v>
      </c>
      <c r="D363">
        <f>LEN(Units_aptitudes[[#This Row],[aptitude_name]])</f>
        <v>13</v>
      </c>
    </row>
    <row r="364" spans="1:4" x14ac:dyDescent="0.25">
      <c r="A364">
        <v>166</v>
      </c>
      <c r="B364" t="s">
        <v>931</v>
      </c>
      <c r="C364" t="s">
        <v>932</v>
      </c>
      <c r="D364">
        <f>LEN(Units_aptitudes[[#This Row],[aptitude_name]])</f>
        <v>13</v>
      </c>
    </row>
    <row r="365" spans="1:4" x14ac:dyDescent="0.25">
      <c r="A365">
        <v>177</v>
      </c>
      <c r="B365" t="s">
        <v>953</v>
      </c>
      <c r="C365" t="s">
        <v>954</v>
      </c>
      <c r="D365">
        <f>LEN(Units_aptitudes[[#This Row],[aptitude_name]])</f>
        <v>13</v>
      </c>
    </row>
    <row r="366" spans="1:4" x14ac:dyDescent="0.25">
      <c r="A366">
        <v>187</v>
      </c>
      <c r="B366" t="s">
        <v>973</v>
      </c>
      <c r="C366" t="s">
        <v>974</v>
      </c>
      <c r="D366">
        <f>LEN(Units_aptitudes[[#This Row],[aptitude_name]])</f>
        <v>13</v>
      </c>
    </row>
    <row r="367" spans="1:4" x14ac:dyDescent="0.25">
      <c r="A367">
        <v>191</v>
      </c>
      <c r="B367" t="s">
        <v>979</v>
      </c>
      <c r="C367" t="s">
        <v>980</v>
      </c>
      <c r="D367">
        <f>LEN(Units_aptitudes[[#This Row],[aptitude_name]])</f>
        <v>13</v>
      </c>
    </row>
    <row r="368" spans="1:4" x14ac:dyDescent="0.25">
      <c r="A368">
        <v>202</v>
      </c>
      <c r="B368" t="s">
        <v>999</v>
      </c>
      <c r="C368" t="s">
        <v>1000</v>
      </c>
      <c r="D368">
        <f>LEN(Units_aptitudes[[#This Row],[aptitude_name]])</f>
        <v>13</v>
      </c>
    </row>
    <row r="369" spans="1:4" x14ac:dyDescent="0.25">
      <c r="A369">
        <v>203</v>
      </c>
      <c r="B369" t="s">
        <v>1001</v>
      </c>
      <c r="C369" t="s">
        <v>1002</v>
      </c>
      <c r="D369">
        <f>LEN(Units_aptitudes[[#This Row],[aptitude_name]])</f>
        <v>13</v>
      </c>
    </row>
    <row r="370" spans="1:4" x14ac:dyDescent="0.25">
      <c r="A370">
        <v>244</v>
      </c>
      <c r="B370" t="s">
        <v>1081</v>
      </c>
      <c r="C370" t="s">
        <v>1082</v>
      </c>
      <c r="D370">
        <f>LEN(Units_aptitudes[[#This Row],[aptitude_name]])</f>
        <v>13</v>
      </c>
    </row>
    <row r="371" spans="1:4" x14ac:dyDescent="0.25">
      <c r="A371">
        <v>254</v>
      </c>
      <c r="B371" t="s">
        <v>1081</v>
      </c>
      <c r="C371" t="s">
        <v>1082</v>
      </c>
      <c r="D371">
        <f>LEN(Units_aptitudes[[#This Row],[aptitude_name]])</f>
        <v>13</v>
      </c>
    </row>
    <row r="372" spans="1:4" x14ac:dyDescent="0.25">
      <c r="A372">
        <v>262</v>
      </c>
      <c r="B372" t="s">
        <v>1114</v>
      </c>
      <c r="C372" t="s">
        <v>1115</v>
      </c>
      <c r="D372">
        <f>LEN(Units_aptitudes[[#This Row],[aptitude_name]])</f>
        <v>13</v>
      </c>
    </row>
    <row r="373" spans="1:4" x14ac:dyDescent="0.25">
      <c r="A373">
        <v>327</v>
      </c>
      <c r="B373" t="s">
        <v>1239</v>
      </c>
      <c r="C373" t="s">
        <v>1240</v>
      </c>
      <c r="D373">
        <f>LEN(Units_aptitudes[[#This Row],[aptitude_name]])</f>
        <v>13</v>
      </c>
    </row>
    <row r="374" spans="1:4" x14ac:dyDescent="0.25">
      <c r="A374">
        <v>333</v>
      </c>
      <c r="B374" t="s">
        <v>1249</v>
      </c>
      <c r="C374" t="s">
        <v>1250</v>
      </c>
      <c r="D374">
        <f>LEN(Units_aptitudes[[#This Row],[aptitude_name]])</f>
        <v>13</v>
      </c>
    </row>
    <row r="375" spans="1:4" x14ac:dyDescent="0.25">
      <c r="A375">
        <v>391</v>
      </c>
      <c r="B375" t="s">
        <v>1364</v>
      </c>
      <c r="C375" t="s">
        <v>1365</v>
      </c>
      <c r="D375">
        <f>LEN(Units_aptitudes[[#This Row],[aptitude_name]])</f>
        <v>13</v>
      </c>
    </row>
    <row r="376" spans="1:4" x14ac:dyDescent="0.25">
      <c r="A376">
        <v>410</v>
      </c>
      <c r="B376" t="s">
        <v>1400</v>
      </c>
      <c r="C376" t="s">
        <v>1401</v>
      </c>
      <c r="D376">
        <f>LEN(Units_aptitudes[[#This Row],[aptitude_name]])</f>
        <v>13</v>
      </c>
    </row>
    <row r="377" spans="1:4" x14ac:dyDescent="0.25">
      <c r="A377">
        <v>419</v>
      </c>
      <c r="B377" t="s">
        <v>1417</v>
      </c>
      <c r="C377" t="s">
        <v>1418</v>
      </c>
      <c r="D377">
        <f>LEN(Units_aptitudes[[#This Row],[aptitude_name]])</f>
        <v>13</v>
      </c>
    </row>
    <row r="378" spans="1:4" x14ac:dyDescent="0.25">
      <c r="A378">
        <v>421</v>
      </c>
      <c r="B378" t="s">
        <v>1421</v>
      </c>
      <c r="C378" t="s">
        <v>1422</v>
      </c>
      <c r="D378">
        <f>LEN(Units_aptitudes[[#This Row],[aptitude_name]])</f>
        <v>13</v>
      </c>
    </row>
    <row r="379" spans="1:4" x14ac:dyDescent="0.25">
      <c r="A379">
        <v>428</v>
      </c>
      <c r="B379" t="s">
        <v>1435</v>
      </c>
      <c r="C379" t="s">
        <v>1436</v>
      </c>
      <c r="D379">
        <f>LEN(Units_aptitudes[[#This Row],[aptitude_name]])</f>
        <v>13</v>
      </c>
    </row>
    <row r="380" spans="1:4" x14ac:dyDescent="0.25">
      <c r="A380">
        <v>443</v>
      </c>
      <c r="B380" t="s">
        <v>1465</v>
      </c>
      <c r="C380" t="s">
        <v>1466</v>
      </c>
      <c r="D380">
        <f>LEN(Units_aptitudes[[#This Row],[aptitude_name]])</f>
        <v>13</v>
      </c>
    </row>
    <row r="381" spans="1:4" x14ac:dyDescent="0.25">
      <c r="A381">
        <v>451</v>
      </c>
      <c r="B381" t="s">
        <v>1480</v>
      </c>
      <c r="C381" t="s">
        <v>1481</v>
      </c>
      <c r="D381">
        <f>LEN(Units_aptitudes[[#This Row],[aptitude_name]])</f>
        <v>13</v>
      </c>
    </row>
    <row r="382" spans="1:4" x14ac:dyDescent="0.25">
      <c r="A382">
        <v>463</v>
      </c>
      <c r="B382" t="s">
        <v>1503</v>
      </c>
      <c r="C382" t="s">
        <v>1504</v>
      </c>
      <c r="D382">
        <f>LEN(Units_aptitudes[[#This Row],[aptitude_name]])</f>
        <v>13</v>
      </c>
    </row>
    <row r="383" spans="1:4" x14ac:dyDescent="0.25">
      <c r="A383">
        <v>467</v>
      </c>
      <c r="B383" t="s">
        <v>1511</v>
      </c>
      <c r="C383" t="s">
        <v>1512</v>
      </c>
      <c r="D383">
        <f>LEN(Units_aptitudes[[#This Row],[aptitude_name]])</f>
        <v>13</v>
      </c>
    </row>
    <row r="384" spans="1:4" x14ac:dyDescent="0.25">
      <c r="A384">
        <v>488</v>
      </c>
      <c r="B384" t="s">
        <v>1548</v>
      </c>
      <c r="C384" t="s">
        <v>1549</v>
      </c>
      <c r="D384">
        <f>LEN(Units_aptitudes[[#This Row],[aptitude_name]])</f>
        <v>13</v>
      </c>
    </row>
    <row r="385" spans="1:4" x14ac:dyDescent="0.25">
      <c r="A385">
        <v>29</v>
      </c>
      <c r="B385" t="s">
        <v>660</v>
      </c>
      <c r="C385" t="s">
        <v>661</v>
      </c>
      <c r="D385">
        <f>LEN(Units_aptitudes[[#This Row],[aptitude_name]])</f>
        <v>12</v>
      </c>
    </row>
    <row r="386" spans="1:4" x14ac:dyDescent="0.25">
      <c r="A386">
        <v>38</v>
      </c>
      <c r="B386" t="s">
        <v>678</v>
      </c>
      <c r="C386" t="s">
        <v>679</v>
      </c>
      <c r="D386">
        <f>LEN(Units_aptitudes[[#This Row],[aptitude_name]])</f>
        <v>12</v>
      </c>
    </row>
    <row r="387" spans="1:4" x14ac:dyDescent="0.25">
      <c r="A387">
        <v>50</v>
      </c>
      <c r="B387" t="s">
        <v>701</v>
      </c>
      <c r="C387" t="s">
        <v>702</v>
      </c>
      <c r="D387">
        <f>LEN(Units_aptitudes[[#This Row],[aptitude_name]])</f>
        <v>12</v>
      </c>
    </row>
    <row r="388" spans="1:4" x14ac:dyDescent="0.25">
      <c r="A388">
        <v>56</v>
      </c>
      <c r="B388" t="s">
        <v>713</v>
      </c>
      <c r="C388" t="s">
        <v>714</v>
      </c>
      <c r="D388">
        <f>LEN(Units_aptitudes[[#This Row],[aptitude_name]])</f>
        <v>12</v>
      </c>
    </row>
    <row r="389" spans="1:4" x14ac:dyDescent="0.25">
      <c r="A389">
        <v>60</v>
      </c>
      <c r="B389" t="s">
        <v>721</v>
      </c>
      <c r="C389" t="s">
        <v>722</v>
      </c>
      <c r="D389">
        <f>LEN(Units_aptitudes[[#This Row],[aptitude_name]])</f>
        <v>12</v>
      </c>
    </row>
    <row r="390" spans="1:4" x14ac:dyDescent="0.25">
      <c r="A390">
        <v>84</v>
      </c>
      <c r="B390" t="s">
        <v>769</v>
      </c>
      <c r="C390" t="s">
        <v>770</v>
      </c>
      <c r="D390">
        <f>LEN(Units_aptitudes[[#This Row],[aptitude_name]])</f>
        <v>12</v>
      </c>
    </row>
    <row r="391" spans="1:4" x14ac:dyDescent="0.25">
      <c r="A391">
        <v>90</v>
      </c>
      <c r="B391" t="s">
        <v>781</v>
      </c>
      <c r="C391" t="s">
        <v>677</v>
      </c>
      <c r="D391">
        <f>LEN(Units_aptitudes[[#This Row],[aptitude_name]])</f>
        <v>12</v>
      </c>
    </row>
    <row r="392" spans="1:4" x14ac:dyDescent="0.25">
      <c r="A392">
        <v>103</v>
      </c>
      <c r="B392" t="s">
        <v>806</v>
      </c>
      <c r="C392" t="s">
        <v>807</v>
      </c>
      <c r="D392">
        <f>LEN(Units_aptitudes[[#This Row],[aptitude_name]])</f>
        <v>12</v>
      </c>
    </row>
    <row r="393" spans="1:4" x14ac:dyDescent="0.25">
      <c r="A393">
        <v>107</v>
      </c>
      <c r="B393" t="s">
        <v>814</v>
      </c>
      <c r="C393" t="s">
        <v>815</v>
      </c>
      <c r="D393">
        <f>LEN(Units_aptitudes[[#This Row],[aptitude_name]])</f>
        <v>12</v>
      </c>
    </row>
    <row r="394" spans="1:4" x14ac:dyDescent="0.25">
      <c r="A394">
        <v>119</v>
      </c>
      <c r="B394" t="s">
        <v>837</v>
      </c>
      <c r="C394" t="s">
        <v>838</v>
      </c>
      <c r="D394">
        <f>LEN(Units_aptitudes[[#This Row],[aptitude_name]])</f>
        <v>12</v>
      </c>
    </row>
    <row r="395" spans="1:4" x14ac:dyDescent="0.25">
      <c r="A395">
        <v>127</v>
      </c>
      <c r="B395" t="s">
        <v>853</v>
      </c>
      <c r="C395" t="s">
        <v>854</v>
      </c>
      <c r="D395">
        <f>LEN(Units_aptitudes[[#This Row],[aptitude_name]])</f>
        <v>12</v>
      </c>
    </row>
    <row r="396" spans="1:4" x14ac:dyDescent="0.25">
      <c r="A396">
        <v>136</v>
      </c>
      <c r="B396" t="s">
        <v>871</v>
      </c>
      <c r="C396" t="s">
        <v>872</v>
      </c>
      <c r="D396">
        <f>LEN(Units_aptitudes[[#This Row],[aptitude_name]])</f>
        <v>12</v>
      </c>
    </row>
    <row r="397" spans="1:4" x14ac:dyDescent="0.25">
      <c r="A397">
        <v>211</v>
      </c>
      <c r="B397" t="s">
        <v>1016</v>
      </c>
      <c r="C397" t="s">
        <v>1017</v>
      </c>
      <c r="D397">
        <f>LEN(Units_aptitudes[[#This Row],[aptitude_name]])</f>
        <v>12</v>
      </c>
    </row>
    <row r="398" spans="1:4" x14ac:dyDescent="0.25">
      <c r="A398">
        <v>273</v>
      </c>
      <c r="B398" t="s">
        <v>1134</v>
      </c>
      <c r="C398" t="s">
        <v>1135</v>
      </c>
      <c r="D398">
        <f>LEN(Units_aptitudes[[#This Row],[aptitude_name]])</f>
        <v>12</v>
      </c>
    </row>
    <row r="399" spans="1:4" x14ac:dyDescent="0.25">
      <c r="A399">
        <v>275</v>
      </c>
      <c r="B399" t="s">
        <v>1138</v>
      </c>
      <c r="C399" t="s">
        <v>1139</v>
      </c>
      <c r="D399">
        <f>LEN(Units_aptitudes[[#This Row],[aptitude_name]])</f>
        <v>12</v>
      </c>
    </row>
    <row r="400" spans="1:4" x14ac:dyDescent="0.25">
      <c r="A400">
        <v>294</v>
      </c>
      <c r="B400" t="s">
        <v>1174</v>
      </c>
      <c r="C400" t="s">
        <v>1175</v>
      </c>
      <c r="D400">
        <f>LEN(Units_aptitudes[[#This Row],[aptitude_name]])</f>
        <v>12</v>
      </c>
    </row>
    <row r="401" spans="1:4" x14ac:dyDescent="0.25">
      <c r="A401">
        <v>301</v>
      </c>
      <c r="B401" t="s">
        <v>1187</v>
      </c>
      <c r="C401" t="s">
        <v>1188</v>
      </c>
      <c r="D401">
        <f>LEN(Units_aptitudes[[#This Row],[aptitude_name]])</f>
        <v>12</v>
      </c>
    </row>
    <row r="402" spans="1:4" x14ac:dyDescent="0.25">
      <c r="A402">
        <v>318</v>
      </c>
      <c r="B402" t="s">
        <v>1221</v>
      </c>
      <c r="C402" t="s">
        <v>1222</v>
      </c>
      <c r="D402">
        <f>LEN(Units_aptitudes[[#This Row],[aptitude_name]])</f>
        <v>12</v>
      </c>
    </row>
    <row r="403" spans="1:4" x14ac:dyDescent="0.25">
      <c r="A403">
        <v>345</v>
      </c>
      <c r="B403" t="s">
        <v>1273</v>
      </c>
      <c r="C403" t="s">
        <v>1274</v>
      </c>
      <c r="D403">
        <f>LEN(Units_aptitudes[[#This Row],[aptitude_name]])</f>
        <v>12</v>
      </c>
    </row>
    <row r="404" spans="1:4" x14ac:dyDescent="0.25">
      <c r="A404">
        <v>362</v>
      </c>
      <c r="B404" t="s">
        <v>1306</v>
      </c>
      <c r="C404" t="s">
        <v>1307</v>
      </c>
      <c r="D404">
        <f>LEN(Units_aptitudes[[#This Row],[aptitude_name]])</f>
        <v>12</v>
      </c>
    </row>
    <row r="405" spans="1:4" x14ac:dyDescent="0.25">
      <c r="A405">
        <v>388</v>
      </c>
      <c r="B405" t="s">
        <v>1358</v>
      </c>
      <c r="C405" t="s">
        <v>1359</v>
      </c>
      <c r="D405">
        <f>LEN(Units_aptitudes[[#This Row],[aptitude_name]])</f>
        <v>12</v>
      </c>
    </row>
    <row r="406" spans="1:4" x14ac:dyDescent="0.25">
      <c r="A406">
        <v>399</v>
      </c>
      <c r="B406" t="s">
        <v>1380</v>
      </c>
      <c r="C406" t="s">
        <v>842</v>
      </c>
      <c r="D406">
        <f>LEN(Units_aptitudes[[#This Row],[aptitude_name]])</f>
        <v>12</v>
      </c>
    </row>
    <row r="407" spans="1:4" x14ac:dyDescent="0.25">
      <c r="A407">
        <v>432</v>
      </c>
      <c r="B407" t="s">
        <v>1443</v>
      </c>
      <c r="C407" t="s">
        <v>1444</v>
      </c>
      <c r="D407">
        <f>LEN(Units_aptitudes[[#This Row],[aptitude_name]])</f>
        <v>12</v>
      </c>
    </row>
    <row r="408" spans="1:4" x14ac:dyDescent="0.25">
      <c r="A408">
        <v>439</v>
      </c>
      <c r="B408" t="s">
        <v>1457</v>
      </c>
      <c r="C408" t="s">
        <v>1458</v>
      </c>
      <c r="D408">
        <f>LEN(Units_aptitudes[[#This Row],[aptitude_name]])</f>
        <v>12</v>
      </c>
    </row>
    <row r="409" spans="1:4" x14ac:dyDescent="0.25">
      <c r="A409">
        <v>442</v>
      </c>
      <c r="B409" t="s">
        <v>1463</v>
      </c>
      <c r="C409" t="s">
        <v>1464</v>
      </c>
      <c r="D409">
        <f>LEN(Units_aptitudes[[#This Row],[aptitude_name]])</f>
        <v>12</v>
      </c>
    </row>
    <row r="410" spans="1:4" x14ac:dyDescent="0.25">
      <c r="A410">
        <v>446</v>
      </c>
      <c r="B410" t="s">
        <v>1470</v>
      </c>
      <c r="C410" t="s">
        <v>1471</v>
      </c>
      <c r="D410">
        <f>LEN(Units_aptitudes[[#This Row],[aptitude_name]])</f>
        <v>12</v>
      </c>
    </row>
    <row r="411" spans="1:4" x14ac:dyDescent="0.25">
      <c r="A411">
        <v>457</v>
      </c>
      <c r="B411" t="s">
        <v>713</v>
      </c>
      <c r="C411" t="s">
        <v>1492</v>
      </c>
      <c r="D411">
        <f>LEN(Units_aptitudes[[#This Row],[aptitude_name]])</f>
        <v>12</v>
      </c>
    </row>
    <row r="412" spans="1:4" x14ac:dyDescent="0.25">
      <c r="A412">
        <v>492</v>
      </c>
      <c r="B412" t="s">
        <v>1556</v>
      </c>
      <c r="C412" t="s">
        <v>1557</v>
      </c>
      <c r="D412">
        <f>LEN(Units_aptitudes[[#This Row],[aptitude_name]])</f>
        <v>12</v>
      </c>
    </row>
    <row r="413" spans="1:4" x14ac:dyDescent="0.25">
      <c r="A413">
        <v>49</v>
      </c>
      <c r="B413" t="s">
        <v>699</v>
      </c>
      <c r="C413" t="s">
        <v>700</v>
      </c>
      <c r="D413">
        <f>LEN(Units_aptitudes[[#This Row],[aptitude_name]])</f>
        <v>11</v>
      </c>
    </row>
    <row r="414" spans="1:4" x14ac:dyDescent="0.25">
      <c r="A414">
        <v>51</v>
      </c>
      <c r="B414" t="s">
        <v>703</v>
      </c>
      <c r="C414" t="s">
        <v>704</v>
      </c>
      <c r="D414">
        <f>LEN(Units_aptitudes[[#This Row],[aptitude_name]])</f>
        <v>11</v>
      </c>
    </row>
    <row r="415" spans="1:4" x14ac:dyDescent="0.25">
      <c r="A415">
        <v>52</v>
      </c>
      <c r="B415" t="s">
        <v>705</v>
      </c>
      <c r="C415" t="s">
        <v>706</v>
      </c>
      <c r="D415">
        <f>LEN(Units_aptitudes[[#This Row],[aptitude_name]])</f>
        <v>11</v>
      </c>
    </row>
    <row r="416" spans="1:4" x14ac:dyDescent="0.25">
      <c r="A416">
        <v>53</v>
      </c>
      <c r="B416" t="s">
        <v>707</v>
      </c>
      <c r="C416" t="s">
        <v>708</v>
      </c>
      <c r="D416">
        <f>LEN(Units_aptitudes[[#This Row],[aptitude_name]])</f>
        <v>11</v>
      </c>
    </row>
    <row r="417" spans="1:4" x14ac:dyDescent="0.25">
      <c r="A417">
        <v>77</v>
      </c>
      <c r="B417" t="s">
        <v>755</v>
      </c>
      <c r="C417" t="s">
        <v>756</v>
      </c>
      <c r="D417">
        <f>LEN(Units_aptitudes[[#This Row],[aptitude_name]])</f>
        <v>11</v>
      </c>
    </row>
    <row r="418" spans="1:4" x14ac:dyDescent="0.25">
      <c r="A418">
        <v>95</v>
      </c>
      <c r="B418" t="s">
        <v>790</v>
      </c>
      <c r="C418" t="s">
        <v>791</v>
      </c>
      <c r="D418">
        <f>LEN(Units_aptitudes[[#This Row],[aptitude_name]])</f>
        <v>11</v>
      </c>
    </row>
    <row r="419" spans="1:4" x14ac:dyDescent="0.25">
      <c r="A419">
        <v>106</v>
      </c>
      <c r="B419" t="s">
        <v>812</v>
      </c>
      <c r="C419" t="s">
        <v>813</v>
      </c>
      <c r="D419">
        <f>LEN(Units_aptitudes[[#This Row],[aptitude_name]])</f>
        <v>11</v>
      </c>
    </row>
    <row r="420" spans="1:4" x14ac:dyDescent="0.25">
      <c r="A420">
        <v>114</v>
      </c>
      <c r="B420" t="s">
        <v>827</v>
      </c>
      <c r="C420" t="s">
        <v>828</v>
      </c>
      <c r="D420">
        <f>LEN(Units_aptitudes[[#This Row],[aptitude_name]])</f>
        <v>11</v>
      </c>
    </row>
    <row r="421" spans="1:4" x14ac:dyDescent="0.25">
      <c r="A421">
        <v>123</v>
      </c>
      <c r="B421" t="s">
        <v>845</v>
      </c>
      <c r="C421" t="s">
        <v>846</v>
      </c>
      <c r="D421">
        <f>LEN(Units_aptitudes[[#This Row],[aptitude_name]])</f>
        <v>11</v>
      </c>
    </row>
    <row r="422" spans="1:4" x14ac:dyDescent="0.25">
      <c r="A422">
        <v>128</v>
      </c>
      <c r="B422" t="s">
        <v>855</v>
      </c>
      <c r="C422" t="s">
        <v>856</v>
      </c>
      <c r="D422">
        <f>LEN(Units_aptitudes[[#This Row],[aptitude_name]])</f>
        <v>11</v>
      </c>
    </row>
    <row r="423" spans="1:4" x14ac:dyDescent="0.25">
      <c r="A423">
        <v>226</v>
      </c>
      <c r="B423" t="s">
        <v>1046</v>
      </c>
      <c r="C423" t="s">
        <v>1047</v>
      </c>
      <c r="D423">
        <f>LEN(Units_aptitudes[[#This Row],[aptitude_name]])</f>
        <v>11</v>
      </c>
    </row>
    <row r="424" spans="1:4" x14ac:dyDescent="0.25">
      <c r="A424">
        <v>253</v>
      </c>
      <c r="B424" t="s">
        <v>1099</v>
      </c>
      <c r="C424" t="s">
        <v>1100</v>
      </c>
      <c r="D424">
        <f>LEN(Units_aptitudes[[#This Row],[aptitude_name]])</f>
        <v>11</v>
      </c>
    </row>
    <row r="425" spans="1:4" x14ac:dyDescent="0.25">
      <c r="A425">
        <v>261</v>
      </c>
      <c r="B425" t="s">
        <v>457</v>
      </c>
      <c r="C425" t="s">
        <v>1113</v>
      </c>
      <c r="D425">
        <f>LEN(Units_aptitudes[[#This Row],[aptitude_name]])</f>
        <v>11</v>
      </c>
    </row>
    <row r="426" spans="1:4" x14ac:dyDescent="0.25">
      <c r="A426">
        <v>264</v>
      </c>
      <c r="B426" t="s">
        <v>1118</v>
      </c>
      <c r="C426" t="s">
        <v>1119</v>
      </c>
      <c r="D426">
        <f>LEN(Units_aptitudes[[#This Row],[aptitude_name]])</f>
        <v>11</v>
      </c>
    </row>
    <row r="427" spans="1:4" x14ac:dyDescent="0.25">
      <c r="A427">
        <v>278</v>
      </c>
      <c r="B427" t="s">
        <v>1144</v>
      </c>
      <c r="C427" t="s">
        <v>1145</v>
      </c>
      <c r="D427">
        <f>LEN(Units_aptitudes[[#This Row],[aptitude_name]])</f>
        <v>11</v>
      </c>
    </row>
    <row r="428" spans="1:4" x14ac:dyDescent="0.25">
      <c r="A428">
        <v>285</v>
      </c>
      <c r="B428" t="s">
        <v>1157</v>
      </c>
      <c r="C428" t="s">
        <v>1100</v>
      </c>
      <c r="D428">
        <f>LEN(Units_aptitudes[[#This Row],[aptitude_name]])</f>
        <v>11</v>
      </c>
    </row>
    <row r="429" spans="1:4" x14ac:dyDescent="0.25">
      <c r="A429">
        <v>286</v>
      </c>
      <c r="B429" t="s">
        <v>1158</v>
      </c>
      <c r="C429" t="s">
        <v>1159</v>
      </c>
      <c r="D429">
        <f>LEN(Units_aptitudes[[#This Row],[aptitude_name]])</f>
        <v>11</v>
      </c>
    </row>
    <row r="430" spans="1:4" x14ac:dyDescent="0.25">
      <c r="A430">
        <v>296</v>
      </c>
      <c r="B430" t="s">
        <v>1178</v>
      </c>
      <c r="C430" t="s">
        <v>984</v>
      </c>
      <c r="D430">
        <f>LEN(Units_aptitudes[[#This Row],[aptitude_name]])</f>
        <v>11</v>
      </c>
    </row>
    <row r="431" spans="1:4" x14ac:dyDescent="0.25">
      <c r="A431">
        <v>325</v>
      </c>
      <c r="B431" t="s">
        <v>1235</v>
      </c>
      <c r="C431" t="s">
        <v>1236</v>
      </c>
      <c r="D431">
        <f>LEN(Units_aptitudes[[#This Row],[aptitude_name]])</f>
        <v>11</v>
      </c>
    </row>
    <row r="432" spans="1:4" x14ac:dyDescent="0.25">
      <c r="A432">
        <v>330</v>
      </c>
      <c r="B432" t="s">
        <v>1243</v>
      </c>
      <c r="C432" t="s">
        <v>1244</v>
      </c>
      <c r="D432">
        <f>LEN(Units_aptitudes[[#This Row],[aptitude_name]])</f>
        <v>11</v>
      </c>
    </row>
    <row r="433" spans="1:4" x14ac:dyDescent="0.25">
      <c r="A433">
        <v>342</v>
      </c>
      <c r="B433" t="s">
        <v>1267</v>
      </c>
      <c r="C433" t="s">
        <v>1268</v>
      </c>
      <c r="D433">
        <f>LEN(Units_aptitudes[[#This Row],[aptitude_name]])</f>
        <v>11</v>
      </c>
    </row>
    <row r="434" spans="1:4" x14ac:dyDescent="0.25">
      <c r="A434">
        <v>380</v>
      </c>
      <c r="B434" t="s">
        <v>1342</v>
      </c>
      <c r="C434" t="s">
        <v>1343</v>
      </c>
      <c r="D434">
        <f>LEN(Units_aptitudes[[#This Row],[aptitude_name]])</f>
        <v>11</v>
      </c>
    </row>
    <row r="435" spans="1:4" x14ac:dyDescent="0.25">
      <c r="A435">
        <v>381</v>
      </c>
      <c r="B435" t="s">
        <v>1344</v>
      </c>
      <c r="C435" t="s">
        <v>1345</v>
      </c>
      <c r="D435">
        <f>LEN(Units_aptitudes[[#This Row],[aptitude_name]])</f>
        <v>11</v>
      </c>
    </row>
    <row r="436" spans="1:4" x14ac:dyDescent="0.25">
      <c r="A436">
        <v>385</v>
      </c>
      <c r="B436" t="s">
        <v>1352</v>
      </c>
      <c r="C436" t="s">
        <v>1353</v>
      </c>
      <c r="D436">
        <f>LEN(Units_aptitudes[[#This Row],[aptitude_name]])</f>
        <v>11</v>
      </c>
    </row>
    <row r="437" spans="1:4" x14ac:dyDescent="0.25">
      <c r="A437">
        <v>386</v>
      </c>
      <c r="B437" t="s">
        <v>1354</v>
      </c>
      <c r="C437" t="s">
        <v>1355</v>
      </c>
      <c r="D437">
        <f>LEN(Units_aptitudes[[#This Row],[aptitude_name]])</f>
        <v>11</v>
      </c>
    </row>
    <row r="438" spans="1:4" x14ac:dyDescent="0.25">
      <c r="A438">
        <v>392</v>
      </c>
      <c r="B438" t="s">
        <v>1366</v>
      </c>
      <c r="C438" t="s">
        <v>1367</v>
      </c>
      <c r="D438">
        <f>LEN(Units_aptitudes[[#This Row],[aptitude_name]])</f>
        <v>11</v>
      </c>
    </row>
    <row r="439" spans="1:4" x14ac:dyDescent="0.25">
      <c r="A439">
        <v>411</v>
      </c>
      <c r="B439" t="s">
        <v>1402</v>
      </c>
      <c r="C439" t="s">
        <v>1403</v>
      </c>
      <c r="D439">
        <f>LEN(Units_aptitudes[[#This Row],[aptitude_name]])</f>
        <v>11</v>
      </c>
    </row>
    <row r="440" spans="1:4" x14ac:dyDescent="0.25">
      <c r="A440">
        <v>450</v>
      </c>
      <c r="B440" t="s">
        <v>1478</v>
      </c>
      <c r="C440" t="s">
        <v>1479</v>
      </c>
      <c r="D440">
        <f>LEN(Units_aptitudes[[#This Row],[aptitude_name]])</f>
        <v>11</v>
      </c>
    </row>
    <row r="441" spans="1:4" x14ac:dyDescent="0.25">
      <c r="A441">
        <v>454</v>
      </c>
      <c r="B441" t="s">
        <v>1486</v>
      </c>
      <c r="C441" t="s">
        <v>1487</v>
      </c>
      <c r="D441">
        <f>LEN(Units_aptitudes[[#This Row],[aptitude_name]])</f>
        <v>11</v>
      </c>
    </row>
    <row r="442" spans="1:4" x14ac:dyDescent="0.25">
      <c r="A442">
        <v>459</v>
      </c>
      <c r="B442" t="s">
        <v>1495</v>
      </c>
      <c r="C442" t="s">
        <v>1496</v>
      </c>
      <c r="D442">
        <f>LEN(Units_aptitudes[[#This Row],[aptitude_name]])</f>
        <v>11</v>
      </c>
    </row>
    <row r="443" spans="1:4" x14ac:dyDescent="0.25">
      <c r="A443">
        <v>487</v>
      </c>
      <c r="B443" t="s">
        <v>1547</v>
      </c>
      <c r="C443" t="s">
        <v>645</v>
      </c>
      <c r="D443">
        <f>LEN(Units_aptitudes[[#This Row],[aptitude_name]])</f>
        <v>11</v>
      </c>
    </row>
    <row r="444" spans="1:4" x14ac:dyDescent="0.25">
      <c r="A444">
        <v>497</v>
      </c>
      <c r="B444" t="s">
        <v>1566</v>
      </c>
      <c r="C444" t="s">
        <v>1567</v>
      </c>
      <c r="D444">
        <f>LEN(Units_aptitudes[[#This Row],[aptitude_name]])</f>
        <v>11</v>
      </c>
    </row>
    <row r="445" spans="1:4" x14ac:dyDescent="0.25">
      <c r="A445">
        <v>15</v>
      </c>
      <c r="B445" t="s">
        <v>632</v>
      </c>
      <c r="C445" t="s">
        <v>633</v>
      </c>
      <c r="D445">
        <f>LEN(Units_aptitudes[[#This Row],[aptitude_name]])</f>
        <v>10</v>
      </c>
    </row>
    <row r="446" spans="1:4" x14ac:dyDescent="0.25">
      <c r="A446">
        <v>48</v>
      </c>
      <c r="B446" t="s">
        <v>194</v>
      </c>
      <c r="C446" t="s">
        <v>698</v>
      </c>
      <c r="D446">
        <f>LEN(Units_aptitudes[[#This Row],[aptitude_name]])</f>
        <v>10</v>
      </c>
    </row>
    <row r="447" spans="1:4" x14ac:dyDescent="0.25">
      <c r="A447">
        <v>70</v>
      </c>
      <c r="B447" t="s">
        <v>741</v>
      </c>
      <c r="C447" t="s">
        <v>742</v>
      </c>
      <c r="D447">
        <f>LEN(Units_aptitudes[[#This Row],[aptitude_name]])</f>
        <v>10</v>
      </c>
    </row>
    <row r="448" spans="1:4" x14ac:dyDescent="0.25">
      <c r="A448">
        <v>78</v>
      </c>
      <c r="B448" t="s">
        <v>757</v>
      </c>
      <c r="C448" t="s">
        <v>758</v>
      </c>
      <c r="D448">
        <f>LEN(Units_aptitudes[[#This Row],[aptitude_name]])</f>
        <v>10</v>
      </c>
    </row>
    <row r="449" spans="1:4" x14ac:dyDescent="0.25">
      <c r="A449">
        <v>110</v>
      </c>
      <c r="B449" t="s">
        <v>820</v>
      </c>
      <c r="C449" t="s">
        <v>821</v>
      </c>
      <c r="D449">
        <f>LEN(Units_aptitudes[[#This Row],[aptitude_name]])</f>
        <v>10</v>
      </c>
    </row>
    <row r="450" spans="1:4" x14ac:dyDescent="0.25">
      <c r="A450">
        <v>132</v>
      </c>
      <c r="B450" t="s">
        <v>863</v>
      </c>
      <c r="C450" t="s">
        <v>864</v>
      </c>
      <c r="D450">
        <f>LEN(Units_aptitudes[[#This Row],[aptitude_name]])</f>
        <v>10</v>
      </c>
    </row>
    <row r="451" spans="1:4" x14ac:dyDescent="0.25">
      <c r="A451">
        <v>159</v>
      </c>
      <c r="B451" t="s">
        <v>917</v>
      </c>
      <c r="C451" t="s">
        <v>918</v>
      </c>
      <c r="D451">
        <f>LEN(Units_aptitudes[[#This Row],[aptitude_name]])</f>
        <v>10</v>
      </c>
    </row>
    <row r="452" spans="1:4" x14ac:dyDescent="0.25">
      <c r="A452">
        <v>192</v>
      </c>
      <c r="B452" t="s">
        <v>981</v>
      </c>
      <c r="C452" t="s">
        <v>982</v>
      </c>
      <c r="D452">
        <f>LEN(Units_aptitudes[[#This Row],[aptitude_name]])</f>
        <v>10</v>
      </c>
    </row>
    <row r="453" spans="1:4" x14ac:dyDescent="0.25">
      <c r="A453">
        <v>197</v>
      </c>
      <c r="B453" t="s">
        <v>989</v>
      </c>
      <c r="C453" t="s">
        <v>990</v>
      </c>
      <c r="D453">
        <f>LEN(Units_aptitudes[[#This Row],[aptitude_name]])</f>
        <v>10</v>
      </c>
    </row>
    <row r="454" spans="1:4" x14ac:dyDescent="0.25">
      <c r="A454">
        <v>201</v>
      </c>
      <c r="B454" t="s">
        <v>997</v>
      </c>
      <c r="C454" t="s">
        <v>998</v>
      </c>
      <c r="D454">
        <f>LEN(Units_aptitudes[[#This Row],[aptitude_name]])</f>
        <v>10</v>
      </c>
    </row>
    <row r="455" spans="1:4" x14ac:dyDescent="0.25">
      <c r="A455">
        <v>213</v>
      </c>
      <c r="B455" t="s">
        <v>1020</v>
      </c>
      <c r="C455" t="s">
        <v>1021</v>
      </c>
      <c r="D455">
        <f>LEN(Units_aptitudes[[#This Row],[aptitude_name]])</f>
        <v>10</v>
      </c>
    </row>
    <row r="456" spans="1:4" x14ac:dyDescent="0.25">
      <c r="A456">
        <v>214</v>
      </c>
      <c r="B456" t="s">
        <v>1022</v>
      </c>
      <c r="C456" t="s">
        <v>1023</v>
      </c>
      <c r="D456">
        <f>LEN(Units_aptitudes[[#This Row],[aptitude_name]])</f>
        <v>10</v>
      </c>
    </row>
    <row r="457" spans="1:4" x14ac:dyDescent="0.25">
      <c r="A457">
        <v>251</v>
      </c>
      <c r="B457" t="s">
        <v>1095</v>
      </c>
      <c r="C457" t="s">
        <v>1096</v>
      </c>
      <c r="D457">
        <f>LEN(Units_aptitudes[[#This Row],[aptitude_name]])</f>
        <v>10</v>
      </c>
    </row>
    <row r="458" spans="1:4" x14ac:dyDescent="0.25">
      <c r="A458">
        <v>323</v>
      </c>
      <c r="B458" t="s">
        <v>1231</v>
      </c>
      <c r="C458" t="s">
        <v>1232</v>
      </c>
      <c r="D458">
        <f>LEN(Units_aptitudes[[#This Row],[aptitude_name]])</f>
        <v>10</v>
      </c>
    </row>
    <row r="459" spans="1:4" x14ac:dyDescent="0.25">
      <c r="A459">
        <v>338</v>
      </c>
      <c r="B459" t="s">
        <v>1259</v>
      </c>
      <c r="C459" t="s">
        <v>1260</v>
      </c>
      <c r="D459">
        <f>LEN(Units_aptitudes[[#This Row],[aptitude_name]])</f>
        <v>10</v>
      </c>
    </row>
    <row r="460" spans="1:4" x14ac:dyDescent="0.25">
      <c r="A460">
        <v>346</v>
      </c>
      <c r="B460" t="s">
        <v>1275</v>
      </c>
      <c r="C460" t="s">
        <v>1276</v>
      </c>
      <c r="D460">
        <f>LEN(Units_aptitudes[[#This Row],[aptitude_name]])</f>
        <v>10</v>
      </c>
    </row>
    <row r="461" spans="1:4" x14ac:dyDescent="0.25">
      <c r="A461">
        <v>372</v>
      </c>
      <c r="B461" t="s">
        <v>1326</v>
      </c>
      <c r="C461" t="s">
        <v>1327</v>
      </c>
      <c r="D461">
        <f>LEN(Units_aptitudes[[#This Row],[aptitude_name]])</f>
        <v>10</v>
      </c>
    </row>
    <row r="462" spans="1:4" x14ac:dyDescent="0.25">
      <c r="A462">
        <v>384</v>
      </c>
      <c r="B462" t="s">
        <v>1350</v>
      </c>
      <c r="C462" t="s">
        <v>1351</v>
      </c>
      <c r="D462">
        <f>LEN(Units_aptitudes[[#This Row],[aptitude_name]])</f>
        <v>10</v>
      </c>
    </row>
    <row r="463" spans="1:4" x14ac:dyDescent="0.25">
      <c r="A463">
        <v>409</v>
      </c>
      <c r="B463" t="s">
        <v>1398</v>
      </c>
      <c r="C463" t="s">
        <v>1399</v>
      </c>
      <c r="D463">
        <f>LEN(Units_aptitudes[[#This Row],[aptitude_name]])</f>
        <v>10</v>
      </c>
    </row>
    <row r="464" spans="1:4" x14ac:dyDescent="0.25">
      <c r="A464">
        <v>437</v>
      </c>
      <c r="B464" t="s">
        <v>1453</v>
      </c>
      <c r="C464" t="s">
        <v>1454</v>
      </c>
      <c r="D464">
        <f>LEN(Units_aptitudes[[#This Row],[aptitude_name]])</f>
        <v>10</v>
      </c>
    </row>
    <row r="465" spans="1:4" x14ac:dyDescent="0.25">
      <c r="A465">
        <v>468</v>
      </c>
      <c r="B465" t="s">
        <v>1513</v>
      </c>
      <c r="C465" t="s">
        <v>1514</v>
      </c>
      <c r="D465">
        <f>LEN(Units_aptitudes[[#This Row],[aptitude_name]])</f>
        <v>10</v>
      </c>
    </row>
    <row r="466" spans="1:4" x14ac:dyDescent="0.25">
      <c r="A466">
        <v>486</v>
      </c>
      <c r="B466" t="s">
        <v>1546</v>
      </c>
      <c r="C466" t="s">
        <v>880</v>
      </c>
      <c r="D466">
        <f>LEN(Units_aptitudes[[#This Row],[aptitude_name]])</f>
        <v>10</v>
      </c>
    </row>
    <row r="467" spans="1:4" x14ac:dyDescent="0.25">
      <c r="A467">
        <v>490</v>
      </c>
      <c r="B467" t="s">
        <v>1552</v>
      </c>
      <c r="C467" t="s">
        <v>1553</v>
      </c>
      <c r="D467">
        <f>LEN(Units_aptitudes[[#This Row],[aptitude_name]])</f>
        <v>10</v>
      </c>
    </row>
    <row r="468" spans="1:4" x14ac:dyDescent="0.25">
      <c r="A468">
        <v>496</v>
      </c>
      <c r="B468" t="s">
        <v>1564</v>
      </c>
      <c r="C468" t="s">
        <v>1565</v>
      </c>
      <c r="D468">
        <f>LEN(Units_aptitudes[[#This Row],[aptitude_name]])</f>
        <v>10</v>
      </c>
    </row>
    <row r="469" spans="1:4" x14ac:dyDescent="0.25">
      <c r="A469">
        <v>43</v>
      </c>
      <c r="B469" t="s">
        <v>688</v>
      </c>
      <c r="C469" t="s">
        <v>689</v>
      </c>
      <c r="D469">
        <f>LEN(Units_aptitudes[[#This Row],[aptitude_name]])</f>
        <v>9</v>
      </c>
    </row>
    <row r="470" spans="1:4" x14ac:dyDescent="0.25">
      <c r="A470">
        <v>82</v>
      </c>
      <c r="B470" t="s">
        <v>765</v>
      </c>
      <c r="C470" t="s">
        <v>766</v>
      </c>
      <c r="D470">
        <f>LEN(Units_aptitudes[[#This Row],[aptitude_name]])</f>
        <v>9</v>
      </c>
    </row>
    <row r="471" spans="1:4" x14ac:dyDescent="0.25">
      <c r="A471">
        <v>86</v>
      </c>
      <c r="B471" t="s">
        <v>773</v>
      </c>
      <c r="C471" t="s">
        <v>774</v>
      </c>
      <c r="D471">
        <f>LEN(Units_aptitudes[[#This Row],[aptitude_name]])</f>
        <v>9</v>
      </c>
    </row>
    <row r="472" spans="1:4" x14ac:dyDescent="0.25">
      <c r="A472">
        <v>89</v>
      </c>
      <c r="B472" t="s">
        <v>779</v>
      </c>
      <c r="C472" t="s">
        <v>780</v>
      </c>
      <c r="D472">
        <f>LEN(Units_aptitudes[[#This Row],[aptitude_name]])</f>
        <v>9</v>
      </c>
    </row>
    <row r="473" spans="1:4" x14ac:dyDescent="0.25">
      <c r="A473">
        <v>98</v>
      </c>
      <c r="B473" t="s">
        <v>796</v>
      </c>
      <c r="C473" t="s">
        <v>797</v>
      </c>
      <c r="D473">
        <f>LEN(Units_aptitudes[[#This Row],[aptitude_name]])</f>
        <v>9</v>
      </c>
    </row>
    <row r="474" spans="1:4" x14ac:dyDescent="0.25">
      <c r="A474">
        <v>307</v>
      </c>
      <c r="B474" t="s">
        <v>1199</v>
      </c>
      <c r="C474" t="s">
        <v>1200</v>
      </c>
      <c r="D474">
        <f>LEN(Units_aptitudes[[#This Row],[aptitude_name]])</f>
        <v>9</v>
      </c>
    </row>
    <row r="475" spans="1:4" x14ac:dyDescent="0.25">
      <c r="A475">
        <v>321</v>
      </c>
      <c r="B475" t="s">
        <v>1227</v>
      </c>
      <c r="C475" t="s">
        <v>1228</v>
      </c>
      <c r="D475">
        <f>LEN(Units_aptitudes[[#This Row],[aptitude_name]])</f>
        <v>9</v>
      </c>
    </row>
    <row r="476" spans="1:4" x14ac:dyDescent="0.25">
      <c r="A476">
        <v>340</v>
      </c>
      <c r="B476" t="s">
        <v>1263</v>
      </c>
      <c r="C476" t="s">
        <v>1264</v>
      </c>
      <c r="D476">
        <f>LEN(Units_aptitudes[[#This Row],[aptitude_name]])</f>
        <v>9</v>
      </c>
    </row>
    <row r="477" spans="1:4" x14ac:dyDescent="0.25">
      <c r="A477">
        <v>408</v>
      </c>
      <c r="B477" t="s">
        <v>1396</v>
      </c>
      <c r="C477" t="s">
        <v>1397</v>
      </c>
      <c r="D477">
        <f>LEN(Units_aptitudes[[#This Row],[aptitude_name]])</f>
        <v>9</v>
      </c>
    </row>
    <row r="478" spans="1:4" x14ac:dyDescent="0.25">
      <c r="A478">
        <v>414</v>
      </c>
      <c r="B478" t="s">
        <v>1407</v>
      </c>
      <c r="C478" t="s">
        <v>1408</v>
      </c>
      <c r="D478">
        <f>LEN(Units_aptitudes[[#This Row],[aptitude_name]])</f>
        <v>9</v>
      </c>
    </row>
    <row r="479" spans="1:4" x14ac:dyDescent="0.25">
      <c r="A479">
        <v>416</v>
      </c>
      <c r="B479" t="s">
        <v>1411</v>
      </c>
      <c r="C479" t="s">
        <v>1412</v>
      </c>
      <c r="D479">
        <f>LEN(Units_aptitudes[[#This Row],[aptitude_name]])</f>
        <v>9</v>
      </c>
    </row>
    <row r="480" spans="1:4" x14ac:dyDescent="0.25">
      <c r="A480">
        <v>447</v>
      </c>
      <c r="B480" t="s">
        <v>1472</v>
      </c>
      <c r="C480" t="s">
        <v>1473</v>
      </c>
      <c r="D480">
        <f>LEN(Units_aptitudes[[#This Row],[aptitude_name]])</f>
        <v>9</v>
      </c>
    </row>
    <row r="481" spans="1:4" x14ac:dyDescent="0.25">
      <c r="A481">
        <v>461</v>
      </c>
      <c r="B481" t="s">
        <v>1499</v>
      </c>
      <c r="C481" t="s">
        <v>1500</v>
      </c>
      <c r="D481">
        <f>LEN(Units_aptitudes[[#This Row],[aptitude_name]])</f>
        <v>9</v>
      </c>
    </row>
    <row r="482" spans="1:4" x14ac:dyDescent="0.25">
      <c r="A482">
        <v>483</v>
      </c>
      <c r="B482" t="s">
        <v>773</v>
      </c>
      <c r="C482" t="s">
        <v>1541</v>
      </c>
      <c r="D482">
        <f>LEN(Units_aptitudes[[#This Row],[aptitude_name]])</f>
        <v>9</v>
      </c>
    </row>
    <row r="483" spans="1:4" x14ac:dyDescent="0.25">
      <c r="A483">
        <v>19</v>
      </c>
      <c r="B483" t="s">
        <v>640</v>
      </c>
      <c r="C483" t="s">
        <v>641</v>
      </c>
      <c r="D483">
        <f>LEN(Units_aptitudes[[#This Row],[aptitude_name]])</f>
        <v>8</v>
      </c>
    </row>
    <row r="484" spans="1:4" x14ac:dyDescent="0.25">
      <c r="A484">
        <v>92</v>
      </c>
      <c r="B484" t="s">
        <v>784</v>
      </c>
      <c r="C484" t="s">
        <v>785</v>
      </c>
      <c r="D484">
        <f>LEN(Units_aptitudes[[#This Row],[aptitude_name]])</f>
        <v>8</v>
      </c>
    </row>
    <row r="485" spans="1:4" x14ac:dyDescent="0.25">
      <c r="A485">
        <v>94</v>
      </c>
      <c r="B485" t="s">
        <v>788</v>
      </c>
      <c r="C485" t="s">
        <v>789</v>
      </c>
      <c r="D485">
        <f>LEN(Units_aptitudes[[#This Row],[aptitude_name]])</f>
        <v>8</v>
      </c>
    </row>
    <row r="486" spans="1:4" x14ac:dyDescent="0.25">
      <c r="A486">
        <v>96</v>
      </c>
      <c r="B486" t="s">
        <v>792</v>
      </c>
      <c r="C486" t="s">
        <v>793</v>
      </c>
      <c r="D486">
        <f>LEN(Units_aptitudes[[#This Row],[aptitude_name]])</f>
        <v>8</v>
      </c>
    </row>
    <row r="487" spans="1:4" x14ac:dyDescent="0.25">
      <c r="A487">
        <v>163</v>
      </c>
      <c r="B487" t="s">
        <v>925</v>
      </c>
      <c r="C487" t="s">
        <v>926</v>
      </c>
      <c r="D487">
        <f>LEN(Units_aptitudes[[#This Row],[aptitude_name]])</f>
        <v>8</v>
      </c>
    </row>
    <row r="488" spans="1:4" x14ac:dyDescent="0.25">
      <c r="A488">
        <v>233</v>
      </c>
      <c r="B488" t="s">
        <v>1060</v>
      </c>
      <c r="C488" t="s">
        <v>1061</v>
      </c>
      <c r="D488">
        <f>LEN(Units_aptitudes[[#This Row],[aptitude_name]])</f>
        <v>8</v>
      </c>
    </row>
    <row r="489" spans="1:4" x14ac:dyDescent="0.25">
      <c r="A489">
        <v>265</v>
      </c>
      <c r="B489" t="s">
        <v>1120</v>
      </c>
      <c r="C489" t="s">
        <v>1121</v>
      </c>
      <c r="D489">
        <f>LEN(Units_aptitudes[[#This Row],[aptitude_name]])</f>
        <v>8</v>
      </c>
    </row>
    <row r="490" spans="1:4" x14ac:dyDescent="0.25">
      <c r="A490">
        <v>423</v>
      </c>
      <c r="B490" t="s">
        <v>1425</v>
      </c>
      <c r="C490" t="s">
        <v>1426</v>
      </c>
      <c r="D490">
        <f>LEN(Units_aptitudes[[#This Row],[aptitude_name]])</f>
        <v>8</v>
      </c>
    </row>
    <row r="491" spans="1:4" x14ac:dyDescent="0.25">
      <c r="A491">
        <v>471</v>
      </c>
      <c r="B491" t="s">
        <v>1518</v>
      </c>
      <c r="C491" t="s">
        <v>1519</v>
      </c>
      <c r="D491">
        <f>LEN(Units_aptitudes[[#This Row],[aptitude_name]])</f>
        <v>8</v>
      </c>
    </row>
    <row r="492" spans="1:4" x14ac:dyDescent="0.25">
      <c r="A492">
        <v>87</v>
      </c>
      <c r="B492" t="s">
        <v>775</v>
      </c>
      <c r="C492" t="s">
        <v>776</v>
      </c>
      <c r="D492">
        <f>LEN(Units_aptitudes[[#This Row],[aptitude_name]])</f>
        <v>7</v>
      </c>
    </row>
    <row r="493" spans="1:4" x14ac:dyDescent="0.25">
      <c r="A493">
        <v>448</v>
      </c>
      <c r="B493" t="s">
        <v>1474</v>
      </c>
      <c r="C493" t="s">
        <v>1475</v>
      </c>
      <c r="D493">
        <f>LEN(Units_aptitudes[[#This Row],[aptitude_name]])</f>
        <v>7</v>
      </c>
    </row>
    <row r="494" spans="1:4" x14ac:dyDescent="0.25">
      <c r="A494">
        <v>22</v>
      </c>
      <c r="B494" t="s">
        <v>646</v>
      </c>
      <c r="C494" t="s">
        <v>647</v>
      </c>
      <c r="D494">
        <f>LEN(Units_aptitudes[[#This Row],[aptitude_name]])</f>
        <v>6</v>
      </c>
    </row>
    <row r="495" spans="1:4" x14ac:dyDescent="0.25">
      <c r="A495">
        <v>219</v>
      </c>
      <c r="B495" t="s">
        <v>1032</v>
      </c>
      <c r="C495" t="s">
        <v>1033</v>
      </c>
      <c r="D495">
        <f>LEN(Units_aptitudes[[#This Row],[aptitude_name]])</f>
        <v>6</v>
      </c>
    </row>
    <row r="496" spans="1:4" x14ac:dyDescent="0.25">
      <c r="A496">
        <v>499</v>
      </c>
      <c r="B496" t="s">
        <v>1570</v>
      </c>
      <c r="C496" t="s">
        <v>1571</v>
      </c>
      <c r="D496">
        <f>LEN(Units_aptitudes[[#This Row],[aptitude_name]])</f>
        <v>6</v>
      </c>
    </row>
    <row r="497" spans="1:4" x14ac:dyDescent="0.25">
      <c r="A497">
        <v>329</v>
      </c>
      <c r="B497" t="s">
        <v>1241</v>
      </c>
      <c r="C497" t="s">
        <v>1242</v>
      </c>
      <c r="D497">
        <f>LEN(Units_aptitudes[[#This Row],[aptitude_name]])</f>
        <v>5</v>
      </c>
    </row>
    <row r="498" spans="1:4" x14ac:dyDescent="0.25">
      <c r="A498">
        <v>376</v>
      </c>
      <c r="B498" t="s">
        <v>1334</v>
      </c>
      <c r="C498" t="s">
        <v>1335</v>
      </c>
      <c r="D498">
        <f>LEN(Units_aptitudes[[#This Row],[aptitude_name]])</f>
        <v>5</v>
      </c>
    </row>
    <row r="499" spans="1:4" x14ac:dyDescent="0.25">
      <c r="A499">
        <v>469</v>
      </c>
      <c r="B499" t="s">
        <v>1515</v>
      </c>
      <c r="C499" t="s">
        <v>1516</v>
      </c>
      <c r="D499">
        <f>LEN(Units_aptitudes[[#This Row],[aptitude_name]])</f>
        <v>5</v>
      </c>
    </row>
    <row r="500" spans="1:4" x14ac:dyDescent="0.25">
      <c r="A500">
        <v>484</v>
      </c>
      <c r="B500" t="s">
        <v>1542</v>
      </c>
      <c r="C500" t="s">
        <v>1543</v>
      </c>
      <c r="D500">
        <f>LEN(Units_aptitudes[[#This Row],[aptitude_name]])</f>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16F27-F1EA-4AAD-BB8D-D5EE04083F35}">
  <dimension ref="A1:C157"/>
  <sheetViews>
    <sheetView workbookViewId="0">
      <selection activeCell="D5" sqref="D5"/>
    </sheetView>
  </sheetViews>
  <sheetFormatPr baseColWidth="10" defaultRowHeight="15" x14ac:dyDescent="0.25"/>
  <cols>
    <col min="1" max="1" width="9.42578125" bestFit="1" customWidth="1"/>
    <col min="2" max="2" width="30.7109375" bestFit="1" customWidth="1"/>
    <col min="3" max="3" width="81.140625" style="12" bestFit="1" customWidth="1"/>
  </cols>
  <sheetData>
    <row r="1" spans="1:3" x14ac:dyDescent="0.25">
      <c r="A1" t="s">
        <v>597</v>
      </c>
      <c r="B1" t="s">
        <v>2199</v>
      </c>
      <c r="C1" s="12" t="s">
        <v>2200</v>
      </c>
    </row>
    <row r="2" spans="1:3" ht="75" x14ac:dyDescent="0.25">
      <c r="A2" s="5">
        <v>1</v>
      </c>
      <c r="B2" s="13" t="s">
        <v>2201</v>
      </c>
      <c r="C2" s="14" t="s">
        <v>2202</v>
      </c>
    </row>
    <row r="3" spans="1:3" ht="45" x14ac:dyDescent="0.25">
      <c r="A3" s="5">
        <v>2</v>
      </c>
      <c r="B3" s="13" t="s">
        <v>2203</v>
      </c>
      <c r="C3" s="14" t="s">
        <v>2204</v>
      </c>
    </row>
    <row r="4" spans="1:3" ht="30" x14ac:dyDescent="0.25">
      <c r="A4" s="5">
        <v>3</v>
      </c>
      <c r="B4" s="13" t="s">
        <v>2205</v>
      </c>
      <c r="C4" s="14" t="s">
        <v>2206</v>
      </c>
    </row>
    <row r="5" spans="1:3" ht="75" x14ac:dyDescent="0.25">
      <c r="A5" s="5">
        <v>4</v>
      </c>
      <c r="B5" s="13" t="s">
        <v>2207</v>
      </c>
      <c r="C5" s="14" t="s">
        <v>2208</v>
      </c>
    </row>
    <row r="6" spans="1:3" ht="60" x14ac:dyDescent="0.25">
      <c r="A6" s="5">
        <v>5</v>
      </c>
      <c r="B6" s="13" t="s">
        <v>2209</v>
      </c>
      <c r="C6" s="14" t="s">
        <v>2210</v>
      </c>
    </row>
    <row r="7" spans="1:3" ht="75" x14ac:dyDescent="0.25">
      <c r="A7" s="5">
        <v>6</v>
      </c>
      <c r="B7" s="13" t="s">
        <v>2211</v>
      </c>
      <c r="C7" s="14" t="s">
        <v>2212</v>
      </c>
    </row>
    <row r="8" spans="1:3" ht="60" x14ac:dyDescent="0.25">
      <c r="A8" s="5">
        <v>7</v>
      </c>
      <c r="B8" s="13" t="s">
        <v>123</v>
      </c>
      <c r="C8" s="14" t="s">
        <v>2213</v>
      </c>
    </row>
    <row r="9" spans="1:3" ht="45" x14ac:dyDescent="0.25">
      <c r="A9" s="5">
        <v>8</v>
      </c>
      <c r="B9" s="13" t="s">
        <v>899</v>
      </c>
      <c r="C9" s="14" t="s">
        <v>2214</v>
      </c>
    </row>
    <row r="10" spans="1:3" ht="409.5" x14ac:dyDescent="0.25">
      <c r="A10" s="5">
        <v>9</v>
      </c>
      <c r="B10" s="13" t="s">
        <v>2215</v>
      </c>
      <c r="C10" s="14" t="s">
        <v>2216</v>
      </c>
    </row>
    <row r="11" spans="1:3" ht="45" x14ac:dyDescent="0.25">
      <c r="A11" s="5">
        <v>10</v>
      </c>
      <c r="B11" s="13" t="s">
        <v>2217</v>
      </c>
      <c r="C11" s="14" t="s">
        <v>2218</v>
      </c>
    </row>
    <row r="12" spans="1:3" ht="30" x14ac:dyDescent="0.25">
      <c r="A12" s="5">
        <v>11</v>
      </c>
      <c r="B12" s="13" t="s">
        <v>2219</v>
      </c>
      <c r="C12" s="14" t="s">
        <v>2220</v>
      </c>
    </row>
    <row r="13" spans="1:3" x14ac:dyDescent="0.25">
      <c r="A13" s="5">
        <v>12</v>
      </c>
      <c r="B13" s="13" t="s">
        <v>2221</v>
      </c>
      <c r="C13" s="14" t="s">
        <v>2222</v>
      </c>
    </row>
    <row r="14" spans="1:3" ht="409.5" x14ac:dyDescent="0.25">
      <c r="A14" s="5">
        <v>13</v>
      </c>
      <c r="B14" s="13" t="s">
        <v>2223</v>
      </c>
      <c r="C14" s="14" t="s">
        <v>2224</v>
      </c>
    </row>
    <row r="15" spans="1:3" ht="105" x14ac:dyDescent="0.25">
      <c r="A15" s="5">
        <v>14</v>
      </c>
      <c r="B15" s="13" t="s">
        <v>2225</v>
      </c>
      <c r="C15" s="14" t="s">
        <v>2226</v>
      </c>
    </row>
    <row r="16" spans="1:3" ht="75" x14ac:dyDescent="0.25">
      <c r="A16" s="5">
        <v>15</v>
      </c>
      <c r="B16" s="13" t="s">
        <v>2227</v>
      </c>
      <c r="C16" s="14" t="s">
        <v>2228</v>
      </c>
    </row>
    <row r="17" spans="1:3" ht="165" x14ac:dyDescent="0.25">
      <c r="A17" s="5">
        <v>16</v>
      </c>
      <c r="B17" s="13" t="s">
        <v>2229</v>
      </c>
      <c r="C17" s="14" t="s">
        <v>2230</v>
      </c>
    </row>
    <row r="18" spans="1:3" ht="45" x14ac:dyDescent="0.25">
      <c r="A18" s="5">
        <v>17</v>
      </c>
      <c r="B18" s="13" t="s">
        <v>2231</v>
      </c>
      <c r="C18" s="14" t="s">
        <v>2232</v>
      </c>
    </row>
    <row r="19" spans="1:3" ht="30" x14ac:dyDescent="0.25">
      <c r="A19" s="5">
        <v>18</v>
      </c>
      <c r="B19" s="13" t="s">
        <v>2233</v>
      </c>
      <c r="C19" s="14" t="s">
        <v>2234</v>
      </c>
    </row>
    <row r="20" spans="1:3" ht="285" x14ac:dyDescent="0.25">
      <c r="A20" s="5">
        <v>19</v>
      </c>
      <c r="B20" s="13" t="s">
        <v>2235</v>
      </c>
      <c r="C20" s="14" t="s">
        <v>2236</v>
      </c>
    </row>
    <row r="21" spans="1:3" x14ac:dyDescent="0.25">
      <c r="A21" s="5">
        <v>20</v>
      </c>
      <c r="B21" s="13" t="s">
        <v>2237</v>
      </c>
      <c r="C21" s="14" t="s">
        <v>2238</v>
      </c>
    </row>
    <row r="22" spans="1:3" ht="30" x14ac:dyDescent="0.25">
      <c r="A22" s="5">
        <v>21</v>
      </c>
      <c r="B22" s="13" t="s">
        <v>472</v>
      </c>
      <c r="C22" s="14" t="s">
        <v>2239</v>
      </c>
    </row>
    <row r="23" spans="1:3" ht="75" x14ac:dyDescent="0.25">
      <c r="A23" s="5">
        <v>22</v>
      </c>
      <c r="B23" s="13" t="s">
        <v>2240</v>
      </c>
      <c r="C23" s="14" t="s">
        <v>2241</v>
      </c>
    </row>
    <row r="24" spans="1:3" ht="30" x14ac:dyDescent="0.25">
      <c r="A24" s="5">
        <v>23</v>
      </c>
      <c r="B24" s="13" t="s">
        <v>2242</v>
      </c>
      <c r="C24" s="14" t="s">
        <v>2243</v>
      </c>
    </row>
    <row r="25" spans="1:3" ht="30" x14ac:dyDescent="0.25">
      <c r="A25" s="5">
        <v>24</v>
      </c>
      <c r="B25" s="13" t="s">
        <v>2244</v>
      </c>
      <c r="C25" s="14" t="s">
        <v>2245</v>
      </c>
    </row>
    <row r="26" spans="1:3" ht="30" x14ac:dyDescent="0.25">
      <c r="A26" s="5">
        <v>25</v>
      </c>
      <c r="B26" s="13" t="s">
        <v>2246</v>
      </c>
      <c r="C26" s="14" t="s">
        <v>2247</v>
      </c>
    </row>
    <row r="27" spans="1:3" x14ac:dyDescent="0.25">
      <c r="A27" s="5">
        <v>26</v>
      </c>
      <c r="B27" s="13" t="s">
        <v>2248</v>
      </c>
      <c r="C27" s="14" t="s">
        <v>1167</v>
      </c>
    </row>
    <row r="28" spans="1:3" ht="409.5" x14ac:dyDescent="0.25">
      <c r="A28" s="5">
        <v>27</v>
      </c>
      <c r="B28" s="13" t="s">
        <v>2249</v>
      </c>
      <c r="C28" s="14" t="s">
        <v>2250</v>
      </c>
    </row>
    <row r="29" spans="1:3" ht="75" x14ac:dyDescent="0.25">
      <c r="A29" s="5">
        <v>28</v>
      </c>
      <c r="B29" s="13" t="s">
        <v>2251</v>
      </c>
      <c r="C29" s="14" t="s">
        <v>2252</v>
      </c>
    </row>
    <row r="30" spans="1:3" ht="270" x14ac:dyDescent="0.25">
      <c r="A30" s="5">
        <v>29</v>
      </c>
      <c r="B30" s="13" t="s">
        <v>1940</v>
      </c>
      <c r="C30" s="14" t="s">
        <v>2253</v>
      </c>
    </row>
    <row r="31" spans="1:3" ht="30" x14ac:dyDescent="0.25">
      <c r="A31" s="5">
        <v>30</v>
      </c>
      <c r="B31" s="13" t="s">
        <v>2254</v>
      </c>
      <c r="C31" s="14" t="s">
        <v>2255</v>
      </c>
    </row>
    <row r="32" spans="1:3" ht="45" x14ac:dyDescent="0.25">
      <c r="A32" s="5">
        <v>31</v>
      </c>
      <c r="B32" s="13" t="s">
        <v>1507</v>
      </c>
      <c r="C32" s="14" t="s">
        <v>2256</v>
      </c>
    </row>
    <row r="33" spans="1:3" ht="30" x14ac:dyDescent="0.25">
      <c r="A33" s="5">
        <v>32</v>
      </c>
      <c r="B33" s="13" t="s">
        <v>2257</v>
      </c>
      <c r="C33" s="14" t="s">
        <v>2258</v>
      </c>
    </row>
    <row r="34" spans="1:3" ht="60" x14ac:dyDescent="0.25">
      <c r="A34" s="5">
        <v>33</v>
      </c>
      <c r="B34" s="13" t="s">
        <v>2259</v>
      </c>
      <c r="C34" s="14" t="s">
        <v>2260</v>
      </c>
    </row>
    <row r="35" spans="1:3" ht="30" x14ac:dyDescent="0.25">
      <c r="A35" s="5">
        <v>34</v>
      </c>
      <c r="B35" s="13" t="s">
        <v>2261</v>
      </c>
      <c r="C35" s="14" t="s">
        <v>2262</v>
      </c>
    </row>
    <row r="36" spans="1:3" ht="45" x14ac:dyDescent="0.25">
      <c r="A36" s="5">
        <v>35</v>
      </c>
      <c r="B36" s="13" t="s">
        <v>2263</v>
      </c>
      <c r="C36" s="14" t="s">
        <v>2264</v>
      </c>
    </row>
    <row r="37" spans="1:3" ht="30" x14ac:dyDescent="0.25">
      <c r="A37" s="5">
        <v>36</v>
      </c>
      <c r="B37" s="13" t="s">
        <v>2265</v>
      </c>
      <c r="C37" s="14" t="s">
        <v>2266</v>
      </c>
    </row>
    <row r="38" spans="1:3" ht="45" x14ac:dyDescent="0.25">
      <c r="A38" s="5">
        <v>37</v>
      </c>
      <c r="B38" s="13" t="s">
        <v>2267</v>
      </c>
      <c r="C38" s="14" t="s">
        <v>2268</v>
      </c>
    </row>
    <row r="39" spans="1:3" ht="30" x14ac:dyDescent="0.25">
      <c r="A39" s="5">
        <v>38</v>
      </c>
      <c r="B39" s="13" t="s">
        <v>2269</v>
      </c>
      <c r="C39" s="14" t="s">
        <v>2270</v>
      </c>
    </row>
    <row r="40" spans="1:3" ht="105" x14ac:dyDescent="0.25">
      <c r="A40" s="5">
        <v>39</v>
      </c>
      <c r="B40" s="13" t="s">
        <v>2271</v>
      </c>
      <c r="C40" s="14" t="s">
        <v>2272</v>
      </c>
    </row>
    <row r="41" spans="1:3" ht="75" x14ac:dyDescent="0.25">
      <c r="A41" s="5">
        <v>40</v>
      </c>
      <c r="B41" s="13" t="s">
        <v>1938</v>
      </c>
      <c r="C41" s="14" t="s">
        <v>2273</v>
      </c>
    </row>
    <row r="42" spans="1:3" ht="165" x14ac:dyDescent="0.25">
      <c r="A42" s="5">
        <v>41</v>
      </c>
      <c r="B42" s="13" t="s">
        <v>2274</v>
      </c>
      <c r="C42" s="14" t="s">
        <v>2275</v>
      </c>
    </row>
    <row r="43" spans="1:3" ht="30" x14ac:dyDescent="0.25">
      <c r="A43" s="5">
        <v>42</v>
      </c>
      <c r="B43" s="13" t="s">
        <v>2276</v>
      </c>
      <c r="C43" s="14" t="s">
        <v>2277</v>
      </c>
    </row>
    <row r="44" spans="1:3" ht="45" x14ac:dyDescent="0.25">
      <c r="A44" s="5">
        <v>43</v>
      </c>
      <c r="B44" s="13" t="s">
        <v>1897</v>
      </c>
      <c r="C44" s="14" t="s">
        <v>2278</v>
      </c>
    </row>
    <row r="45" spans="1:3" ht="75" x14ac:dyDescent="0.25">
      <c r="A45" s="5">
        <v>44</v>
      </c>
      <c r="B45" s="13" t="s">
        <v>2279</v>
      </c>
      <c r="C45" s="14" t="s">
        <v>2280</v>
      </c>
    </row>
    <row r="46" spans="1:3" ht="409.5" x14ac:dyDescent="0.25">
      <c r="A46" s="5">
        <v>45</v>
      </c>
      <c r="B46" s="13" t="s">
        <v>2281</v>
      </c>
      <c r="C46" s="14" t="s">
        <v>2282</v>
      </c>
    </row>
    <row r="47" spans="1:3" ht="60" x14ac:dyDescent="0.25">
      <c r="A47" s="5">
        <v>46</v>
      </c>
      <c r="B47" s="13" t="s">
        <v>2283</v>
      </c>
      <c r="C47" s="14" t="s">
        <v>2284</v>
      </c>
    </row>
    <row r="48" spans="1:3" ht="45" x14ac:dyDescent="0.25">
      <c r="A48" s="5">
        <v>47</v>
      </c>
      <c r="B48" s="13" t="s">
        <v>2285</v>
      </c>
      <c r="C48" s="14" t="s">
        <v>2286</v>
      </c>
    </row>
    <row r="49" spans="1:3" ht="225" x14ac:dyDescent="0.25">
      <c r="A49" s="5">
        <v>48</v>
      </c>
      <c r="B49" s="13" t="s">
        <v>475</v>
      </c>
      <c r="C49" s="14" t="s">
        <v>2287</v>
      </c>
    </row>
    <row r="50" spans="1:3" ht="30" x14ac:dyDescent="0.25">
      <c r="A50" s="5">
        <v>49</v>
      </c>
      <c r="B50" s="13" t="s">
        <v>2288</v>
      </c>
      <c r="C50" s="14" t="s">
        <v>2289</v>
      </c>
    </row>
    <row r="51" spans="1:3" ht="409.5" x14ac:dyDescent="0.25">
      <c r="A51" s="5">
        <v>50</v>
      </c>
      <c r="B51" s="13" t="s">
        <v>2290</v>
      </c>
      <c r="C51" s="14" t="s">
        <v>2291</v>
      </c>
    </row>
    <row r="52" spans="1:3" ht="300" x14ac:dyDescent="0.25">
      <c r="A52" s="5">
        <v>51</v>
      </c>
      <c r="B52" s="13" t="s">
        <v>2292</v>
      </c>
      <c r="C52" s="14" t="s">
        <v>2293</v>
      </c>
    </row>
    <row r="53" spans="1:3" ht="60" x14ac:dyDescent="0.25">
      <c r="A53" s="5">
        <v>52</v>
      </c>
      <c r="B53" s="13" t="s">
        <v>2294</v>
      </c>
      <c r="C53" s="14" t="s">
        <v>2295</v>
      </c>
    </row>
    <row r="54" spans="1:3" ht="90" x14ac:dyDescent="0.25">
      <c r="A54" s="5">
        <v>53</v>
      </c>
      <c r="B54" s="13" t="s">
        <v>2296</v>
      </c>
      <c r="C54" s="14" t="s">
        <v>2297</v>
      </c>
    </row>
    <row r="55" spans="1:3" ht="45" x14ac:dyDescent="0.25">
      <c r="A55" s="5">
        <v>54</v>
      </c>
      <c r="B55" s="13" t="s">
        <v>2298</v>
      </c>
      <c r="C55" s="14" t="s">
        <v>2299</v>
      </c>
    </row>
    <row r="56" spans="1:3" ht="30" x14ac:dyDescent="0.25">
      <c r="A56" s="5">
        <v>55</v>
      </c>
      <c r="B56" s="13" t="s">
        <v>126</v>
      </c>
      <c r="C56" s="14" t="s">
        <v>2300</v>
      </c>
    </row>
    <row r="57" spans="1:3" ht="30" x14ac:dyDescent="0.25">
      <c r="A57" s="5">
        <v>56</v>
      </c>
      <c r="B57" s="13" t="s">
        <v>2301</v>
      </c>
      <c r="C57" s="14" t="s">
        <v>2302</v>
      </c>
    </row>
    <row r="58" spans="1:3" ht="45" x14ac:dyDescent="0.25">
      <c r="A58" s="5">
        <v>57</v>
      </c>
      <c r="B58" s="13" t="s">
        <v>2303</v>
      </c>
      <c r="C58" s="14" t="s">
        <v>2304</v>
      </c>
    </row>
    <row r="59" spans="1:3" ht="225" x14ac:dyDescent="0.25">
      <c r="A59" s="5">
        <v>58</v>
      </c>
      <c r="B59" s="13" t="s">
        <v>2305</v>
      </c>
      <c r="C59" s="14" t="s">
        <v>2306</v>
      </c>
    </row>
    <row r="60" spans="1:3" ht="30" x14ac:dyDescent="0.25">
      <c r="A60" s="5">
        <v>59</v>
      </c>
      <c r="B60" s="13" t="s">
        <v>467</v>
      </c>
      <c r="C60" s="14" t="s">
        <v>2307</v>
      </c>
    </row>
    <row r="61" spans="1:3" ht="45" x14ac:dyDescent="0.25">
      <c r="A61" s="5">
        <v>60</v>
      </c>
      <c r="B61" s="13" t="s">
        <v>2308</v>
      </c>
      <c r="C61" s="14" t="s">
        <v>2309</v>
      </c>
    </row>
    <row r="62" spans="1:3" ht="30" x14ac:dyDescent="0.25">
      <c r="A62" s="5">
        <v>61</v>
      </c>
      <c r="B62" s="13" t="s">
        <v>2310</v>
      </c>
      <c r="C62" s="14" t="s">
        <v>2311</v>
      </c>
    </row>
    <row r="63" spans="1:3" ht="409.5" x14ac:dyDescent="0.25">
      <c r="A63" s="5">
        <v>62</v>
      </c>
      <c r="B63" s="13" t="s">
        <v>2312</v>
      </c>
      <c r="C63" s="14" t="s">
        <v>2313</v>
      </c>
    </row>
    <row r="64" spans="1:3" ht="45" x14ac:dyDescent="0.25">
      <c r="A64" s="5">
        <v>63</v>
      </c>
      <c r="B64" s="13" t="s">
        <v>2314</v>
      </c>
      <c r="C64" s="14" t="s">
        <v>2315</v>
      </c>
    </row>
    <row r="65" spans="1:3" ht="240" x14ac:dyDescent="0.25">
      <c r="A65" s="5">
        <v>64</v>
      </c>
      <c r="B65" s="13" t="s">
        <v>2316</v>
      </c>
      <c r="C65" s="14" t="s">
        <v>2317</v>
      </c>
    </row>
    <row r="66" spans="1:3" ht="30" x14ac:dyDescent="0.25">
      <c r="A66" s="5">
        <v>65</v>
      </c>
      <c r="B66" s="13" t="s">
        <v>2318</v>
      </c>
      <c r="C66" s="14" t="s">
        <v>2319</v>
      </c>
    </row>
    <row r="67" spans="1:3" ht="60" x14ac:dyDescent="0.25">
      <c r="A67" s="5">
        <v>66</v>
      </c>
      <c r="B67" s="13" t="s">
        <v>2320</v>
      </c>
      <c r="C67" s="14" t="s">
        <v>2321</v>
      </c>
    </row>
    <row r="68" spans="1:3" ht="60" x14ac:dyDescent="0.25">
      <c r="A68" s="5">
        <v>67</v>
      </c>
      <c r="B68" s="13" t="s">
        <v>2322</v>
      </c>
      <c r="C68" s="14" t="s">
        <v>2323</v>
      </c>
    </row>
    <row r="69" spans="1:3" ht="75" x14ac:dyDescent="0.25">
      <c r="A69" s="5">
        <v>68</v>
      </c>
      <c r="B69" s="13" t="s">
        <v>2324</v>
      </c>
      <c r="C69" s="14" t="s">
        <v>2325</v>
      </c>
    </row>
    <row r="70" spans="1:3" ht="60" x14ac:dyDescent="0.25">
      <c r="A70" s="5">
        <v>69</v>
      </c>
      <c r="B70" s="13" t="s">
        <v>2326</v>
      </c>
      <c r="C70" s="14" t="s">
        <v>2327</v>
      </c>
    </row>
    <row r="71" spans="1:3" ht="30" x14ac:dyDescent="0.25">
      <c r="A71" s="5">
        <v>70</v>
      </c>
      <c r="B71" s="13" t="s">
        <v>2328</v>
      </c>
      <c r="C71" s="14" t="s">
        <v>2329</v>
      </c>
    </row>
    <row r="72" spans="1:3" ht="30" x14ac:dyDescent="0.25">
      <c r="A72" s="5">
        <v>71</v>
      </c>
      <c r="B72" s="13" t="s">
        <v>2330</v>
      </c>
      <c r="C72" s="14" t="s">
        <v>2331</v>
      </c>
    </row>
    <row r="73" spans="1:3" ht="45" x14ac:dyDescent="0.25">
      <c r="A73" s="5">
        <v>72</v>
      </c>
      <c r="B73" s="13" t="s">
        <v>2332</v>
      </c>
      <c r="C73" s="14" t="s">
        <v>2333</v>
      </c>
    </row>
    <row r="74" spans="1:3" ht="45" x14ac:dyDescent="0.25">
      <c r="A74" s="5">
        <v>73</v>
      </c>
      <c r="B74" s="13" t="s">
        <v>2334</v>
      </c>
      <c r="C74" s="14" t="s">
        <v>2335</v>
      </c>
    </row>
    <row r="75" spans="1:3" ht="30" x14ac:dyDescent="0.25">
      <c r="A75" s="5">
        <v>74</v>
      </c>
      <c r="B75" s="13" t="s">
        <v>2336</v>
      </c>
      <c r="C75" s="14" t="s">
        <v>2337</v>
      </c>
    </row>
    <row r="76" spans="1:3" ht="30" x14ac:dyDescent="0.25">
      <c r="A76" s="5">
        <v>75</v>
      </c>
      <c r="B76" s="13" t="s">
        <v>2338</v>
      </c>
      <c r="C76" s="14" t="s">
        <v>2339</v>
      </c>
    </row>
    <row r="77" spans="1:3" ht="60" x14ac:dyDescent="0.25">
      <c r="A77" s="5">
        <v>76</v>
      </c>
      <c r="B77" s="13" t="s">
        <v>2340</v>
      </c>
      <c r="C77" s="14" t="s">
        <v>2341</v>
      </c>
    </row>
    <row r="78" spans="1:3" ht="30" x14ac:dyDescent="0.25">
      <c r="A78" s="5">
        <v>77</v>
      </c>
      <c r="B78" s="13" t="s">
        <v>2342</v>
      </c>
      <c r="C78" s="14" t="s">
        <v>2343</v>
      </c>
    </row>
    <row r="79" spans="1:3" x14ac:dyDescent="0.25">
      <c r="A79" s="5">
        <v>78</v>
      </c>
      <c r="B79" s="13" t="s">
        <v>10</v>
      </c>
      <c r="C79" s="14" t="s">
        <v>2344</v>
      </c>
    </row>
    <row r="80" spans="1:3" ht="90" x14ac:dyDescent="0.25">
      <c r="A80" s="5">
        <v>79</v>
      </c>
      <c r="B80" s="13" t="s">
        <v>2345</v>
      </c>
      <c r="C80" s="14" t="s">
        <v>2346</v>
      </c>
    </row>
    <row r="81" spans="1:3" ht="60" x14ac:dyDescent="0.25">
      <c r="A81" s="5">
        <v>80</v>
      </c>
      <c r="B81" s="13" t="s">
        <v>2347</v>
      </c>
      <c r="C81" s="14" t="s">
        <v>2348</v>
      </c>
    </row>
    <row r="82" spans="1:3" ht="30" x14ac:dyDescent="0.25">
      <c r="A82" s="5">
        <v>81</v>
      </c>
      <c r="B82" s="13" t="s">
        <v>2349</v>
      </c>
      <c r="C82" s="14" t="s">
        <v>2350</v>
      </c>
    </row>
    <row r="83" spans="1:3" ht="75" x14ac:dyDescent="0.25">
      <c r="A83" s="5">
        <v>82</v>
      </c>
      <c r="B83" s="13" t="s">
        <v>2351</v>
      </c>
      <c r="C83" s="14" t="s">
        <v>2352</v>
      </c>
    </row>
    <row r="84" spans="1:3" ht="30" x14ac:dyDescent="0.25">
      <c r="A84" s="5">
        <v>83</v>
      </c>
      <c r="B84" s="13" t="s">
        <v>2353</v>
      </c>
      <c r="C84" s="14" t="s">
        <v>2354</v>
      </c>
    </row>
    <row r="85" spans="1:3" ht="45" x14ac:dyDescent="0.25">
      <c r="A85" s="5">
        <v>84</v>
      </c>
      <c r="B85" s="13" t="s">
        <v>392</v>
      </c>
      <c r="C85" s="14" t="s">
        <v>2355</v>
      </c>
    </row>
    <row r="86" spans="1:3" ht="75" x14ac:dyDescent="0.25">
      <c r="A86" s="5">
        <v>85</v>
      </c>
      <c r="B86" s="13" t="s">
        <v>1969</v>
      </c>
      <c r="C86" s="14" t="s">
        <v>2356</v>
      </c>
    </row>
    <row r="87" spans="1:3" x14ac:dyDescent="0.25">
      <c r="A87" s="5">
        <v>86</v>
      </c>
      <c r="B87" s="13" t="s">
        <v>2357</v>
      </c>
      <c r="C87" s="14" t="s">
        <v>2358</v>
      </c>
    </row>
    <row r="88" spans="1:3" ht="30" x14ac:dyDescent="0.25">
      <c r="A88" s="5">
        <v>87</v>
      </c>
      <c r="B88" s="13" t="s">
        <v>2359</v>
      </c>
      <c r="C88" s="14" t="s">
        <v>2360</v>
      </c>
    </row>
    <row r="89" spans="1:3" ht="60" x14ac:dyDescent="0.25">
      <c r="A89" s="5">
        <v>88</v>
      </c>
      <c r="B89" s="13" t="s">
        <v>2361</v>
      </c>
      <c r="C89" s="14" t="s">
        <v>2362</v>
      </c>
    </row>
    <row r="90" spans="1:3" ht="30" x14ac:dyDescent="0.25">
      <c r="A90" s="5">
        <v>89</v>
      </c>
      <c r="B90" s="13" t="s">
        <v>2363</v>
      </c>
      <c r="C90" s="14" t="s">
        <v>2364</v>
      </c>
    </row>
    <row r="91" spans="1:3" ht="30" x14ac:dyDescent="0.25">
      <c r="A91" s="5">
        <v>90</v>
      </c>
      <c r="B91" s="13" t="s">
        <v>2365</v>
      </c>
      <c r="C91" s="14" t="s">
        <v>2366</v>
      </c>
    </row>
    <row r="92" spans="1:3" ht="135" x14ac:dyDescent="0.25">
      <c r="A92" s="5">
        <v>91</v>
      </c>
      <c r="B92" s="13" t="s">
        <v>2367</v>
      </c>
      <c r="C92" s="14" t="s">
        <v>2368</v>
      </c>
    </row>
    <row r="93" spans="1:3" ht="105" x14ac:dyDescent="0.25">
      <c r="A93" s="5">
        <v>92</v>
      </c>
      <c r="B93" s="13" t="s">
        <v>2369</v>
      </c>
      <c r="C93" s="14" t="s">
        <v>2370</v>
      </c>
    </row>
    <row r="94" spans="1:3" ht="150" x14ac:dyDescent="0.25">
      <c r="A94" s="5">
        <v>93</v>
      </c>
      <c r="B94" s="13" t="s">
        <v>2371</v>
      </c>
      <c r="C94" s="14" t="s">
        <v>2372</v>
      </c>
    </row>
    <row r="95" spans="1:3" ht="180" x14ac:dyDescent="0.25">
      <c r="A95" s="5">
        <v>94</v>
      </c>
      <c r="B95" s="13" t="s">
        <v>2373</v>
      </c>
      <c r="C95" s="14" t="s">
        <v>2374</v>
      </c>
    </row>
    <row r="96" spans="1:3" ht="60" x14ac:dyDescent="0.25">
      <c r="A96" s="5">
        <v>95</v>
      </c>
      <c r="B96" s="13" t="s">
        <v>115</v>
      </c>
      <c r="C96" s="14" t="s">
        <v>2375</v>
      </c>
    </row>
    <row r="97" spans="1:3" ht="165" x14ac:dyDescent="0.25">
      <c r="A97" s="5">
        <v>96</v>
      </c>
      <c r="B97" s="13" t="s">
        <v>2376</v>
      </c>
      <c r="C97" s="14" t="s">
        <v>2377</v>
      </c>
    </row>
    <row r="98" spans="1:3" ht="60" x14ac:dyDescent="0.25">
      <c r="A98" s="5">
        <v>97</v>
      </c>
      <c r="B98" s="13" t="s">
        <v>2378</v>
      </c>
      <c r="C98" s="14" t="s">
        <v>2379</v>
      </c>
    </row>
    <row r="99" spans="1:3" ht="120" x14ac:dyDescent="0.25">
      <c r="A99" s="5">
        <v>98</v>
      </c>
      <c r="B99" s="13" t="s">
        <v>2380</v>
      </c>
      <c r="C99" s="14" t="s">
        <v>2381</v>
      </c>
    </row>
    <row r="100" spans="1:3" ht="90" x14ac:dyDescent="0.25">
      <c r="A100" s="5">
        <v>99</v>
      </c>
      <c r="B100" s="13" t="s">
        <v>2382</v>
      </c>
      <c r="C100" s="14" t="s">
        <v>2383</v>
      </c>
    </row>
    <row r="101" spans="1:3" ht="75" x14ac:dyDescent="0.25">
      <c r="A101" s="5">
        <v>100</v>
      </c>
      <c r="B101" s="13" t="s">
        <v>2384</v>
      </c>
      <c r="C101" s="14" t="s">
        <v>2385</v>
      </c>
    </row>
    <row r="102" spans="1:3" ht="30" x14ac:dyDescent="0.25">
      <c r="A102" s="5">
        <v>101</v>
      </c>
      <c r="B102" s="13" t="s">
        <v>2386</v>
      </c>
      <c r="C102" s="14" t="s">
        <v>2387</v>
      </c>
    </row>
    <row r="103" spans="1:3" ht="60" x14ac:dyDescent="0.25">
      <c r="A103" s="5">
        <v>102</v>
      </c>
      <c r="B103" s="13" t="s">
        <v>331</v>
      </c>
      <c r="C103" s="14" t="s">
        <v>2388</v>
      </c>
    </row>
    <row r="104" spans="1:3" ht="105" x14ac:dyDescent="0.25">
      <c r="A104" s="5">
        <v>103</v>
      </c>
      <c r="B104" s="13" t="s">
        <v>2389</v>
      </c>
      <c r="C104" s="14" t="s">
        <v>2390</v>
      </c>
    </row>
    <row r="105" spans="1:3" ht="30" x14ac:dyDescent="0.25">
      <c r="A105" s="5">
        <v>104</v>
      </c>
      <c r="B105" s="13" t="s">
        <v>2391</v>
      </c>
      <c r="C105" s="14" t="s">
        <v>2392</v>
      </c>
    </row>
    <row r="106" spans="1:3" ht="30" x14ac:dyDescent="0.25">
      <c r="A106" s="5">
        <v>105</v>
      </c>
      <c r="B106" s="13" t="s">
        <v>2393</v>
      </c>
      <c r="C106" s="14" t="s">
        <v>2394</v>
      </c>
    </row>
    <row r="107" spans="1:3" ht="30" x14ac:dyDescent="0.25">
      <c r="A107" s="5">
        <v>106</v>
      </c>
      <c r="B107" s="13" t="s">
        <v>2395</v>
      </c>
      <c r="C107" s="14" t="s">
        <v>2396</v>
      </c>
    </row>
    <row r="108" spans="1:3" ht="45" x14ac:dyDescent="0.25">
      <c r="A108" s="5">
        <v>107</v>
      </c>
      <c r="B108" s="13" t="s">
        <v>2397</v>
      </c>
      <c r="C108" s="14" t="s">
        <v>2398</v>
      </c>
    </row>
    <row r="109" spans="1:3" ht="90" x14ac:dyDescent="0.25">
      <c r="A109" s="5">
        <v>108</v>
      </c>
      <c r="B109" s="13" t="s">
        <v>2399</v>
      </c>
      <c r="C109" s="14" t="s">
        <v>2400</v>
      </c>
    </row>
    <row r="110" spans="1:3" ht="60" x14ac:dyDescent="0.25">
      <c r="A110" s="5">
        <v>109</v>
      </c>
      <c r="B110" s="13" t="s">
        <v>2401</v>
      </c>
      <c r="C110" s="14" t="s">
        <v>2402</v>
      </c>
    </row>
    <row r="111" spans="1:3" ht="45" x14ac:dyDescent="0.25">
      <c r="A111" s="5">
        <v>110</v>
      </c>
      <c r="B111" s="13" t="s">
        <v>2403</v>
      </c>
      <c r="C111" s="14" t="s">
        <v>2404</v>
      </c>
    </row>
    <row r="112" spans="1:3" ht="45" x14ac:dyDescent="0.25">
      <c r="A112" s="5">
        <v>111</v>
      </c>
      <c r="B112" s="13" t="s">
        <v>2405</v>
      </c>
      <c r="C112" s="14" t="s">
        <v>2406</v>
      </c>
    </row>
    <row r="113" spans="1:3" ht="45" x14ac:dyDescent="0.25">
      <c r="A113" s="5">
        <v>112</v>
      </c>
      <c r="B113" s="13" t="s">
        <v>2407</v>
      </c>
      <c r="C113" s="14" t="s">
        <v>2408</v>
      </c>
    </row>
    <row r="114" spans="1:3" ht="45" x14ac:dyDescent="0.25">
      <c r="A114" s="5">
        <v>113</v>
      </c>
      <c r="B114" s="13" t="s">
        <v>2409</v>
      </c>
      <c r="C114" s="14" t="s">
        <v>2410</v>
      </c>
    </row>
    <row r="115" spans="1:3" ht="75" x14ac:dyDescent="0.25">
      <c r="A115" s="5">
        <v>114</v>
      </c>
      <c r="B115" s="13" t="s">
        <v>2411</v>
      </c>
      <c r="C115" s="14" t="s">
        <v>2412</v>
      </c>
    </row>
    <row r="116" spans="1:3" ht="270" x14ac:dyDescent="0.25">
      <c r="A116" s="5">
        <v>115</v>
      </c>
      <c r="B116" s="13" t="s">
        <v>2413</v>
      </c>
      <c r="C116" s="14" t="s">
        <v>2414</v>
      </c>
    </row>
    <row r="117" spans="1:3" ht="45" x14ac:dyDescent="0.25">
      <c r="A117" s="5">
        <v>116</v>
      </c>
      <c r="B117" s="13" t="s">
        <v>2415</v>
      </c>
      <c r="C117" s="14" t="s">
        <v>2416</v>
      </c>
    </row>
    <row r="118" spans="1:3" ht="60" x14ac:dyDescent="0.25">
      <c r="A118" s="5">
        <v>117</v>
      </c>
      <c r="B118" s="13" t="s">
        <v>1785</v>
      </c>
      <c r="C118" s="14" t="s">
        <v>2417</v>
      </c>
    </row>
    <row r="119" spans="1:3" ht="75" x14ac:dyDescent="0.25">
      <c r="A119" s="5">
        <v>118</v>
      </c>
      <c r="B119" s="13" t="s">
        <v>2418</v>
      </c>
      <c r="C119" s="14" t="s">
        <v>2419</v>
      </c>
    </row>
    <row r="120" spans="1:3" ht="45" x14ac:dyDescent="0.25">
      <c r="A120" s="5">
        <v>119</v>
      </c>
      <c r="B120" s="13" t="s">
        <v>2420</v>
      </c>
      <c r="C120" s="14" t="s">
        <v>2421</v>
      </c>
    </row>
    <row r="121" spans="1:3" ht="105" x14ac:dyDescent="0.25">
      <c r="A121" s="5">
        <v>120</v>
      </c>
      <c r="B121" s="13" t="s">
        <v>2422</v>
      </c>
      <c r="C121" s="14" t="s">
        <v>2423</v>
      </c>
    </row>
    <row r="122" spans="1:3" ht="45" x14ac:dyDescent="0.25">
      <c r="A122" s="5">
        <v>121</v>
      </c>
      <c r="B122" s="13" t="s">
        <v>2424</v>
      </c>
      <c r="C122" s="14" t="s">
        <v>2425</v>
      </c>
    </row>
    <row r="123" spans="1:3" ht="45" x14ac:dyDescent="0.25">
      <c r="A123" s="5">
        <v>122</v>
      </c>
      <c r="B123" s="13" t="s">
        <v>2426</v>
      </c>
      <c r="C123" s="14" t="s">
        <v>2427</v>
      </c>
    </row>
    <row r="124" spans="1:3" ht="75" x14ac:dyDescent="0.25">
      <c r="A124" s="5">
        <v>123</v>
      </c>
      <c r="B124" s="13" t="s">
        <v>2428</v>
      </c>
      <c r="C124" s="14" t="s">
        <v>2429</v>
      </c>
    </row>
    <row r="125" spans="1:3" ht="75" x14ac:dyDescent="0.25">
      <c r="A125" s="5">
        <v>124</v>
      </c>
      <c r="B125" s="13" t="s">
        <v>2430</v>
      </c>
      <c r="C125" s="14" t="s">
        <v>2431</v>
      </c>
    </row>
    <row r="126" spans="1:3" ht="60" x14ac:dyDescent="0.25">
      <c r="A126" s="5">
        <v>125</v>
      </c>
      <c r="B126" s="13" t="s">
        <v>2432</v>
      </c>
      <c r="C126" s="14" t="s">
        <v>2433</v>
      </c>
    </row>
    <row r="127" spans="1:3" x14ac:dyDescent="0.25">
      <c r="A127" s="5">
        <v>126</v>
      </c>
      <c r="B127" s="13" t="s">
        <v>2434</v>
      </c>
      <c r="C127" s="14" t="s">
        <v>2435</v>
      </c>
    </row>
    <row r="128" spans="1:3" ht="135" x14ac:dyDescent="0.25">
      <c r="A128" s="5">
        <v>127</v>
      </c>
      <c r="B128" s="13" t="s">
        <v>2436</v>
      </c>
      <c r="C128" s="14" t="s">
        <v>2437</v>
      </c>
    </row>
    <row r="129" spans="1:3" ht="105" x14ac:dyDescent="0.25">
      <c r="A129" s="5">
        <v>128</v>
      </c>
      <c r="B129" s="13" t="s">
        <v>2438</v>
      </c>
      <c r="C129" s="14" t="s">
        <v>2439</v>
      </c>
    </row>
    <row r="130" spans="1:3" ht="75" x14ac:dyDescent="0.25">
      <c r="A130" s="5">
        <v>129</v>
      </c>
      <c r="B130" s="13" t="s">
        <v>1564</v>
      </c>
      <c r="C130" s="14" t="s">
        <v>1565</v>
      </c>
    </row>
    <row r="131" spans="1:3" ht="30" x14ac:dyDescent="0.25">
      <c r="A131" s="5">
        <v>130</v>
      </c>
      <c r="B131" s="13" t="s">
        <v>2440</v>
      </c>
      <c r="C131" s="14" t="s">
        <v>2441</v>
      </c>
    </row>
    <row r="132" spans="1:3" ht="30" x14ac:dyDescent="0.25">
      <c r="A132" s="5">
        <v>131</v>
      </c>
      <c r="B132" s="13" t="s">
        <v>2442</v>
      </c>
      <c r="C132" s="14" t="s">
        <v>2443</v>
      </c>
    </row>
    <row r="133" spans="1:3" ht="345" x14ac:dyDescent="0.25">
      <c r="A133" s="5">
        <v>132</v>
      </c>
      <c r="B133" s="13" t="s">
        <v>2444</v>
      </c>
      <c r="C133" s="14" t="s">
        <v>2445</v>
      </c>
    </row>
    <row r="134" spans="1:3" ht="120" x14ac:dyDescent="0.25">
      <c r="A134" s="5">
        <v>133</v>
      </c>
      <c r="B134" s="13" t="s">
        <v>2446</v>
      </c>
      <c r="C134" s="14" t="s">
        <v>2447</v>
      </c>
    </row>
    <row r="135" spans="1:3" ht="45" x14ac:dyDescent="0.25">
      <c r="A135" s="5">
        <v>134</v>
      </c>
      <c r="B135" s="13" t="s">
        <v>721</v>
      </c>
      <c r="C135" s="14" t="s">
        <v>2448</v>
      </c>
    </row>
    <row r="136" spans="1:3" ht="60" x14ac:dyDescent="0.25">
      <c r="A136" s="5">
        <v>135</v>
      </c>
      <c r="B136" s="13" t="s">
        <v>2449</v>
      </c>
      <c r="C136" s="14" t="s">
        <v>2450</v>
      </c>
    </row>
    <row r="137" spans="1:3" ht="45" x14ac:dyDescent="0.25">
      <c r="A137" s="5">
        <v>136</v>
      </c>
      <c r="B137" s="13" t="s">
        <v>2451</v>
      </c>
      <c r="C137" s="14" t="s">
        <v>2452</v>
      </c>
    </row>
    <row r="138" spans="1:3" ht="30" x14ac:dyDescent="0.25">
      <c r="A138" s="5">
        <v>137</v>
      </c>
      <c r="B138" s="13" t="s">
        <v>2453</v>
      </c>
      <c r="C138" s="14" t="s">
        <v>2454</v>
      </c>
    </row>
    <row r="139" spans="1:3" x14ac:dyDescent="0.25">
      <c r="A139" s="5">
        <v>138</v>
      </c>
      <c r="B139" s="13" t="s">
        <v>2455</v>
      </c>
      <c r="C139" s="14" t="s">
        <v>2456</v>
      </c>
    </row>
    <row r="140" spans="1:3" ht="409.5" x14ac:dyDescent="0.25">
      <c r="A140" s="5">
        <v>139</v>
      </c>
      <c r="B140" s="13" t="s">
        <v>2457</v>
      </c>
      <c r="C140" s="14" t="s">
        <v>2458</v>
      </c>
    </row>
    <row r="141" spans="1:3" ht="409.5" x14ac:dyDescent="0.25">
      <c r="A141" s="5">
        <v>140</v>
      </c>
      <c r="B141" s="13" t="s">
        <v>2459</v>
      </c>
      <c r="C141" s="14" t="s">
        <v>2460</v>
      </c>
    </row>
    <row r="142" spans="1:3" ht="30" x14ac:dyDescent="0.25">
      <c r="A142" s="5">
        <v>141</v>
      </c>
      <c r="B142" s="13" t="s">
        <v>2461</v>
      </c>
      <c r="C142" s="14" t="s">
        <v>2462</v>
      </c>
    </row>
    <row r="143" spans="1:3" ht="105" x14ac:dyDescent="0.25">
      <c r="A143" s="5">
        <v>142</v>
      </c>
      <c r="B143" s="13" t="s">
        <v>2463</v>
      </c>
      <c r="C143" s="14" t="s">
        <v>2464</v>
      </c>
    </row>
    <row r="144" spans="1:3" ht="409.5" x14ac:dyDescent="0.25">
      <c r="A144" s="5">
        <v>143</v>
      </c>
      <c r="B144" s="13" t="s">
        <v>2465</v>
      </c>
      <c r="C144" s="14" t="s">
        <v>2466</v>
      </c>
    </row>
    <row r="145" spans="1:3" ht="45" x14ac:dyDescent="0.25">
      <c r="A145" s="5">
        <v>144</v>
      </c>
      <c r="B145" s="13" t="s">
        <v>2467</v>
      </c>
      <c r="C145" s="14" t="s">
        <v>2468</v>
      </c>
    </row>
    <row r="146" spans="1:3" ht="210" x14ac:dyDescent="0.25">
      <c r="A146" s="5">
        <v>145</v>
      </c>
      <c r="B146" s="13" t="s">
        <v>105</v>
      </c>
      <c r="C146" s="14" t="s">
        <v>2469</v>
      </c>
    </row>
    <row r="147" spans="1:3" ht="409.5" x14ac:dyDescent="0.25">
      <c r="A147" s="5">
        <v>146</v>
      </c>
      <c r="B147" s="13" t="s">
        <v>2470</v>
      </c>
      <c r="C147" s="14" t="s">
        <v>2471</v>
      </c>
    </row>
    <row r="148" spans="1:3" ht="90" x14ac:dyDescent="0.25">
      <c r="A148" s="5">
        <v>147</v>
      </c>
      <c r="B148" s="13" t="s">
        <v>2472</v>
      </c>
      <c r="C148" s="14" t="s">
        <v>2473</v>
      </c>
    </row>
    <row r="149" spans="1:3" ht="30" x14ac:dyDescent="0.25">
      <c r="A149" s="5">
        <v>148</v>
      </c>
      <c r="B149" s="13" t="s">
        <v>2474</v>
      </c>
      <c r="C149" s="14" t="s">
        <v>2475</v>
      </c>
    </row>
    <row r="150" spans="1:3" ht="30" x14ac:dyDescent="0.25">
      <c r="A150" s="5">
        <v>149</v>
      </c>
      <c r="B150" s="13" t="s">
        <v>2476</v>
      </c>
      <c r="C150" s="14" t="s">
        <v>2477</v>
      </c>
    </row>
    <row r="151" spans="1:3" ht="45" x14ac:dyDescent="0.25">
      <c r="A151" s="5">
        <v>150</v>
      </c>
      <c r="B151" s="13" t="s">
        <v>2478</v>
      </c>
      <c r="C151" s="14" t="s">
        <v>2479</v>
      </c>
    </row>
    <row r="152" spans="1:3" ht="165" x14ac:dyDescent="0.25">
      <c r="A152" s="5">
        <v>151</v>
      </c>
      <c r="B152" s="13" t="s">
        <v>2480</v>
      </c>
      <c r="C152" s="14" t="s">
        <v>2481</v>
      </c>
    </row>
    <row r="153" spans="1:3" ht="150" x14ac:dyDescent="0.25">
      <c r="A153" s="5">
        <v>152</v>
      </c>
      <c r="B153" s="13" t="s">
        <v>2482</v>
      </c>
      <c r="C153" s="14" t="s">
        <v>2483</v>
      </c>
    </row>
    <row r="154" spans="1:3" ht="240" x14ac:dyDescent="0.25">
      <c r="A154" s="5">
        <v>153</v>
      </c>
      <c r="B154" s="13" t="s">
        <v>2484</v>
      </c>
      <c r="C154" s="14" t="s">
        <v>2485</v>
      </c>
    </row>
    <row r="155" spans="1:3" ht="75" x14ac:dyDescent="0.25">
      <c r="A155" s="5">
        <v>154</v>
      </c>
      <c r="B155" s="13" t="s">
        <v>1239</v>
      </c>
      <c r="C155" s="14" t="s">
        <v>2486</v>
      </c>
    </row>
    <row r="156" spans="1:3" ht="30" x14ac:dyDescent="0.25">
      <c r="A156" s="5">
        <v>155</v>
      </c>
      <c r="B156" s="13" t="s">
        <v>2487</v>
      </c>
      <c r="C156" s="14" t="s">
        <v>2488</v>
      </c>
    </row>
    <row r="157" spans="1:3" ht="105" x14ac:dyDescent="0.25">
      <c r="A157" s="5">
        <v>156</v>
      </c>
      <c r="B157" s="13" t="s">
        <v>2489</v>
      </c>
      <c r="C157" s="14" t="s">
        <v>2490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o r e _ r u l e s _ 8 8 6 8 7 e f 9 - 6 4 5 e - 4 b 7 3 - 8 4 d 0 - e 0 7 6 d c 5 6 0 5 0 a , F a c t i o n _ a p t i t u d e s _ 3 7 8 d 5 1 9 5 - e 8 7 4 - 4 b e b - 9 8 4 5 - a 8 e 4 f b 0 d 3 2 4 4 , F a c t i o n s _ 2 5 3 b c c 6 f - d 4 1 5 - 4 f 5 c - 8 3 c 3 - 2 0 e c b b c 5 7 6 a 5 , G r o u p _ f a c t i o n s _ 3 1 6 e e d 5 5 - c 6 8 1 - 4 1 b 1 - b b f a - 8 8 5 2 d b 9 7 f 2 5 e , P s y c h i c _ p o w e r s _ b 9 3 0 0 3 5 b - 0 4 3 b - 4 6 5 2 - b d 7 1 - f 3 4 3 0 4 3 8 f d 7 0 , P s y c h i c _ p o w e r s _ d o m a i n s _ 4 d 3 a 4 f e 0 - 6 5 e 5 - 4 9 c b - 9 4 d a - 6 5 8 b b e b a 7 5 d f , S p e c i a l _ r u l e s _ a 2 a a 1 f 2 4 - 9 f a 6 - 4 6 7 4 - b 7 9 d - d f 9 4 4 d f 5 6 d 1 6 , T y p e s _ 6 9 a e 9 c 4 1 - f b f d - 4 7 9 4 - 8 5 0 0 - f 3 8 e 5 b 3 3 f 3 6 5 , U n i t s _ c e 9 0 f e 1 6 - f 4 8 d - 4 9 3 e - b a a 4 - 2 f 1 2 6 8 d a 6 a 9 f , U n i t s _ a p t i t u d e s _ 8 5 7 5 7 f 9 a - 1 0 b f - 4 4 9 9 - b c 0 8 - f 7 a 6 b 5 c b 8 0 9 e , U n i t s _ a p t i t u d e s _ l i n k _ 9 4 5 d 6 e 5 3 - b 3 a 0 - 4 1 7 4 - b 4 4 c - c 9 5 6 f c f 7 7 6 7 5 , U n i t s _ p s y _ f a c 4 8 1 e d - 9 0 4 9 - 4 0 7 5 - a f 8 7 - 6 f 5 1 0 1 1 c 1 1 7 a , U n i t s _ r u l e s _ 4 0 a 2 d 3 c 6 - 1 0 b 8 - 4 e 1 8 - b 1 b 2 - 6 7 d e 5 8 6 a 0 9 7 4 , U n i t s _ t y p e _ b d c 5 a 1 8 9 - 0 3 2 d - 4 d 5 f - 9 f 6 d - e 2 c 7 9 5 4 3 3 3 e 6 , U n i t s _ w e a p o n s _ 3 e b 2 f 3 0 4 - b e 2 c - 4 6 d c - a 3 c f - 9 9 b 5 6 d d 9 0 6 7 3 , W e a p o n s _ 5 8 0 f e 8 3 5 - c 9 3 8 - 4 f 3 d - 8 9 5 c - 1 c 2 7 9 8 2 3 8 b 9 0 , W e a p o n s _ r u l e s _ 6 8 9 3 5 b 3 1 - 6 b 4 8 - 4 5 6 e - 9 c a 0 - 5 1 4 0 5 1 3 5 1 8 3 7 , U n i t s   1 ] ] > < / 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p u b l i c   g r o u p _ f a c t i o n s _ 7 2 8 a d e 0 f - 7 9 b 4 - 4 5 3 7 - b 6 a 9 - a d 6 0 d 5 c 2 b a 6 7 " > < C u s t o m C o n t e n t > < ! [ C D A T A [ < T a b l e W i d g e t G r i d S e r i a l i z a t i o n   x m l n s : x s d = " h t t p : / / w w w . w 3 . o r g / 2 0 0 1 / X M L S c h e m a "   x m l n s : x s i = " h t t p : / / w w w . w 3 . o r g / 2 0 0 1 / X M L S c h e m a - i n s t a n c e " > < C o l u m n S u g g e s t e d T y p e   / > < C o l u m n F o r m a t   / > < C o l u m n A c c u r a c y   / > < C o l u m n C u r r e n c y S y m b o l   / > < C o l u m n P o s i t i v e P a t t e r n   / > < C o l u m n N e g a t i v e P a t t e r n   / > < C o l u m n W i d t h s > < i t e m > < k e y > < s t r i n g > g r o u p _ f a c t i o n _ i d < / s t r i n g > < / k e y > < v a l u e > < i n t > 1 4 4 < / i n t > < / v a l u e > < / i t e m > < i t e m > < k e y > < s t r i n g > g r o u p _ f a c t i o n _ n a m e < / s t r i n g > < / k e y > < v a l u e > < i n t > 1 7 0 < / i n t > < / v a l u e > < / i t e m > < / C o l u m n W i d t h s > < C o l u m n D i s p l a y I n d e x > < i t e m > < k e y > < s t r i n g > g r o u p _ f a c t i o n _ i d < / s t r i n g > < / k e y > < v a l u e > < i n t > 0 < / i n t > < / v a l u e > < / i t e m > < i t e m > < k e y > < s t r i n g > g r o u p _ f a c t i o n _ n a m e 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U n i t s _ c e 9 0 f e 1 6 - f 4 8 d - 4 9 3 e - b a a 4 - 2 f 1 2 6 8 d a 6 a 9 f ] ] > < / 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 2 0 2 5 - 0 4 - 0 2 T 0 9 : 3 0 : 1 7 . 9 7 8 8 7 7 1 + 0 2 : 0 0 < / L a s t P r o c e s s e d T i m e > < / D a t a M o d e l i n g S a n d b o x . S e r i a l i z e d S a n d b o x E r r o r C a c h e > ] ] > < / C u s t o m C o n t e n t > < / G e m i n i > 
</file>

<file path=customXml/item14.xml>��< ? x m l   v e r s i o n = " 1 . 0 "   e n c o d i n g = " U T F - 1 6 " ? > < G e m i n i   x m l n s = " h t t p : / / g e m i n i / p i v o t c u s t o m i z a t i o n / T a b l e X M L _ p u b l i c   u n i t s _ w e a p o n s _ 5 b 0 2 3 b c 6 - 7 d 0 7 - 4 d 5 f - b 7 c 0 - b 0 7 9 d e c 3 5 3 a 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 w e a p o n _ i d < / s t r i n g > < / k e y > < v a l u e > < i n t > 1 0 6 < / i n t > < / v a l u e > < / i t e m > < / C o l u m n W i d t h s > < C o l u m n D i s p l a y I n d e x > < i t e m > < k e y > < s t r i n g > u n i t _ i d < / s t r i n g > < / k e y > < v a l u e > < i n t > 0 < / i n t > < / v a l u e > < / i t e m > < i t e m > < k e y > < s t r i n g > w e a p o n _ i d < / 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u b l i c   f a c t i o n s _ 4 3 6 5 b 7 3 d - 0 2 a 7 - 4 6 7 f - 9 f 6 4 - a 6 4 e 2 c b 9 e c b 1 " > < C u s t o m C o n t e n t > < ! [ C D A T A [ < T a b l e W i d g e t G r i d S e r i a l i z a t i o n   x m l n s : x s d = " h t t p : / / w w w . w 3 . o r g / 2 0 0 1 / X M L S c h e m a "   x m l n s : x s i = " h t t p : / / w w w . w 3 . o r g / 2 0 0 1 / X M L S c h e m a - i n s t a n c e " > < C o l u m n S u g g e s t e d T y p e   / > < C o l u m n F o r m a t   / > < C o l u m n A c c u r a c y   / > < C o l u m n C u r r e n c y S y m b o l   / > < C o l u m n P o s i t i v e P a t t e r n   / > < C o l u m n N e g a t i v e P a t t e r n   / > < C o l u m n W i d t h s > < i t e m > < k e y > < s t r i n g > f a c t i o n _ i d < / s t r i n g > < / k e y > < v a l u e > < i n t > 9 8 < / i n t > < / v a l u e > < / i t e m > < i t e m > < k e y > < s t r i n g > f a c t i o n _ n a m e < / s t r i n g > < / k e y > < v a l u e > < i n t > 1 2 4 < / i n t > < / v a l u e > < / i t e m > < i t e m > < k e y > < s t r i n g > f a c t i o n _ k e y w o r d s < / s t r i n g > < / k e y > < v a l u e > < i n t > 1 5 1 < / i n t > < / v a l u e > < / i t e m > < i t e m > < k e y > < s t r i n g > g r o u p _ f a c t i o n _ i d < / s t r i n g > < / k e y > < v a l u e > < i n t > 1 4 4 < / i n t > < / v a l u e > < / i t e m > < / C o l u m n W i d t h s > < C o l u m n D i s p l a y I n d e x > < i t e m > < k e y > < s t r i n g > f a c t i o n _ i d < / s t r i n g > < / k e y > < v a l u e > < i n t > 0 < / i n t > < / v a l u e > < / i t e m > < i t e m > < k e y > < s t r i n g > f a c t i o n _ n a m e < / s t r i n g > < / k e y > < v a l u e > < i n t > 1 < / i n t > < / v a l u e > < / i t e m > < i t e m > < k e y > < s t r i n g > f a c t i o n _ k e y w o r d s < / s t r i n g > < / k e y > < v a l u e > < i n t > 2 < / i n t > < / v a l u e > < / i t e m > < i t e m > < k e y > < s t r i n g > g r o u p _ f a c t i o n _ i d < / 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p u b l i c   c o r e _ r u l e s _ 6 3 3 0 d 2 a 7 - d a 2 4 - 4 6 2 7 - b b 6 8 - 1 5 a c 3 3 2 7 f e 2 c " > < C u s t o m C o n t e n t > < ! [ C D A T A [ < T a b l e W i d g e t G r i d S e r i a l i z a t i o n   x m l n s : x s d = " h t t p : / / w w w . w 3 . o r g / 2 0 0 1 / X M L S c h e m a "   x m l n s : x s i = " h t t p : / / w w w . w 3 . o r g / 2 0 0 1 / X M L S c h e m a - i n s t a n c e " > < C o l u m n S u g g e s t e d T y p e   / > < C o l u m n F o r m a t   / > < C o l u m n A c c u r a c y   / > < C o l u m n C u r r e n c y S y m b o l   / > < C o l u m n P o s i t i v e P a t t e r n   / > < C o l u m n N e g a t i v e P a t t e r n   / > < C o l u m n W i d t h s > < i t e m > < k e y > < s t r i n g > p h a s e _ i d < / s t r i n g > < / k e y > < v a l u e > < i n t > 9 4 < / i n t > < / v a l u e > < / i t e m > < i t e m > < k e y > < s t r i n g > p h a s e _ r u l e < / s t r i n g > < / k e y > < v a l u e > < i n t > 1 0 7 < / i n t > < / v a l u e > < / i t e m > < i t e m > < k e y > < s t r i n g > p h a s e _ d e s c < / s t r i n g > < / k e y > < v a l u e > < i n t > 1 1 5 < / i n t > < / v a l u e > < / i t e m > < / C o l u m n W i d t h s > < C o l u m n D i s p l a y I n d e x > < i t e m > < k e y > < s t r i n g > p h a s e _ i d < / s t r i n g > < / k e y > < v a l u e > < i n t > 0 < / i n t > < / v a l u e > < / i t e m > < i t e m > < k e y > < s t r i n g > p h a s e _ r u l e < / s t r i n g > < / k e y > < v a l u e > < i n t > 1 < / i n t > < / v a l u e > < / i t e m > < i t e m > < k e y > < s t r i n g > p h a s e _ d e s c < / 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u b l i c   s p e c i a l _ r u l e s _ 7 7 6 6 0 8 3 2 - 5 1 1 4 - 4 e 6 2 - a 9 8 0 - 0 3 1 f 1 f 7 f 7 b b f " > < C u s t o m C o n t e n t > < ! [ C D A T A [ < T a b l e W i d g e t G r i d S e r i a l i z a t i o n   x m l n s : x s d = " h t t p : / / w w w . w 3 . o r g / 2 0 0 1 / X M L S c h e m a "   x m l n s : x s i = " h t t p : / / w w w . w 3 . o r g / 2 0 0 1 / X M L S c h e m a - i n s t a n c e " > < C o l u m n S u g g e s t e d T y p e   / > < C o l u m n F o r m a t   / > < C o l u m n A c c u r a c y   / > < C o l u m n C u r r e n c y S y m b o l   / > < C o l u m n P o s i t i v e P a t t e r n   / > < C o l u m n N e g a t i v e P a t t e r n   / > < C o l u m n W i d t h s > < i t e m > < k e y > < s t r i n g > r u l e _ i d < / s t r i n g > < / k e y > < v a l u e > < i n t > 7 8 < / i n t > < / v a l u e > < / i t e m > < i t e m > < k e y > < s t r i n g > r u l e _ n a m e < / s t r i n g > < / k e y > < v a l u e > < i n t > 1 0 4 < / i n t > < / v a l u e > < / i t e m > < i t e m > < k e y > < s t r i n g > r u l e _ d e s c < / s t r i n g > < / k e y > < v a l u e > < i n t > 9 9 < / i n t > < / v a l u e > < / i t e m > < / C o l u m n W i d t h s > < C o l u m n D i s p l a y I n d e x > < i t e m > < k e y > < s t r i n g > r u l e _ i d < / s t r i n g > < / k e y > < v a l u e > < i n t > 0 < / i n t > < / v a l u e > < / i t e m > < i t e m > < k e y > < s t r i n g > r u l e _ n a m e < / s t r i n g > < / k e y > < v a l u e > < i n t > 1 < / i n t > < / v a l u e > < / i t e m > < i t e m > < k e y > < s t r i n g > r u l e _ d e s c < / 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 p u b l i c   c o r e _ r u l e s 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 p u b l i c   c o r e _ r u l e s 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 C o l u m n s \ p h a s e _ i d < / K e y > < / D i a g r a m O b j e c t K e y > < D i a g r a m O b j e c t K e y > < K e y > C o l u m n s \ p h a s e _ r u l e < / K e y > < / D i a g r a m O b j e c t K e y > < D i a g r a m O b j e c t K e y > < K e y > C o l u m n s \ p h a s e _ d e s c 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 C o l u m n s \ p h a s e _ i d < / K e y > < / a : K e y > < a : V a l u e   i : t y p e = " M e a s u r e G r i d N o d e V i e w S t a t e " > < L a y e d O u t > t r u e < / L a y e d O u t > < / a : V a l u e > < / a : K e y V a l u e O f D i a g r a m O b j e c t K e y a n y T y p e z b w N T n L X > < a : K e y V a l u e O f D i a g r a m O b j e c t K e y a n y T y p e z b w N T n L X > < a : K e y > < K e y > C o l u m n s \ p h a s e _ r u l e < / K e y > < / a : K e y > < a : V a l u e   i : t y p e = " M e a s u r e G r i d N o d e V i e w S t a t e " > < C o l u m n > 1 < / C o l u m n > < L a y e d O u t > t r u e < / L a y e d O u t > < / a : V a l u e > < / a : K e y V a l u e O f D i a g r a m O b j e c t K e y a n y T y p e z b w N T n L X > < a : K e y V a l u e O f D i a g r a m O b j e c t K e y a n y T y p e z b w N T n L X > < a : K e y > < K e y > C o l u m n s \ p h a s e _ d e s c < / 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 T a g s \ T a b l e s \ & l t ; T a b l e s \ p u b l i c   c o r e _ r u l e s & g t ; < / K e y > < / D i a g r a m O b j e c t K e y > < D i a g r a m O b j e c t K e y > < K e y > D y n a m i c   T a g s \ T a b l e s \ & l t ; T a b l e s \ p u b l i c   f a c t i o n _ a p t i t u d e s & g t ; < / K e y > < / D i a g r a m O b j e c t K e y > < D i a g r a m O b j e c t K e y > < K e y > D y n a m i c   T a g s \ T a b l e s \ & l t ; T a b l e s \ p u b l i c   f a c t i o n s & g t ; < / K e y > < / D i a g r a m O b j e c t K e y > < D i a g r a m O b j e c t K e y > < K e y > D y n a m i c   T a g s \ T a b l e s \ & l t ; T a b l e s \ p u b l i c   g r o u p _ f a c t i o n s & g t ; < / K e y > < / D i a g r a m O b j e c t K e y > < D i a g r a m O b j e c t K e y > < K e y > D y n a m i c   T a g s \ T a b l e s \ & l t ; T a b l e s \ p u b l i c   p s y c h i c _ p o w e r s & g t ; < / K e y > < / D i a g r a m O b j e c t K e y > < D i a g r a m O b j e c t K e y > < K e y > D y n a m i c   T a g s \ T a b l e s \ & l t ; T a b l e s \ p u b l i c   p s y c h i c _ p o w e r s _ d o m a i n s & g t ; < / K e y > < / D i a g r a m O b j e c t K e y > < D i a g r a m O b j e c t K e y > < K e y > D y n a m i c   T a g s \ T a b l e s \ & l t ; T a b l e s \ p u b l i c   s p e c i a l _ r u l e s & g t ; < / K e y > < / D i a g r a m O b j e c t K e y > < D i a g r a m O b j e c t K e y > < K e y > D y n a m i c   T a g s \ T a b l e s \ & l t ; T a b l e s \ p u b l i c   t y p e s & g t ; < / K e y > < / D i a g r a m O b j e c t K e y > < D i a g r a m O b j e c t K e y > < K e y > D y n a m i c   T a g s \ T a b l e s \ & l t ; T a b l e s \ p u b l i c   u n i t s & g t ; < / K e y > < / D i a g r a m O b j e c t K e y > < D i a g r a m O b j e c t K e y > < K e y > D y n a m i c   T a g s \ T a b l e s \ & l t ; T a b l e s \ p u b l i c   u n i t s _ a p t i t u d e s & g t ; < / K e y > < / D i a g r a m O b j e c t K e y > < D i a g r a m O b j e c t K e y > < K e y > D y n a m i c   T a g s \ T a b l e s \ & l t ; T a b l e s \ p u b l i c   u n i t s _ a p t i t u d e s _ l i n k & g t ; < / K e y > < / D i a g r a m O b j e c t K e y > < D i a g r a m O b j e c t K e y > < K e y > D y n a m i c   T a g s \ T a b l e s \ & l t ; T a b l e s \ p u b l i c   u n i t s _ p s y & g t ; < / K e y > < / D i a g r a m O b j e c t K e y > < D i a g r a m O b j e c t K e y > < K e y > D y n a m i c   T a g s \ T a b l e s \ & l t ; T a b l e s \ p u b l i c   u n i t s _ r u l e s & g t ; < / K e y > < / D i a g r a m O b j e c t K e y > < D i a g r a m O b j e c t K e y > < K e y > D y n a m i c   T a g s \ T a b l e s \ & l t ; T a b l e s \ p u b l i c   u n i t s _ t y p e & g t ; < / K e y > < / D i a g r a m O b j e c t K e y > < D i a g r a m O b j e c t K e y > < K e y > D y n a m i c   T a g s \ T a b l e s \ & l t ; T a b l e s \ p u b l i c   u n i t s _ w e a p o n s & g t ; < / K e y > < / D i a g r a m O b j e c t K e y > < D i a g r a m O b j e c t K e y > < K e y > D y n a m i c   T a g s \ T a b l e s \ & l t ; T a b l e s \ p u b l i c   w e a p o n s & g t ; < / K e y > < / D i a g r a m O b j e c t K e y > < D i a g r a m O b j e c t K e y > < K e y > D y n a m i c   T a g s \ T a b l e s \ & l t ; T a b l e s \ p u b l i c   w e a p o n s _ r u l e s & g t ; < / K e y > < / D i a g r a m O b j e c t K e y > < D i a g r a m O b j e c t K e y > < K e y > T a b l e s \ p u b l i c   c o r e _ r u l e s < / K e y > < / D i a g r a m O b j e c t K e y > < D i a g r a m O b j e c t K e y > < K e y > T a b l e s \ p u b l i c   c o r e _ r u l e s \ C o l u m n s \ p h a s e _ i d < / K e y > < / D i a g r a m O b j e c t K e y > < D i a g r a m O b j e c t K e y > < K e y > T a b l e s \ p u b l i c   c o r e _ r u l e s \ C o l u m n s \ p h a s e _ r u l e < / K e y > < / D i a g r a m O b j e c t K e y > < D i a g r a m O b j e c t K e y > < K e y > T a b l e s \ p u b l i c   c o r e _ r u l e s \ C o l u m n s \ p h a s e _ d e s c < / K e y > < / D i a g r a m O b j e c t K e y > < D i a g r a m O b j e c t K e y > < K e y > T a b l e s \ p u b l i c   f a c t i o n _ a p t i t u d e s < / K e y > < / D i a g r a m O b j e c t K e y > < D i a g r a m O b j e c t K e y > < K e y > T a b l e s \ p u b l i c   f a c t i o n _ a p t i t u d e s \ C o l u m n s \ a p t i t u d e _ i d < / K e y > < / D i a g r a m O b j e c t K e y > < D i a g r a m O b j e c t K e y > < K e y > T a b l e s \ p u b l i c   f a c t i o n _ a p t i t u d e s \ C o l u m n s \ f a c t i o n _ i d < / K e y > < / D i a g r a m O b j e c t K e y > < D i a g r a m O b j e c t K e y > < K e y > T a b l e s \ p u b l i c   f a c t i o n _ a p t i t u d e s \ C o l u m n s \ f a c t i o n _ a p t i t u d e _ n a m e < / K e y > < / D i a g r a m O b j e c t K e y > < D i a g r a m O b j e c t K e y > < K e y > T a b l e s \ p u b l i c   f a c t i o n _ a p t i t u d e s \ C o l u m n s \ f a c t i o n _ a p t i t u d e _ d e s c < / K e y > < / D i a g r a m O b j e c t K e y > < D i a g r a m O b j e c t K e y > < K e y > T a b l e s \ p u b l i c   f a c t i o n _ a p t i t u d e s \ M e a s u r e s \ N o m b r e   d e   f a c t i o n _ a p t i t u d e _ n a m e < / K e y > < / D i a g r a m O b j e c t K e y > < D i a g r a m O b j e c t K e y > < K e y > T a b l e s \ p u b l i c   f a c t i o n _ a p t i t u d e s \ N o m b r e   d e   f a c t i o n _ a p t i t u d e _ n a m e \ A d d i t i o n a l   I n f o \ M e s u r e   i m p l i c i t e < / K e y > < / D i a g r a m O b j e c t K e y > < D i a g r a m O b j e c t K e y > < K e y > T a b l e s \ p u b l i c   f a c t i o n s < / K e y > < / D i a g r a m O b j e c t K e y > < D i a g r a m O b j e c t K e y > < K e y > T a b l e s \ p u b l i c   f a c t i o n s \ C o l u m n s \ f a c t i o n _ i d < / K e y > < / D i a g r a m O b j e c t K e y > < D i a g r a m O b j e c t K e y > < K e y > T a b l e s \ p u b l i c   f a c t i o n s \ C o l u m n s \ f a c t i o n _ n a m e < / K e y > < / D i a g r a m O b j e c t K e y > < D i a g r a m O b j e c t K e y > < K e y > T a b l e s \ p u b l i c   f a c t i o n s \ C o l u m n s \ f a c t i o n _ k e y w o r d s < / K e y > < / D i a g r a m O b j e c t K e y > < D i a g r a m O b j e c t K e y > < K e y > T a b l e s \ p u b l i c   f a c t i o n s \ C o l u m n s \ g r o u p _ f a c t i o n _ i d < / K e y > < / D i a g r a m O b j e c t K e y > < D i a g r a m O b j e c t K e y > < K e y > T a b l e s \ p u b l i c   f a c t i o n s \ M e a s u r e s \ N o m b r e   d e   f a c t i o n _ n a m e < / K e y > < / D i a g r a m O b j e c t K e y > < D i a g r a m O b j e c t K e y > < K e y > T a b l e s \ p u b l i c   f a c t i o n s \ N o m b r e   d e   f a c t i o n _ n a m e \ A d d i t i o n a l   I n f o \ M e s u r e   i m p l i c i t e < / K e y > < / D i a g r a m O b j e c t K e y > < D i a g r a m O b j e c t K e y > < K e y > T a b l e s \ p u b l i c   g r o u p _ f a c t i o n s < / K e y > < / D i a g r a m O b j e c t K e y > < D i a g r a m O b j e c t K e y > < K e y > T a b l e s \ p u b l i c   g r o u p _ f a c t i o n s \ C o l u m n s \ g r o u p _ f a c t i o n _ i d < / K e y > < / D i a g r a m O b j e c t K e y > < D i a g r a m O b j e c t K e y > < K e y > T a b l e s \ p u b l i c   g r o u p _ f a c t i o n s \ C o l u m n s \ g r o u p _ f a c t i o n _ n a m e < / K e y > < / D i a g r a m O b j e c t K e y > < D i a g r a m O b j e c t K e y > < K e y > T a b l e s \ p u b l i c   p s y c h i c _ p o w e r s < / K e y > < / D i a g r a m O b j e c t K e y > < D i a g r a m O b j e c t K e y > < K e y > T a b l e s \ p u b l i c   p s y c h i c _ p o w e r s \ C o l u m n s \ p o w e r s _ i d < / K e y > < / D i a g r a m O b j e c t K e y > < D i a g r a m O b j e c t K e y > < K e y > T a b l e s \ p u b l i c   p s y c h i c _ p o w e r s \ C o l u m n s \ d o m a i n s _ i d < / K e y > < / D i a g r a m O b j e c t K e y > < D i a g r a m O b j e c t K e y > < K e y > T a b l e s \ p u b l i c   p s y c h i c _ p o w e r s \ C o l u m n s \ p o w e r s _ n a m e < / K e y > < / D i a g r a m O b j e c t K e y > < D i a g r a m O b j e c t K e y > < K e y > T a b l e s \ p u b l i c   p s y c h i c _ p o w e r s \ C o l u m n s \ p o w e r s _ t y p e < / K e y > < / D i a g r a m O b j e c t K e y > < D i a g r a m O b j e c t K e y > < K e y > T a b l e s \ p u b l i c   p s y c h i c _ p o w e r s \ C o l u m n s \ p o w e r s _ c o s t < / K e y > < / D i a g r a m O b j e c t K e y > < D i a g r a m O b j e c t K e y > < K e y > T a b l e s \ p u b l i c   p s y c h i c _ p o w e r s \ C o l u m n s \ p o w e r s _ d e s c < / K e y > < / D i a g r a m O b j e c t K e y > < D i a g r a m O b j e c t K e y > < K e y > T a b l e s \ p u b l i c   p s y c h i c _ p o w e r s _ d o m a i n s < / K e y > < / D i a g r a m O b j e c t K e y > < D i a g r a m O b j e c t K e y > < K e y > T a b l e s \ p u b l i c   p s y c h i c _ p o w e r s _ d o m a i n s \ C o l u m n s \ d o m a i n s _ i d < / K e y > < / D i a g r a m O b j e c t K e y > < D i a g r a m O b j e c t K e y > < K e y > T a b l e s \ p u b l i c   p s y c h i c _ p o w e r s _ d o m a i n s \ C o l u m n s \ d o m a i n s < / K e y > < / D i a g r a m O b j e c t K e y > < D i a g r a m O b j e c t K e y > < K e y > T a b l e s \ p u b l i c   s p e c i a l _ r u l e s < / K e y > < / D i a g r a m O b j e c t K e y > < D i a g r a m O b j e c t K e y > < K e y > T a b l e s \ p u b l i c   s p e c i a l _ r u l e s \ C o l u m n s \ r u l e _ i d < / K e y > < / D i a g r a m O b j e c t K e y > < D i a g r a m O b j e c t K e y > < K e y > T a b l e s \ p u b l i c   s p e c i a l _ r u l e s \ C o l u m n s \ r u l e _ n a m e < / K e y > < / D i a g r a m O b j e c t K e y > < D i a g r a m O b j e c t K e y > < K e y > T a b l e s \ p u b l i c   s p e c i a l _ r u l e s \ C o l u m n s \ r u l e _ d e s c < / K e y > < / D i a g r a m O b j e c t K e y > < D i a g r a m O b j e c t K e y > < K e y > T a b l e s \ p u b l i c   t y p e s < / K e y > < / D i a g r a m O b j e c t K e y > < D i a g r a m O b j e c t K e y > < K e y > T a b l e s \ p u b l i c   t y p e s \ C o l u m n s \ t y p e s _ i d < / K e y > < / D i a g r a m O b j e c t K e y > < D i a g r a m O b j e c t K e y > < K e y > T a b l e s \ p u b l i c   t y p e s \ C o l u m n s \ t y p e s _ n a m e < / K e y > < / D i a g r a m O b j e c t K e y > < D i a g r a m O b j e c t K e y > < K e y > T a b l e s \ p u b l i c   t y p e s \ C o l u m n s \ t y p e s _ d e s c < / K e y > < / D i a g r a m O b j e c t K e y > < D i a g r a m O b j e c t K e y > < K e y > T a b l e s \ p u b l i c   u n i t s < / K e y > < / D i a g r a m O b j e c t K e y > < D i a g r a m O b j e c t K e y > < K e y > T a b l e s \ p u b l i c   u n i t s \ C o l u m n s \ u n i t _ i d < / K e y > < / D i a g r a m O b j e c t K e y > < D i a g r a m O b j e c t K e y > < K e y > T a b l e s \ p u b l i c   u n i t s \ C o l u m n s \ u n i t _ n a m e < / K e y > < / D i a g r a m O b j e c t K e y > < D i a g r a m O b j e c t K e y > < K e y > T a b l e s \ p u b l i c   u n i t s \ C o l u m n s \ a t t r i b u t < / K e y > < / D i a g r a m O b j e c t K e y > < D i a g r a m O b j e c t K e y > < K e y > T a b l e s \ p u b l i c   u n i t s \ C o l u m n s \ g r o u p _ f a c t i o n _ i d < / K e y > < / D i a g r a m O b j e c t K e y > < D i a g r a m O b j e c t K e y > < K e y > T a b l e s \ p u b l i c   u n i t s \ C o l u m n s \ f a c t i o n _ i d < / K e y > < / D i a g r a m O b j e c t K e y > < D i a g r a m O b j e c t K e y > < K e y > T a b l e s \ p u b l i c   u n i t s \ C o l u m n s \ u n i t _ t y p e < / K e y > < / D i a g r a m O b j e c t K e y > < D i a g r a m O b j e c t K e y > < K e y > T a b l e s \ p u b l i c   u n i t s \ C o l u m n s \ n b _ f i g < / K e y > < / D i a g r a m O b j e c t K e y > < D i a g r a m O b j e c t K e y > < K e y > T a b l e s \ p u b l i c   u n i t s \ C o l u m n s \ m o v e m e n t < / K e y > < / D i a g r a m O b j e c t K e y > < D i a g r a m O b j e c t K e y > < K e y > T a b l e s \ p u b l i c   u n i t s \ C o l u m n s \ c r u i s i n g _ s p e e d < / K e y > < / D i a g r a m O b j e c t K e y > < D i a g r a m O b j e c t K e y > < K e y > T a b l e s \ p u b l i c   u n i t s \ C o l u m n s \ h o v e r < / K e y > < / D i a g r a m O b j e c t K e y > < D i a g r a m O b j e c t K e y > < K e y > T a b l e s \ p u b l i c   u n i t s \ C o l u m n s \ b s < / K e y > < / D i a g r a m O b j e c t K e y > < D i a g r a m O b j e c t K e y > < K e y > T a b l e s \ p u b l i c   u n i t s \ C o l u m n s \ w s < / K e y > < / D i a g r a m O b j e c t K e y > < D i a g r a m O b j e c t K e y > < K e y > T a b l e s \ p u b l i c   u n i t s \ C o l u m n s \ s < / K e y > < / D i a g r a m O b j e c t K e y > < D i a g r a m O b j e c t K e y > < K e y > T a b l e s \ p u b l i c   u n i t s \ C o l u m n s \ t < / K e y > < / D i a g r a m O b j e c t K e y > < D i a g r a m O b j e c t K e y > < K e y > T a b l e s \ p u b l i c   u n i t s \ C o l u m n s \ f r o n t < / K e y > < / D i a g r a m O b j e c t K e y > < D i a g r a m O b j e c t K e y > < K e y > T a b l e s \ p u b l i c   u n i t s \ C o l u m n s \ s i d e < / K e y > < / D i a g r a m O b j e c t K e y > < D i a g r a m O b j e c t K e y > < K e y > T a b l e s \ p u b l i c   u n i t s \ C o l u m n s \ r e a r < / K e y > < / D i a g r a m O b j e c t K e y > < D i a g r a m O b j e c t K e y > < K e y > T a b l e s \ p u b l i c   u n i t s \ C o l u m n s \ h p < / K e y > < / D i a g r a m O b j e c t K e y > < D i a g r a m O b j e c t K e y > < K e y > T a b l e s \ p u b l i c   u n i t s \ C o l u m n s \ a < / K e y > < / D i a g r a m O b j e c t K e y > < D i a g r a m O b j e c t K e y > < K e y > T a b l e s \ p u b l i c   u n i t s \ C o l u m n s \ i < / K e y > < / D i a g r a m O b j e c t K e y > < D i a g r a m O b j e c t K e y > < K e y > T a b l e s \ p u b l i c   u n i t s \ C o l u m n s \ l d < / K e y > < / D i a g r a m O b j e c t K e y > < D i a g r a m O b j e c t K e y > < K e y > T a b l e s \ p u b l i c   u n i t s \ C o l u m n s \ o c < / K e y > < / D i a g r a m O b j e c t K e y > < D i a g r a m O b j e c t K e y > < K e y > T a b l e s \ p u b l i c   u n i t s \ C o l u m n s \ s v < / K e y > < / D i a g r a m O b j e c t K e y > < D i a g r a m O b j e c t K e y > < K e y > T a b l e s \ p u b l i c   u n i t s \ C o l u m n s \ i n v u l _ s v < / K e y > < / D i a g r a m O b j e c t K e y > < D i a g r a m O b j e c t K e y > < K e y > T a b l e s \ p u b l i c   u n i t s \ C o l u m n s \ w e a p o n s < / K e y > < / D i a g r a m O b j e c t K e y > < D i a g r a m O b j e c t K e y > < K e y > T a b l e s \ p u b l i c   u n i t s \ C o l u m n s \ a p t i t u d e s < / K e y > < / D i a g r a m O b j e c t K e y > < D i a g r a m O b j e c t K e y > < K e y > T a b l e s \ p u b l i c   u n i t s \ C o l u m n s \ d o m a i n s < / K e y > < / D i a g r a m O b j e c t K e y > < D i a g r a m O b j e c t K e y > < K e y > T a b l e s \ p u b l i c   u n i t s \ C o l u m n s \ s p e c i a l _ r u l e s < / K e y > < / D i a g r a m O b j e c t K e y > < D i a g r a m O b j e c t K e y > < K e y > T a b l e s \ p u b l i c   u n i t s \ C o l u m n s \ u _ p t s < / K e y > < / D i a g r a m O b j e c t K e y > < D i a g r a m O b j e c t K e y > < K e y > T a b l e s \ p u b l i c   u n i t s \ C o l u m n s \ u _ p t s _ u p d a t e d < / K e y > < / D i a g r a m O b j e c t K e y > < D i a g r a m O b j e c t K e y > < K e y > T a b l e s \ p u b l i c   u n i t s \ M e a s u r e s \ N o m b r e   d e   u n i t _ n a m e < / K e y > < / D i a g r a m O b j e c t K e y > < D i a g r a m O b j e c t K e y > < K e y > T a b l e s \ p u b l i c   u n i t s \ N o m b r e   d e   u n i t _ n a m e \ A d d i t i o n a l   I n f o \ M e s u r e   i m p l i c i t e < / K e y > < / D i a g r a m O b j e c t K e y > < D i a g r a m O b j e c t K e y > < K e y > T a b l e s \ p u b l i c   u n i t s _ a p t i t u d e s < / K e y > < / D i a g r a m O b j e c t K e y > < D i a g r a m O b j e c t K e y > < K e y > T a b l e s \ p u b l i c   u n i t s _ a p t i t u d e s \ C o l u m n s \ a p t i t u d e _ i d < / K e y > < / D i a g r a m O b j e c t K e y > < D i a g r a m O b j e c t K e y > < K e y > T a b l e s \ p u b l i c   u n i t s _ a p t i t u d e s \ C o l u m n s \ a p t i t u d e _ n a m e < / K e y > < / D i a g r a m O b j e c t K e y > < D i a g r a m O b j e c t K e y > < K e y > T a b l e s \ p u b l i c   u n i t s _ a p t i t u d e s \ C o l u m n s \ a p t i t u d e _ d e s c < / K e y > < / D i a g r a m O b j e c t K e y > < D i a g r a m O b j e c t K e y > < K e y > T a b l e s \ p u b l i c   u n i t s _ a p t i t u d e s _ l i n k < / K e y > < / D i a g r a m O b j e c t K e y > < D i a g r a m O b j e c t K e y > < K e y > T a b l e s \ p u b l i c   u n i t s _ a p t i t u d e s _ l i n k \ C o l u m n s \ u n i t _ i d < / K e y > < / D i a g r a m O b j e c t K e y > < D i a g r a m O b j e c t K e y > < K e y > T a b l e s \ p u b l i c   u n i t s _ a p t i t u d e s _ l i n k \ C o l u m n s \ a p t i t u d e _ i d < / K e y > < / D i a g r a m O b j e c t K e y > < D i a g r a m O b j e c t K e y > < K e y > T a b l e s \ p u b l i c   u n i t s _ p s y < / K e y > < / D i a g r a m O b j e c t K e y > < D i a g r a m O b j e c t K e y > < K e y > T a b l e s \ p u b l i c   u n i t s _ p s y \ C o l u m n s \ u n i t _ i d < / K e y > < / D i a g r a m O b j e c t K e y > < D i a g r a m O b j e c t K e y > < K e y > T a b l e s \ p u b l i c   u n i t s _ p s y \ C o l u m n s \ d o m a i n s _ i d < / K e y > < / D i a g r a m O b j e c t K e y > < D i a g r a m O b j e c t K e y > < K e y > T a b l e s \ p u b l i c   u n i t s _ r u l e s < / K e y > < / D i a g r a m O b j e c t K e y > < D i a g r a m O b j e c t K e y > < K e y > T a b l e s \ p u b l i c   u n i t s _ r u l e s \ C o l u m n s \ u n i t _ i d < / K e y > < / D i a g r a m O b j e c t K e y > < D i a g r a m O b j e c t K e y > < K e y > T a b l e s \ p u b l i c   u n i t s _ r u l e s \ C o l u m n s \ r u l e _ i d < / K e y > < / D i a g r a m O b j e c t K e y > < D i a g r a m O b j e c t K e y > < K e y > T a b l e s \ p u b l i c   u n i t s _ t y p e < / K e y > < / D i a g r a m O b j e c t K e y > < D i a g r a m O b j e c t K e y > < K e y > T a b l e s \ p u b l i c   u n i t s _ t y p e \ C o l u m n s \ u n i t _ i d < / K e y > < / D i a g r a m O b j e c t K e y > < D i a g r a m O b j e c t K e y > < K e y > T a b l e s \ p u b l i c   u n i t s _ t y p e \ C o l u m n s \ t y p e s _ i d < / K e y > < / D i a g r a m O b j e c t K e y > < D i a g r a m O b j e c t K e y > < K e y > T a b l e s \ p u b l i c   u n i t s _ w e a p o n s < / K e y > < / D i a g r a m O b j e c t K e y > < D i a g r a m O b j e c t K e y > < K e y > T a b l e s \ p u b l i c   u n i t s _ w e a p o n s \ C o l u m n s \ u n i t _ i d < / K e y > < / D i a g r a m O b j e c t K e y > < D i a g r a m O b j e c t K e y > < K e y > T a b l e s \ p u b l i c   u n i t s _ w e a p o n s \ C o l u m n s \ w e a p o n _ i d < / K e y > < / D i a g r a m O b j e c t K e y > < D i a g r a m O b j e c t K e y > < K e y > T a b l e s \ p u b l i c   w e a p o n s < / K e y > < / D i a g r a m O b j e c t K e y > < D i a g r a m O b j e c t K e y > < K e y > T a b l e s \ p u b l i c   w e a p o n s \ C o l u m n s \ w e a p o n _ i d < / K e y > < / D i a g r a m O b j e c t K e y > < D i a g r a m O b j e c t K e y > < K e y > T a b l e s \ p u b l i c   w e a p o n s \ C o l u m n s \ g r o u p _ f a c t i o n _ i d < / K e y > < / D i a g r a m O b j e c t K e y > < D i a g r a m O b j e c t K e y > < K e y > T a b l e s \ p u b l i c   w e a p o n s \ C o l u m n s \ w e a p o n _ n a m e < / K e y > < / D i a g r a m O b j e c t K e y > < D i a g r a m O b j e c t K e y > < K e y > T a b l e s \ p u b l i c   w e a p o n s \ C o l u m n s \ w e a p o n _ t y p e < / K e y > < / D i a g r a m O b j e c t K e y > < D i a g r a m O b j e c t K e y > < K e y > T a b l e s \ p u b l i c   w e a p o n s \ C o l u m n s \ r a n g e < / K e y > < / D i a g r a m O b j e c t K e y > < D i a g r a m O b j e c t K e y > < K e y > T a b l e s \ p u b l i c   w e a p o n s \ C o l u m n s \ a < / K e y > < / D i a g r a m O b j e c t K e y > < D i a g r a m O b j e c t K e y > < K e y > T a b l e s \ p u b l i c   w e a p o n s \ C o l u m n s \ s < / K e y > < / D i a g r a m O b j e c t K e y > < D i a g r a m O b j e c t K e y > < K e y > T a b l e s \ p u b l i c   w e a p o n s \ C o l u m n s \ a p < / K e y > < / D i a g r a m O b j e c t K e y > < D i a g r a m O b j e c t K e y > < K e y > T a b l e s \ p u b l i c   w e a p o n s \ C o l u m n s \ d < / K e y > < / D i a g r a m O b j e c t K e y > < D i a g r a m O b j e c t K e y > < K e y > T a b l e s \ p u b l i c   w e a p o n s \ C o l u m n s \ w _ p t s < / K e y > < / D i a g r a m O b j e c t K e y > < D i a g r a m O b j e c t K e y > < K e y > T a b l e s \ p u b l i c   w e a p o n s _ r u l e s < / K e y > < / D i a g r a m O b j e c t K e y > < D i a g r a m O b j e c t K e y > < K e y > T a b l e s \ p u b l i c   w e a p o n s _ r u l e s \ C o l u m n s \ w e a p o n _ i d < / K e y > < / D i a g r a m O b j e c t K e y > < D i a g r a m O b j e c t K e y > < K e y > T a b l e s \ p u b l i c   w e a p o n s _ r u l e s \ C o l u m n s \ r u l e _ i d < / K e y > < / D i a g r a m O b j e c t K e y > < D i a g r a m O b j e c t K e y > < K e y > R e l a t i o n s h i p s \ & l t ; T a b l e s \ p u b l i c   f a c t i o n _ a p t i t u d e s \ C o l u m n s \ f a c t i o n _ i d & g t ; - & l t ; T a b l e s \ p u b l i c   f a c t i o n s \ C o l u m n s \ f a c t i o n _ i d & g t ; < / K e y > < / D i a g r a m O b j e c t K e y > < D i a g r a m O b j e c t K e y > < K e y > R e l a t i o n s h i p s \ & l t ; T a b l e s \ p u b l i c   f a c t i o n _ a p t i t u d e s \ C o l u m n s \ f a c t i o n _ i d & g t ; - & l t ; T a b l e s \ p u b l i c   f a c t i o n s \ C o l u m n s \ f a c t i o n _ i d & g t ; \ F K < / K e y > < / D i a g r a m O b j e c t K e y > < D i a g r a m O b j e c t K e y > < K e y > R e l a t i o n s h i p s \ & l t ; T a b l e s \ p u b l i c   f a c t i o n _ a p t i t u d e s \ C o l u m n s \ f a c t i o n _ i d & g t ; - & l t ; T a b l e s \ p u b l i c   f a c t i o n s \ C o l u m n s \ f a c t i o n _ i d & g t ; \ P K < / K e y > < / D i a g r a m O b j e c t K e y > < D i a g r a m O b j e c t K e y > < K e y > R e l a t i o n s h i p s \ & l t ; T a b l e s \ p u b l i c   f a c t i o n _ a p t i t u d e s \ C o l u m n s \ f a c t i o n _ i d & g t ; - & l t ; T a b l e s \ p u b l i c   f a c t i o n s \ C o l u m n s \ f a c t i o n _ i d & g t ; \ C r o s s F i l t e r < / K e y > < / D i a g r a m O b j e c t K e y > < D i a g r a m O b j e c t K e y > < K e y > R e l a t i o n s h i p s \ & l t ; T a b l e s \ p u b l i c   f a c t i o n s \ C o l u m n s \ g r o u p _ f a c t i o n _ i d & g t ; - & l t ; T a b l e s \ p u b l i c   g r o u p _ f a c t i o n s \ C o l u m n s \ g r o u p _ f a c t i o n _ i d & g t ; < / K e y > < / D i a g r a m O b j e c t K e y > < D i a g r a m O b j e c t K e y > < K e y > R e l a t i o n s h i p s \ & l t ; T a b l e s \ p u b l i c   f a c t i o n s \ C o l u m n s \ g r o u p _ f a c t i o n _ i d & g t ; - & l t ; T a b l e s \ p u b l i c   g r o u p _ f a c t i o n s \ C o l u m n s \ g r o u p _ f a c t i o n _ i d & g t ; \ F K < / K e y > < / D i a g r a m O b j e c t K e y > < D i a g r a m O b j e c t K e y > < K e y > R e l a t i o n s h i p s \ & l t ; T a b l e s \ p u b l i c   f a c t i o n s \ C o l u m n s \ g r o u p _ f a c t i o n _ i d & g t ; - & l t ; T a b l e s \ p u b l i c   g r o u p _ f a c t i o n s \ C o l u m n s \ g r o u p _ f a c t i o n _ i d & g t ; \ P K < / K e y > < / D i a g r a m O b j e c t K e y > < D i a g r a m O b j e c t K e y > < K e y > R e l a t i o n s h i p s \ & l t ; T a b l e s \ p u b l i c   f a c t i o n s \ C o l u m n s \ g r o u p _ f a c t i o n _ i d & g t ; - & l t ; T a b l e s \ p u b l i c   g r o u p _ f a c t i o n s \ C o l u m n s \ g r o u p _ f a c t i o n _ i d & g t ; \ C r o s s F i l t e r < / K e y > < / D i a g r a m O b j e c t K e y > < D i a g r a m O b j e c t K e y > < K e y > R e l a t i o n s h i p s \ & l t ; T a b l e s \ p u b l i c   p s y c h i c _ p o w e r s \ C o l u m n s \ d o m a i n s _ i d & g t ; - & l t ; T a b l e s \ p u b l i c   p s y c h i c _ p o w e r s _ d o m a i n s \ C o l u m n s \ d o m a i n s _ i d & g t ; < / K e y > < / D i a g r a m O b j e c t K e y > < D i a g r a m O b j e c t K e y > < K e y > R e l a t i o n s h i p s \ & l t ; T a b l e s \ p u b l i c   p s y c h i c _ p o w e r s \ C o l u m n s \ d o m a i n s _ i d & g t ; - & l t ; T a b l e s \ p u b l i c   p s y c h i c _ p o w e r s _ d o m a i n s \ C o l u m n s \ d o m a i n s _ i d & g t ; \ F K < / K e y > < / D i a g r a m O b j e c t K e y > < D i a g r a m O b j e c t K e y > < K e y > R e l a t i o n s h i p s \ & l t ; T a b l e s \ p u b l i c   p s y c h i c _ p o w e r s \ C o l u m n s \ d o m a i n s _ i d & g t ; - & l t ; T a b l e s \ p u b l i c   p s y c h i c _ p o w e r s _ d o m a i n s \ C o l u m n s \ d o m a i n s _ i d & g t ; \ P K < / K e y > < / D i a g r a m O b j e c t K e y > < D i a g r a m O b j e c t K e y > < K e y > R e l a t i o n s h i p s \ & l t ; T a b l e s \ p u b l i c   p s y c h i c _ p o w e r s \ C o l u m n s \ d o m a i n s _ i d & g t ; - & l t ; T a b l e s \ p u b l i c   p s y c h i c _ p o w e r s _ d o m a i n s \ C o l u m n s \ d o m a i n s _ i d & g t ; \ C r o s s F i l t e r < / K e y > < / D i a g r a m O b j e c t K e y > < D i a g r a m O b j e c t K e y > < K e y > R e l a t i o n s h i p s \ & l t ; T a b l e s \ p u b l i c   u n i t s _ a p t i t u d e s _ l i n k \ C o l u m n s \ u n i t _ i d & g t ; - & l t ; T a b l e s \ p u b l i c   u n i t s \ C o l u m n s \ u n i t _ i d & g t ; < / K e y > < / D i a g r a m O b j e c t K e y > < D i a g r a m O b j e c t K e y > < K e y > R e l a t i o n s h i p s \ & l t ; T a b l e s \ p u b l i c   u n i t s _ a p t i t u d e s _ l i n k \ C o l u m n s \ u n i t _ i d & g t ; - & l t ; T a b l e s \ p u b l i c   u n i t s \ C o l u m n s \ u n i t _ i d & g t ; \ F K < / K e y > < / D i a g r a m O b j e c t K e y > < D i a g r a m O b j e c t K e y > < K e y > R e l a t i o n s h i p s \ & l t ; T a b l e s \ p u b l i c   u n i t s _ a p t i t u d e s _ l i n k \ C o l u m n s \ u n i t _ i d & g t ; - & l t ; T a b l e s \ p u b l i c   u n i t s \ C o l u m n s \ u n i t _ i d & g t ; \ P K < / K e y > < / D i a g r a m O b j e c t K e y > < D i a g r a m O b j e c t K e y > < K e y > R e l a t i o n s h i p s \ & l t ; T a b l e s \ p u b l i c   u n i t s _ a p t i t u d e s _ l i n k \ C o l u m n s \ u n i t _ i d & g t ; - & l t ; T a b l e s \ p u b l i c   u n i t s \ C o l u m n s \ u n i t _ i d & g t ; \ C r o s s F i l t e r < / K e y > < / D i a g r a m O b j e c t K e y > < D i a g r a m O b j e c t K e y > < K e y > R e l a t i o n s h i p s \ & l t ; T a b l e s \ p u b l i c   u n i t s _ a p t i t u d e s _ l i n k \ C o l u m n s \ a p t i t u d e _ i d & g t ; - & l t ; T a b l e s \ p u b l i c   f a c t i o n _ a p t i t u d e s \ C o l u m n s \ a p t i t u d e _ i d & g t ; < / K e y > < / D i a g r a m O b j e c t K e y > < D i a g r a m O b j e c t K e y > < K e y > R e l a t i o n s h i p s \ & l t ; T a b l e s \ p u b l i c   u n i t s _ a p t i t u d e s _ l i n k \ C o l u m n s \ a p t i t u d e _ i d & g t ; - & l t ; T a b l e s \ p u b l i c   f a c t i o n _ a p t i t u d e s \ C o l u m n s \ a p t i t u d e _ i d & g t ; \ F K < / K e y > < / D i a g r a m O b j e c t K e y > < D i a g r a m O b j e c t K e y > < K e y > R e l a t i o n s h i p s \ & l t ; T a b l e s \ p u b l i c   u n i t s _ a p t i t u d e s _ l i n k \ C o l u m n s \ a p t i t u d e _ i d & g t ; - & l t ; T a b l e s \ p u b l i c   f a c t i o n _ a p t i t u d e s \ C o l u m n s \ a p t i t u d e _ i d & g t ; \ P K < / K e y > < / D i a g r a m O b j e c t K e y > < D i a g r a m O b j e c t K e y > < K e y > R e l a t i o n s h i p s \ & l t ; T a b l e s \ p u b l i c   u n i t s _ a p t i t u d e s _ l i n k \ C o l u m n s \ a p t i t u d e _ i d & g t ; - & l t ; T a b l e s \ p u b l i c   f a c t i o n _ a p t i t u d e s \ C o l u m n s \ a p t i t u d e _ i d & g t ; \ C r o s s F i l t e r < / K e y > < / D i a g r a m O b j e c t K e y > < D i a g r a m O b j e c t K e y > < K e y > R e l a t i o n s h i p s \ & l t ; T a b l e s \ p u b l i c   u n i t s _ a p t i t u d e s _ l i n k \ C o l u m n s \ a p t i t u d e _ i d & g t ; - & l t ; T a b l e s \ p u b l i c   u n i t s _ a p t i t u d e s \ C o l u m n s \ a p t i t u d e _ i d & g t ; < / K e y > < / D i a g r a m O b j e c t K e y > < D i a g r a m O b j e c t K e y > < K e y > R e l a t i o n s h i p s \ & l t ; T a b l e s \ p u b l i c   u n i t s _ a p t i t u d e s _ l i n k \ C o l u m n s \ a p t i t u d e _ i d & g t ; - & l t ; T a b l e s \ p u b l i c   u n i t s _ a p t i t u d e s \ C o l u m n s \ a p t i t u d e _ i d & g t ; \ F K < / K e y > < / D i a g r a m O b j e c t K e y > < D i a g r a m O b j e c t K e y > < K e y > R e l a t i o n s h i p s \ & l t ; T a b l e s \ p u b l i c   u n i t s _ a p t i t u d e s _ l i n k \ C o l u m n s \ a p t i t u d e _ i d & g t ; - & l t ; T a b l e s \ p u b l i c   u n i t s _ a p t i t u d e s \ C o l u m n s \ a p t i t u d e _ i d & g t ; \ P K < / K e y > < / D i a g r a m O b j e c t K e y > < D i a g r a m O b j e c t K e y > < K e y > R e l a t i o n s h i p s \ & l t ; T a b l e s \ p u b l i c   u n i t s _ a p t i t u d e s _ l i n k \ C o l u m n s \ a p t i t u d e _ i d & g t ; - & l t ; T a b l e s \ p u b l i c   u n i t s _ a p t i t u d e s \ C o l u m n s \ a p t i t u d e _ i d & g t ; \ C r o s s F i l t e r < / K e y > < / D i a g r a m O b j e c t K e y > < D i a g r a m O b j e c t K e y > < K e y > R e l a t i o n s h i p s \ & l t ; T a b l e s \ p u b l i c   u n i t s _ p s y \ C o l u m n s \ d o m a i n s _ i d & g t ; - & l t ; T a b l e s \ p u b l i c   p s y c h i c _ p o w e r s _ d o m a i n s \ C o l u m n s \ d o m a i n s _ i d & g t ; < / K e y > < / D i a g r a m O b j e c t K e y > < D i a g r a m O b j e c t K e y > < K e y > R e l a t i o n s h i p s \ & l t ; T a b l e s \ p u b l i c   u n i t s _ p s y \ C o l u m n s \ d o m a i n s _ i d & g t ; - & l t ; T a b l e s \ p u b l i c   p s y c h i c _ p o w e r s _ d o m a i n s \ C o l u m n s \ d o m a i n s _ i d & g t ; \ F K < / K e y > < / D i a g r a m O b j e c t K e y > < D i a g r a m O b j e c t K e y > < K e y > R e l a t i o n s h i p s \ & l t ; T a b l e s \ p u b l i c   u n i t s _ p s y \ C o l u m n s \ d o m a i n s _ i d & g t ; - & l t ; T a b l e s \ p u b l i c   p s y c h i c _ p o w e r s _ d o m a i n s \ C o l u m n s \ d o m a i n s _ i d & g t ; \ P K < / K e y > < / D i a g r a m O b j e c t K e y > < D i a g r a m O b j e c t K e y > < K e y > R e l a t i o n s h i p s \ & l t ; T a b l e s \ p u b l i c   u n i t s _ p s y \ C o l u m n s \ d o m a i n s _ i d & g t ; - & l t ; T a b l e s \ p u b l i c   p s y c h i c _ p o w e r s _ d o m a i n s \ C o l u m n s \ d o m a i n s _ i d & g t ; \ C r o s s F i l t e r < / K e y > < / D i a g r a m O b j e c t K e y > < D i a g r a m O b j e c t K e y > < K e y > R e l a t i o n s h i p s \ & l t ; T a b l e s \ p u b l i c   u n i t s _ p s y \ C o l u m n s \ u n i t _ i d & g t ; - & l t ; T a b l e s \ p u b l i c   u n i t s \ C o l u m n s \ u n i t _ i d & g t ; < / K e y > < / D i a g r a m O b j e c t K e y > < D i a g r a m O b j e c t K e y > < K e y > R e l a t i o n s h i p s \ & l t ; T a b l e s \ p u b l i c   u n i t s _ p s y \ C o l u m n s \ u n i t _ i d & g t ; - & l t ; T a b l e s \ p u b l i c   u n i t s \ C o l u m n s \ u n i t _ i d & g t ; \ F K < / K e y > < / D i a g r a m O b j e c t K e y > < D i a g r a m O b j e c t K e y > < K e y > R e l a t i o n s h i p s \ & l t ; T a b l e s \ p u b l i c   u n i t s _ p s y \ C o l u m n s \ u n i t _ i d & g t ; - & l t ; T a b l e s \ p u b l i c   u n i t s \ C o l u m n s \ u n i t _ i d & g t ; \ P K < / K e y > < / D i a g r a m O b j e c t K e y > < D i a g r a m O b j e c t K e y > < K e y > R e l a t i o n s h i p s \ & l t ; T a b l e s \ p u b l i c   u n i t s _ p s y \ C o l u m n s \ u n i t _ i d & g t ; - & l t ; T a b l e s \ p u b l i c   u n i t s \ C o l u m n s \ u n i t _ i d & g t ; \ C r o s s F i l t e r < / K e y > < / D i a g r a m O b j e c t K e y > < D i a g r a m O b j e c t K e y > < K e y > R e l a t i o n s h i p s \ & l t ; T a b l e s \ p u b l i c   u n i t s _ r u l e s \ C o l u m n s \ u n i t _ i d & g t ; - & l t ; T a b l e s \ p u b l i c   u n i t s \ C o l u m n s \ u n i t _ i d & g t ; < / K e y > < / D i a g r a m O b j e c t K e y > < D i a g r a m O b j e c t K e y > < K e y > R e l a t i o n s h i p s \ & l t ; T a b l e s \ p u b l i c   u n i t s _ r u l e s \ C o l u m n s \ u n i t _ i d & g t ; - & l t ; T a b l e s \ p u b l i c   u n i t s \ C o l u m n s \ u n i t _ i d & g t ; \ F K < / K e y > < / D i a g r a m O b j e c t K e y > < D i a g r a m O b j e c t K e y > < K e y > R e l a t i o n s h i p s \ & l t ; T a b l e s \ p u b l i c   u n i t s _ r u l e s \ C o l u m n s \ u n i t _ i d & g t ; - & l t ; T a b l e s \ p u b l i c   u n i t s \ C o l u m n s \ u n i t _ i d & g t ; \ P K < / K e y > < / D i a g r a m O b j e c t K e y > < D i a g r a m O b j e c t K e y > < K e y > R e l a t i o n s h i p s \ & l t ; T a b l e s \ p u b l i c   u n i t s _ r u l e s \ C o l u m n s \ u n i t _ i d & g t ; - & l t ; T a b l e s \ p u b l i c   u n i t s \ C o l u m n s \ u n i t _ i d & g t ; \ C r o s s F i l t e r < / K e y > < / D i a g r a m O b j e c t K e y > < D i a g r a m O b j e c t K e y > < K e y > R e l a t i o n s h i p s \ & l t ; T a b l e s \ p u b l i c   u n i t s _ r u l e s \ C o l u m n s \ r u l e _ i d & g t ; - & l t ; T a b l e s \ p u b l i c   s p e c i a l _ r u l e s \ C o l u m n s \ r u l e _ i d & g t ; < / K e y > < / D i a g r a m O b j e c t K e y > < D i a g r a m O b j e c t K e y > < K e y > R e l a t i o n s h i p s \ & l t ; T a b l e s \ p u b l i c   u n i t s _ r u l e s \ C o l u m n s \ r u l e _ i d & g t ; - & l t ; T a b l e s \ p u b l i c   s p e c i a l _ r u l e s \ C o l u m n s \ r u l e _ i d & g t ; \ F K < / K e y > < / D i a g r a m O b j e c t K e y > < D i a g r a m O b j e c t K e y > < K e y > R e l a t i o n s h i p s \ & l t ; T a b l e s \ p u b l i c   u n i t s _ r u l e s \ C o l u m n s \ r u l e _ i d & g t ; - & l t ; T a b l e s \ p u b l i c   s p e c i a l _ r u l e s \ C o l u m n s \ r u l e _ i d & g t ; \ P K < / K e y > < / D i a g r a m O b j e c t K e y > < D i a g r a m O b j e c t K e y > < K e y > R e l a t i o n s h i p s \ & l t ; T a b l e s \ p u b l i c   u n i t s _ r u l e s \ C o l u m n s \ r u l e _ i d & g t ; - & l t ; T a b l e s \ p u b l i c   s p e c i a l _ r u l e s \ C o l u m n s \ r u l e _ i d & g t ; \ C r o s s F i l t e r < / K e y > < / D i a g r a m O b j e c t K e y > < D i a g r a m O b j e c t K e y > < K e y > R e l a t i o n s h i p s \ & l t ; T a b l e s \ p u b l i c   u n i t s _ t y p e \ C o l u m n s \ u n i t _ i d & g t ; - & l t ; T a b l e s \ p u b l i c   u n i t s \ C o l u m n s \ u n i t _ i d & g t ; < / K e y > < / D i a g r a m O b j e c t K e y > < D i a g r a m O b j e c t K e y > < K e y > R e l a t i o n s h i p s \ & l t ; T a b l e s \ p u b l i c   u n i t s _ t y p e \ C o l u m n s \ u n i t _ i d & g t ; - & l t ; T a b l e s \ p u b l i c   u n i t s \ C o l u m n s \ u n i t _ i d & g t ; \ F K < / K e y > < / D i a g r a m O b j e c t K e y > < D i a g r a m O b j e c t K e y > < K e y > R e l a t i o n s h i p s \ & l t ; T a b l e s \ p u b l i c   u n i t s _ t y p e \ C o l u m n s \ u n i t _ i d & g t ; - & l t ; T a b l e s \ p u b l i c   u n i t s \ C o l u m n s \ u n i t _ i d & g t ; \ P K < / K e y > < / D i a g r a m O b j e c t K e y > < D i a g r a m O b j e c t K e y > < K e y > R e l a t i o n s h i p s \ & l t ; T a b l e s \ p u b l i c   u n i t s _ t y p e \ C o l u m n s \ u n i t _ i d & g t ; - & l t ; T a b l e s \ p u b l i c   u n i t s \ C o l u m n s \ u n i t _ i d & g t ; \ C r o s s F i l t e r < / K e y > < / D i a g r a m O b j e c t K e y > < D i a g r a m O b j e c t K e y > < K e y > R e l a t i o n s h i p s \ & l t ; T a b l e s \ p u b l i c   u n i t s _ t y p e \ C o l u m n s \ t y p e s _ i d & g t ; - & l t ; T a b l e s \ p u b l i c   t y p e s \ C o l u m n s \ t y p e s _ i d & g t ; < / K e y > < / D i a g r a m O b j e c t K e y > < D i a g r a m O b j e c t K e y > < K e y > R e l a t i o n s h i p s \ & l t ; T a b l e s \ p u b l i c   u n i t s _ t y p e \ C o l u m n s \ t y p e s _ i d & g t ; - & l t ; T a b l e s \ p u b l i c   t y p e s \ C o l u m n s \ t y p e s _ i d & g t ; \ F K < / K e y > < / D i a g r a m O b j e c t K e y > < D i a g r a m O b j e c t K e y > < K e y > R e l a t i o n s h i p s \ & l t ; T a b l e s \ p u b l i c   u n i t s _ t y p e \ C o l u m n s \ t y p e s _ i d & g t ; - & l t ; T a b l e s \ p u b l i c   t y p e s \ C o l u m n s \ t y p e s _ i d & g t ; \ P K < / K e y > < / D i a g r a m O b j e c t K e y > < D i a g r a m O b j e c t K e y > < K e y > R e l a t i o n s h i p s \ & l t ; T a b l e s \ p u b l i c   u n i t s _ t y p e \ C o l u m n s \ t y p e s _ i d & g t ; - & l t ; T a b l e s \ p u b l i c   t y p e s \ C o l u m n s \ t y p e s _ i d & g t ; \ C r o s s F i l t e r < / K e y > < / D i a g r a m O b j e c t K e y > < D i a g r a m O b j e c t K e y > < K e y > R e l a t i o n s h i p s \ & l t ; T a b l e s \ p u b l i c   u n i t s _ w e a p o n s \ C o l u m n s \ w e a p o n _ i d & g t ; - & l t ; T a b l e s \ p u b l i c   w e a p o n s \ C o l u m n s \ w e a p o n _ i d & g t ; < / K e y > < / D i a g r a m O b j e c t K e y > < D i a g r a m O b j e c t K e y > < K e y > R e l a t i o n s h i p s \ & l t ; T a b l e s \ p u b l i c   u n i t s _ w e a p o n s \ C o l u m n s \ w e a p o n _ i d & g t ; - & l t ; T a b l e s \ p u b l i c   w e a p o n s \ C o l u m n s \ w e a p o n _ i d & g t ; \ F K < / K e y > < / D i a g r a m O b j e c t K e y > < D i a g r a m O b j e c t K e y > < K e y > R e l a t i o n s h i p s \ & l t ; T a b l e s \ p u b l i c   u n i t s _ w e a p o n s \ C o l u m n s \ w e a p o n _ i d & g t ; - & l t ; T a b l e s \ p u b l i c   w e a p o n s \ C o l u m n s \ w e a p o n _ i d & g t ; \ P K < / K e y > < / D i a g r a m O b j e c t K e y > < D i a g r a m O b j e c t K e y > < K e y > R e l a t i o n s h i p s \ & l t ; T a b l e s \ p u b l i c   u n i t s _ w e a p o n s \ C o l u m n s \ w e a p o n _ i d & g t ; - & l t ; T a b l e s \ p u b l i c   w e a p o n s \ C o l u m n s \ w e a p o n _ i d & g t ; \ C r o s s F i l t e r < / K e y > < / D i a g r a m O b j e c t K e y > < D i a g r a m O b j e c t K e y > < K e y > R e l a t i o n s h i p s \ & l t ; T a b l e s \ p u b l i c   u n i t s _ w e a p o n s \ C o l u m n s \ u n i t _ i d & g t ; - & l t ; T a b l e s \ p u b l i c   u n i t s \ C o l u m n s \ u n i t _ i d & g t ; < / K e y > < / D i a g r a m O b j e c t K e y > < D i a g r a m O b j e c t K e y > < K e y > R e l a t i o n s h i p s \ & l t ; T a b l e s \ p u b l i c   u n i t s _ w e a p o n s \ C o l u m n s \ u n i t _ i d & g t ; - & l t ; T a b l e s \ p u b l i c   u n i t s \ C o l u m n s \ u n i t _ i d & g t ; \ F K < / K e y > < / D i a g r a m O b j e c t K e y > < D i a g r a m O b j e c t K e y > < K e y > R e l a t i o n s h i p s \ & l t ; T a b l e s \ p u b l i c   u n i t s _ w e a p o n s \ C o l u m n s \ u n i t _ i d & g t ; - & l t ; T a b l e s \ p u b l i c   u n i t s \ C o l u m n s \ u n i t _ i d & g t ; \ P K < / K e y > < / D i a g r a m O b j e c t K e y > < D i a g r a m O b j e c t K e y > < K e y > R e l a t i o n s h i p s \ & l t ; T a b l e s \ p u b l i c   u n i t s _ w e a p o n s \ C o l u m n s \ u n i t _ i d & g t ; - & l t ; T a b l e s \ p u b l i c   u n i t s \ C o l u m n s \ u n i t _ i d & g t ; \ C r o s s F i l t e r < / K e y > < / D i a g r a m O b j e c t K e y > < D i a g r a m O b j e c t K e y > < K e y > R e l a t i o n s h i p s \ & l t ; T a b l e s \ p u b l i c   w e a p o n s _ r u l e s \ C o l u m n s \ w e a p o n _ i d & g t ; - & l t ; T a b l e s \ p u b l i c   w e a p o n s \ C o l u m n s \ w e a p o n _ i d & g t ; < / K e y > < / D i a g r a m O b j e c t K e y > < D i a g r a m O b j e c t K e y > < K e y > R e l a t i o n s h i p s \ & l t ; T a b l e s \ p u b l i c   w e a p o n s _ r u l e s \ C o l u m n s \ w e a p o n _ i d & g t ; - & l t ; T a b l e s \ p u b l i c   w e a p o n s \ C o l u m n s \ w e a p o n _ i d & g t ; \ F K < / K e y > < / D i a g r a m O b j e c t K e y > < D i a g r a m O b j e c t K e y > < K e y > R e l a t i o n s h i p s \ & l t ; T a b l e s \ p u b l i c   w e a p o n s _ r u l e s \ C o l u m n s \ w e a p o n _ i d & g t ; - & l t ; T a b l e s \ p u b l i c   w e a p o n s \ C o l u m n s \ w e a p o n _ i d & g t ; \ P K < / K e y > < / D i a g r a m O b j e c t K e y > < D i a g r a m O b j e c t K e y > < K e y > R e l a t i o n s h i p s \ & l t ; T a b l e s \ p u b l i c   w e a p o n s _ r u l e s \ C o l u m n s \ w e a p o n _ i d & g t ; - & l t ; T a b l e s \ p u b l i c   w e a p o n s \ C o l u m n s \ w e a p o n _ i d & g t ; \ C r o s s F i l t e r < / K e y > < / D i a g r a m O b j e c t K e y > < / A l l K e y s > < S e l e c t e d K e y s > < D i a g r a m O b j e c t K e y > < K e y > T a b l e s \ p u b l i c   c o r e _ r u l e s 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 T a g s \ T a b l e s \ & l t ; T a b l e s \ p u b l i c   c o r e _ r u l e s & g t ; < / K e y > < / a : K e y > < a : V a l u e   i : t y p e = " D i a g r a m D i s p l a y T a g V i e w S t a t e " > < I s N o t F i l t e r e d O u t > t r u e < / I s N o t F i l t e r e d O u t > < / a : V a l u e > < / a : K e y V a l u e O f D i a g r a m O b j e c t K e y a n y T y p e z b w N T n L X > < a : K e y V a l u e O f D i a g r a m O b j e c t K e y a n y T y p e z b w N T n L X > < a : K e y > < K e y > D y n a m i c   T a g s \ T a b l e s \ & l t ; T a b l e s \ p u b l i c   f a c t i o n _ a p t i t u d e s & g t ; < / K e y > < / a : K e y > < a : V a l u e   i : t y p e = " D i a g r a m D i s p l a y T a g V i e w S t a t e " > < I s N o t F i l t e r e d O u t > t r u e < / I s N o t F i l t e r e d O u t > < / a : V a l u e > < / a : K e y V a l u e O f D i a g r a m O b j e c t K e y a n y T y p e z b w N T n L X > < a : K e y V a l u e O f D i a g r a m O b j e c t K e y a n y T y p e z b w N T n L X > < a : K e y > < K e y > D y n a m i c   T a g s \ T a b l e s \ & l t ; T a b l e s \ p u b l i c   f a c t i o n s & g t ; < / K e y > < / a : K e y > < a : V a l u e   i : t y p e = " D i a g r a m D i s p l a y T a g V i e w S t a t e " > < I s N o t F i l t e r e d O u t > t r u e < / I s N o t F i l t e r e d O u t > < / a : V a l u e > < / a : K e y V a l u e O f D i a g r a m O b j e c t K e y a n y T y p e z b w N T n L X > < a : K e y V a l u e O f D i a g r a m O b j e c t K e y a n y T y p e z b w N T n L X > < a : K e y > < K e y > D y n a m i c   T a g s \ T a b l e s \ & l t ; T a b l e s \ p u b l i c   g r o u p _ f a c t i o n s & g t ; < / K e y > < / a : K e y > < a : V a l u e   i : t y p e = " D i a g r a m D i s p l a y T a g V i e w S t a t e " > < I s N o t F i l t e r e d O u t > t r u e < / I s N o t F i l t e r e d O u t > < / a : V a l u e > < / a : K e y V a l u e O f D i a g r a m O b j e c t K e y a n y T y p e z b w N T n L X > < a : K e y V a l u e O f D i a g r a m O b j e c t K e y a n y T y p e z b w N T n L X > < a : K e y > < K e y > D y n a m i c   T a g s \ T a b l e s \ & l t ; T a b l e s \ p u b l i c   p s y c h i c _ p o w e r s & g t ; < / K e y > < / a : K e y > < a : V a l u e   i : t y p e = " D i a g r a m D i s p l a y T a g V i e w S t a t e " > < I s N o t F i l t e r e d O u t > t r u e < / I s N o t F i l t e r e d O u t > < / a : V a l u e > < / a : K e y V a l u e O f D i a g r a m O b j e c t K e y a n y T y p e z b w N T n L X > < a : K e y V a l u e O f D i a g r a m O b j e c t K e y a n y T y p e z b w N T n L X > < a : K e y > < K e y > D y n a m i c   T a g s \ T a b l e s \ & l t ; T a b l e s \ p u b l i c   p s y c h i c _ p o w e r s _ d o m a i n s & g t ; < / K e y > < / a : K e y > < a : V a l u e   i : t y p e = " D i a g r a m D i s p l a y T a g V i e w S t a t e " > < I s N o t F i l t e r e d O u t > t r u e < / I s N o t F i l t e r e d O u t > < / a : V a l u e > < / a : K e y V a l u e O f D i a g r a m O b j e c t K e y a n y T y p e z b w N T n L X > < a : K e y V a l u e O f D i a g r a m O b j e c t K e y a n y T y p e z b w N T n L X > < a : K e y > < K e y > D y n a m i c   T a g s \ T a b l e s \ & l t ; T a b l e s \ p u b l i c   s p e c i a l _ r u l e s & g t ; < / K e y > < / a : K e y > < a : V a l u e   i : t y p e = " D i a g r a m D i s p l a y T a g V i e w S t a t e " > < I s N o t F i l t e r e d O u t > t r u e < / I s N o t F i l t e r e d O u t > < / a : V a l u e > < / a : K e y V a l u e O f D i a g r a m O b j e c t K e y a n y T y p e z b w N T n L X > < a : K e y V a l u e O f D i a g r a m O b j e c t K e y a n y T y p e z b w N T n L X > < a : K e y > < K e y > D y n a m i c   T a g s \ T a b l e s \ & l t ; T a b l e s \ p u b l i c   t y p e s & g t ; < / K e y > < / a : K e y > < a : V a l u e   i : t y p e = " D i a g r a m D i s p l a y T a g V i e w S t a t e " > < I s N o t F i l t e r e d O u t > t r u e < / I s N o t F i l t e r e d O u t > < / a : V a l u e > < / a : K e y V a l u e O f D i a g r a m O b j e c t K e y a n y T y p e z b w N T n L X > < a : K e y V a l u e O f D i a g r a m O b j e c t K e y a n y T y p e z b w N T n L X > < a : K e y > < K e y > D y n a m i c   T a g s \ T a b l e s \ & l t ; T a b l e s \ p u b l i c   u n i t s & g t ; < / K e y > < / a : K e y > < a : V a l u e   i : t y p e = " D i a g r a m D i s p l a y T a g V i e w S t a t e " > < I s N o t F i l t e r e d O u t > t r u e < / I s N o t F i l t e r e d O u t > < / a : V a l u e > < / a : K e y V a l u e O f D i a g r a m O b j e c t K e y a n y T y p e z b w N T n L X > < a : K e y V a l u e O f D i a g r a m O b j e c t K e y a n y T y p e z b w N T n L X > < a : K e y > < K e y > D y n a m i c   T a g s \ T a b l e s \ & l t ; T a b l e s \ p u b l i c   u n i t s _ a p t i t u d e s & g t ; < / K e y > < / a : K e y > < a : V a l u e   i : t y p e = " D i a g r a m D i s p l a y T a g V i e w S t a t e " > < I s N o t F i l t e r e d O u t > t r u e < / I s N o t F i l t e r e d O u t > < / a : V a l u e > < / a : K e y V a l u e O f D i a g r a m O b j e c t K e y a n y T y p e z b w N T n L X > < a : K e y V a l u e O f D i a g r a m O b j e c t K e y a n y T y p e z b w N T n L X > < a : K e y > < K e y > D y n a m i c   T a g s \ T a b l e s \ & l t ; T a b l e s \ p u b l i c   u n i t s _ a p t i t u d e s _ l i n k & g t ; < / K e y > < / a : K e y > < a : V a l u e   i : t y p e = " D i a g r a m D i s p l a y T a g V i e w S t a t e " > < I s N o t F i l t e r e d O u t > t r u e < / I s N o t F i l t e r e d O u t > < / a : V a l u e > < / a : K e y V a l u e O f D i a g r a m O b j e c t K e y a n y T y p e z b w N T n L X > < a : K e y V a l u e O f D i a g r a m O b j e c t K e y a n y T y p e z b w N T n L X > < a : K e y > < K e y > D y n a m i c   T a g s \ T a b l e s \ & l t ; T a b l e s \ p u b l i c   u n i t s _ p s y & g t ; < / K e y > < / a : K e y > < a : V a l u e   i : t y p e = " D i a g r a m D i s p l a y T a g V i e w S t a t e " > < I s N o t F i l t e r e d O u t > t r u e < / I s N o t F i l t e r e d O u t > < / a : V a l u e > < / a : K e y V a l u e O f D i a g r a m O b j e c t K e y a n y T y p e z b w N T n L X > < a : K e y V a l u e O f D i a g r a m O b j e c t K e y a n y T y p e z b w N T n L X > < a : K e y > < K e y > D y n a m i c   T a g s \ T a b l e s \ & l t ; T a b l e s \ p u b l i c   u n i t s _ r u l e s & g t ; < / K e y > < / a : K e y > < a : V a l u e   i : t y p e = " D i a g r a m D i s p l a y T a g V i e w S t a t e " > < I s N o t F i l t e r e d O u t > t r u e < / I s N o t F i l t e r e d O u t > < / a : V a l u e > < / a : K e y V a l u e O f D i a g r a m O b j e c t K e y a n y T y p e z b w N T n L X > < a : K e y V a l u e O f D i a g r a m O b j e c t K e y a n y T y p e z b w N T n L X > < a : K e y > < K e y > D y n a m i c   T a g s \ T a b l e s \ & l t ; T a b l e s \ p u b l i c   u n i t s _ t y p e & g t ; < / K e y > < / a : K e y > < a : V a l u e   i : t y p e = " D i a g r a m D i s p l a y T a g V i e w S t a t e " > < I s N o t F i l t e r e d O u t > t r u e < / I s N o t F i l t e r e d O u t > < / a : V a l u e > < / a : K e y V a l u e O f D i a g r a m O b j e c t K e y a n y T y p e z b w N T n L X > < a : K e y V a l u e O f D i a g r a m O b j e c t K e y a n y T y p e z b w N T n L X > < a : K e y > < K e y > D y n a m i c   T a g s \ T a b l e s \ & l t ; T a b l e s \ p u b l i c   u n i t s _ w e a p o n s & g t ; < / K e y > < / a : K e y > < a : V a l u e   i : t y p e = " D i a g r a m D i s p l a y T a g V i e w S t a t e " > < I s N o t F i l t e r e d O u t > t r u e < / I s N o t F i l t e r e d O u t > < / a : V a l u e > < / a : K e y V a l u e O f D i a g r a m O b j e c t K e y a n y T y p e z b w N T n L X > < a : K e y V a l u e O f D i a g r a m O b j e c t K e y a n y T y p e z b w N T n L X > < a : K e y > < K e y > D y n a m i c   T a g s \ T a b l e s \ & l t ; T a b l e s \ p u b l i c   w e a p o n s & g t ; < / K e y > < / a : K e y > < a : V a l u e   i : t y p e = " D i a g r a m D i s p l a y T a g V i e w S t a t e " > < I s N o t F i l t e r e d O u t > t r u e < / I s N o t F i l t e r e d O u t > < / a : V a l u e > < / a : K e y V a l u e O f D i a g r a m O b j e c t K e y a n y T y p e z b w N T n L X > < a : K e y V a l u e O f D i a g r a m O b j e c t K e y a n y T y p e z b w N T n L X > < a : K e y > < K e y > D y n a m i c   T a g s \ T a b l e s \ & l t ; T a b l e s \ p u b l i c   w e a p o n s _ r u l e s & g t ; < / K e y > < / a : K e y > < a : V a l u e   i : t y p e = " D i a g r a m D i s p l a y T a g V i e w S t a t e " > < I s N o t F i l t e r e d O u t > t r u e < / I s N o t F i l t e r e d O u t > < / a : V a l u e > < / a : K e y V a l u e O f D i a g r a m O b j e c t K e y a n y T y p e z b w N T n L X > < a : K e y V a l u e O f D i a g r a m O b j e c t K e y a n y T y p e z b w N T n L X > < a : K e y > < K e y > T a b l e s \ p u b l i c   c o r e _ r u l e s < / K e y > < / a : K e y > < a : V a l u e   i : t y p e = " D i a g r a m D i s p l a y N o d e V i e w S t a t e " > < H e i g h t > 1 2 1 < / H e i g h t > < I s E x p a n d e d > t r u e < / I s E x p a n d e d > < I s F o c u s e d > t r u e < / I s F o c u s e d > < L a y e d O u t > t r u e < / L a y e d O u t > < W i d t h > 2 0 0 < / W i d t h > < / a : V a l u e > < / a : K e y V a l u e O f D i a g r a m O b j e c t K e y a n y T y p e z b w N T n L X > < a : K e y V a l u e O f D i a g r a m O b j e c t K e y a n y T y p e z b w N T n L X > < a : K e y > < K e y > T a b l e s \ p u b l i c   c o r e _ r u l e s \ C o l u m n s \ p h a s e _ i d < / K e y > < / a : K e y > < a : V a l u e   i : t y p e = " D i a g r a m D i s p l a y N o d e V i e w S t a t e " > < H e i g h t > 1 5 0 < / H e i g h t > < I s E x p a n d e d > t r u e < / I s E x p a n d e d > < W i d t h > 2 0 0 < / W i d t h > < / a : V a l u e > < / a : K e y V a l u e O f D i a g r a m O b j e c t K e y a n y T y p e z b w N T n L X > < a : K e y V a l u e O f D i a g r a m O b j e c t K e y a n y T y p e z b w N T n L X > < a : K e y > < K e y > T a b l e s \ p u b l i c   c o r e _ r u l e s \ C o l u m n s \ p h a s e _ r u l e < / K e y > < / a : K e y > < a : V a l u e   i : t y p e = " D i a g r a m D i s p l a y N o d e V i e w S t a t e " > < H e i g h t > 1 5 0 < / H e i g h t > < I s E x p a n d e d > t r u e < / I s E x p a n d e d > < W i d t h > 2 0 0 < / W i d t h > < / a : V a l u e > < / a : K e y V a l u e O f D i a g r a m O b j e c t K e y a n y T y p e z b w N T n L X > < a : K e y V a l u e O f D i a g r a m O b j e c t K e y a n y T y p e z b w N T n L X > < a : K e y > < K e y > T a b l e s \ p u b l i c   c o r e _ r u l e s \ C o l u m n s \ p h a s e _ d e s c < / K e y > < / a : K e y > < a : V a l u e   i : t y p e = " D i a g r a m D i s p l a y N o d e V i e w S t a t e " > < H e i g h t > 1 5 0 < / H e i g h t > < I s E x p a n d e d > t r u e < / I s E x p a n d e d > < W i d t h > 2 0 0 < / W i d t h > < / a : V a l u e > < / a : K e y V a l u e O f D i a g r a m O b j e c t K e y a n y T y p e z b w N T n L X > < a : K e y V a l u e O f D i a g r a m O b j e c t K e y a n y T y p e z b w N T n L X > < a : K e y > < K e y > T a b l e s \ p u b l i c   f a c t i o n _ a p t i t u d e s < / K e y > < / a : K e y > < a : V a l u e   i : t y p e = " D i a g r a m D i s p l a y N o d e V i e w S t a t e " > < H e i g h t > 1 5 0 < / H e i g h t > < I s E x p a n d e d > t r u e < / I s E x p a n d e d > < L a y e d O u t > t r u e < / L a y e d O u t > < L e f t > 8 5 2 < / L e f t > < T a b I n d e x > 1 0 < / T a b I n d e x > < T o p > 2 7 2 < / T o p > < W i d t h > 2 4 4 < / W i d t h > < / a : V a l u e > < / a : K e y V a l u e O f D i a g r a m O b j e c t K e y a n y T y p e z b w N T n L X > < a : K e y V a l u e O f D i a g r a m O b j e c t K e y a n y T y p e z b w N T n L X > < a : K e y > < K e y > T a b l e s \ p u b l i c   f a c t i o n _ a p t i t u d e s \ C o l u m n s \ a p t i t u d e _ i d < / K e y > < / a : K e y > < a : V a l u e   i : t y p e = " D i a g r a m D i s p l a y N o d e V i e w S t a t e " > < H e i g h t > 1 5 0 < / H e i g h t > < I s E x p a n d e d > t r u e < / I s E x p a n d e d > < W i d t h > 2 0 0 < / W i d t h > < / a : V a l u e > < / a : K e y V a l u e O f D i a g r a m O b j e c t K e y a n y T y p e z b w N T n L X > < a : K e y V a l u e O f D i a g r a m O b j e c t K e y a n y T y p e z b w N T n L X > < a : K e y > < K e y > T a b l e s \ p u b l i c   f a c t i o n _ a p t i t u d e s \ C o l u m n s \ f a c t i o n _ i d < / K e y > < / a : K e y > < a : V a l u e   i : t y p e = " D i a g r a m D i s p l a y N o d e V i e w S t a t e " > < H e i g h t > 1 5 0 < / H e i g h t > < I s E x p a n d e d > t r u e < / I s E x p a n d e d > < W i d t h > 2 0 0 < / W i d t h > < / a : V a l u e > < / a : K e y V a l u e O f D i a g r a m O b j e c t K e y a n y T y p e z b w N T n L X > < a : K e y V a l u e O f D i a g r a m O b j e c t K e y a n y T y p e z b w N T n L X > < a : K e y > < K e y > T a b l e s \ p u b l i c   f a c t i o n _ a p t i t u d e s \ C o l u m n s \ f a c t i o n _ a p t i t u d e _ n a m e < / K e y > < / a : K e y > < a : V a l u e   i : t y p e = " D i a g r a m D i s p l a y N o d e V i e w S t a t e " > < H e i g h t > 1 5 0 < / H e i g h t > < I s E x p a n d e d > t r u e < / I s E x p a n d e d > < W i d t h > 2 0 0 < / W i d t h > < / a : V a l u e > < / a : K e y V a l u e O f D i a g r a m O b j e c t K e y a n y T y p e z b w N T n L X > < a : K e y V a l u e O f D i a g r a m O b j e c t K e y a n y T y p e z b w N T n L X > < a : K e y > < K e y > T a b l e s \ p u b l i c   f a c t i o n _ a p t i t u d e s \ C o l u m n s \ f a c t i o n _ a p t i t u d e _ d e s c < / K e y > < / a : K e y > < a : V a l u e   i : t y p e = " D i a g r a m D i s p l a y N o d e V i e w S t a t e " > < H e i g h t > 1 5 0 < / H e i g h t > < I s E x p a n d e d > t r u e < / I s E x p a n d e d > < W i d t h > 2 0 0 < / W i d t h > < / a : V a l u e > < / a : K e y V a l u e O f D i a g r a m O b j e c t K e y a n y T y p e z b w N T n L X > < a : K e y V a l u e O f D i a g r a m O b j e c t K e y a n y T y p e z b w N T n L X > < a : K e y > < K e y > T a b l e s \ p u b l i c   f a c t i o n _ a p t i t u d e s \ M e a s u r e s \ N o m b r e   d e   f a c t i o n _ a p t i t u d e _ n a m e < / K e y > < / a : K e y > < a : V a l u e   i : t y p e = " D i a g r a m D i s p l a y N o d e V i e w S t a t e " > < H e i g h t > 1 5 0 < / H e i g h t > < I s E x p a n d e d > t r u e < / I s E x p a n d e d > < W i d t h > 2 0 0 < / W i d t h > < / a : V a l u e > < / a : K e y V a l u e O f D i a g r a m O b j e c t K e y a n y T y p e z b w N T n L X > < a : K e y V a l u e O f D i a g r a m O b j e c t K e y a n y T y p e z b w N T n L X > < a : K e y > < K e y > T a b l e s \ p u b l i c   f a c t i o n _ a p t i t u d e s \ N o m b r e   d e   f a c t i o n _ a p t i t u d e _ n a m e \ A d d i t i o n a l   I n f o \ M e s u r e   i m p l i c i t e < / K e y > < / a : K e y > < a : V a l u e   i : t y p e = " D i a g r a m D i s p l a y V i e w S t a t e I D i a g r a m T a g A d d i t i o n a l I n f o " / > < / a : K e y V a l u e O f D i a g r a m O b j e c t K e y a n y T y p e z b w N T n L X > < a : K e y V a l u e O f D i a g r a m O b j e c t K e y a n y T y p e z b w N T n L X > < a : K e y > < K e y > T a b l e s \ p u b l i c   f a c t i o n s < / K e y > < / a : K e y > < a : V a l u e   i : t y p e = " D i a g r a m D i s p l a y N o d e V i e w S t a t e " > < H e i g h t > 1 5 0 < / H e i g h t > < I s E x p a n d e d > t r u e < / I s E x p a n d e d > < L a y e d O u t > t r u e < / L a y e d O u t > < L e f t > 5 < / L e f t > < T a b I n d e x > 6 < / T a b I n d e x > < T o p > 2 2 4 < / T o p > < W i d t h > 2 0 0 < / W i d t h > < / a : V a l u e > < / a : K e y V a l u e O f D i a g r a m O b j e c t K e y a n y T y p e z b w N T n L X > < a : K e y V a l u e O f D i a g r a m O b j e c t K e y a n y T y p e z b w N T n L X > < a : K e y > < K e y > T a b l e s \ p u b l i c   f a c t i o n s \ C o l u m n s \ f a c t i o n _ i d < / K e y > < / a : K e y > < a : V a l u e   i : t y p e = " D i a g r a m D i s p l a y N o d e V i e w S t a t e " > < H e i g h t > 1 5 0 < / H e i g h t > < I s E x p a n d e d > t r u e < / I s E x p a n d e d > < W i d t h > 2 0 0 < / W i d t h > < / a : V a l u e > < / a : K e y V a l u e O f D i a g r a m O b j e c t K e y a n y T y p e z b w N T n L X > < a : K e y V a l u e O f D i a g r a m O b j e c t K e y a n y T y p e z b w N T n L X > < a : K e y > < K e y > T a b l e s \ p u b l i c   f a c t i o n s \ C o l u m n s \ f a c t i o n _ n a m e < / K e y > < / a : K e y > < a : V a l u e   i : t y p e = " D i a g r a m D i s p l a y N o d e V i e w S t a t e " > < H e i g h t > 1 5 0 < / H e i g h t > < I s E x p a n d e d > t r u e < / I s E x p a n d e d > < W i d t h > 2 0 0 < / W i d t h > < / a : V a l u e > < / a : K e y V a l u e O f D i a g r a m O b j e c t K e y a n y T y p e z b w N T n L X > < a : K e y V a l u e O f D i a g r a m O b j e c t K e y a n y T y p e z b w N T n L X > < a : K e y > < K e y > T a b l e s \ p u b l i c   f a c t i o n s \ C o l u m n s \ f a c t i o n _ k e y w o r d s < / K e y > < / a : K e y > < a : V a l u e   i : t y p e = " D i a g r a m D i s p l a y N o d e V i e w S t a t e " > < H e i g h t > 1 5 0 < / H e i g h t > < I s E x p a n d e d > t r u e < / I s E x p a n d e d > < W i d t h > 2 0 0 < / W i d t h > < / a : V a l u e > < / a : K e y V a l u e O f D i a g r a m O b j e c t K e y a n y T y p e z b w N T n L X > < a : K e y V a l u e O f D i a g r a m O b j e c t K e y a n y T y p e z b w N T n L X > < a : K e y > < K e y > T a b l e s \ p u b l i c   f a c t i o n s \ C o l u m n s \ g r o u p _ f a c t i o n _ i d < / K e y > < / a : K e y > < a : V a l u e   i : t y p e = " D i a g r a m D i s p l a y N o d e V i e w S t a t e " > < H e i g h t > 1 5 0 < / H e i g h t > < I s E x p a n d e d > t r u e < / I s E x p a n d e d > < W i d t h > 2 0 0 < / W i d t h > < / a : V a l u e > < / a : K e y V a l u e O f D i a g r a m O b j e c t K e y a n y T y p e z b w N T n L X > < a : K e y V a l u e O f D i a g r a m O b j e c t K e y a n y T y p e z b w N T n L X > < a : K e y > < K e y > T a b l e s \ p u b l i c   f a c t i o n s \ M e a s u r e s \ N o m b r e   d e   f a c t i o n _ n a m e < / K e y > < / a : K e y > < a : V a l u e   i : t y p e = " D i a g r a m D i s p l a y N o d e V i e w S t a t e " > < H e i g h t > 1 5 0 < / H e i g h t > < I s E x p a n d e d > t r u e < / I s E x p a n d e d > < W i d t h > 2 0 0 < / W i d t h > < / a : V a l u e > < / a : K e y V a l u e O f D i a g r a m O b j e c t K e y a n y T y p e z b w N T n L X > < a : K e y V a l u e O f D i a g r a m O b j e c t K e y a n y T y p e z b w N T n L X > < a : K e y > < K e y > T a b l e s \ p u b l i c   f a c t i o n s \ N o m b r e   d e   f a c t i o n _ n a m e \ A d d i t i o n a l   I n f o \ M e s u r e   i m p l i c i t e < / K e y > < / a : K e y > < a : V a l u e   i : t y p e = " D i a g r a m D i s p l a y V i e w S t a t e I D i a g r a m T a g A d d i t i o n a l I n f o " / > < / a : K e y V a l u e O f D i a g r a m O b j e c t K e y a n y T y p e z b w N T n L X > < a : K e y V a l u e O f D i a g r a m O b j e c t K e y a n y T y p e z b w N T n L X > < a : K e y > < K e y > T a b l e s \ p u b l i c   g r o u p _ f a c t i o n s < / K e y > < / a : K e y > < a : V a l u e   i : t y p e = " D i a g r a m D i s p l a y N o d e V i e w S t a t e " > < H e i g h t > 1 5 0 < / H e i g h t > < I s E x p a n d e d > t r u e < / I s E x p a n d e d > < L a y e d O u t > t r u e < / L a y e d O u t > < T a b I n d e x > 1 2 < / T a b I n d e x > < T o p > 5 0 1 < / T o p > < W i d t h > 2 3 5 < / W i d t h > < / a : V a l u e > < / a : K e y V a l u e O f D i a g r a m O b j e c t K e y a n y T y p e z b w N T n L X > < a : K e y V a l u e O f D i a g r a m O b j e c t K e y a n y T y p e z b w N T n L X > < a : K e y > < K e y > T a b l e s \ p u b l i c   g r o u p _ f a c t i o n s \ C o l u m n s \ g r o u p _ f a c t i o n _ i d < / K e y > < / a : K e y > < a : V a l u e   i : t y p e = " D i a g r a m D i s p l a y N o d e V i e w S t a t e " > < H e i g h t > 1 5 0 < / H e i g h t > < I s E x p a n d e d > t r u e < / I s E x p a n d e d > < W i d t h > 2 0 0 < / W i d t h > < / a : V a l u e > < / a : K e y V a l u e O f D i a g r a m O b j e c t K e y a n y T y p e z b w N T n L X > < a : K e y V a l u e O f D i a g r a m O b j e c t K e y a n y T y p e z b w N T n L X > < a : K e y > < K e y > T a b l e s \ p u b l i c   g r o u p _ f a c t i o n s \ C o l u m n s \ g r o u p _ f a c t i o n _ n a m e < / K e y > < / a : K e y > < a : V a l u e   i : t y p e = " D i a g r a m D i s p l a y N o d e V i e w S t a t e " > < H e i g h t > 1 5 0 < / H e i g h t > < I s E x p a n d e d > t r u e < / I s E x p a n d e d > < W i d t h > 2 0 0 < / W i d t h > < / a : V a l u e > < / a : K e y V a l u e O f D i a g r a m O b j e c t K e y a n y T y p e z b w N T n L X > < a : K e y V a l u e O f D i a g r a m O b j e c t K e y a n y T y p e z b w N T n L X > < a : K e y > < K e y > T a b l e s \ p u b l i c   p s y c h i c _ p o w e r s < / K e y > < / a : K e y > < a : V a l u e   i : t y p e = " D i a g r a m D i s p l a y N o d e V i e w S t a t e " > < H e i g h t > 1 8 8 < / H e i g h t > < I s E x p a n d e d > t r u e < / I s E x p a n d e d > < L a y e d O u t > t r u e < / L a y e d O u t > < L e f t > 2 8 1 . 6 1 5 2 4 2 2 7 0 6 6 3 2 < / L e f t > < T a b I n d e x > 1 < / T a b I n d e x > < W i d t h > 2 0 0 < / W i d t h > < / a : V a l u e > < / a : K e y V a l u e O f D i a g r a m O b j e c t K e y a n y T y p e z b w N T n L X > < a : K e y V a l u e O f D i a g r a m O b j e c t K e y a n y T y p e z b w N T n L X > < a : K e y > < K e y > T a b l e s \ p u b l i c   p s y c h i c _ p o w e r s \ C o l u m n s \ p o w e r s _ i d < / K e y > < / a : K e y > < a : V a l u e   i : t y p e = " D i a g r a m D i s p l a y N o d e V i e w S t a t e " > < H e i g h t > 1 5 0 < / H e i g h t > < I s E x p a n d e d > t r u e < / I s E x p a n d e d > < W i d t h > 2 0 0 < / W i d t h > < / a : V a l u e > < / a : K e y V a l u e O f D i a g r a m O b j e c t K e y a n y T y p e z b w N T n L X > < a : K e y V a l u e O f D i a g r a m O b j e c t K e y a n y T y p e z b w N T n L X > < a : K e y > < K e y > T a b l e s \ p u b l i c   p s y c h i c _ p o w e r s \ C o l u m n s \ d o m a i n s _ i d < / K e y > < / a : K e y > < a : V a l u e   i : t y p e = " D i a g r a m D i s p l a y N o d e V i e w S t a t e " > < H e i g h t > 1 5 0 < / H e i g h t > < I s E x p a n d e d > t r u e < / I s E x p a n d e d > < W i d t h > 2 0 0 < / W i d t h > < / a : V a l u e > < / a : K e y V a l u e O f D i a g r a m O b j e c t K e y a n y T y p e z b w N T n L X > < a : K e y V a l u e O f D i a g r a m O b j e c t K e y a n y T y p e z b w N T n L X > < a : K e y > < K e y > T a b l e s \ p u b l i c   p s y c h i c _ p o w e r s \ C o l u m n s \ p o w e r s _ n a m e < / K e y > < / a : K e y > < a : V a l u e   i : t y p e = " D i a g r a m D i s p l a y N o d e V i e w S t a t e " > < H e i g h t > 1 5 0 < / H e i g h t > < I s E x p a n d e d > t r u e < / I s E x p a n d e d > < W i d t h > 2 0 0 < / W i d t h > < / a : V a l u e > < / a : K e y V a l u e O f D i a g r a m O b j e c t K e y a n y T y p e z b w N T n L X > < a : K e y V a l u e O f D i a g r a m O b j e c t K e y a n y T y p e z b w N T n L X > < a : K e y > < K e y > T a b l e s \ p u b l i c   p s y c h i c _ p o w e r s \ C o l u m n s \ p o w e r s _ t y p e < / K e y > < / a : K e y > < a : V a l u e   i : t y p e = " D i a g r a m D i s p l a y N o d e V i e w S t a t e " > < H e i g h t > 1 5 0 < / H e i g h t > < I s E x p a n d e d > t r u e < / I s E x p a n d e d > < W i d t h > 2 0 0 < / W i d t h > < / a : V a l u e > < / a : K e y V a l u e O f D i a g r a m O b j e c t K e y a n y T y p e z b w N T n L X > < a : K e y V a l u e O f D i a g r a m O b j e c t K e y a n y T y p e z b w N T n L X > < a : K e y > < K e y > T a b l e s \ p u b l i c   p s y c h i c _ p o w e r s \ C o l u m n s \ p o w e r s _ c o s t < / K e y > < / a : K e y > < a : V a l u e   i : t y p e = " D i a g r a m D i s p l a y N o d e V i e w S t a t e " > < H e i g h t > 1 5 0 < / H e i g h t > < I s E x p a n d e d > t r u e < / I s E x p a n d e d > < W i d t h > 2 0 0 < / W i d t h > < / a : V a l u e > < / a : K e y V a l u e O f D i a g r a m O b j e c t K e y a n y T y p e z b w N T n L X > < a : K e y V a l u e O f D i a g r a m O b j e c t K e y a n y T y p e z b w N T n L X > < a : K e y > < K e y > T a b l e s \ p u b l i c   p s y c h i c _ p o w e r s \ C o l u m n s \ p o w e r s _ d e s c < / K e y > < / a : K e y > < a : V a l u e   i : t y p e = " D i a g r a m D i s p l a y N o d e V i e w S t a t e " > < H e i g h t > 1 5 0 < / H e i g h t > < I s E x p a n d e d > t r u e < / I s E x p a n d e d > < W i d t h > 2 0 0 < / W i d t h > < / a : V a l u e > < / a : K e y V a l u e O f D i a g r a m O b j e c t K e y a n y T y p e z b w N T n L X > < a : K e y V a l u e O f D i a g r a m O b j e c t K e y a n y T y p e z b w N T n L X > < a : K e y > < K e y > T a b l e s \ p u b l i c   p s y c h i c _ p o w e r s _ d o m a i n s < / K e y > < / a : K e y > < a : V a l u e   i : t y p e = " D i a g r a m D i s p l a y N o d e V i e w S t a t e " > < H e i g h t > 9 9 < / H e i g h t > < I s E x p a n d e d > t r u e < / I s E x p a n d e d > < L a y e d O u t > t r u e < / L a y e d O u t > < L e f t > 5 0 5 . 5 1 9 0 5 2 8 3 8 3 2 9 1 2 < / L e f t > < T a b I n d e x > 2 < / T a b I n d e x > < W i d t h > 3 0 2 < / W i d t h > < / a : V a l u e > < / a : K e y V a l u e O f D i a g r a m O b j e c t K e y a n y T y p e z b w N T n L X > < a : K e y V a l u e O f D i a g r a m O b j e c t K e y a n y T y p e z b w N T n L X > < a : K e y > < K e y > T a b l e s \ p u b l i c   p s y c h i c _ p o w e r s _ d o m a i n s \ C o l u m n s \ d o m a i n s _ i d < / K e y > < / a : K e y > < a : V a l u e   i : t y p e = " D i a g r a m D i s p l a y N o d e V i e w S t a t e " > < H e i g h t > 1 5 0 < / H e i g h t > < I s E x p a n d e d > t r u e < / I s E x p a n d e d > < W i d t h > 2 0 0 < / W i d t h > < / a : V a l u e > < / a : K e y V a l u e O f D i a g r a m O b j e c t K e y a n y T y p e z b w N T n L X > < a : K e y V a l u e O f D i a g r a m O b j e c t K e y a n y T y p e z b w N T n L X > < a : K e y > < K e y > T a b l e s \ p u b l i c   p s y c h i c _ p o w e r s _ d o m a i n s \ C o l u m n s \ d o m a i n s < / K e y > < / a : K e y > < a : V a l u e   i : t y p e = " D i a g r a m D i s p l a y N o d e V i e w S t a t e " > < H e i g h t > 1 5 0 < / H e i g h t > < I s E x p a n d e d > t r u e < / I s E x p a n d e d > < W i d t h > 2 0 0 < / W i d t h > < / a : V a l u e > < / a : K e y V a l u e O f D i a g r a m O b j e c t K e y a n y T y p e z b w N T n L X > < a : K e y V a l u e O f D i a g r a m O b j e c t K e y a n y T y p e z b w N T n L X > < a : K e y > < K e y > T a b l e s \ p u b l i c   s p e c i a l _ r u l e s < / K e y > < / a : K e y > < a : V a l u e   i : t y p e = " D i a g r a m D i s p l a y N o d e V i e w S t a t e " > < H e i g h t > 1 2 2 < / H e i g h t > < I s E x p a n d e d > t r u e < / I s E x p a n d e d > < L a y e d O u t > t r u e < / L a y e d O u t > < L e f t > 1 6 1 7 . 4 2 2 8 6 3 4 0 5 9 9 5 < / L e f t > < T a b I n d e x > 5 < / T a b I n d e x > < W i d t h > 2 1 7 < / W i d t h > < / a : V a l u e > < / a : K e y V a l u e O f D i a g r a m O b j e c t K e y a n y T y p e z b w N T n L X > < a : K e y V a l u e O f D i a g r a m O b j e c t K e y a n y T y p e z b w N T n L X > < a : K e y > < K e y > T a b l e s \ p u b l i c   s p e c i a l _ r u l e s \ C o l u m n s \ r u l e _ i d < / K e y > < / a : K e y > < a : V a l u e   i : t y p e = " D i a g r a m D i s p l a y N o d e V i e w S t a t e " > < H e i g h t > 1 5 0 < / H e i g h t > < I s E x p a n d e d > t r u e < / I s E x p a n d e d > < W i d t h > 2 0 0 < / W i d t h > < / a : V a l u e > < / a : K e y V a l u e O f D i a g r a m O b j e c t K e y a n y T y p e z b w N T n L X > < a : K e y V a l u e O f D i a g r a m O b j e c t K e y a n y T y p e z b w N T n L X > < a : K e y > < K e y > T a b l e s \ p u b l i c   s p e c i a l _ r u l e s \ C o l u m n s \ r u l e _ n a m e < / K e y > < / a : K e y > < a : V a l u e   i : t y p e = " D i a g r a m D i s p l a y N o d e V i e w S t a t e " > < H e i g h t > 1 5 0 < / H e i g h t > < I s E x p a n d e d > t r u e < / I s E x p a n d e d > < W i d t h > 2 0 0 < / W i d t h > < / a : V a l u e > < / a : K e y V a l u e O f D i a g r a m O b j e c t K e y a n y T y p e z b w N T n L X > < a : K e y V a l u e O f D i a g r a m O b j e c t K e y a n y T y p e z b w N T n L X > < a : K e y > < K e y > T a b l e s \ p u b l i c   s p e c i a l _ r u l e s \ C o l u m n s \ r u l e _ d e s c < / K e y > < / a : K e y > < a : V a l u e   i : t y p e = " D i a g r a m D i s p l a y N o d e V i e w S t a t e " > < H e i g h t > 1 5 0 < / H e i g h t > < I s E x p a n d e d > t r u e < / I s E x p a n d e d > < W i d t h > 2 0 0 < / W i d t h > < / a : V a l u e > < / a : K e y V a l u e O f D i a g r a m O b j e c t K e y a n y T y p e z b w N T n L X > < a : K e y V a l u e O f D i a g r a m O b j e c t K e y a n y T y p e z b w N T n L X > < a : K e y > < K e y > T a b l e s \ p u b l i c   t y p e s < / K e y > < / a : K e y > < a : V a l u e   i : t y p e = " D i a g r a m D i s p l a y N o d e V i e w S t a t e " > < H e i g h t > 1 2 1 < / H e i g h t > < I s E x p a n d e d > t r u e < / I s E x p a n d e d > < L a y e d O u t > t r u e < / L a y e d O u t > < L e f t > 5 9 7 . 3 2 6 6 7 3 9 7 3 6 6 0 8 3 < / L e f t > < T a b I n d e x > 1 3 < / T a b I n d e x > < T o p > 5 5 1 < / T o p > < W i d t h > 1 6 6 < / W i d t h > < / a : V a l u e > < / a : K e y V a l u e O f D i a g r a m O b j e c t K e y a n y T y p e z b w N T n L X > < a : K e y V a l u e O f D i a g r a m O b j e c t K e y a n y T y p e z b w N T n L X > < a : K e y > < K e y > T a b l e s \ p u b l i c   t y p e s \ C o l u m n s \ t y p e s _ i d < / K e y > < / a : K e y > < a : V a l u e   i : t y p e = " D i a g r a m D i s p l a y N o d e V i e w S t a t e " > < H e i g h t > 1 5 0 < / H e i g h t > < I s E x p a n d e d > t r u e < / I s E x p a n d e d > < W i d t h > 2 0 0 < / W i d t h > < / a : V a l u e > < / a : K e y V a l u e O f D i a g r a m O b j e c t K e y a n y T y p e z b w N T n L X > < a : K e y V a l u e O f D i a g r a m O b j e c t K e y a n y T y p e z b w N T n L X > < a : K e y > < K e y > T a b l e s \ p u b l i c   t y p e s \ C o l u m n s \ t y p e s _ n a m e < / K e y > < / a : K e y > < a : V a l u e   i : t y p e = " D i a g r a m D i s p l a y N o d e V i e w S t a t e " > < H e i g h t > 1 5 0 < / H e i g h t > < I s E x p a n d e d > t r u e < / I s E x p a n d e d > < W i d t h > 2 0 0 < / W i d t h > < / a : V a l u e > < / a : K e y V a l u e O f D i a g r a m O b j e c t K e y a n y T y p e z b w N T n L X > < a : K e y V a l u e O f D i a g r a m O b j e c t K e y a n y T y p e z b w N T n L X > < a : K e y > < K e y > T a b l e s \ p u b l i c   t y p e s \ C o l u m n s \ t y p e s _ d e s c < / K e y > < / a : K e y > < a : V a l u e   i : t y p e = " D i a g r a m D i s p l a y N o d e V i e w S t a t e " > < H e i g h t > 1 5 0 < / H e i g h t > < I s E x p a n d e d > t r u e < / I s E x p a n d e d > < W i d t h > 2 0 0 < / W i d t h > < / a : V a l u e > < / a : K e y V a l u e O f D i a g r a m O b j e c t K e y a n y T y p e z b w N T n L X > < a : K e y V a l u e O f D i a g r a m O b j e c t K e y a n y T y p e z b w N T n L X > < a : K e y > < K e y > T a b l e s \ p u b l i c   u n i t s < / K e y > < / a : K e y > < a : V a l u e   i : t y p e = " D i a g r a m D i s p l a y N o d e V i e w S t a t e " > < H e i g h t > 7 3 5 < / H e i g h t > < I s E x p a n d e d > t r u e < / I s E x p a n d e d > < L a y e d O u t > t r u e < / L a y e d O u t > < L e f t > 1 1 5 5 . 2 3 0 4 8 4 5 4 1 3 2 6 9 < / L e f t > < T a b I n d e x > 4 < / T a b I n d e x > < W i d t h > 2 0 0 < / W i d t h > < / a : V a l u e > < / a : K e y V a l u e O f D i a g r a m O b j e c t K e y a n y T y p e z b w N T n L X > < a : K e y V a l u e O f D i a g r a m O b j e c t K e y a n y T y p e z b w N T n L X > < a : K e y > < K e y > T a b l e s \ p u b l i c   u n i t s \ C o l u m n s \ u n i t _ i d < / K e y > < / a : K e y > < a : V a l u e   i : t y p e = " D i a g r a m D i s p l a y N o d e V i e w S t a t e " > < H e i g h t > 1 5 0 < / H e i g h t > < I s E x p a n d e d > t r u e < / I s E x p a n d e d > < W i d t h > 2 0 0 < / W i d t h > < / a : V a l u e > < / a : K e y V a l u e O f D i a g r a m O b j e c t K e y a n y T y p e z b w N T n L X > < a : K e y V a l u e O f D i a g r a m O b j e c t K e y a n y T y p e z b w N T n L X > < a : K e y > < K e y > T a b l e s \ p u b l i c   u n i t s \ C o l u m n s \ u n i t _ n a m e < / K e y > < / a : K e y > < a : V a l u e   i : t y p e = " D i a g r a m D i s p l a y N o d e V i e w S t a t e " > < H e i g h t > 1 5 0 < / H e i g h t > < I s E x p a n d e d > t r u e < / I s E x p a n d e d > < W i d t h > 2 0 0 < / W i d t h > < / a : V a l u e > < / a : K e y V a l u e O f D i a g r a m O b j e c t K e y a n y T y p e z b w N T n L X > < a : K e y V a l u e O f D i a g r a m O b j e c t K e y a n y T y p e z b w N T n L X > < a : K e y > < K e y > T a b l e s \ p u b l i c   u n i t s \ C o l u m n s \ a t t r i b u t < / K e y > < / a : K e y > < a : V a l u e   i : t y p e = " D i a g r a m D i s p l a y N o d e V i e w S t a t e " > < H e i g h t > 1 5 0 < / H e i g h t > < I s E x p a n d e d > t r u e < / I s E x p a n d e d > < W i d t h > 2 0 0 < / W i d t h > < / a : V a l u e > < / a : K e y V a l u e O f D i a g r a m O b j e c t K e y a n y T y p e z b w N T n L X > < a : K e y V a l u e O f D i a g r a m O b j e c t K e y a n y T y p e z b w N T n L X > < a : K e y > < K e y > T a b l e s \ p u b l i c   u n i t s \ C o l u m n s \ g r o u p _ f a c t i o n _ i d < / K e y > < / a : K e y > < a : V a l u e   i : t y p e = " D i a g r a m D i s p l a y N o d e V i e w S t a t e " > < H e i g h t > 1 5 0 < / H e i g h t > < I s E x p a n d e d > t r u e < / I s E x p a n d e d > < W i d t h > 2 0 0 < / W i d t h > < / a : V a l u e > < / a : K e y V a l u e O f D i a g r a m O b j e c t K e y a n y T y p e z b w N T n L X > < a : K e y V a l u e O f D i a g r a m O b j e c t K e y a n y T y p e z b w N T n L X > < a : K e y > < K e y > T a b l e s \ p u b l i c   u n i t s \ C o l u m n s \ f a c t i o n _ i d < / K e y > < / a : K e y > < a : V a l u e   i : t y p e = " D i a g r a m D i s p l a y N o d e V i e w S t a t e " > < H e i g h t > 1 5 0 < / H e i g h t > < I s E x p a n d e d > t r u e < / I s E x p a n d e d > < W i d t h > 2 0 0 < / W i d t h > < / a : V a l u e > < / a : K e y V a l u e O f D i a g r a m O b j e c t K e y a n y T y p e z b w N T n L X > < a : K e y V a l u e O f D i a g r a m O b j e c t K e y a n y T y p e z b w N T n L X > < a : K e y > < K e y > T a b l e s \ p u b l i c   u n i t s \ C o l u m n s \ u n i t _ t y p e < / K e y > < / a : K e y > < a : V a l u e   i : t y p e = " D i a g r a m D i s p l a y N o d e V i e w S t a t e " > < H e i g h t > 1 5 0 < / H e i g h t > < I s E x p a n d e d > t r u e < / I s E x p a n d e d > < W i d t h > 2 0 0 < / W i d t h > < / a : V a l u e > < / a : K e y V a l u e O f D i a g r a m O b j e c t K e y a n y T y p e z b w N T n L X > < a : K e y V a l u e O f D i a g r a m O b j e c t K e y a n y T y p e z b w N T n L X > < a : K e y > < K e y > T a b l e s \ p u b l i c   u n i t s \ C o l u m n s \ n b _ f i g < / K e y > < / a : K e y > < a : V a l u e   i : t y p e = " D i a g r a m D i s p l a y N o d e V i e w S t a t e " > < H e i g h t > 1 5 0 < / H e i g h t > < I s E x p a n d e d > t r u e < / I s E x p a n d e d > < W i d t h > 2 0 0 < / W i d t h > < / a : V a l u e > < / a : K e y V a l u e O f D i a g r a m O b j e c t K e y a n y T y p e z b w N T n L X > < a : K e y V a l u e O f D i a g r a m O b j e c t K e y a n y T y p e z b w N T n L X > < a : K e y > < K e y > T a b l e s \ p u b l i c   u n i t s \ C o l u m n s \ m o v e m e n t < / K e y > < / a : K e y > < a : V a l u e   i : t y p e = " D i a g r a m D i s p l a y N o d e V i e w S t a t e " > < H e i g h t > 1 5 0 < / H e i g h t > < I s E x p a n d e d > t r u e < / I s E x p a n d e d > < W i d t h > 2 0 0 < / W i d t h > < / a : V a l u e > < / a : K e y V a l u e O f D i a g r a m O b j e c t K e y a n y T y p e z b w N T n L X > < a : K e y V a l u e O f D i a g r a m O b j e c t K e y a n y T y p e z b w N T n L X > < a : K e y > < K e y > T a b l e s \ p u b l i c   u n i t s \ C o l u m n s \ c r u i s i n g _ s p e e d < / K e y > < / a : K e y > < a : V a l u e   i : t y p e = " D i a g r a m D i s p l a y N o d e V i e w S t a t e " > < H e i g h t > 1 5 0 < / H e i g h t > < I s E x p a n d e d > t r u e < / I s E x p a n d e d > < W i d t h > 2 0 0 < / W i d t h > < / a : V a l u e > < / a : K e y V a l u e O f D i a g r a m O b j e c t K e y a n y T y p e z b w N T n L X > < a : K e y V a l u e O f D i a g r a m O b j e c t K e y a n y T y p e z b w N T n L X > < a : K e y > < K e y > T a b l e s \ p u b l i c   u n i t s \ C o l u m n s \ h o v e r < / K e y > < / a : K e y > < a : V a l u e   i : t y p e = " D i a g r a m D i s p l a y N o d e V i e w S t a t e " > < H e i g h t > 1 5 0 < / H e i g h t > < I s E x p a n d e d > t r u e < / I s E x p a n d e d > < W i d t h > 2 0 0 < / W i d t h > < / a : V a l u e > < / a : K e y V a l u e O f D i a g r a m O b j e c t K e y a n y T y p e z b w N T n L X > < a : K e y V a l u e O f D i a g r a m O b j e c t K e y a n y T y p e z b w N T n L X > < a : K e y > < K e y > T a b l e s \ p u b l i c   u n i t s \ C o l u m n s \ b s < / K e y > < / a : K e y > < a : V a l u e   i : t y p e = " D i a g r a m D i s p l a y N o d e V i e w S t a t e " > < H e i g h t > 1 5 0 < / H e i g h t > < I s E x p a n d e d > t r u e < / I s E x p a n d e d > < W i d t h > 2 0 0 < / W i d t h > < / a : V a l u e > < / a : K e y V a l u e O f D i a g r a m O b j e c t K e y a n y T y p e z b w N T n L X > < a : K e y V a l u e O f D i a g r a m O b j e c t K e y a n y T y p e z b w N T n L X > < a : K e y > < K e y > T a b l e s \ p u b l i c   u n i t s \ C o l u m n s \ w s < / K e y > < / a : K e y > < a : V a l u e   i : t y p e = " D i a g r a m D i s p l a y N o d e V i e w S t a t e " > < H e i g h t > 1 5 0 < / H e i g h t > < I s E x p a n d e d > t r u e < / I s E x p a n d e d > < W i d t h > 2 0 0 < / W i d t h > < / a : V a l u e > < / a : K e y V a l u e O f D i a g r a m O b j e c t K e y a n y T y p e z b w N T n L X > < a : K e y V a l u e O f D i a g r a m O b j e c t K e y a n y T y p e z b w N T n L X > < a : K e y > < K e y > T a b l e s \ p u b l i c   u n i t s \ C o l u m n s \ s < / K e y > < / a : K e y > < a : V a l u e   i : t y p e = " D i a g r a m D i s p l a y N o d e V i e w S t a t e " > < H e i g h t > 1 5 0 < / H e i g h t > < I s E x p a n d e d > t r u e < / I s E x p a n d e d > < W i d t h > 2 0 0 < / W i d t h > < / a : V a l u e > < / a : K e y V a l u e O f D i a g r a m O b j e c t K e y a n y T y p e z b w N T n L X > < a : K e y V a l u e O f D i a g r a m O b j e c t K e y a n y T y p e z b w N T n L X > < a : K e y > < K e y > T a b l e s \ p u b l i c   u n i t s \ C o l u m n s \ t < / K e y > < / a : K e y > < a : V a l u e   i : t y p e = " D i a g r a m D i s p l a y N o d e V i e w S t a t e " > < H e i g h t > 1 5 0 < / H e i g h t > < I s E x p a n d e d > t r u e < / I s E x p a n d e d > < W i d t h > 2 0 0 < / W i d t h > < / a : V a l u e > < / a : K e y V a l u e O f D i a g r a m O b j e c t K e y a n y T y p e z b w N T n L X > < a : K e y V a l u e O f D i a g r a m O b j e c t K e y a n y T y p e z b w N T n L X > < a : K e y > < K e y > T a b l e s \ p u b l i c   u n i t s \ C o l u m n s \ f r o n t < / K e y > < / a : K e y > < a : V a l u e   i : t y p e = " D i a g r a m D i s p l a y N o d e V i e w S t a t e " > < H e i g h t > 1 5 0 < / H e i g h t > < I s E x p a n d e d > t r u e < / I s E x p a n d e d > < W i d t h > 2 0 0 < / W i d t h > < / a : V a l u e > < / a : K e y V a l u e O f D i a g r a m O b j e c t K e y a n y T y p e z b w N T n L X > < a : K e y V a l u e O f D i a g r a m O b j e c t K e y a n y T y p e z b w N T n L X > < a : K e y > < K e y > T a b l e s \ p u b l i c   u n i t s \ C o l u m n s \ s i d e < / K e y > < / a : K e y > < a : V a l u e   i : t y p e = " D i a g r a m D i s p l a y N o d e V i e w S t a t e " > < H e i g h t > 1 5 0 < / H e i g h t > < I s E x p a n d e d > t r u e < / I s E x p a n d e d > < W i d t h > 2 0 0 < / W i d t h > < / a : V a l u e > < / a : K e y V a l u e O f D i a g r a m O b j e c t K e y a n y T y p e z b w N T n L X > < a : K e y V a l u e O f D i a g r a m O b j e c t K e y a n y T y p e z b w N T n L X > < a : K e y > < K e y > T a b l e s \ p u b l i c   u n i t s \ C o l u m n s \ r e a r < / K e y > < / a : K e y > < a : V a l u e   i : t y p e = " D i a g r a m D i s p l a y N o d e V i e w S t a t e " > < H e i g h t > 1 5 0 < / H e i g h t > < I s E x p a n d e d > t r u e < / I s E x p a n d e d > < W i d t h > 2 0 0 < / W i d t h > < / a : V a l u e > < / a : K e y V a l u e O f D i a g r a m O b j e c t K e y a n y T y p e z b w N T n L X > < a : K e y V a l u e O f D i a g r a m O b j e c t K e y a n y T y p e z b w N T n L X > < a : K e y > < K e y > T a b l e s \ p u b l i c   u n i t s \ C o l u m n s \ h p < / K e y > < / a : K e y > < a : V a l u e   i : t y p e = " D i a g r a m D i s p l a y N o d e V i e w S t a t e " > < H e i g h t > 1 5 0 < / H e i g h t > < I s E x p a n d e d > t r u e < / I s E x p a n d e d > < W i d t h > 2 0 0 < / W i d t h > < / a : V a l u e > < / a : K e y V a l u e O f D i a g r a m O b j e c t K e y a n y T y p e z b w N T n L X > < a : K e y V a l u e O f D i a g r a m O b j e c t K e y a n y T y p e z b w N T n L X > < a : K e y > < K e y > T a b l e s \ p u b l i c   u n i t s \ C o l u m n s \ a < / K e y > < / a : K e y > < a : V a l u e   i : t y p e = " D i a g r a m D i s p l a y N o d e V i e w S t a t e " > < H e i g h t > 1 5 0 < / H e i g h t > < I s E x p a n d e d > t r u e < / I s E x p a n d e d > < W i d t h > 2 0 0 < / W i d t h > < / a : V a l u e > < / a : K e y V a l u e O f D i a g r a m O b j e c t K e y a n y T y p e z b w N T n L X > < a : K e y V a l u e O f D i a g r a m O b j e c t K e y a n y T y p e z b w N T n L X > < a : K e y > < K e y > T a b l e s \ p u b l i c   u n i t s \ C o l u m n s \ i < / K e y > < / a : K e y > < a : V a l u e   i : t y p e = " D i a g r a m D i s p l a y N o d e V i e w S t a t e " > < H e i g h t > 1 5 0 < / H e i g h t > < I s E x p a n d e d > t r u e < / I s E x p a n d e d > < W i d t h > 2 0 0 < / W i d t h > < / a : V a l u e > < / a : K e y V a l u e O f D i a g r a m O b j e c t K e y a n y T y p e z b w N T n L X > < a : K e y V a l u e O f D i a g r a m O b j e c t K e y a n y T y p e z b w N T n L X > < a : K e y > < K e y > T a b l e s \ p u b l i c   u n i t s \ C o l u m n s \ l d < / K e y > < / a : K e y > < a : V a l u e   i : t y p e = " D i a g r a m D i s p l a y N o d e V i e w S t a t e " > < H e i g h t > 1 5 0 < / H e i g h t > < I s E x p a n d e d > t r u e < / I s E x p a n d e d > < W i d t h > 2 0 0 < / W i d t h > < / a : V a l u e > < / a : K e y V a l u e O f D i a g r a m O b j e c t K e y a n y T y p e z b w N T n L X > < a : K e y V a l u e O f D i a g r a m O b j e c t K e y a n y T y p e z b w N T n L X > < a : K e y > < K e y > T a b l e s \ p u b l i c   u n i t s \ C o l u m n s \ o c < / K e y > < / a : K e y > < a : V a l u e   i : t y p e = " D i a g r a m D i s p l a y N o d e V i e w S t a t e " > < H e i g h t > 1 5 0 < / H e i g h t > < I s E x p a n d e d > t r u e < / I s E x p a n d e d > < W i d t h > 2 0 0 < / W i d t h > < / a : V a l u e > < / a : K e y V a l u e O f D i a g r a m O b j e c t K e y a n y T y p e z b w N T n L X > < a : K e y V a l u e O f D i a g r a m O b j e c t K e y a n y T y p e z b w N T n L X > < a : K e y > < K e y > T a b l e s \ p u b l i c   u n i t s \ C o l u m n s \ s v < / K e y > < / a : K e y > < a : V a l u e   i : t y p e = " D i a g r a m D i s p l a y N o d e V i e w S t a t e " > < H e i g h t > 1 5 0 < / H e i g h t > < I s E x p a n d e d > t r u e < / I s E x p a n d e d > < W i d t h > 2 0 0 < / W i d t h > < / a : V a l u e > < / a : K e y V a l u e O f D i a g r a m O b j e c t K e y a n y T y p e z b w N T n L X > < a : K e y V a l u e O f D i a g r a m O b j e c t K e y a n y T y p e z b w N T n L X > < a : K e y > < K e y > T a b l e s \ p u b l i c   u n i t s \ C o l u m n s \ i n v u l _ s v < / K e y > < / a : K e y > < a : V a l u e   i : t y p e = " D i a g r a m D i s p l a y N o d e V i e w S t a t e " > < H e i g h t > 1 5 0 < / H e i g h t > < I s E x p a n d e d > t r u e < / I s E x p a n d e d > < W i d t h > 2 0 0 < / W i d t h > < / a : V a l u e > < / a : K e y V a l u e O f D i a g r a m O b j e c t K e y a n y T y p e z b w N T n L X > < a : K e y V a l u e O f D i a g r a m O b j e c t K e y a n y T y p e z b w N T n L X > < a : K e y > < K e y > T a b l e s \ p u b l i c   u n i t s \ C o l u m n s \ w e a p o n s < / K e y > < / a : K e y > < a : V a l u e   i : t y p e = " D i a g r a m D i s p l a y N o d e V i e w S t a t e " > < H e i g h t > 1 5 0 < / H e i g h t > < I s E x p a n d e d > t r u e < / I s E x p a n d e d > < W i d t h > 2 0 0 < / W i d t h > < / a : V a l u e > < / a : K e y V a l u e O f D i a g r a m O b j e c t K e y a n y T y p e z b w N T n L X > < a : K e y V a l u e O f D i a g r a m O b j e c t K e y a n y T y p e z b w N T n L X > < a : K e y > < K e y > T a b l e s \ p u b l i c   u n i t s \ C o l u m n s \ a p t i t u d e s < / K e y > < / a : K e y > < a : V a l u e   i : t y p e = " D i a g r a m D i s p l a y N o d e V i e w S t a t e " > < H e i g h t > 1 5 0 < / H e i g h t > < I s E x p a n d e d > t r u e < / I s E x p a n d e d > < W i d t h > 2 0 0 < / W i d t h > < / a : V a l u e > < / a : K e y V a l u e O f D i a g r a m O b j e c t K e y a n y T y p e z b w N T n L X > < a : K e y V a l u e O f D i a g r a m O b j e c t K e y a n y T y p e z b w N T n L X > < a : K e y > < K e y > T a b l e s \ p u b l i c   u n i t s \ C o l u m n s \ d o m a i n s < / K e y > < / a : K e y > < a : V a l u e   i : t y p e = " D i a g r a m D i s p l a y N o d e V i e w S t a t e " > < H e i g h t > 1 5 0 < / H e i g h t > < I s E x p a n d e d > t r u e < / I s E x p a n d e d > < W i d t h > 2 0 0 < / W i d t h > < / a : V a l u e > < / a : K e y V a l u e O f D i a g r a m O b j e c t K e y a n y T y p e z b w N T n L X > < a : K e y V a l u e O f D i a g r a m O b j e c t K e y a n y T y p e z b w N T n L X > < a : K e y > < K e y > T a b l e s \ p u b l i c   u n i t s \ C o l u m n s \ s p e c i a l _ r u l e s < / K e y > < / a : K e y > < a : V a l u e   i : t y p e = " D i a g r a m D i s p l a y N o d e V i e w S t a t e " > < H e i g h t > 1 5 0 < / H e i g h t > < I s E x p a n d e d > t r u e < / I s E x p a n d e d > < W i d t h > 2 0 0 < / W i d t h > < / a : V a l u e > < / a : K e y V a l u e O f D i a g r a m O b j e c t K e y a n y T y p e z b w N T n L X > < a : K e y V a l u e O f D i a g r a m O b j e c t K e y a n y T y p e z b w N T n L X > < a : K e y > < K e y > T a b l e s \ p u b l i c   u n i t s \ C o l u m n s \ u _ p t s < / K e y > < / a : K e y > < a : V a l u e   i : t y p e = " D i a g r a m D i s p l a y N o d e V i e w S t a t e " > < H e i g h t > 1 5 0 < / H e i g h t > < I s E x p a n d e d > t r u e < / I s E x p a n d e d > < W i d t h > 2 0 0 < / W i d t h > < / a : V a l u e > < / a : K e y V a l u e O f D i a g r a m O b j e c t K e y a n y T y p e z b w N T n L X > < a : K e y V a l u e O f D i a g r a m O b j e c t K e y a n y T y p e z b w N T n L X > < a : K e y > < K e y > T a b l e s \ p u b l i c   u n i t s \ C o l u m n s \ u _ p t s _ u p d a t e d < / K e y > < / a : K e y > < a : V a l u e   i : t y p e = " D i a g r a m D i s p l a y N o d e V i e w S t a t e " > < H e i g h t > 1 5 0 < / H e i g h t > < I s E x p a n d e d > t r u e < / I s E x p a n d e d > < W i d t h > 2 0 0 < / W i d t h > < / a : V a l u e > < / a : K e y V a l u e O f D i a g r a m O b j e c t K e y a n y T y p e z b w N T n L X > < a : K e y V a l u e O f D i a g r a m O b j e c t K e y a n y T y p e z b w N T n L X > < a : K e y > < K e y > T a b l e s \ p u b l i c   u n i t s \ M e a s u r e s \ N o m b r e   d e   u n i t _ n a m e < / K e y > < / a : K e y > < a : V a l u e   i : t y p e = " D i a g r a m D i s p l a y N o d e V i e w S t a t e " > < H e i g h t > 1 5 0 < / H e i g h t > < I s E x p a n d e d > t r u e < / I s E x p a n d e d > < W i d t h > 2 0 0 < / W i d t h > < / a : V a l u e > < / a : K e y V a l u e O f D i a g r a m O b j e c t K e y a n y T y p e z b w N T n L X > < a : K e y V a l u e O f D i a g r a m O b j e c t K e y a n y T y p e z b w N T n L X > < a : K e y > < K e y > T a b l e s \ p u b l i c   u n i t s \ N o m b r e   d e   u n i t _ n a m e \ A d d i t i o n a l   I n f o \ M e s u r e   i m p l i c i t e < / K e y > < / a : K e y > < a : V a l u e   i : t y p e = " D i a g r a m D i s p l a y V i e w S t a t e I D i a g r a m T a g A d d i t i o n a l I n f o " / > < / a : K e y V a l u e O f D i a g r a m O b j e c t K e y a n y T y p e z b w N T n L X > < a : K e y V a l u e O f D i a g r a m O b j e c t K e y a n y T y p e z b w N T n L X > < a : K e y > < K e y > T a b l e s \ p u b l i c   u n i t s _ a p t i t u d e s < / K e y > < / a : K e y > < a : V a l u e   i : t y p e = " D i a g r a m D i s p l a y N o d e V i e w S t a t e " > < H e i g h t > 1 2 6 < / H e i g h t > < I s E x p a n d e d > t r u e < / I s E x p a n d e d > < L a y e d O u t > t r u e < / L a y e d O u t > < L e f t > 5 6 2 . 1 3 4 2 9 5 1 0 8 9 9 2 7 7 < / L e f t > < T a b I n d e x > 7 < / T a b I n d e x > < T o p > 1 2 4 < / T o p > < W i d t h > 2 3 1 < / W i d t h > < / a : V a l u e > < / a : K e y V a l u e O f D i a g r a m O b j e c t K e y a n y T y p e z b w N T n L X > < a : K e y V a l u e O f D i a g r a m O b j e c t K e y a n y T y p e z b w N T n L X > < a : K e y > < K e y > T a b l e s \ p u b l i c   u n i t s _ a p t i t u d e s \ C o l u m n s \ a p t i t u d e _ i d < / K e y > < / a : K e y > < a : V a l u e   i : t y p e = " D i a g r a m D i s p l a y N o d e V i e w S t a t e " > < H e i g h t > 1 5 0 < / H e i g h t > < I s E x p a n d e d > t r u e < / I s E x p a n d e d > < W i d t h > 2 0 0 < / W i d t h > < / a : V a l u e > < / a : K e y V a l u e O f D i a g r a m O b j e c t K e y a n y T y p e z b w N T n L X > < a : K e y V a l u e O f D i a g r a m O b j e c t K e y a n y T y p e z b w N T n L X > < a : K e y > < K e y > T a b l e s \ p u b l i c   u n i t s _ a p t i t u d e s \ C o l u m n s \ a p t i t u d e _ n a m e < / K e y > < / a : K e y > < a : V a l u e   i : t y p e = " D i a g r a m D i s p l a y N o d e V i e w S t a t e " > < H e i g h t > 1 5 0 < / H e i g h t > < I s E x p a n d e d > t r u e < / I s E x p a n d e d > < W i d t h > 2 0 0 < / W i d t h > < / a : V a l u e > < / a : K e y V a l u e O f D i a g r a m O b j e c t K e y a n y T y p e z b w N T n L X > < a : K e y V a l u e O f D i a g r a m O b j e c t K e y a n y T y p e z b w N T n L X > < a : K e y > < K e y > T a b l e s \ p u b l i c   u n i t s _ a p t i t u d e s \ C o l u m n s \ a p t i t u d e _ d e s c < / K e y > < / a : K e y > < a : V a l u e   i : t y p e = " D i a g r a m D i s p l a y N o d e V i e w S t a t e " > < H e i g h t > 1 5 0 < / H e i g h t > < I s E x p a n d e d > t r u e < / I s E x p a n d e d > < W i d t h > 2 0 0 < / W i d t h > < / a : V a l u e > < / a : K e y V a l u e O f D i a g r a m O b j e c t K e y a n y T y p e z b w N T n L X > < a : K e y V a l u e O f D i a g r a m O b j e c t K e y a n y T y p e z b w N T n L X > < a : K e y > < K e y > T a b l e s \ p u b l i c   u n i t s _ a p t i t u d e s _ l i n k < / K e y > < / a : K e y > < a : V a l u e   i : t y p e = " D i a g r a m D i s p l a y N o d e V i e w S t a t e " > < H e i g h t > 9 8 < / H e i g h t > < I s E x p a n d e d > t r u e < / I s E x p a n d e d > < L a y e d O u t > t r u e < / L a y e d O u t > < L e f t > 8 4 6 . 0 3 8 1 0 5 6 7 6 6 5 8 6 9 < / L e f t > < T a b I n d e x > 8 < / T a b I n d e x > < T o p > 1 2 8 < / T o p > < W i d t h > 2 6 4 < / W i d t h > < / a : V a l u e > < / a : K e y V a l u e O f D i a g r a m O b j e c t K e y a n y T y p e z b w N T n L X > < a : K e y V a l u e O f D i a g r a m O b j e c t K e y a n y T y p e z b w N T n L X > < a : K e y > < K e y > T a b l e s \ p u b l i c   u n i t s _ a p t i t u d e s _ l i n k \ C o l u m n s \ u n i t _ i d < / K e y > < / a : K e y > < a : V a l u e   i : t y p e = " D i a g r a m D i s p l a y N o d e V i e w S t a t e " > < H e i g h t > 1 5 0 < / H e i g h t > < I s E x p a n d e d > t r u e < / I s E x p a n d e d > < W i d t h > 2 0 0 < / W i d t h > < / a : V a l u e > < / a : K e y V a l u e O f D i a g r a m O b j e c t K e y a n y T y p e z b w N T n L X > < a : K e y V a l u e O f D i a g r a m O b j e c t K e y a n y T y p e z b w N T n L X > < a : K e y > < K e y > T a b l e s \ p u b l i c   u n i t s _ a p t i t u d e s _ l i n k \ C o l u m n s \ a p t i t u d e _ i d < / K e y > < / a : K e y > < a : V a l u e   i : t y p e = " D i a g r a m D i s p l a y N o d e V i e w S t a t e " > < H e i g h t > 1 5 0 < / H e i g h t > < I s E x p a n d e d > t r u e < / I s E x p a n d e d > < W i d t h > 2 0 0 < / W i d t h > < / a : V a l u e > < / a : K e y V a l u e O f D i a g r a m O b j e c t K e y a n y T y p e z b w N T n L X > < a : K e y V a l u e O f D i a g r a m O b j e c t K e y a n y T y p e z b w N T n L X > < a : K e y > < K e y > T a b l e s \ p u b l i c   u n i t s _ p s y < / K e y > < / a : K e y > < a : V a l u e   i : t y p e = " D i a g r a m D i s p l a y N o d e V i e w S t a t e " > < H e i g h t > 9 8 < / H e i g h t > < I s E x p a n d e d > t r u e < / I s E x p a n d e d > < L a y e d O u t > t r u e < / L a y e d O u t > < L e f t > 8 6 7 . 9 4 1 9 1 6 2 4 4 3 2 4 6 < / L e f t > < T a b I n d e x > 3 < / T a b I n d e x > < W i d t h > 2 0 0 < / W i d t h > < / a : V a l u e > < / a : K e y V a l u e O f D i a g r a m O b j e c t K e y a n y T y p e z b w N T n L X > < a : K e y V a l u e O f D i a g r a m O b j e c t K e y a n y T y p e z b w N T n L X > < a : K e y > < K e y > T a b l e s \ p u b l i c   u n i t s _ p s y \ C o l u m n s \ u n i t _ i d < / K e y > < / a : K e y > < a : V a l u e   i : t y p e = " D i a g r a m D i s p l a y N o d e V i e w S t a t e " > < H e i g h t > 1 5 0 < / H e i g h t > < I s E x p a n d e d > t r u e < / I s E x p a n d e d > < W i d t h > 2 0 0 < / W i d t h > < / a : V a l u e > < / a : K e y V a l u e O f D i a g r a m O b j e c t K e y a n y T y p e z b w N T n L X > < a : K e y V a l u e O f D i a g r a m O b j e c t K e y a n y T y p e z b w N T n L X > < a : K e y > < K e y > T a b l e s \ p u b l i c   u n i t s _ p s y \ C o l u m n s \ d o m a i n s _ i d < / K e y > < / a : K e y > < a : V a l u e   i : t y p e = " D i a g r a m D i s p l a y N o d e V i e w S t a t e " > < H e i g h t > 1 5 0 < / H e i g h t > < I s E x p a n d e d > t r u e < / I s E x p a n d e d > < W i d t h > 2 0 0 < / W i d t h > < / a : V a l u e > < / a : K e y V a l u e O f D i a g r a m O b j e c t K e y a n y T y p e z b w N T n L X > < a : K e y V a l u e O f D i a g r a m O b j e c t K e y a n y T y p e z b w N T n L X > < a : K e y > < K e y > T a b l e s \ p u b l i c   u n i t s _ r u l e s < / K e y > < / a : K e y > < a : V a l u e   i : t y p e = " D i a g r a m D i s p l a y N o d e V i e w S t a t e " > < H e i g h t > 9 7 < / H e i g h t > < I s E x p a n d e d > t r u e < / I s E x p a n d e d > < L a y e d O u t > t r u e < / L a y e d O u t > < L e f t > 1 6 2 4 . 8 4 5 7 2 6 8 1 1 9 9 1 < / L e f t > < T a b I n d e x > 9 < / T a b I n d e x > < T o p > 1 8 4 < / T o p > < W i d t h > 2 0 2 < / W i d t h > < / a : V a l u e > < / a : K e y V a l u e O f D i a g r a m O b j e c t K e y a n y T y p e z b w N T n L X > < a : K e y V a l u e O f D i a g r a m O b j e c t K e y a n y T y p e z b w N T n L X > < a : K e y > < K e y > T a b l e s \ p u b l i c   u n i t s _ r u l e s \ C o l u m n s \ u n i t _ i d < / K e y > < / a : K e y > < a : V a l u e   i : t y p e = " D i a g r a m D i s p l a y N o d e V i e w S t a t e " > < H e i g h t > 1 5 0 < / H e i g h t > < I s E x p a n d e d > t r u e < / I s E x p a n d e d > < W i d t h > 2 0 0 < / W i d t h > < / a : V a l u e > < / a : K e y V a l u e O f D i a g r a m O b j e c t K e y a n y T y p e z b w N T n L X > < a : K e y V a l u e O f D i a g r a m O b j e c t K e y a n y T y p e z b w N T n L X > < a : K e y > < K e y > T a b l e s \ p u b l i c   u n i t s _ r u l e s \ C o l u m n s \ r u l e _ i d < / K e y > < / a : K e y > < a : V a l u e   i : t y p e = " D i a g r a m D i s p l a y N o d e V i e w S t a t e " > < H e i g h t > 1 5 0 < / H e i g h t > < I s E x p a n d e d > t r u e < / I s E x p a n d e d > < W i d t h > 2 0 0 < / W i d t h > < / a : V a l u e > < / a : K e y V a l u e O f D i a g r a m O b j e c t K e y a n y T y p e z b w N T n L X > < a : K e y V a l u e O f D i a g r a m O b j e c t K e y a n y T y p e z b w N T n L X > < a : K e y > < K e y > T a b l e s \ p u b l i c   u n i t s _ t y p e < / K e y > < / a : K e y > < a : V a l u e   i : t y p e = " D i a g r a m D i s p l a y N o d e V i e w S t a t e " > < H e i g h t > 1 0 2 < / H e i g h t > < I s E x p a n d e d > t r u e < / I s E x p a n d e d > < L a y e d O u t > t r u e < / L a y e d O u t > < L e f t > 9 0 7 . 7 4 9 5 3 7 3 7 9 6 5 6 4 3 < / L e f t > < T a b I n d e x > 1 4 < / T a b I n d e x > < T o p > 5 6 2 < / T o p > < W i d t h > 1 9 9 < / W i d t h > < / a : V a l u e > < / a : K e y V a l u e O f D i a g r a m O b j e c t K e y a n y T y p e z b w N T n L X > < a : K e y V a l u e O f D i a g r a m O b j e c t K e y a n y T y p e z b w N T n L X > < a : K e y > < K e y > T a b l e s \ p u b l i c   u n i t s _ t y p e \ C o l u m n s \ u n i t _ i d < / K e y > < / a : K e y > < a : V a l u e   i : t y p e = " D i a g r a m D i s p l a y N o d e V i e w S t a t e " > < H e i g h t > 1 5 0 < / H e i g h t > < I s E x p a n d e d > t r u e < / I s E x p a n d e d > < W i d t h > 2 0 0 < / W i d t h > < / a : V a l u e > < / a : K e y V a l u e O f D i a g r a m O b j e c t K e y a n y T y p e z b w N T n L X > < a : K e y V a l u e O f D i a g r a m O b j e c t K e y a n y T y p e z b w N T n L X > < a : K e y > < K e y > T a b l e s \ p u b l i c   u n i t s _ t y p e \ C o l u m n s \ t y p e s _ i d < / K e y > < / a : K e y > < a : V a l u e   i : t y p e = " D i a g r a m D i s p l a y N o d e V i e w S t a t e " > < H e i g h t > 1 5 0 < / H e i g h t > < I s E x p a n d e d > t r u e < / I s E x p a n d e d > < W i d t h > 2 0 0 < / W i d t h > < / a : V a l u e > < / a : K e y V a l u e O f D i a g r a m O b j e c t K e y a n y T y p e z b w N T n L X > < a : K e y V a l u e O f D i a g r a m O b j e c t K e y a n y T y p e z b w N T n L X > < a : K e y > < K e y > T a b l e s \ p u b l i c   u n i t s _ w e a p o n s < / K e y > < / a : K e y > < a : V a l u e   i : t y p e = " D i a g r a m D i s p l a y N o d e V i e w S t a t e " > < H e i g h t > 1 0 0 < / H e i g h t > < I s E x p a n d e d > t r u e < / I s E x p a n d e d > < L a y e d O u t > t r u e < / L a y e d O u t > < L e f t > 1 6 0 5 . 6 5 3 3 4 7 9 4 7 3 2 1 9 < / L e f t > < T a b I n d e x > 1 1 < / T a b I n d e x > < T o p > 3 0 3 < / T o p > < W i d t h > 2 3 1 < / W i d t h > < / a : V a l u e > < / a : K e y V a l u e O f D i a g r a m O b j e c t K e y a n y T y p e z b w N T n L X > < a : K e y V a l u e O f D i a g r a m O b j e c t K e y a n y T y p e z b w N T n L X > < a : K e y > < K e y > T a b l e s \ p u b l i c   u n i t s _ w e a p o n s \ C o l u m n s \ u n i t _ i d < / K e y > < / a : K e y > < a : V a l u e   i : t y p e = " D i a g r a m D i s p l a y N o d e V i e w S t a t e " > < H e i g h t > 1 5 0 < / H e i g h t > < I s E x p a n d e d > t r u e < / I s E x p a n d e d > < W i d t h > 2 0 0 < / W i d t h > < / a : V a l u e > < / a : K e y V a l u e O f D i a g r a m O b j e c t K e y a n y T y p e z b w N T n L X > < a : K e y V a l u e O f D i a g r a m O b j e c t K e y a n y T y p e z b w N T n L X > < a : K e y > < K e y > T a b l e s \ p u b l i c   u n i t s _ w e a p o n s \ C o l u m n s \ w e a p o n _ i d < / K e y > < / a : K e y > < a : V a l u e   i : t y p e = " D i a g r a m D i s p l a y N o d e V i e w S t a t e " > < H e i g h t > 1 5 0 < / H e i g h t > < I s E x p a n d e d > t r u e < / I s E x p a n d e d > < W i d t h > 2 0 0 < / W i d t h > < / a : V a l u e > < / a : K e y V a l u e O f D i a g r a m O b j e c t K e y a n y T y p e z b w N T n L X > < a : K e y V a l u e O f D i a g r a m O b j e c t K e y a n y T y p e z b w N T n L X > < a : K e y > < K e y > T a b l e s \ p u b l i c   w e a p o n s < / K e y > < / a : K e y > < a : V a l u e   i : t y p e = " D i a g r a m D i s p l a y N o d e V i e w S t a t e " > < H e i g h t > 2 7 9 < / H e i g h t > < I s E x p a n d e d > t r u e < / I s E x p a n d e d > < L a y e d O u t > t r u e < / L a y e d O u t > < L e f t > 1 3 6 9 . 5 5 7 1 5 8 5 1 4 9 8 7 3 < / L e f t > < T a b I n d e x > 1 5 < / T a b I n d e x > < T o p > 4 4 3 < / T o p > < W i d t h > 2 0 0 < / W i d t h > < / a : V a l u e > < / a : K e y V a l u e O f D i a g r a m O b j e c t K e y a n y T y p e z b w N T n L X > < a : K e y V a l u e O f D i a g r a m O b j e c t K e y a n y T y p e z b w N T n L X > < a : K e y > < K e y > T a b l e s \ p u b l i c   w e a p o n s \ C o l u m n s \ w e a p o n _ i d < / K e y > < / a : K e y > < a : V a l u e   i : t y p e = " D i a g r a m D i s p l a y N o d e V i e w S t a t e " > < H e i g h t > 1 5 0 < / H e i g h t > < I s E x p a n d e d > t r u e < / I s E x p a n d e d > < W i d t h > 2 0 0 < / W i d t h > < / a : V a l u e > < / a : K e y V a l u e O f D i a g r a m O b j e c t K e y a n y T y p e z b w N T n L X > < a : K e y V a l u e O f D i a g r a m O b j e c t K e y a n y T y p e z b w N T n L X > < a : K e y > < K e y > T a b l e s \ p u b l i c   w e a p o n s \ C o l u m n s \ g r o u p _ f a c t i o n _ i d < / K e y > < / a : K e y > < a : V a l u e   i : t y p e = " D i a g r a m D i s p l a y N o d e V i e w S t a t e " > < H e i g h t > 1 5 0 < / H e i g h t > < I s E x p a n d e d > t r u e < / I s E x p a n d e d > < W i d t h > 2 0 0 < / W i d t h > < / a : V a l u e > < / a : K e y V a l u e O f D i a g r a m O b j e c t K e y a n y T y p e z b w N T n L X > < a : K e y V a l u e O f D i a g r a m O b j e c t K e y a n y T y p e z b w N T n L X > < a : K e y > < K e y > T a b l e s \ p u b l i c   w e a p o n s \ C o l u m n s \ w e a p o n _ n a m e < / K e y > < / a : K e y > < a : V a l u e   i : t y p e = " D i a g r a m D i s p l a y N o d e V i e w S t a t e " > < H e i g h t > 1 5 0 < / H e i g h t > < I s E x p a n d e d > t r u e < / I s E x p a n d e d > < W i d t h > 2 0 0 < / W i d t h > < / a : V a l u e > < / a : K e y V a l u e O f D i a g r a m O b j e c t K e y a n y T y p e z b w N T n L X > < a : K e y V a l u e O f D i a g r a m O b j e c t K e y a n y T y p e z b w N T n L X > < a : K e y > < K e y > T a b l e s \ p u b l i c   w e a p o n s \ C o l u m n s \ w e a p o n _ t y p e < / K e y > < / a : K e y > < a : V a l u e   i : t y p e = " D i a g r a m D i s p l a y N o d e V i e w S t a t e " > < H e i g h t > 1 5 0 < / H e i g h t > < I s E x p a n d e d > t r u e < / I s E x p a n d e d > < W i d t h > 2 0 0 < / W i d t h > < / a : V a l u e > < / a : K e y V a l u e O f D i a g r a m O b j e c t K e y a n y T y p e z b w N T n L X > < a : K e y V a l u e O f D i a g r a m O b j e c t K e y a n y T y p e z b w N T n L X > < a : K e y > < K e y > T a b l e s \ p u b l i c   w e a p o n s \ C o l u m n s \ r a n g e < / K e y > < / a : K e y > < a : V a l u e   i : t y p e = " D i a g r a m D i s p l a y N o d e V i e w S t a t e " > < H e i g h t > 1 5 0 < / H e i g h t > < I s E x p a n d e d > t r u e < / I s E x p a n d e d > < W i d t h > 2 0 0 < / W i d t h > < / a : V a l u e > < / a : K e y V a l u e O f D i a g r a m O b j e c t K e y a n y T y p e z b w N T n L X > < a : K e y V a l u e O f D i a g r a m O b j e c t K e y a n y T y p e z b w N T n L X > < a : K e y > < K e y > T a b l e s \ p u b l i c   w e a p o n s \ C o l u m n s \ a < / K e y > < / a : K e y > < a : V a l u e   i : t y p e = " D i a g r a m D i s p l a y N o d e V i e w S t a t e " > < H e i g h t > 1 5 0 < / H e i g h t > < I s E x p a n d e d > t r u e < / I s E x p a n d e d > < W i d t h > 2 0 0 < / W i d t h > < / a : V a l u e > < / a : K e y V a l u e O f D i a g r a m O b j e c t K e y a n y T y p e z b w N T n L X > < a : K e y V a l u e O f D i a g r a m O b j e c t K e y a n y T y p e z b w N T n L X > < a : K e y > < K e y > T a b l e s \ p u b l i c   w e a p o n s \ C o l u m n s \ s < / K e y > < / a : K e y > < a : V a l u e   i : t y p e = " D i a g r a m D i s p l a y N o d e V i e w S t a t e " > < H e i g h t > 1 5 0 < / H e i g h t > < I s E x p a n d e d > t r u e < / I s E x p a n d e d > < W i d t h > 2 0 0 < / W i d t h > < / a : V a l u e > < / a : K e y V a l u e O f D i a g r a m O b j e c t K e y a n y T y p e z b w N T n L X > < a : K e y V a l u e O f D i a g r a m O b j e c t K e y a n y T y p e z b w N T n L X > < a : K e y > < K e y > T a b l e s \ p u b l i c   w e a p o n s \ C o l u m n s \ a p < / K e y > < / a : K e y > < a : V a l u e   i : t y p e = " D i a g r a m D i s p l a y N o d e V i e w S t a t e " > < H e i g h t > 1 5 0 < / H e i g h t > < I s E x p a n d e d > t r u e < / I s E x p a n d e d > < W i d t h > 2 0 0 < / W i d t h > < / a : V a l u e > < / a : K e y V a l u e O f D i a g r a m O b j e c t K e y a n y T y p e z b w N T n L X > < a : K e y V a l u e O f D i a g r a m O b j e c t K e y a n y T y p e z b w N T n L X > < a : K e y > < K e y > T a b l e s \ p u b l i c   w e a p o n s \ C o l u m n s \ d < / K e y > < / a : K e y > < a : V a l u e   i : t y p e = " D i a g r a m D i s p l a y N o d e V i e w S t a t e " > < H e i g h t > 1 5 0 < / H e i g h t > < I s E x p a n d e d > t r u e < / I s E x p a n d e d > < W i d t h > 2 0 0 < / W i d t h > < / a : V a l u e > < / a : K e y V a l u e O f D i a g r a m O b j e c t K e y a n y T y p e z b w N T n L X > < a : K e y V a l u e O f D i a g r a m O b j e c t K e y a n y T y p e z b w N T n L X > < a : K e y > < K e y > T a b l e s \ p u b l i c   w e a p o n s \ C o l u m n s \ w _ p t s < / K e y > < / a : K e y > < a : V a l u e   i : t y p e = " D i a g r a m D i s p l a y N o d e V i e w S t a t e " > < H e i g h t > 1 5 0 < / H e i g h t > < I s E x p a n d e d > t r u e < / I s E x p a n d e d > < W i d t h > 2 0 0 < / W i d t h > < / a : V a l u e > < / a : K e y V a l u e O f D i a g r a m O b j e c t K e y a n y T y p e z b w N T n L X > < a : K e y V a l u e O f D i a g r a m O b j e c t K e y a n y T y p e z b w N T n L X > < a : K e y > < K e y > T a b l e s \ p u b l i c   w e a p o n s _ r u l e s < / K e y > < / a : K e y > < a : V a l u e   i : t y p e = " D i a g r a m D i s p l a y N o d e V i e w S t a t e " > < H e i g h t > 9 7 < / H e i g h t > < I s E x p a n d e d > t r u e < / I s E x p a n d e d > < L a y e d O u t > t r u e < / L a y e d O u t > < L e f t > 1 6 0 9 . 4 6 0 9 6 9 0 8 2 6 5 2 8 < / L e f t > < T a b I n d e x > 1 6 < / T a b I n d e x > < T o p > 5 3 5 < / T o p > < W i d t h > 2 3 0 < / W i d t h > < / a : V a l u e > < / a : K e y V a l u e O f D i a g r a m O b j e c t K e y a n y T y p e z b w N T n L X > < a : K e y V a l u e O f D i a g r a m O b j e c t K e y a n y T y p e z b w N T n L X > < a : K e y > < K e y > T a b l e s \ p u b l i c   w e a p o n s _ r u l e s \ C o l u m n s \ w e a p o n _ i d < / K e y > < / a : K e y > < a : V a l u e   i : t y p e = " D i a g r a m D i s p l a y N o d e V i e w S t a t e " > < H e i g h t > 1 5 0 < / H e i g h t > < I s E x p a n d e d > t r u e < / I s E x p a n d e d > < W i d t h > 2 0 0 < / W i d t h > < / a : V a l u e > < / a : K e y V a l u e O f D i a g r a m O b j e c t K e y a n y T y p e z b w N T n L X > < a : K e y V a l u e O f D i a g r a m O b j e c t K e y a n y T y p e z b w N T n L X > < a : K e y > < K e y > T a b l e s \ p u b l i c   w e a p o n s _ r u l e s \ C o l u m n s \ r u l e _ i d < / K e y > < / a : K e y > < a : V a l u e   i : t y p e = " D i a g r a m D i s p l a y N o d e V i e w S t a t e " > < H e i g h t > 1 5 0 < / H e i g h t > < I s E x p a n d e d > t r u e < / I s E x p a n d e d > < W i d t h > 2 0 0 < / W i d t h > < / a : V a l u e > < / a : K e y V a l u e O f D i a g r a m O b j e c t K e y a n y T y p e z b w N T n L X > < a : K e y V a l u e O f D i a g r a m O b j e c t K e y a n y T y p e z b w N T n L X > < a : K e y > < K e y > R e l a t i o n s h i p s \ & l t ; T a b l e s \ p u b l i c   f a c t i o n _ a p t i t u d e s \ C o l u m n s \ f a c t i o n _ i d & g t ; - & l t ; T a b l e s \ p u b l i c   f a c t i o n s \ C o l u m n s \ f a c t i o n _ i d & g t ; < / K e y > < / a : K e y > < a : V a l u e   i : t y p e = " D i a g r a m D i s p l a y L i n k V i e w S t a t e " > < A u t o m a t i o n P r o p e r t y H e l p e r T e x t > P o i n t   d ' a r r � t   1   :   ( 8 3 6 , 3 4 7 ) .   P o i n t   d ' a r r � t   2   :   ( 2 2 1 , 2 9 9 )   < / A u t o m a t i o n P r o p e r t y H e l p e r T e x t > < L a y e d O u t > t r u e < / L a y e d O u t > < P o i n t s   x m l n s : b = " h t t p : / / s c h e m a s . d a t a c o n t r a c t . o r g / 2 0 0 4 / 0 7 / S y s t e m . W i n d o w s " > < b : P o i n t > < b : _ x > 8 3 6 < / b : _ x > < b : _ y > 3 4 7 . 0 0 0 0 0 0 0 0 0 0 0 0 0 6 < / b : _ y > < / b : P o i n t > < b : P o i n t > < b : _ x > 5 3 0 . 5 < / b : _ x > < b : _ y > 3 4 7 < / b : _ y > < / b : P o i n t > < b : P o i n t > < b : _ x > 5 2 8 . 5 < / b : _ x > < b : _ y > 3 4 5 < / b : _ y > < / b : P o i n t > < b : P o i n t > < b : _ x > 5 2 8 . 5 < / b : _ x > < b : _ y > 3 0 1 < / b : _ y > < / b : P o i n t > < b : P o i n t > < b : _ x > 5 2 6 . 5 < / b : _ x > < b : _ y > 2 9 9 < / b : _ y > < / b : P o i n t > < b : P o i n t > < b : _ x > 2 2 1 . 0 0 0 0 0 0 0 0 0 0 0 0 1 7 < / b : _ x > < b : _ y > 2 9 9 < / b : _ y > < / b : P o i n t > < / P o i n t s > < / a : V a l u e > < / a : K e y V a l u e O f D i a g r a m O b j e c t K e y a n y T y p e z b w N T n L X > < a : K e y V a l u e O f D i a g r a m O b j e c t K e y a n y T y p e z b w N T n L X > < a : K e y > < K e y > R e l a t i o n s h i p s \ & l t ; T a b l e s \ p u b l i c   f a c t i o n _ a p t i t u d e s \ C o l u m n s \ f a c t i o n _ i d & g t ; - & l t ; T a b l e s \ p u b l i c   f a c t i o n s \ C o l u m n s \ f a c t i o n _ i d & g t ; \ F K < / K e y > < / a : K e y > < a : V a l u e   i : t y p e = " D i a g r a m D i s p l a y L i n k E n d p o i n t V i e w S t a t e " > < H e i g h t > 1 6 < / H e i g h t > < L a b e l L o c a t i o n   x m l n s : b = " h t t p : / / s c h e m a s . d a t a c o n t r a c t . o r g / 2 0 0 4 / 0 7 / S y s t e m . W i n d o w s " > < b : _ x > 8 3 6 < / b : _ x > < b : _ y > 3 3 9 . 0 0 0 0 0 0 0 0 0 0 0 0 0 6 < / b : _ y > < / L a b e l L o c a t i o n > < L o c a t i o n   x m l n s : b = " h t t p : / / s c h e m a s . d a t a c o n t r a c t . o r g / 2 0 0 4 / 0 7 / S y s t e m . W i n d o w s " > < b : _ x > 8 5 2 < / b : _ x > < b : _ y > 3 4 7 < / b : _ y > < / L o c a t i o n > < S h a p e R o t a t e A n g l e > 1 7 9 . 9 9 9 9 9 9 9 9 9 9 9 9 8 < / S h a p e R o t a t e A n g l e > < W i d t h > 1 6 < / W i d t h > < / a : V a l u e > < / a : K e y V a l u e O f D i a g r a m O b j e c t K e y a n y T y p e z b w N T n L X > < a : K e y V a l u e O f D i a g r a m O b j e c t K e y a n y T y p e z b w N T n L X > < a : K e y > < K e y > R e l a t i o n s h i p s \ & l t ; T a b l e s \ p u b l i c   f a c t i o n _ a p t i t u d e s \ C o l u m n s \ f a c t i o n _ i d & g t ; - & l t ; T a b l e s \ p u b l i c   f a c t i o n s \ C o l u m n s \ f a c t i o n _ i d & g t ; \ P K < / K e y > < / a : K e y > < a : V a l u e   i : t y p e = " D i a g r a m D i s p l a y L i n k E n d p o i n t V i e w S t a t e " > < H e i g h t > 1 6 < / H e i g h t > < L a b e l L o c a t i o n   x m l n s : b = " h t t p : / / s c h e m a s . d a t a c o n t r a c t . o r g / 2 0 0 4 / 0 7 / S y s t e m . W i n d o w s " > < b : _ x > 2 0 5 . 0 0 0 0 0 0 0 0 0 0 0 0 1 7 < / b : _ x > < b : _ y > 2 9 1 < / b : _ y > < / L a b e l L o c a t i o n > < L o c a t i o n   x m l n s : b = " h t t p : / / s c h e m a s . d a t a c o n t r a c t . o r g / 2 0 0 4 / 0 7 / S y s t e m . W i n d o w s " > < b : _ x > 2 0 5 . 0 0 0 0 0 0 0 0 0 0 0 0 0 6 < / b : _ x > < b : _ y > 2 9 9 < / b : _ y > < / L o c a t i o n > < S h a p e R o t a t e A n g l e > 3 6 0 < / S h a p e R o t a t e A n g l e > < W i d t h > 1 6 < / W i d t h > < / a : V a l u e > < / a : K e y V a l u e O f D i a g r a m O b j e c t K e y a n y T y p e z b w N T n L X > < a : K e y V a l u e O f D i a g r a m O b j e c t K e y a n y T y p e z b w N T n L X > < a : K e y > < K e y > R e l a t i o n s h i p s \ & l t ; T a b l e s \ p u b l i c   f a c t i o n _ a p t i t u d e s \ C o l u m n s \ f a c t i o n _ i d & g t ; - & l t ; T a b l e s \ p u b l i c   f a c t i o n s \ C o l u m n s \ f a c t i o n _ i d & g t ; \ C r o s s F i l t e r < / K e y > < / a : K e y > < a : V a l u e   i : t y p e = " D i a g r a m D i s p l a y L i n k C r o s s F i l t e r V i e w S t a t e " > < P o i n t s   x m l n s : b = " h t t p : / / s c h e m a s . d a t a c o n t r a c t . o r g / 2 0 0 4 / 0 7 / S y s t e m . W i n d o w s " > < b : P o i n t > < b : _ x > 8 3 6 < / b : _ x > < b : _ y > 3 4 7 . 0 0 0 0 0 0 0 0 0 0 0 0 0 6 < / b : _ y > < / b : P o i n t > < b : P o i n t > < b : _ x > 5 3 0 . 5 < / b : _ x > < b : _ y > 3 4 7 < / b : _ y > < / b : P o i n t > < b : P o i n t > < b : _ x > 5 2 8 . 5 < / b : _ x > < b : _ y > 3 4 5 < / b : _ y > < / b : P o i n t > < b : P o i n t > < b : _ x > 5 2 8 . 5 < / b : _ x > < b : _ y > 3 0 1 < / b : _ y > < / b : P o i n t > < b : P o i n t > < b : _ x > 5 2 6 . 5 < / b : _ x > < b : _ y > 2 9 9 < / b : _ y > < / b : P o i n t > < b : P o i n t > < b : _ x > 2 2 1 . 0 0 0 0 0 0 0 0 0 0 0 0 1 7 < / b : _ x > < b : _ y > 2 9 9 < / b : _ y > < / b : P o i n t > < / P o i n t s > < / a : V a l u e > < / a : K e y V a l u e O f D i a g r a m O b j e c t K e y a n y T y p e z b w N T n L X > < a : K e y V a l u e O f D i a g r a m O b j e c t K e y a n y T y p e z b w N T n L X > < a : K e y > < K e y > R e l a t i o n s h i p s \ & l t ; T a b l e s \ p u b l i c   f a c t i o n s \ C o l u m n s \ g r o u p _ f a c t i o n _ i d & g t ; - & l t ; T a b l e s \ p u b l i c   g r o u p _ f a c t i o n s \ C o l u m n s \ g r o u p _ f a c t i o n _ i d & g t ; < / K e y > < / a : K e y > < a : V a l u e   i : t y p e = " D i a g r a m D i s p l a y L i n k V i e w S t a t e " > < A u t o m a t i o n P r o p e r t y H e l p e r T e x t > P o i n t   d ' a r r � t   1   :   ( 1 0 1 , 2 5 , 3 9 0 ) .   P o i n t   d ' a r r � t   2   :   ( 1 2 1 , 2 5 , 4 8 5 )   < / A u t o m a t i o n P r o p e r t y H e l p e r T e x t > < L a y e d O u t > t r u e < / L a y e d O u t > < P o i n t s   x m l n s : b = " h t t p : / / s c h e m a s . d a t a c o n t r a c t . o r g / 2 0 0 4 / 0 7 / S y s t e m . W i n d o w s " > < b : P o i n t > < b : _ x > 1 0 1 . 2 5 < / b : _ x > < b : _ y > 3 9 0 < / b : _ y > < / b : P o i n t > < b : P o i n t > < b : _ x > 1 0 1 . 2 5 < / b : _ x > < b : _ y > 4 3 5 . 5 < / b : _ y > < / b : P o i n t > < b : P o i n t > < b : _ x > 1 0 3 . 2 5 < / b : _ x > < b : _ y > 4 3 7 . 5 < / b : _ y > < / b : P o i n t > < b : P o i n t > < b : _ x > 1 1 9 . 2 5 < / b : _ x > < b : _ y > 4 3 7 . 5 < / b : _ y > < / b : P o i n t > < b : P o i n t > < b : _ x > 1 2 1 . 2 5 < / b : _ x > < b : _ y > 4 3 9 . 5 < / b : _ y > < / b : P o i n t > < b : P o i n t > < b : _ x > 1 2 1 . 2 5 < / b : _ x > < b : _ y > 4 8 5 . 0 0 0 0 0 0 0 0 0 0 0 0 0 6 < / b : _ y > < / b : P o i n t > < / P o i n t s > < / a : V a l u e > < / a : K e y V a l u e O f D i a g r a m O b j e c t K e y a n y T y p e z b w N T n L X > < a : K e y V a l u e O f D i a g r a m O b j e c t K e y a n y T y p e z b w N T n L X > < a : K e y > < K e y > R e l a t i o n s h i p s \ & l t ; T a b l e s \ p u b l i c   f a c t i o n s \ C o l u m n s \ g r o u p _ f a c t i o n _ i d & g t ; - & l t ; T a b l e s \ p u b l i c   g r o u p _ f a c t i o n s \ C o l u m n s \ g r o u p _ f a c t i o n _ i d & g t ; \ F K < / K e y > < / a : K e y > < a : V a l u e   i : t y p e = " D i a g r a m D i s p l a y L i n k E n d p o i n t V i e w S t a t e " > < H e i g h t > 1 6 < / H e i g h t > < L a b e l L o c a t i o n   x m l n s : b = " h t t p : / / s c h e m a s . d a t a c o n t r a c t . o r g / 2 0 0 4 / 0 7 / S y s t e m . W i n d o w s " > < b : _ x > 9 3 . 2 5 < / b : _ x > < b : _ y > 3 7 4 < / b : _ y > < / L a b e l L o c a t i o n > < L o c a t i o n   x m l n s : b = " h t t p : / / s c h e m a s . d a t a c o n t r a c t . o r g / 2 0 0 4 / 0 7 / S y s t e m . W i n d o w s " > < b : _ x > 1 0 1 . 2 5 < / b : _ x > < b : _ y > 3 7 4 < / b : _ y > < / L o c a t i o n > < S h a p e R o t a t e A n g l e > 9 0 < / S h a p e R o t a t e A n g l e > < W i d t h > 1 6 < / W i d t h > < / a : V a l u e > < / a : K e y V a l u e O f D i a g r a m O b j e c t K e y a n y T y p e z b w N T n L X > < a : K e y V a l u e O f D i a g r a m O b j e c t K e y a n y T y p e z b w N T n L X > < a : K e y > < K e y > R e l a t i o n s h i p s \ & l t ; T a b l e s \ p u b l i c   f a c t i o n s \ C o l u m n s \ g r o u p _ f a c t i o n _ i d & g t ; - & l t ; T a b l e s \ p u b l i c   g r o u p _ f a c t i o n s \ C o l u m n s \ g r o u p _ f a c t i o n _ i d & g t ; \ P K < / K e y > < / a : K e y > < a : V a l u e   i : t y p e = " D i a g r a m D i s p l a y L i n k E n d p o i n t V i e w S t a t e " > < H e i g h t > 1 6 < / H e i g h t > < L a b e l L o c a t i o n   x m l n s : b = " h t t p : / / s c h e m a s . d a t a c o n t r a c t . o r g / 2 0 0 4 / 0 7 / S y s t e m . W i n d o w s " > < b : _ x > 1 1 3 . 2 5 < / b : _ x > < b : _ y > 4 8 5 . 0 0 0 0 0 0 0 0 0 0 0 0 0 6 < / b : _ y > < / L a b e l L o c a t i o n > < L o c a t i o n   x m l n s : b = " h t t p : / / s c h e m a s . d a t a c o n t r a c t . o r g / 2 0 0 4 / 0 7 / S y s t e m . W i n d o w s " > < b : _ x > 1 2 1 . 2 5 < / b : _ x > < b : _ y > 5 0 1 < / b : _ y > < / L o c a t i o n > < S h a p e R o t a t e A n g l e > 2 7 0 < / S h a p e R o t a t e A n g l e > < W i d t h > 1 6 < / W i d t h > < / a : V a l u e > < / a : K e y V a l u e O f D i a g r a m O b j e c t K e y a n y T y p e z b w N T n L X > < a : K e y V a l u e O f D i a g r a m O b j e c t K e y a n y T y p e z b w N T n L X > < a : K e y > < K e y > R e l a t i o n s h i p s \ & l t ; T a b l e s \ p u b l i c   f a c t i o n s \ C o l u m n s \ g r o u p _ f a c t i o n _ i d & g t ; - & l t ; T a b l e s \ p u b l i c   g r o u p _ f a c t i o n s \ C o l u m n s \ g r o u p _ f a c t i o n _ i d & g t ; \ C r o s s F i l t e r < / K e y > < / a : K e y > < a : V a l u e   i : t y p e = " D i a g r a m D i s p l a y L i n k C r o s s F i l t e r V i e w S t a t e " > < P o i n t s   x m l n s : b = " h t t p : / / s c h e m a s . d a t a c o n t r a c t . o r g / 2 0 0 4 / 0 7 / S y s t e m . W i n d o w s " > < b : P o i n t > < b : _ x > 1 0 1 . 2 5 < / b : _ x > < b : _ y > 3 9 0 < / b : _ y > < / b : P o i n t > < b : P o i n t > < b : _ x > 1 0 1 . 2 5 < / b : _ x > < b : _ y > 4 3 5 . 5 < / b : _ y > < / b : P o i n t > < b : P o i n t > < b : _ x > 1 0 3 . 2 5 < / b : _ x > < b : _ y > 4 3 7 . 5 < / b : _ y > < / b : P o i n t > < b : P o i n t > < b : _ x > 1 1 9 . 2 5 < / b : _ x > < b : _ y > 4 3 7 . 5 < / b : _ y > < / b : P o i n t > < b : P o i n t > < b : _ x > 1 2 1 . 2 5 < / b : _ x > < b : _ y > 4 3 9 . 5 < / b : _ y > < / b : P o i n t > < b : P o i n t > < b : _ x > 1 2 1 . 2 5 < / b : _ x > < b : _ y > 4 8 5 . 0 0 0 0 0 0 0 0 0 0 0 0 0 6 < / b : _ y > < / b : P o i n t > < / P o i n t s > < / a : V a l u e > < / a : K e y V a l u e O f D i a g r a m O b j e c t K e y a n y T y p e z b w N T n L X > < a : K e y V a l u e O f D i a g r a m O b j e c t K e y a n y T y p e z b w N T n L X > < a : K e y > < K e y > R e l a t i o n s h i p s \ & l t ; T a b l e s \ p u b l i c   p s y c h i c _ p o w e r s \ C o l u m n s \ d o m a i n s _ i d & g t ; - & l t ; T a b l e s \ p u b l i c   p s y c h i c _ p o w e r s _ d o m a i n s \ C o l u m n s \ d o m a i n s _ i d & g t ; < / K e y > < / a : K e y > < a : V a l u e   i : t y p e = " D i a g r a m D i s p l a y L i n k V i e w S t a t e " > < A u t o m a t i o n P r o p e r t y H e l p e r T e x t > P o i n t   d ' a r r � t   1   :   ( 3 8 1 , 6 1 5 2 4 2 , - 1 6 ) .   P o i n t   d ' a r r � t   2   :   ( 6 5 6 , 5 1 9 0 5 3 , - 1 6 )   < / A u t o m a t i o n P r o p e r t y H e l p e r T e x t > < L a y e d O u t > t r u e < / L a y e d O u t > < P o i n t s   x m l n s : b = " h t t p : / / s c h e m a s . d a t a c o n t r a c t . o r g / 2 0 0 4 / 0 7 / S y s t e m . W i n d o w s " > < b : P o i n t > < b : _ x > 3 8 1 . 6 1 5 2 4 2 < / b : _ x > < b : _ y > - 1 6 < / b : _ y > < / b : P o i n t > < b : P o i n t > < b : _ x > 3 8 1 . 6 1 5 2 4 2 < / b : _ x > < b : _ y > - 1 7 . 5 < / b : _ y > < / b : P o i n t > < b : P o i n t > < b : _ x > 3 8 3 . 6 1 5 2 4 2 < / b : _ x > < b : _ y > - 1 9 . 5 < / b : _ y > < / b : P o i n t > < b : P o i n t > < b : _ x > 6 5 4 . 5 1 9 0 5 3 < / b : _ x > < b : _ y > - 1 9 . 5 < / b : _ y > < / b : P o i n t > < b : P o i n t > < b : _ x > 6 5 6 . 5 1 9 0 5 3 < / b : _ x > < b : _ y > - 1 7 . 5 < / b : _ y > < / b : P o i n t > < b : P o i n t > < b : _ x > 6 5 6 . 5 1 9 0 5 3 < / b : _ x > < b : _ y > - 1 5 . 9 9 9 9 9 9 9 9 9 9 9 9 9 8 8 < / b : _ y > < / b : P o i n t > < / P o i n t s > < / a : V a l u e > < / a : K e y V a l u e O f D i a g r a m O b j e c t K e y a n y T y p e z b w N T n L X > < a : K e y V a l u e O f D i a g r a m O b j e c t K e y a n y T y p e z b w N T n L X > < a : K e y > < K e y > R e l a t i o n s h i p s \ & l t ; T a b l e s \ p u b l i c   p s y c h i c _ p o w e r s \ C o l u m n s \ d o m a i n s _ i d & g t ; - & l t ; T a b l e s \ p u b l i c   p s y c h i c _ p o w e r s _ d o m a i n s \ C o l u m n s \ d o m a i n s _ i d & g t ; \ F K < / K e y > < / a : K e y > < a : V a l u e   i : t y p e = " D i a g r a m D i s p l a y L i n k E n d p o i n t V i e w S t a t e " > < H e i g h t > 1 6 < / H e i g h t > < L a b e l L o c a t i o n   x m l n s : b = " h t t p : / / s c h e m a s . d a t a c o n t r a c t . o r g / 2 0 0 4 / 0 7 / S y s t e m . W i n d o w s " > < b : _ x > 3 7 3 . 6 1 5 2 4 2 < / b : _ x > < b : _ y > - 1 6 < / b : _ y > < / L a b e l L o c a t i o n > < L o c a t i o n   x m l n s : b = " h t t p : / / s c h e m a s . d a t a c o n t r a c t . o r g / 2 0 0 4 / 0 7 / S y s t e m . W i n d o w s " > < b : _ x > 3 8 1 . 6 1 5 2 4 2 < / b : _ x > < b : _ y > 0 < / b : _ y > < / L o c a t i o n > < S h a p e R o t a t e A n g l e > 2 7 0 < / S h a p e R o t a t e A n g l e > < W i d t h > 1 6 < / W i d t h > < / a : V a l u e > < / a : K e y V a l u e O f D i a g r a m O b j e c t K e y a n y T y p e z b w N T n L X > < a : K e y V a l u e O f D i a g r a m O b j e c t K e y a n y T y p e z b w N T n L X > < a : K e y > < K e y > R e l a t i o n s h i p s \ & l t ; T a b l e s \ p u b l i c   p s y c h i c _ p o w e r s \ C o l u m n s \ d o m a i n s _ i d & g t ; - & l t ; T a b l e s \ p u b l i c   p s y c h i c _ p o w e r s _ d o m a i n s \ C o l u m n s \ d o m a i n s _ i d & g t ; \ P K < / K e y > < / a : K e y > < a : V a l u e   i : t y p e = " D i a g r a m D i s p l a y L i n k E n d p o i n t V i e w S t a t e " > < H e i g h t > 1 6 < / H e i g h t > < L a b e l L o c a t i o n   x m l n s : b = " h t t p : / / s c h e m a s . d a t a c o n t r a c t . o r g / 2 0 0 4 / 0 7 / S y s t e m . W i n d o w s " > < b : _ x > 6 4 8 . 5 1 9 0 5 3 < / b : _ x > < b : _ y > - 1 5 . 9 9 9 9 9 9 9 9 9 9 9 9 9 8 8 < / b : _ y > < / L a b e l L o c a t i o n > < L o c a t i o n   x m l n s : b = " h t t p : / / s c h e m a s . d a t a c o n t r a c t . o r g / 2 0 0 4 / 0 7 / S y s t e m . W i n d o w s " > < b : _ x > 6 5 6 . 5 1 9 0 5 3 < / b : _ x > < b : _ y > 1 . 4 2 1 0 8 5 4 7 1 5 2 0 2 0 0 4 E - 1 4 < / b : _ y > < / L o c a t i o n > < S h a p e R o t a t e A n g l e > 2 7 0 < / S h a p e R o t a t e A n g l e > < W i d t h > 1 6 < / W i d t h > < / a : V a l u e > < / a : K e y V a l u e O f D i a g r a m O b j e c t K e y a n y T y p e z b w N T n L X > < a : K e y V a l u e O f D i a g r a m O b j e c t K e y a n y T y p e z b w N T n L X > < a : K e y > < K e y > R e l a t i o n s h i p s \ & l t ; T a b l e s \ p u b l i c   p s y c h i c _ p o w e r s \ C o l u m n s \ d o m a i n s _ i d & g t ; - & l t ; T a b l e s \ p u b l i c   p s y c h i c _ p o w e r s _ d o m a i n s \ C o l u m n s \ d o m a i n s _ i d & g t ; \ C r o s s F i l t e r < / K e y > < / a : K e y > < a : V a l u e   i : t y p e = " D i a g r a m D i s p l a y L i n k C r o s s F i l t e r V i e w S t a t e " > < P o i n t s   x m l n s : b = " h t t p : / / s c h e m a s . d a t a c o n t r a c t . o r g / 2 0 0 4 / 0 7 / S y s t e m . W i n d o w s " > < b : P o i n t > < b : _ x > 3 8 1 . 6 1 5 2 4 2 < / b : _ x > < b : _ y > - 1 6 < / b : _ y > < / b : P o i n t > < b : P o i n t > < b : _ x > 3 8 1 . 6 1 5 2 4 2 < / b : _ x > < b : _ y > - 1 7 . 5 < / b : _ y > < / b : P o i n t > < b : P o i n t > < b : _ x > 3 8 3 . 6 1 5 2 4 2 < / b : _ x > < b : _ y > - 1 9 . 5 < / b : _ y > < / b : P o i n t > < b : P o i n t > < b : _ x > 6 5 4 . 5 1 9 0 5 3 < / b : _ x > < b : _ y > - 1 9 . 5 < / b : _ y > < / b : P o i n t > < b : P o i n t > < b : _ x > 6 5 6 . 5 1 9 0 5 3 < / b : _ x > < b : _ y > - 1 7 . 5 < / b : _ y > < / b : P o i n t > < b : P o i n t > < b : _ x > 6 5 6 . 5 1 9 0 5 3 < / b : _ x > < b : _ y > - 1 5 . 9 9 9 9 9 9 9 9 9 9 9 9 9 8 8 < / b : _ y > < / b : P o i n t > < / P o i n t s > < / a : V a l u e > < / a : K e y V a l u e O f D i a g r a m O b j e c t K e y a n y T y p e z b w N T n L X > < a : K e y V a l u e O f D i a g r a m O b j e c t K e y a n y T y p e z b w N T n L X > < a : K e y > < K e y > R e l a t i o n s h i p s \ & l t ; T a b l e s \ p u b l i c   u n i t s _ a p t i t u d e s _ l i n k \ C o l u m n s \ u n i t _ i d & g t ; - & l t ; T a b l e s \ p u b l i c   u n i t s \ C o l u m n s \ u n i t _ i d & g t ; < / K e y > < / a : K e y > < a : V a l u e   i : t y p e = " D i a g r a m D i s p l a y L i n k V i e w S t a t e " > < A u t o m a t i o n P r o p e r t y H e l p e r T e x t > P o i n t   d ' a r r � t   1   :   ( 1 1 2 6 , 0 3 8 1 0 5 6 7 6 6 6 , 1 7 7 ) .   P o i n t   d ' a r r � t   2   :   ( 1 1 3 9 , 2 3 0 4 8 4 5 4 1 3 3 , 3 5 7 , 5 )   < / A u t o m a t i o n P r o p e r t y H e l p e r T e x t > < L a y e d O u t > t r u e < / L a y e d O u t > < P o i n t s   x m l n s : b = " h t t p : / / s c h e m a s . d a t a c o n t r a c t . o r g / 2 0 0 4 / 0 7 / S y s t e m . W i n d o w s " > < b : P o i n t > < b : _ x > 1 1 2 6 . 0 3 8 1 0 5 6 7 6 6 5 8 7 < / b : _ x > < b : _ y > 1 7 7 < / b : _ y > < / b : P o i n t > < b : P o i n t > < b : _ x > 1 1 3 0 . 6 3 4 2 9 5 5 < / b : _ x > < b : _ y > 1 7 7 < / b : _ y > < / b : P o i n t > < b : P o i n t > < b : _ x > 1 1 3 2 . 6 3 4 2 9 5 5 < / b : _ x > < b : _ y > 1 7 9 < / b : _ y > < / b : P o i n t > < b : P o i n t > < b : _ x > 1 1 3 2 . 6 3 4 2 9 5 5 < / b : _ x > < b : _ y > 3 5 5 . 5 < / b : _ y > < / b : P o i n t > < b : P o i n t > < b : _ x > 1 1 3 4 . 6 3 4 2 9 5 5 < / b : _ x > < b : _ y > 3 5 7 . 5 < / b : _ y > < / b : P o i n t > < b : P o i n t > < b : _ x > 1 1 3 9 . 2 3 0 4 8 4 5 4 1 3 2 6 9 < / b : _ x > < b : _ y > 3 5 7 . 5 < / b : _ y > < / b : P o i n t > < / P o i n t s > < / a : V a l u e > < / a : K e y V a l u e O f D i a g r a m O b j e c t K e y a n y T y p e z b w N T n L X > < a : K e y V a l u e O f D i a g r a m O b j e c t K e y a n y T y p e z b w N T n L X > < a : K e y > < K e y > R e l a t i o n s h i p s \ & l t ; T a b l e s \ p u b l i c   u n i t s _ a p t i t u d e s _ l i n k \ C o l u m n s \ u n i t _ i d & g t ; - & l t ; T a b l e s \ p u b l i c   u n i t s \ C o l u m n s \ u n i t _ i d & g t ; \ F K < / K e y > < / a : K e y > < a : V a l u e   i : t y p e = " D i a g r a m D i s p l a y L i n k E n d p o i n t V i e w S t a t e " > < H e i g h t > 1 6 < / H e i g h t > < L a b e l L o c a t i o n   x m l n s : b = " h t t p : / / s c h e m a s . d a t a c o n t r a c t . o r g / 2 0 0 4 / 0 7 / S y s t e m . W i n d o w s " > < b : _ x > 1 1 1 0 . 0 3 8 1 0 5 6 7 6 6 5 8 7 < / b : _ x > < b : _ y > 1 6 9 < / b : _ y > < / L a b e l L o c a t i o n > < L o c a t i o n   x m l n s : b = " h t t p : / / s c h e m a s . d a t a c o n t r a c t . o r g / 2 0 0 4 / 0 7 / S y s t e m . W i n d o w s " > < b : _ x > 1 1 1 0 . 0 3 8 1 0 5 6 7 6 6 5 8 7 < / b : _ x > < b : _ y > 1 7 7 < / b : _ y > < / L o c a t i o n > < S h a p e R o t a t e A n g l e > 3 6 0 < / S h a p e R o t a t e A n g l e > < W i d t h > 1 6 < / W i d t h > < / a : V a l u e > < / a : K e y V a l u e O f D i a g r a m O b j e c t K e y a n y T y p e z b w N T n L X > < a : K e y V a l u e O f D i a g r a m O b j e c t K e y a n y T y p e z b w N T n L X > < a : K e y > < K e y > R e l a t i o n s h i p s \ & l t ; T a b l e s \ p u b l i c   u n i t s _ a p t i t u d e s _ l i n k \ C o l u m n s \ u n i t _ i d & g t ; - & l t ; T a b l e s \ p u b l i c   u n i t s \ C o l u m n s \ u n i t _ i d & g t ; \ P K < / K e y > < / a : K e y > < a : V a l u e   i : t y p e = " D i a g r a m D i s p l a y L i n k E n d p o i n t V i e w S t a t e " > < H e i g h t > 1 6 < / H e i g h t > < L a b e l L o c a t i o n   x m l n s : b = " h t t p : / / s c h e m a s . d a t a c o n t r a c t . o r g / 2 0 0 4 / 0 7 / S y s t e m . W i n d o w s " > < b : _ x > 1 1 3 9 . 2 3 0 4 8 4 5 4 1 3 2 6 9 < / b : _ x > < b : _ y > 3 4 9 . 5 < / b : _ y > < / L a b e l L o c a t i o n > < L o c a t i o n   x m l n s : b = " h t t p : / / s c h e m a s . d a t a c o n t r a c t . o r g / 2 0 0 4 / 0 7 / S y s t e m . W i n d o w s " > < b : _ x > 1 1 5 5 . 2 3 0 4 8 4 5 4 1 3 2 6 9 < / b : _ x > < b : _ y > 3 5 7 . 5 < / b : _ y > < / L o c a t i o n > < S h a p e R o t a t e A n g l e > 1 8 0 < / S h a p e R o t a t e A n g l e > < W i d t h > 1 6 < / W i d t h > < / a : V a l u e > < / a : K e y V a l u e O f D i a g r a m O b j e c t K e y a n y T y p e z b w N T n L X > < a : K e y V a l u e O f D i a g r a m O b j e c t K e y a n y T y p e z b w N T n L X > < a : K e y > < K e y > R e l a t i o n s h i p s \ & l t ; T a b l e s \ p u b l i c   u n i t s _ a p t i t u d e s _ l i n k \ C o l u m n s \ u n i t _ i d & g t ; - & l t ; T a b l e s \ p u b l i c   u n i t s \ C o l u m n s \ u n i t _ i d & g t ; \ C r o s s F i l t e r < / K e y > < / a : K e y > < a : V a l u e   i : t y p e = " D i a g r a m D i s p l a y L i n k C r o s s F i l t e r V i e w S t a t e " > < P o i n t s   x m l n s : b = " h t t p : / / s c h e m a s . d a t a c o n t r a c t . o r g / 2 0 0 4 / 0 7 / S y s t e m . W i n d o w s " > < b : P o i n t > < b : _ x > 1 1 2 6 . 0 3 8 1 0 5 6 7 6 6 5 8 7 < / b : _ x > < b : _ y > 1 7 7 < / b : _ y > < / b : P o i n t > < b : P o i n t > < b : _ x > 1 1 3 0 . 6 3 4 2 9 5 5 < / b : _ x > < b : _ y > 1 7 7 < / b : _ y > < / b : P o i n t > < b : P o i n t > < b : _ x > 1 1 3 2 . 6 3 4 2 9 5 5 < / b : _ x > < b : _ y > 1 7 9 < / b : _ y > < / b : P o i n t > < b : P o i n t > < b : _ x > 1 1 3 2 . 6 3 4 2 9 5 5 < / b : _ x > < b : _ y > 3 5 5 . 5 < / b : _ y > < / b : P o i n t > < b : P o i n t > < b : _ x > 1 1 3 4 . 6 3 4 2 9 5 5 < / b : _ x > < b : _ y > 3 5 7 . 5 < / b : _ y > < / b : P o i n t > < b : P o i n t > < b : _ x > 1 1 3 9 . 2 3 0 4 8 4 5 4 1 3 2 6 9 < / b : _ x > < b : _ y > 3 5 7 . 5 < / b : _ y > < / b : P o i n t > < / P o i n t s > < / a : V a l u e > < / a : K e y V a l u e O f D i a g r a m O b j e c t K e y a n y T y p e z b w N T n L X > < a : K e y V a l u e O f D i a g r a m O b j e c t K e y a n y T y p e z b w N T n L X > < a : K e y > < K e y > R e l a t i o n s h i p s \ & l t ; T a b l e s \ p u b l i c   u n i t s _ a p t i t u d e s _ l i n k \ C o l u m n s \ a p t i t u d e _ i d & g t ; - & l t ; T a b l e s \ p u b l i c   f a c t i o n _ a p t i t u d e s \ C o l u m n s \ a p t i t u d e _ i d & g t ; < / K e y > < / a : K e y > < a : V a l u e   i : t y p e = " D i a g r a m D i s p l a y L i n k V i e w S t a t e " > < A u t o m a t i o n P r o p e r t y H e l p e r T e x t > P o i n t   d ' a r r � t   1   :   ( 9 7 8 , 0 3 8 1 0 6 , 2 4 2 ) .   P o i n t   d ' a r r � t   2   :   ( 9 7 4 , 2 5 6 )   < / A u t o m a t i o n P r o p e r t y H e l p e r T e x t > < L a y e d O u t > t r u e < / L a y e d O u t > < P o i n t s   x m l n s : b = " h t t p : / / s c h e m a s . d a t a c o n t r a c t . o r g / 2 0 0 4 / 0 7 / S y s t e m . W i n d o w s " > < b : P o i n t > < b : _ x > 9 7 8 . 0 3 8 1 0 6 < / b : _ x > < b : _ y > 2 4 2 < / b : _ y > < / b : P o i n t > < b : P o i n t > < b : _ x > 9 7 8 . 0 3 8 1 0 6 < / b : _ x > < b : _ y > 2 4 7 < / b : _ y > < / b : P o i n t > < b : P o i n t > < b : _ x > 9 7 6 . 0 3 8 1 0 6 < / b : _ x > < b : _ y > 2 4 9 < / b : _ y > < / b : P o i n t > < b : P o i n t > < b : _ x > 9 7 6 < / b : _ x > < b : _ y > 2 4 9 < / b : _ y > < / b : P o i n t > < b : P o i n t > < b : _ x > 9 7 4 < / b : _ x > < b : _ y > 2 5 1 < / b : _ y > < / b : P o i n t > < b : P o i n t > < b : _ x > 9 7 4 < / b : _ x > < b : _ y > 2 5 6 < / b : _ y > < / b : P o i n t > < / P o i n t s > < / a : V a l u e > < / a : K e y V a l u e O f D i a g r a m O b j e c t K e y a n y T y p e z b w N T n L X > < a : K e y V a l u e O f D i a g r a m O b j e c t K e y a n y T y p e z b w N T n L X > < a : K e y > < K e y > R e l a t i o n s h i p s \ & l t ; T a b l e s \ p u b l i c   u n i t s _ a p t i t u d e s _ l i n k \ C o l u m n s \ a p t i t u d e _ i d & g t ; - & l t ; T a b l e s \ p u b l i c   f a c t i o n _ a p t i t u d e s \ C o l u m n s \ a p t i t u d e _ i d & g t ; \ F K < / K e y > < / a : K e y > < a : V a l u e   i : t y p e = " D i a g r a m D i s p l a y L i n k E n d p o i n t V i e w S t a t e " > < H e i g h t > 1 6 < / H e i g h t > < L a b e l L o c a t i o n   x m l n s : b = " h t t p : / / s c h e m a s . d a t a c o n t r a c t . o r g / 2 0 0 4 / 0 7 / S y s t e m . W i n d o w s " > < b : _ x > 9 7 0 . 0 3 8 1 0 6 < / b : _ x > < b : _ y > 2 2 6 < / b : _ y > < / L a b e l L o c a t i o n > < L o c a t i o n   x m l n s : b = " h t t p : / / s c h e m a s . d a t a c o n t r a c t . o r g / 2 0 0 4 / 0 7 / S y s t e m . W i n d o w s " > < b : _ x > 9 7 8 . 0 3 8 1 0 6 < / b : _ x > < b : _ y > 2 2 6 < / b : _ y > < / L o c a t i o n > < S h a p e R o t a t e A n g l e > 9 0 < / S h a p e R o t a t e A n g l e > < W i d t h > 1 6 < / W i d t h > < / a : V a l u e > < / a : K e y V a l u e O f D i a g r a m O b j e c t K e y a n y T y p e z b w N T n L X > < a : K e y V a l u e O f D i a g r a m O b j e c t K e y a n y T y p e z b w N T n L X > < a : K e y > < K e y > R e l a t i o n s h i p s \ & l t ; T a b l e s \ p u b l i c   u n i t s _ a p t i t u d e s _ l i n k \ C o l u m n s \ a p t i t u d e _ i d & g t ; - & l t ; T a b l e s \ p u b l i c   f a c t i o n _ a p t i t u d e s \ C o l u m n s \ a p t i t u d e _ i d & g t ; \ P K < / K e y > < / a : K e y > < a : V a l u e   i : t y p e = " D i a g r a m D i s p l a y L i n k E n d p o i n t V i e w S t a t e " > < H e i g h t > 1 6 < / H e i g h t > < L a b e l L o c a t i o n   x m l n s : b = " h t t p : / / s c h e m a s . d a t a c o n t r a c t . o r g / 2 0 0 4 / 0 7 / S y s t e m . W i n d o w s " > < b : _ x > 9 6 6 < / b : _ x > < b : _ y > 2 5 6 < / b : _ y > < / L a b e l L o c a t i o n > < L o c a t i o n   x m l n s : b = " h t t p : / / s c h e m a s . d a t a c o n t r a c t . o r g / 2 0 0 4 / 0 7 / S y s t e m . W i n d o w s " > < b : _ x > 9 7 4 < / b : _ x > < b : _ y > 2 7 2 < / b : _ y > < / L o c a t i o n > < S h a p e R o t a t e A n g l e > 2 7 0 < / S h a p e R o t a t e A n g l e > < W i d t h > 1 6 < / W i d t h > < / a : V a l u e > < / a : K e y V a l u e O f D i a g r a m O b j e c t K e y a n y T y p e z b w N T n L X > < a : K e y V a l u e O f D i a g r a m O b j e c t K e y a n y T y p e z b w N T n L X > < a : K e y > < K e y > R e l a t i o n s h i p s \ & l t ; T a b l e s \ p u b l i c   u n i t s _ a p t i t u d e s _ l i n k \ C o l u m n s \ a p t i t u d e _ i d & g t ; - & l t ; T a b l e s \ p u b l i c   f a c t i o n _ a p t i t u d e s \ C o l u m n s \ a p t i t u d e _ i d & g t ; \ C r o s s F i l t e r < / K e y > < / a : K e y > < a : V a l u e   i : t y p e = " D i a g r a m D i s p l a y L i n k C r o s s F i l t e r V i e w S t a t e " > < P o i n t s   x m l n s : b = " h t t p : / / s c h e m a s . d a t a c o n t r a c t . o r g / 2 0 0 4 / 0 7 / S y s t e m . W i n d o w s " > < b : P o i n t > < b : _ x > 9 7 8 . 0 3 8 1 0 6 < / b : _ x > < b : _ y > 2 4 2 < / b : _ y > < / b : P o i n t > < b : P o i n t > < b : _ x > 9 7 8 . 0 3 8 1 0 6 < / b : _ x > < b : _ y > 2 4 7 < / b : _ y > < / b : P o i n t > < b : P o i n t > < b : _ x > 9 7 6 . 0 3 8 1 0 6 < / b : _ x > < b : _ y > 2 4 9 < / b : _ y > < / b : P o i n t > < b : P o i n t > < b : _ x > 9 7 6 < / b : _ x > < b : _ y > 2 4 9 < / b : _ y > < / b : P o i n t > < b : P o i n t > < b : _ x > 9 7 4 < / b : _ x > < b : _ y > 2 5 1 < / b : _ y > < / b : P o i n t > < b : P o i n t > < b : _ x > 9 7 4 < / b : _ x > < b : _ y > 2 5 6 < / b : _ y > < / b : P o i n t > < / P o i n t s > < / a : V a l u e > < / a : K e y V a l u e O f D i a g r a m O b j e c t K e y a n y T y p e z b w N T n L X > < a : K e y V a l u e O f D i a g r a m O b j e c t K e y a n y T y p e z b w N T n L X > < a : K e y > < K e y > R e l a t i o n s h i p s \ & l t ; T a b l e s \ p u b l i c   u n i t s _ a p t i t u d e s _ l i n k \ C o l u m n s \ a p t i t u d e _ i d & g t ; - & l t ; T a b l e s \ p u b l i c   u n i t s _ a p t i t u d e s \ C o l u m n s \ a p t i t u d e _ i d & g t ; < / K e y > < / a : K e y > < a : V a l u e   i : t y p e = " D i a g r a m D i s p l a y L i n k V i e w S t a t e " > < A u t o m a t i o n P r o p e r t y H e l p e r T e x t > P o i n t   d ' a r r � t   1   :   ( 8 3 0 , 0 3 8 1 0 5 6 7 6 6 5 9 , 1 7 2 ) .   P o i n t   d ' a r r � t   2   :   ( 8 0 9 , 1 3 4 2 9 5 1 0 8 9 9 3 , 1 9 2 )   < / A u t o m a t i o n P r o p e r t y H e l p e r T e x t > < L a y e d O u t > t r u e < / L a y e d O u t > < P o i n t s   x m l n s : b = " h t t p : / / s c h e m a s . d a t a c o n t r a c t . o r g / 2 0 0 4 / 0 7 / S y s t e m . W i n d o w s " > < b : P o i n t > < b : _ x > 8 3 0 . 0 3 8 1 0 5 6 7 6 6 5 8 6 9 < / b : _ x > < b : _ y > 1 7 2 < / b : _ y > < / b : P o i n t > < b : P o i n t > < b : _ x > 8 2 1 . 5 8 6 2 0 0 4 9 9 9 9 9 9 < / b : _ x > < b : _ y > 1 7 2 < / b : _ y > < / b : P o i n t > < b : P o i n t > < b : _ x > 8 1 9 . 5 8 6 2 0 0 4 9 9 9 9 9 9 < / b : _ x > < b : _ y > 1 7 4 < / b : _ y > < / b : P o i n t > < b : P o i n t > < b : _ x > 8 1 9 . 5 8 6 2 0 0 4 9 9 9 9 9 9 < / b : _ x > < b : _ y > 1 9 0 < / b : _ y > < / b : P o i n t > < b : P o i n t > < b : _ x > 8 1 7 . 5 8 6 2 0 0 4 9 9 9 9 9 9 < / b : _ x > < b : _ y > 1 9 2 < / b : _ y > < / b : P o i n t > < b : P o i n t > < b : _ x > 8 0 9 . 1 3 4 2 9 5 1 0 8 9 9 2 7 7 < / b : _ x > < b : _ y > 1 9 2 < / b : _ y > < / b : P o i n t > < / P o i n t s > < / a : V a l u e > < / a : K e y V a l u e O f D i a g r a m O b j e c t K e y a n y T y p e z b w N T n L X > < a : K e y V a l u e O f D i a g r a m O b j e c t K e y a n y T y p e z b w N T n L X > < a : K e y > < K e y > R e l a t i o n s h i p s \ & l t ; T a b l e s \ p u b l i c   u n i t s _ a p t i t u d e s _ l i n k \ C o l u m n s \ a p t i t u d e _ i d & g t ; - & l t ; T a b l e s \ p u b l i c   u n i t s _ a p t i t u d e s \ C o l u m n s \ a p t i t u d e _ i d & g t ; \ F K < / K e y > < / a : K e y > < a : V a l u e   i : t y p e = " D i a g r a m D i s p l a y L i n k E n d p o i n t V i e w S t a t e " > < H e i g h t > 1 6 < / H e i g h t > < L a b e l L o c a t i o n   x m l n s : b = " h t t p : / / s c h e m a s . d a t a c o n t r a c t . o r g / 2 0 0 4 / 0 7 / S y s t e m . W i n d o w s " > < b : _ x > 8 3 0 . 0 3 8 1 0 5 6 7 6 6 5 8 6 9 < / b : _ x > < b : _ y > 1 6 4 < / b : _ y > < / L a b e l L o c a t i o n > < L o c a t i o n   x m l n s : b = " h t t p : / / s c h e m a s . d a t a c o n t r a c t . o r g / 2 0 0 4 / 0 7 / S y s t e m . W i n d o w s " > < b : _ x > 8 4 6 . 0 3 8 1 0 5 6 7 6 6 5 8 6 9 < / b : _ x > < b : _ y > 1 7 2 < / b : _ y > < / L o c a t i o n > < S h a p e R o t a t e A n g l e > 1 8 0 < / S h a p e R o t a t e A n g l e > < W i d t h > 1 6 < / W i d t h > < / a : V a l u e > < / a : K e y V a l u e O f D i a g r a m O b j e c t K e y a n y T y p e z b w N T n L X > < a : K e y V a l u e O f D i a g r a m O b j e c t K e y a n y T y p e z b w N T n L X > < a : K e y > < K e y > R e l a t i o n s h i p s \ & l t ; T a b l e s \ p u b l i c   u n i t s _ a p t i t u d e s _ l i n k \ C o l u m n s \ a p t i t u d e _ i d & g t ; - & l t ; T a b l e s \ p u b l i c   u n i t s _ a p t i t u d e s \ C o l u m n s \ a p t i t u d e _ i d & g t ; \ P K < / K e y > < / a : K e y > < a : V a l u e   i : t y p e = " D i a g r a m D i s p l a y L i n k E n d p o i n t V i e w S t a t e " > < H e i g h t > 1 6 < / H e i g h t > < L a b e l L o c a t i o n   x m l n s : b = " h t t p : / / s c h e m a s . d a t a c o n t r a c t . o r g / 2 0 0 4 / 0 7 / S y s t e m . W i n d o w s " > < b : _ x > 7 9 3 . 1 3 4 2 9 5 1 0 8 9 9 2 7 7 < / b : _ x > < b : _ y > 1 8 4 < / b : _ y > < / L a b e l L o c a t i o n > < L o c a t i o n   x m l n s : b = " h t t p : / / s c h e m a s . d a t a c o n t r a c t . o r g / 2 0 0 4 / 0 7 / S y s t e m . W i n d o w s " > < b : _ x > 7 9 3 . 1 3 4 2 9 5 1 0 8 9 9 2 7 7 < / b : _ x > < b : _ y > 1 9 2 < / b : _ y > < / L o c a t i o n > < S h a p e R o t a t e A n g l e > 3 6 0 < / S h a p e R o t a t e A n g l e > < W i d t h > 1 6 < / W i d t h > < / a : V a l u e > < / a : K e y V a l u e O f D i a g r a m O b j e c t K e y a n y T y p e z b w N T n L X > < a : K e y V a l u e O f D i a g r a m O b j e c t K e y a n y T y p e z b w N T n L X > < a : K e y > < K e y > R e l a t i o n s h i p s \ & l t ; T a b l e s \ p u b l i c   u n i t s _ a p t i t u d e s _ l i n k \ C o l u m n s \ a p t i t u d e _ i d & g t ; - & l t ; T a b l e s \ p u b l i c   u n i t s _ a p t i t u d e s \ C o l u m n s \ a p t i t u d e _ i d & g t ; \ C r o s s F i l t e r < / K e y > < / a : K e y > < a : V a l u e   i : t y p e = " D i a g r a m D i s p l a y L i n k C r o s s F i l t e r V i e w S t a t e " > < P o i n t s   x m l n s : b = " h t t p : / / s c h e m a s . d a t a c o n t r a c t . o r g / 2 0 0 4 / 0 7 / S y s t e m . W i n d o w s " > < b : P o i n t > < b : _ x > 8 3 0 . 0 3 8 1 0 5 6 7 6 6 5 8 6 9 < / b : _ x > < b : _ y > 1 7 2 < / b : _ y > < / b : P o i n t > < b : P o i n t > < b : _ x > 8 2 1 . 5 8 6 2 0 0 4 9 9 9 9 9 9 < / b : _ x > < b : _ y > 1 7 2 < / b : _ y > < / b : P o i n t > < b : P o i n t > < b : _ x > 8 1 9 . 5 8 6 2 0 0 4 9 9 9 9 9 9 < / b : _ x > < b : _ y > 1 7 4 < / b : _ y > < / b : P o i n t > < b : P o i n t > < b : _ x > 8 1 9 . 5 8 6 2 0 0 4 9 9 9 9 9 9 < / b : _ x > < b : _ y > 1 9 0 < / b : _ y > < / b : P o i n t > < b : P o i n t > < b : _ x > 8 1 7 . 5 8 6 2 0 0 4 9 9 9 9 9 9 < / b : _ x > < b : _ y > 1 9 2 < / b : _ y > < / b : P o i n t > < b : P o i n t > < b : _ x > 8 0 9 . 1 3 4 2 9 5 1 0 8 9 9 2 7 7 < / b : _ x > < b : _ y > 1 9 2 < / b : _ y > < / b : P o i n t > < / P o i n t s > < / a : V a l u e > < / a : K e y V a l u e O f D i a g r a m O b j e c t K e y a n y T y p e z b w N T n L X > < a : K e y V a l u e O f D i a g r a m O b j e c t K e y a n y T y p e z b w N T n L X > < a : K e y > < K e y > R e l a t i o n s h i p s \ & l t ; T a b l e s \ p u b l i c   u n i t s _ p s y \ C o l u m n s \ d o m a i n s _ i d & g t ; - & l t ; T a b l e s \ p u b l i c   p s y c h i c _ p o w e r s _ d o m a i n s \ C o l u m n s \ d o m a i n s _ i d & g t ; < / K e y > < / a : K e y > < a : V a l u e   i : t y p e = " D i a g r a m D i s p l a y L i n k V i e w S t a t e " > < A u t o m a t i o n P r o p e r t y H e l p e r T e x t > P o i n t   d ' a r r � t   1   :   ( 8 5 1 , 9 4 1 9 1 6 2 4 4 3 2 5 , 3 9 , 2 5 ) .   P o i n t   d ' a r r � t   2   :   ( 8 2 3 , 5 1 9 0 5 2 8 3 8 3 2 9 , 5 9 , 2 5 )   < / A u t o m a t i o n P r o p e r t y H e l p e r T e x t > < L a y e d O u t > t r u e < / L a y e d O u t > < P o i n t s   x m l n s : b = " h t t p : / / s c h e m a s . d a t a c o n t r a c t . o r g / 2 0 0 4 / 0 7 / S y s t e m . W i n d o w s " > < b : P o i n t > < b : _ x > 8 5 1 . 9 4 1 9 1 6 2 4 4 3 2 4 6 < / b : _ x > < b : _ y > 3 9 . 2 5 < / b : _ y > < / b : P o i n t > < b : P o i n t > < b : _ x > 8 3 9 . 7 3 0 4 8 4 5 < / b : _ x > < b : _ y > 3 9 . 2 5 < / b : _ y > < / b : P o i n t > < b : P o i n t > < b : _ x > 8 3 7 . 7 3 0 4 8 4 5 < / b : _ x > < b : _ y > 4 1 . 2 5 < / b : _ y > < / b : P o i n t > < b : P o i n t > < b : _ x > 8 3 7 . 7 3 0 4 8 4 5 < / b : _ x > < b : _ y > 5 7 . 2 5 < / b : _ y > < / b : P o i n t > < b : P o i n t > < b : _ x > 8 3 5 . 7 3 0 4 8 4 5 < / b : _ x > < b : _ y > 5 9 . 2 5 < / b : _ y > < / b : P o i n t > < b : P o i n t > < b : _ x > 8 2 3 . 5 1 9 0 5 2 8 3 8 3 2 9 1 2 < / b : _ x > < b : _ y > 5 9 . 2 5 < / b : _ y > < / b : P o i n t > < / P o i n t s > < / a : V a l u e > < / a : K e y V a l u e O f D i a g r a m O b j e c t K e y a n y T y p e z b w N T n L X > < a : K e y V a l u e O f D i a g r a m O b j e c t K e y a n y T y p e z b w N T n L X > < a : K e y > < K e y > R e l a t i o n s h i p s \ & l t ; T a b l e s \ p u b l i c   u n i t s _ p s y \ C o l u m n s \ d o m a i n s _ i d & g t ; - & l t ; T a b l e s \ p u b l i c   p s y c h i c _ p o w e r s _ d o m a i n s \ C o l u m n s \ d o m a i n s _ i d & g t ; \ F K < / K e y > < / a : K e y > < a : V a l u e   i : t y p e = " D i a g r a m D i s p l a y L i n k E n d p o i n t V i e w S t a t e " > < H e i g h t > 1 6 < / H e i g h t > < L a b e l L o c a t i o n   x m l n s : b = " h t t p : / / s c h e m a s . d a t a c o n t r a c t . o r g / 2 0 0 4 / 0 7 / S y s t e m . W i n d o w s " > < b : _ x > 8 5 1 . 9 4 1 9 1 6 2 4 4 3 2 4 6 < / b : _ x > < b : _ y > 3 1 . 2 5 < / b : _ y > < / L a b e l L o c a t i o n > < L o c a t i o n   x m l n s : b = " h t t p : / / s c h e m a s . d a t a c o n t r a c t . o r g / 2 0 0 4 / 0 7 / S y s t e m . W i n d o w s " > < b : _ x > 8 6 7 . 9 4 1 9 1 6 2 4 4 3 2 4 6 < / b : _ x > < b : _ y > 3 9 . 2 5 < / b : _ y > < / L o c a t i o n > < S h a p e R o t a t e A n g l e > 1 8 0 < / S h a p e R o t a t e A n g l e > < W i d t h > 1 6 < / W i d t h > < / a : V a l u e > < / a : K e y V a l u e O f D i a g r a m O b j e c t K e y a n y T y p e z b w N T n L X > < a : K e y V a l u e O f D i a g r a m O b j e c t K e y a n y T y p e z b w N T n L X > < a : K e y > < K e y > R e l a t i o n s h i p s \ & l t ; T a b l e s \ p u b l i c   u n i t s _ p s y \ C o l u m n s \ d o m a i n s _ i d & g t ; - & l t ; T a b l e s \ p u b l i c   p s y c h i c _ p o w e r s _ d o m a i n s \ C o l u m n s \ d o m a i n s _ i d & g t ; \ P K < / K e y > < / a : K e y > < a : V a l u e   i : t y p e = " D i a g r a m D i s p l a y L i n k E n d p o i n t V i e w S t a t e " > < H e i g h t > 1 6 < / H e i g h t > < L a b e l L o c a t i o n   x m l n s : b = " h t t p : / / s c h e m a s . d a t a c o n t r a c t . o r g / 2 0 0 4 / 0 7 / S y s t e m . W i n d o w s " > < b : _ x > 8 0 7 . 5 1 9 0 5 2 8 3 8 3 2 9 1 2 < / b : _ x > < b : _ y > 5 1 . 2 5 < / b : _ y > < / L a b e l L o c a t i o n > < L o c a t i o n   x m l n s : b = " h t t p : / / s c h e m a s . d a t a c o n t r a c t . o r g / 2 0 0 4 / 0 7 / S y s t e m . W i n d o w s " > < b : _ x > 8 0 7 . 5 1 9 0 5 2 8 3 8 3 2 9 1 2 < / b : _ x > < b : _ y > 5 9 . 2 5 < / b : _ y > < / L o c a t i o n > < S h a p e R o t a t e A n g l e > 3 6 0 < / S h a p e R o t a t e A n g l e > < W i d t h > 1 6 < / W i d t h > < / a : V a l u e > < / a : K e y V a l u e O f D i a g r a m O b j e c t K e y a n y T y p e z b w N T n L X > < a : K e y V a l u e O f D i a g r a m O b j e c t K e y a n y T y p e z b w N T n L X > < a : K e y > < K e y > R e l a t i o n s h i p s \ & l t ; T a b l e s \ p u b l i c   u n i t s _ p s y \ C o l u m n s \ d o m a i n s _ i d & g t ; - & l t ; T a b l e s \ p u b l i c   p s y c h i c _ p o w e r s _ d o m a i n s \ C o l u m n s \ d o m a i n s _ i d & g t ; \ C r o s s F i l t e r < / K e y > < / a : K e y > < a : V a l u e   i : t y p e = " D i a g r a m D i s p l a y L i n k C r o s s F i l t e r V i e w S t a t e " > < P o i n t s   x m l n s : b = " h t t p : / / s c h e m a s . d a t a c o n t r a c t . o r g / 2 0 0 4 / 0 7 / S y s t e m . W i n d o w s " > < b : P o i n t > < b : _ x > 8 5 1 . 9 4 1 9 1 6 2 4 4 3 2 4 6 < / b : _ x > < b : _ y > 3 9 . 2 5 < / b : _ y > < / b : P o i n t > < b : P o i n t > < b : _ x > 8 3 9 . 7 3 0 4 8 4 5 < / b : _ x > < b : _ y > 3 9 . 2 5 < / b : _ y > < / b : P o i n t > < b : P o i n t > < b : _ x > 8 3 7 . 7 3 0 4 8 4 5 < / b : _ x > < b : _ y > 4 1 . 2 5 < / b : _ y > < / b : P o i n t > < b : P o i n t > < b : _ x > 8 3 7 . 7 3 0 4 8 4 5 < / b : _ x > < b : _ y > 5 7 . 2 5 < / b : _ y > < / b : P o i n t > < b : P o i n t > < b : _ x > 8 3 5 . 7 3 0 4 8 4 5 < / b : _ x > < b : _ y > 5 9 . 2 5 < / b : _ y > < / b : P o i n t > < b : P o i n t > < b : _ x > 8 2 3 . 5 1 9 0 5 2 8 3 8 3 2 9 1 2 < / b : _ x > < b : _ y > 5 9 . 2 5 < / b : _ y > < / b : P o i n t > < / P o i n t s > < / a : V a l u e > < / a : K e y V a l u e O f D i a g r a m O b j e c t K e y a n y T y p e z b w N T n L X > < a : K e y V a l u e O f D i a g r a m O b j e c t K e y a n y T y p e z b w N T n L X > < a : K e y > < K e y > R e l a t i o n s h i p s \ & l t ; T a b l e s \ p u b l i c   u n i t s _ p s y \ C o l u m n s \ u n i t _ i d & g t ; - & l t ; T a b l e s \ p u b l i c   u n i t s \ C o l u m n s \ u n i t _ i d & g t ; < / K e y > < / a : K e y > < a : V a l u e   i : t y p e = " D i a g r a m D i s p l a y L i n k V i e w S t a t e " > < A u t o m a t i o n P r o p e r t y H e l p e r T e x t > P o i n t   d ' a r r � t   1   :   ( 1 0 8 3 , 9 4 1 9 1 6 2 4 4 3 2 , 4 9 ) .   P o i n t   d ' a r r � t   2   :   ( 1 2 5 5 , 2 3 0 4 8 5 , - 1 5 , 9 9 9 9 9 9 9 9 9 9 9 9 8 )   < / A u t o m a t i o n P r o p e r t y H e l p e r T e x t > < L a y e d O u t > t r u e < / L a y e d O u t > < P o i n t s   x m l n s : b = " h t t p : / / s c h e m a s . d a t a c o n t r a c t . o r g / 2 0 0 4 / 0 7 / S y s t e m . W i n d o w s " > < b : P o i n t > < b : _ x > 1 0 8 3 . 9 4 1 9 1 6 2 4 4 3 2 4 6 < / b : _ x > < b : _ y > 4 9 < / b : _ y > < / b : P o i n t > < b : P o i n t > < b : _ x > 1 1 3 3 . 7 3 0 4 8 5 0 0 4 5 < / b : _ x > < b : _ y > 4 9 < / b : _ y > < / b : P o i n t > < b : P o i n t > < b : _ x > 1 1 3 5 . 7 3 0 4 8 5 0 0 4 5 < / b : _ x > < b : _ y > 4 7 < / b : _ y > < / b : P o i n t > < b : P o i n t > < b : _ x > 1 1 3 5 . 7 3 0 4 8 5 0 0 4 5 < / b : _ x > < b : _ y > - 1 7 . 5 < / b : _ y > < / b : P o i n t > < b : P o i n t > < b : _ x > 1 1 3 7 . 7 3 0 4 8 5 0 0 4 5 < / b : _ x > < b : _ y > - 1 9 . 5 < / b : _ y > < / b : P o i n t > < b : P o i n t > < b : _ x > 1 2 5 3 . 2 3 0 4 8 5 < / b : _ x > < b : _ y > - 1 9 . 5 < / b : _ y > < / b : P o i n t > < b : P o i n t > < b : _ x > 1 2 5 5 . 2 3 0 4 8 5 < / b : _ x > < b : _ y > - 1 7 . 5 < / b : _ y > < / b : P o i n t > < b : P o i n t > < b : _ x > 1 2 5 5 . 2 3 0 4 8 5 < / b : _ x > < b : _ y > - 1 5 . 9 9 9 9 9 9 9 9 9 9 9 9 8 3 7 < / b : _ y > < / b : P o i n t > < / P o i n t s > < / a : V a l u e > < / a : K e y V a l u e O f D i a g r a m O b j e c t K e y a n y T y p e z b w N T n L X > < a : K e y V a l u e O f D i a g r a m O b j e c t K e y a n y T y p e z b w N T n L X > < a : K e y > < K e y > R e l a t i o n s h i p s \ & l t ; T a b l e s \ p u b l i c   u n i t s _ p s y \ C o l u m n s \ u n i t _ i d & g t ; - & l t ; T a b l e s \ p u b l i c   u n i t s \ C o l u m n s \ u n i t _ i d & g t ; \ F K < / K e y > < / a : K e y > < a : V a l u e   i : t y p e = " D i a g r a m D i s p l a y L i n k E n d p o i n t V i e w S t a t e " > < H e i g h t > 1 6 < / H e i g h t > < L a b e l L o c a t i o n   x m l n s : b = " h t t p : / / s c h e m a s . d a t a c o n t r a c t . o r g / 2 0 0 4 / 0 7 / S y s t e m . W i n d o w s " > < b : _ x > 1 0 6 7 . 9 4 1 9 1 6 2 4 4 3 2 4 6 < / b : _ x > < b : _ y > 4 1 < / b : _ y > < / L a b e l L o c a t i o n > < L o c a t i o n   x m l n s : b = " h t t p : / / s c h e m a s . d a t a c o n t r a c t . o r g / 2 0 0 4 / 0 7 / S y s t e m . W i n d o w s " > < b : _ x > 1 0 6 7 . 9 4 1 9 1 6 2 4 4 3 2 4 6 < / b : _ x > < b : _ y > 4 9 < / b : _ y > < / L o c a t i o n > < S h a p e R o t a t e A n g l e > 3 6 0 < / S h a p e R o t a t e A n g l e > < W i d t h > 1 6 < / W i d t h > < / a : V a l u e > < / a : K e y V a l u e O f D i a g r a m O b j e c t K e y a n y T y p e z b w N T n L X > < a : K e y V a l u e O f D i a g r a m O b j e c t K e y a n y T y p e z b w N T n L X > < a : K e y > < K e y > R e l a t i o n s h i p s \ & l t ; T a b l e s \ p u b l i c   u n i t s _ p s y \ C o l u m n s \ u n i t _ i d & g t ; - & l t ; T a b l e s \ p u b l i c   u n i t s \ C o l u m n s \ u n i t _ i d & g t ; \ P K < / K e y > < / a : K e y > < a : V a l u e   i : t y p e = " D i a g r a m D i s p l a y L i n k E n d p o i n t V i e w S t a t e " > < H e i g h t > 1 6 < / H e i g h t > < L a b e l L o c a t i o n   x m l n s : b = " h t t p : / / s c h e m a s . d a t a c o n t r a c t . o r g / 2 0 0 4 / 0 7 / S y s t e m . W i n d o w s " > < b : _ x > 1 2 4 7 . 2 3 0 4 8 5 < / b : _ x > < b : _ y > - 1 5 . 9 9 9 9 9 9 9 9 9 9 9 9 8 3 7 < / b : _ y > < / L a b e l L o c a t i o n > < L o c a t i o n   x m l n s : b = " h t t p : / / s c h e m a s . d a t a c o n t r a c t . o r g / 2 0 0 4 / 0 7 / S y s t e m . W i n d o w s " > < b : _ x > 1 2 5 5 . 2 3 0 4 8 5 < / b : _ x > < b : _ y > 1 . 5 6 3 1 9 4 0 1 8 6 7 2 2 2 0 4 E - 1 3 < / b : _ y > < / L o c a t i o n > < S h a p e R o t a t e A n g l e > 2 7 0 < / S h a p e R o t a t e A n g l e > < W i d t h > 1 6 < / W i d t h > < / a : V a l u e > < / a : K e y V a l u e O f D i a g r a m O b j e c t K e y a n y T y p e z b w N T n L X > < a : K e y V a l u e O f D i a g r a m O b j e c t K e y a n y T y p e z b w N T n L X > < a : K e y > < K e y > R e l a t i o n s h i p s \ & l t ; T a b l e s \ p u b l i c   u n i t s _ p s y \ C o l u m n s \ u n i t _ i d & g t ; - & l t ; T a b l e s \ p u b l i c   u n i t s \ C o l u m n s \ u n i t _ i d & g t ; \ C r o s s F i l t e r < / K e y > < / a : K e y > < a : V a l u e   i : t y p e = " D i a g r a m D i s p l a y L i n k C r o s s F i l t e r V i e w S t a t e " > < P o i n t s   x m l n s : b = " h t t p : / / s c h e m a s . d a t a c o n t r a c t . o r g / 2 0 0 4 / 0 7 / S y s t e m . W i n d o w s " > < b : P o i n t > < b : _ x > 1 0 8 3 . 9 4 1 9 1 6 2 4 4 3 2 4 6 < / b : _ x > < b : _ y > 4 9 < / b : _ y > < / b : P o i n t > < b : P o i n t > < b : _ x > 1 1 3 3 . 7 3 0 4 8 5 0 0 4 5 < / b : _ x > < b : _ y > 4 9 < / b : _ y > < / b : P o i n t > < b : P o i n t > < b : _ x > 1 1 3 5 . 7 3 0 4 8 5 0 0 4 5 < / b : _ x > < b : _ y > 4 7 < / b : _ y > < / b : P o i n t > < b : P o i n t > < b : _ x > 1 1 3 5 . 7 3 0 4 8 5 0 0 4 5 < / b : _ x > < b : _ y > - 1 7 . 5 < / b : _ y > < / b : P o i n t > < b : P o i n t > < b : _ x > 1 1 3 7 . 7 3 0 4 8 5 0 0 4 5 < / b : _ x > < b : _ y > - 1 9 . 5 < / b : _ y > < / b : P o i n t > < b : P o i n t > < b : _ x > 1 2 5 3 . 2 3 0 4 8 5 < / b : _ x > < b : _ y > - 1 9 . 5 < / b : _ y > < / b : P o i n t > < b : P o i n t > < b : _ x > 1 2 5 5 . 2 3 0 4 8 5 < / b : _ x > < b : _ y > - 1 7 . 5 < / b : _ y > < / b : P o i n t > < b : P o i n t > < b : _ x > 1 2 5 5 . 2 3 0 4 8 5 < / b : _ x > < b : _ y > - 1 5 . 9 9 9 9 9 9 9 9 9 9 9 9 8 3 7 < / b : _ y > < / b : P o i n t > < / P o i n t s > < / a : V a l u e > < / a : K e y V a l u e O f D i a g r a m O b j e c t K e y a n y T y p e z b w N T n L X > < a : K e y V a l u e O f D i a g r a m O b j e c t K e y a n y T y p e z b w N T n L X > < a : K e y > < K e y > R e l a t i o n s h i p s \ & l t ; T a b l e s \ p u b l i c   u n i t s _ r u l e s \ C o l u m n s \ u n i t _ i d & g t ; - & l t ; T a b l e s \ p u b l i c   u n i t s \ C o l u m n s \ u n i t _ i d & g t ; < / K e y > < / a : K e y > < a : V a l u e   i : t y p e = " D i a g r a m D i s p l a y L i n k V i e w S t a t e " > < A u t o m a t i o n P r o p e r t y H e l p e r T e x t > P o i n t   d ' a r r � t   1   :   ( 1 6 0 8 , 8 4 5 7 2 6 8 1 1 9 9 , 2 3 2 , 5 ) .   P o i n t   d ' a r r � t   2   :   ( 1 3 7 1 , 2 3 0 4 8 4 5 4 1 3 3 , 3 5 7 , 5 )   < / A u t o m a t i o n P r o p e r t y H e l p e r T e x t > < L a y e d O u t > t r u e < / L a y e d O u t > < P o i n t s   x m l n s : b = " h t t p : / / s c h e m a s . d a t a c o n t r a c t . o r g / 2 0 0 4 / 0 7 / S y s t e m . W i n d o w s " > < b : P o i n t > < b : _ x > 1 6 0 8 . 8 4 5 7 2 6 8 1 1 9 9 1 < / b : _ x > < b : _ y > 2 3 2 . 5 < / b : _ y > < / b : P o i n t > < b : P o i n t > < b : _ x > 1 4 8 4 . 7 4 0 0 1 1 2 5 < / b : _ x > < b : _ y > 2 3 2 . 5 < / b : _ y > < / b : P o i n t > < b : P o i n t > < b : _ x > 1 4 8 2 . 7 4 0 0 1 1 2 5 < / b : _ x > < b : _ y > 2 3 4 . 5 < / b : _ y > < / b : P o i n t > < b : P o i n t > < b : _ x > 1 4 8 2 . 7 4 0 0 1 1 2 5 < / b : _ x > < b : _ y > 3 5 5 . 5 < / b : _ y > < / b : P o i n t > < b : P o i n t > < b : _ x > 1 4 8 0 . 7 4 0 0 1 1 2 5 < / b : _ x > < b : _ y > 3 5 7 . 5 < / b : _ y > < / b : P o i n t > < b : P o i n t > < b : _ x > 1 3 7 1 . 2 3 0 4 8 4 5 4 1 3 2 6 9 < / b : _ x > < b : _ y > 3 5 7 . 5 < / b : _ y > < / b : P o i n t > < / P o i n t s > < / a : V a l u e > < / a : K e y V a l u e O f D i a g r a m O b j e c t K e y a n y T y p e z b w N T n L X > < a : K e y V a l u e O f D i a g r a m O b j e c t K e y a n y T y p e z b w N T n L X > < a : K e y > < K e y > R e l a t i o n s h i p s \ & l t ; T a b l e s \ p u b l i c   u n i t s _ r u l e s \ C o l u m n s \ u n i t _ i d & g t ; - & l t ; T a b l e s \ p u b l i c   u n i t s \ C o l u m n s \ u n i t _ i d & g t ; \ F K < / K e y > < / a : K e y > < a : V a l u e   i : t y p e = " D i a g r a m D i s p l a y L i n k E n d p o i n t V i e w S t a t e " > < H e i g h t > 1 6 < / H e i g h t > < L a b e l L o c a t i o n   x m l n s : b = " h t t p : / / s c h e m a s . d a t a c o n t r a c t . o r g / 2 0 0 4 / 0 7 / S y s t e m . W i n d o w s " > < b : _ x > 1 6 0 8 . 8 4 5 7 2 6 8 1 1 9 9 1 < / b : _ x > < b : _ y > 2 2 4 . 5 < / b : _ y > < / L a b e l L o c a t i o n > < L o c a t i o n   x m l n s : b = " h t t p : / / s c h e m a s . d a t a c o n t r a c t . o r g / 2 0 0 4 / 0 7 / S y s t e m . W i n d o w s " > < b : _ x > 1 6 2 4 . 8 4 5 7 2 6 8 1 1 9 9 1 < / b : _ x > < b : _ y > 2 3 2 . 5 < / b : _ y > < / L o c a t i o n > < S h a p e R o t a t e A n g l e > 1 8 0 < / S h a p e R o t a t e A n g l e > < W i d t h > 1 6 < / W i d t h > < / a : V a l u e > < / a : K e y V a l u e O f D i a g r a m O b j e c t K e y a n y T y p e z b w N T n L X > < a : K e y V a l u e O f D i a g r a m O b j e c t K e y a n y T y p e z b w N T n L X > < a : K e y > < K e y > R e l a t i o n s h i p s \ & l t ; T a b l e s \ p u b l i c   u n i t s _ r u l e s \ C o l u m n s \ u n i t _ i d & g t ; - & l t ; T a b l e s \ p u b l i c   u n i t s \ C o l u m n s \ u n i t _ i d & g t ; \ P K < / K e y > < / a : K e y > < a : V a l u e   i : t y p e = " D i a g r a m D i s p l a y L i n k E n d p o i n t V i e w S t a t e " > < H e i g h t > 1 6 < / H e i g h t > < L a b e l L o c a t i o n   x m l n s : b = " h t t p : / / s c h e m a s . d a t a c o n t r a c t . o r g / 2 0 0 4 / 0 7 / S y s t e m . W i n d o w s " > < b : _ x > 1 3 5 5 . 2 3 0 4 8 4 5 4 1 3 2 6 9 < / b : _ x > < b : _ y > 3 4 9 . 5 < / b : _ y > < / L a b e l L o c a t i o n > < L o c a t i o n   x m l n s : b = " h t t p : / / s c h e m a s . d a t a c o n t r a c t . o r g / 2 0 0 4 / 0 7 / S y s t e m . W i n d o w s " > < b : _ x > 1 3 5 5 . 2 3 0 4 8 4 5 4 1 3 2 6 9 < / b : _ x > < b : _ y > 3 5 7 . 5 < / b : _ y > < / L o c a t i o n > < S h a p e R o t a t e A n g l e > 3 6 0 < / S h a p e R o t a t e A n g l e > < W i d t h > 1 6 < / W i d t h > < / a : V a l u e > < / a : K e y V a l u e O f D i a g r a m O b j e c t K e y a n y T y p e z b w N T n L X > < a : K e y V a l u e O f D i a g r a m O b j e c t K e y a n y T y p e z b w N T n L X > < a : K e y > < K e y > R e l a t i o n s h i p s \ & l t ; T a b l e s \ p u b l i c   u n i t s _ r u l e s \ C o l u m n s \ u n i t _ i d & g t ; - & l t ; T a b l e s \ p u b l i c   u n i t s \ C o l u m n s \ u n i t _ i d & g t ; \ C r o s s F i l t e r < / K e y > < / a : K e y > < a : V a l u e   i : t y p e = " D i a g r a m D i s p l a y L i n k C r o s s F i l t e r V i e w S t a t e " > < P o i n t s   x m l n s : b = " h t t p : / / s c h e m a s . d a t a c o n t r a c t . o r g / 2 0 0 4 / 0 7 / S y s t e m . W i n d o w s " > < b : P o i n t > < b : _ x > 1 6 0 8 . 8 4 5 7 2 6 8 1 1 9 9 1 < / b : _ x > < b : _ y > 2 3 2 . 5 < / b : _ y > < / b : P o i n t > < b : P o i n t > < b : _ x > 1 4 8 4 . 7 4 0 0 1 1 2 5 < / b : _ x > < b : _ y > 2 3 2 . 5 < / b : _ y > < / b : P o i n t > < b : P o i n t > < b : _ x > 1 4 8 2 . 7 4 0 0 1 1 2 5 < / b : _ x > < b : _ y > 2 3 4 . 5 < / b : _ y > < / b : P o i n t > < b : P o i n t > < b : _ x > 1 4 8 2 . 7 4 0 0 1 1 2 5 < / b : _ x > < b : _ y > 3 5 5 . 5 < / b : _ y > < / b : P o i n t > < b : P o i n t > < b : _ x > 1 4 8 0 . 7 4 0 0 1 1 2 5 < / b : _ x > < b : _ y > 3 5 7 . 5 < / b : _ y > < / b : P o i n t > < b : P o i n t > < b : _ x > 1 3 7 1 . 2 3 0 4 8 4 5 4 1 3 2 6 9 < / b : _ x > < b : _ y > 3 5 7 . 5 < / b : _ y > < / b : P o i n t > < / P o i n t s > < / a : V a l u e > < / a : K e y V a l u e O f D i a g r a m O b j e c t K e y a n y T y p e z b w N T n L X > < a : K e y V a l u e O f D i a g r a m O b j e c t K e y a n y T y p e z b w N T n L X > < a : K e y > < K e y > R e l a t i o n s h i p s \ & l t ; T a b l e s \ p u b l i c   u n i t s _ r u l e s \ C o l u m n s \ r u l e _ i d & g t ; - & l t ; T a b l e s \ p u b l i c   s p e c i a l _ r u l e s \ C o l u m n s \ r u l e _ i d & g t ; < / K e y > < / a : K e y > < a : V a l u e   i : t y p e = " D i a g r a m D i s p l a y L i n k V i e w S t a t e " > < A u t o m a t i o n P r o p e r t y H e l p e r T e x t > P o i n t   d ' a r r � t   1   :   ( 1 7 2 5 , 8 4 5 7 2 7 , 1 6 8 ) .   P o i n t   d ' a r r � t   2   :   ( 1 7 2 5 , 9 2 2 8 6 3 , 1 3 8 )   < / A u t o m a t i o n P r o p e r t y H e l p e r T e x t > < L a y e d O u t > t r u e < / L a y e d O u t > < P o i n t s   x m l n s : b = " h t t p : / / s c h e m a s . d a t a c o n t r a c t . o r g / 2 0 0 4 / 0 7 / S y s t e m . W i n d o w s " > < b : P o i n t > < b : _ x > 1 7 2 5 . 8 4 5 7 2 7 < / b : _ x > < b : _ y > 1 6 8 < / b : _ y > < / b : P o i n t > < b : P o i n t > < b : _ x > 1 7 2 5 . 8 4 5 7 2 7 < / b : _ x > < b : _ y > 1 5 5 < / b : _ y > < / b : P o i n t > < b : P o i n t > < b : _ x > 1 7 2 5 . 9 2 2 8 6 2 9 9 9 9 9 9 8 < / b : _ x > < b : _ y > 1 5 1 < / b : _ y > < / b : P o i n t > < b : P o i n t > < b : _ x > 1 7 2 5 . 9 2 2 8 6 2 9 9 9 9 9 9 8 < / b : _ x > < b : _ y > 1 3 8 < / b : _ y > < / b : P o i n t > < / P o i n t s > < / a : V a l u e > < / a : K e y V a l u e O f D i a g r a m O b j e c t K e y a n y T y p e z b w N T n L X > < a : K e y V a l u e O f D i a g r a m O b j e c t K e y a n y T y p e z b w N T n L X > < a : K e y > < K e y > R e l a t i o n s h i p s \ & l t ; T a b l e s \ p u b l i c   u n i t s _ r u l e s \ C o l u m n s \ r u l e _ i d & g t ; - & l t ; T a b l e s \ p u b l i c   s p e c i a l _ r u l e s \ C o l u m n s \ r u l e _ i d & g t ; \ F K < / K e y > < / a : K e y > < a : V a l u e   i : t y p e = " D i a g r a m D i s p l a y L i n k E n d p o i n t V i e w S t a t e " > < H e i g h t > 1 6 < / H e i g h t > < L a b e l L o c a t i o n   x m l n s : b = " h t t p : / / s c h e m a s . d a t a c o n t r a c t . o r g / 2 0 0 4 / 0 7 / S y s t e m . W i n d o w s " > < b : _ x > 1 7 1 7 . 8 4 5 7 2 7 < / b : _ x > < b : _ y > 1 6 8 < / b : _ y > < / L a b e l L o c a t i o n > < L o c a t i o n   x m l n s : b = " h t t p : / / s c h e m a s . d a t a c o n t r a c t . o r g / 2 0 0 4 / 0 7 / S y s t e m . W i n d o w s " > < b : _ x > 1 7 2 5 . 8 4 5 7 2 7 < / b : _ x > < b : _ y > 1 8 4 < / b : _ y > < / L o c a t i o n > < S h a p e R o t a t e A n g l e > 2 7 0 < / S h a p e R o t a t e A n g l e > < W i d t h > 1 6 < / W i d t h > < / a : V a l u e > < / a : K e y V a l u e O f D i a g r a m O b j e c t K e y a n y T y p e z b w N T n L X > < a : K e y V a l u e O f D i a g r a m O b j e c t K e y a n y T y p e z b w N T n L X > < a : K e y > < K e y > R e l a t i o n s h i p s \ & l t ; T a b l e s \ p u b l i c   u n i t s _ r u l e s \ C o l u m n s \ r u l e _ i d & g t ; - & l t ; T a b l e s \ p u b l i c   s p e c i a l _ r u l e s \ C o l u m n s \ r u l e _ i d & g t ; \ P K < / K e y > < / a : K e y > < a : V a l u e   i : t y p e = " D i a g r a m D i s p l a y L i n k E n d p o i n t V i e w S t a t e " > < H e i g h t > 1 6 < / H e i g h t > < L a b e l L o c a t i o n   x m l n s : b = " h t t p : / / s c h e m a s . d a t a c o n t r a c t . o r g / 2 0 0 4 / 0 7 / S y s t e m . W i n d o w s " > < b : _ x > 1 7 1 7 . 9 2 2 8 6 2 9 9 9 9 9 9 8 < / b : _ x > < b : _ y > 1 2 2 < / b : _ y > < / L a b e l L o c a t i o n > < L o c a t i o n   x m l n s : b = " h t t p : / / s c h e m a s . d a t a c o n t r a c t . o r g / 2 0 0 4 / 0 7 / S y s t e m . W i n d o w s " > < b : _ x > 1 7 2 5 . 9 2 2 8 6 2 9 9 9 9 9 9 8 < / b : _ x > < b : _ y > 1 2 2 . 0 0 0 0 0 0 0 0 0 0 0 0 0 1 < / b : _ y > < / L o c a t i o n > < S h a p e R o t a t e A n g l e > 9 0 < / S h a p e R o t a t e A n g l e > < W i d t h > 1 6 < / W i d t h > < / a : V a l u e > < / a : K e y V a l u e O f D i a g r a m O b j e c t K e y a n y T y p e z b w N T n L X > < a : K e y V a l u e O f D i a g r a m O b j e c t K e y a n y T y p e z b w N T n L X > < a : K e y > < K e y > R e l a t i o n s h i p s \ & l t ; T a b l e s \ p u b l i c   u n i t s _ r u l e s \ C o l u m n s \ r u l e _ i d & g t ; - & l t ; T a b l e s \ p u b l i c   s p e c i a l _ r u l e s \ C o l u m n s \ r u l e _ i d & g t ; \ C r o s s F i l t e r < / K e y > < / a : K e y > < a : V a l u e   i : t y p e = " D i a g r a m D i s p l a y L i n k C r o s s F i l t e r V i e w S t a t e " > < P o i n t s   x m l n s : b = " h t t p : / / s c h e m a s . d a t a c o n t r a c t . o r g / 2 0 0 4 / 0 7 / S y s t e m . W i n d o w s " > < b : P o i n t > < b : _ x > 1 7 2 5 . 8 4 5 7 2 7 < / b : _ x > < b : _ y > 1 6 8 < / b : _ y > < / b : P o i n t > < b : P o i n t > < b : _ x > 1 7 2 5 . 8 4 5 7 2 7 < / b : _ x > < b : _ y > 1 5 5 < / b : _ y > < / b : P o i n t > < b : P o i n t > < b : _ x > 1 7 2 5 . 9 2 2 8 6 2 9 9 9 9 9 9 8 < / b : _ x > < b : _ y > 1 5 1 < / b : _ y > < / b : P o i n t > < b : P o i n t > < b : _ x > 1 7 2 5 . 9 2 2 8 6 2 9 9 9 9 9 9 8 < / b : _ x > < b : _ y > 1 3 8 < / b : _ y > < / b : P o i n t > < / P o i n t s > < / a : V a l u e > < / a : K e y V a l u e O f D i a g r a m O b j e c t K e y a n y T y p e z b w N T n L X > < a : K e y V a l u e O f D i a g r a m O b j e c t K e y a n y T y p e z b w N T n L X > < a : K e y > < K e y > R e l a t i o n s h i p s \ & l t ; T a b l e s \ p u b l i c   u n i t s _ t y p e \ C o l u m n s \ u n i t _ i d & g t ; - & l t ; T a b l e s \ p u b l i c   u n i t s \ C o l u m n s \ u n i t _ i d & g t ; < / K e y > < / a : K e y > < a : V a l u e   i : t y p e = " D i a g r a m D i s p l a y L i n k V i e w S t a t e " > < A u t o m a t i o n P r o p e r t y H e l p e r T e x t > P o i n t   d ' a r r � t   1   :   ( 1 1 2 2 , 7 4 9 5 3 7 3 7 9 6 6 , 6 1 3 ) .   P o i n t   d ' a r r � t   2   :   ( 1 1 3 9 , 2 3 0 4 8 4 5 4 1 3 3 , 3 7 7 , 5 )   < / A u t o m a t i o n P r o p e r t y H e l p e r T e x t > < L a y e d O u t > t r u e < / L a y e d O u t > < P o i n t s   x m l n s : b = " h t t p : / / s c h e m a s . d a t a c o n t r a c t . o r g / 2 0 0 4 / 0 7 / S y s t e m . W i n d o w s " > < b : P o i n t > < b : _ x > 1 1 2 2 . 7 4 9 5 3 7 3 7 9 6 5 6 4 < / b : _ x > < b : _ y > 6 1 3 < / b : _ y > < / b : P o i n t > < b : P o i n t > < b : _ x > 1 1 2 8 . 9 9 0 0 1 0 9 9 9 9 9 9 9 < / b : _ x > < b : _ y > 6 1 3 < / b : _ y > < / b : P o i n t > < b : P o i n t > < b : _ x > 1 1 3 0 . 9 9 0 0 1 0 9 9 9 9 9 9 9 < / b : _ x > < b : _ y > 6 1 1 < / b : _ y > < / b : P o i n t > < b : P o i n t > < b : _ x > 1 1 3 0 . 9 9 0 0 1 0 9 9 9 9 9 9 9 < / b : _ x > < b : _ y > 3 7 9 . 5 < / b : _ y > < / b : P o i n t > < b : P o i n t > < b : _ x > 1 1 3 2 . 9 9 0 0 1 0 9 9 9 9 9 9 9 < / b : _ x > < b : _ y > 3 7 7 . 5 < / b : _ y > < / b : P o i n t > < b : P o i n t > < b : _ x > 1 1 3 9 . 2 3 0 4 8 4 5 4 1 3 2 6 9 < / b : _ x > < b : _ y > 3 7 7 . 5 < / b : _ y > < / b : P o i n t > < / P o i n t s > < / a : V a l u e > < / a : K e y V a l u e O f D i a g r a m O b j e c t K e y a n y T y p e z b w N T n L X > < a : K e y V a l u e O f D i a g r a m O b j e c t K e y a n y T y p e z b w N T n L X > < a : K e y > < K e y > R e l a t i o n s h i p s \ & l t ; T a b l e s \ p u b l i c   u n i t s _ t y p e \ C o l u m n s \ u n i t _ i d & g t ; - & l t ; T a b l e s \ p u b l i c   u n i t s \ C o l u m n s \ u n i t _ i d & g t ; \ F K < / K e y > < / a : K e y > < a : V a l u e   i : t y p e = " D i a g r a m D i s p l a y L i n k E n d p o i n t V i e w S t a t e " > < H e i g h t > 1 6 < / H e i g h t > < L a b e l L o c a t i o n   x m l n s : b = " h t t p : / / s c h e m a s . d a t a c o n t r a c t . o r g / 2 0 0 4 / 0 7 / S y s t e m . W i n d o w s " > < b : _ x > 1 1 0 6 . 7 4 9 5 3 7 3 7 9 6 5 6 4 < / b : _ x > < b : _ y > 6 0 5 < / b : _ y > < / L a b e l L o c a t i o n > < L o c a t i o n   x m l n s : b = " h t t p : / / s c h e m a s . d a t a c o n t r a c t . o r g / 2 0 0 4 / 0 7 / S y s t e m . W i n d o w s " > < b : _ x > 1 1 0 6 . 7 4 9 5 3 7 3 7 9 6 5 6 4 < / b : _ x > < b : _ y > 6 1 3 < / b : _ y > < / L o c a t i o n > < S h a p e R o t a t e A n g l e > 3 6 0 < / S h a p e R o t a t e A n g l e > < W i d t h > 1 6 < / W i d t h > < / a : V a l u e > < / a : K e y V a l u e O f D i a g r a m O b j e c t K e y a n y T y p e z b w N T n L X > < a : K e y V a l u e O f D i a g r a m O b j e c t K e y a n y T y p e z b w N T n L X > < a : K e y > < K e y > R e l a t i o n s h i p s \ & l t ; T a b l e s \ p u b l i c   u n i t s _ t y p e \ C o l u m n s \ u n i t _ i d & g t ; - & l t ; T a b l e s \ p u b l i c   u n i t s \ C o l u m n s \ u n i t _ i d & g t ; \ P K < / K e y > < / a : K e y > < a : V a l u e   i : t y p e = " D i a g r a m D i s p l a y L i n k E n d p o i n t V i e w S t a t e " > < H e i g h t > 1 6 < / H e i g h t > < L a b e l L o c a t i o n   x m l n s : b = " h t t p : / / s c h e m a s . d a t a c o n t r a c t . o r g / 2 0 0 4 / 0 7 / S y s t e m . W i n d o w s " > < b : _ x > 1 1 3 9 . 2 3 0 4 8 4 5 4 1 3 2 6 9 < / b : _ x > < b : _ y > 3 6 9 . 5 < / b : _ y > < / L a b e l L o c a t i o n > < L o c a t i o n   x m l n s : b = " h t t p : / / s c h e m a s . d a t a c o n t r a c t . o r g / 2 0 0 4 / 0 7 / S y s t e m . W i n d o w s " > < b : _ x > 1 1 5 5 . 2 3 0 4 8 4 5 4 1 3 2 6 9 < / b : _ x > < b : _ y > 3 7 7 . 5 < / b : _ y > < / L o c a t i o n > < S h a p e R o t a t e A n g l e > 1 8 0 < / S h a p e R o t a t e A n g l e > < W i d t h > 1 6 < / W i d t h > < / a : V a l u e > < / a : K e y V a l u e O f D i a g r a m O b j e c t K e y a n y T y p e z b w N T n L X > < a : K e y V a l u e O f D i a g r a m O b j e c t K e y a n y T y p e z b w N T n L X > < a : K e y > < K e y > R e l a t i o n s h i p s \ & l t ; T a b l e s \ p u b l i c   u n i t s _ t y p e \ C o l u m n s \ u n i t _ i d & g t ; - & l t ; T a b l e s \ p u b l i c   u n i t s \ C o l u m n s \ u n i t _ i d & g t ; \ C r o s s F i l t e r < / K e y > < / a : K e y > < a : V a l u e   i : t y p e = " D i a g r a m D i s p l a y L i n k C r o s s F i l t e r V i e w S t a t e " > < P o i n t s   x m l n s : b = " h t t p : / / s c h e m a s . d a t a c o n t r a c t . o r g / 2 0 0 4 / 0 7 / S y s t e m . W i n d o w s " > < b : P o i n t > < b : _ x > 1 1 2 2 . 7 4 9 5 3 7 3 7 9 6 5 6 4 < / b : _ x > < b : _ y > 6 1 3 < / b : _ y > < / b : P o i n t > < b : P o i n t > < b : _ x > 1 1 2 8 . 9 9 0 0 1 0 9 9 9 9 9 9 9 < / b : _ x > < b : _ y > 6 1 3 < / b : _ y > < / b : P o i n t > < b : P o i n t > < b : _ x > 1 1 3 0 . 9 9 0 0 1 0 9 9 9 9 9 9 9 < / b : _ x > < b : _ y > 6 1 1 < / b : _ y > < / b : P o i n t > < b : P o i n t > < b : _ x > 1 1 3 0 . 9 9 0 0 1 0 9 9 9 9 9 9 9 < / b : _ x > < b : _ y > 3 7 9 . 5 < / b : _ y > < / b : P o i n t > < b : P o i n t > < b : _ x > 1 1 3 2 . 9 9 0 0 1 0 9 9 9 9 9 9 9 < / b : _ x > < b : _ y > 3 7 7 . 5 < / b : _ y > < / b : P o i n t > < b : P o i n t > < b : _ x > 1 1 3 9 . 2 3 0 4 8 4 5 4 1 3 2 6 9 < / b : _ x > < b : _ y > 3 7 7 . 5 < / b : _ y > < / b : P o i n t > < / P o i n t s > < / a : V a l u e > < / a : K e y V a l u e O f D i a g r a m O b j e c t K e y a n y T y p e z b w N T n L X > < a : K e y V a l u e O f D i a g r a m O b j e c t K e y a n y T y p e z b w N T n L X > < a : K e y > < K e y > R e l a t i o n s h i p s \ & l t ; T a b l e s \ p u b l i c   u n i t s _ t y p e \ C o l u m n s \ t y p e s _ i d & g t ; - & l t ; T a b l e s \ p u b l i c   t y p e s \ C o l u m n s \ t y p e s _ i d & g t ; < / K e y > < / a : K e y > < a : V a l u e   i : t y p e = " D i a g r a m D i s p l a y L i n k V i e w S t a t e " > < A u t o m a t i o n P r o p e r t y H e l p e r T e x t > P o i n t   d ' a r r � t   1   :   ( 8 9 1 , 7 4 9 5 3 7 3 7 9 6 5 6 , 6 1 3 ) .   P o i n t   d ' a r r � t   2   :   ( 7 7 9 , 3 2 6 6 7 3 9 7 3 6 6 1 , 6 1 1 , 5 )   < / A u t o m a t i o n P r o p e r t y H e l p e r T e x t > < L a y e d O u t > t r u e < / L a y e d O u t > < P o i n t s   x m l n s : b = " h t t p : / / s c h e m a s . d a t a c o n t r a c t . o r g / 2 0 0 4 / 0 7 / S y s t e m . W i n d o w s " > < b : P o i n t > < b : _ x > 8 9 1 . 7 4 9 5 3 7 3 7 9 6 5 6 4 3 < / b : _ x > < b : _ y > 6 1 3 < / b : _ y > < / b : P o i n t > < b : P o i n t > < b : _ x > 8 3 7 . 5 3 8 1 0 5 5 < / b : _ x > < b : _ y > 6 1 3 < / b : _ y > < / b : P o i n t > < b : P o i n t > < b : _ x > 8 3 3 . 5 3 8 1 0 5 5 < / b : _ x > < b : _ y > 6 1 1 . 5 < / b : _ y > < / b : P o i n t > < b : P o i n t > < b : _ x > 7 7 9 . 3 2 6 6 7 3 9 7 3 6 6 0 7 2 < / b : _ x > < b : _ y > 6 1 1 . 5 < / b : _ y > < / b : P o i n t > < / P o i n t s > < / a : V a l u e > < / a : K e y V a l u e O f D i a g r a m O b j e c t K e y a n y T y p e z b w N T n L X > < a : K e y V a l u e O f D i a g r a m O b j e c t K e y a n y T y p e z b w N T n L X > < a : K e y > < K e y > R e l a t i o n s h i p s \ & l t ; T a b l e s \ p u b l i c   u n i t s _ t y p e \ C o l u m n s \ t y p e s _ i d & g t ; - & l t ; T a b l e s \ p u b l i c   t y p e s \ C o l u m n s \ t y p e s _ i d & g t ; \ F K < / K e y > < / a : K e y > < a : V a l u e   i : t y p e = " D i a g r a m D i s p l a y L i n k E n d p o i n t V i e w S t a t e " > < H e i g h t > 1 6 < / H e i g h t > < L a b e l L o c a t i o n   x m l n s : b = " h t t p : / / s c h e m a s . d a t a c o n t r a c t . o r g / 2 0 0 4 / 0 7 / S y s t e m . W i n d o w s " > < b : _ x > 8 9 1 . 7 4 9 5 3 7 3 7 9 6 5 6 4 3 < / b : _ x > < b : _ y > 6 0 5 < / b : _ y > < / L a b e l L o c a t i o n > < L o c a t i o n   x m l n s : b = " h t t p : / / s c h e m a s . d a t a c o n t r a c t . o r g / 2 0 0 4 / 0 7 / S y s t e m . W i n d o w s " > < b : _ x > 9 0 7 . 7 4 9 5 3 7 3 7 9 6 5 6 4 3 < / b : _ x > < b : _ y > 6 1 3 < / b : _ y > < / L o c a t i o n > < S h a p e R o t a t e A n g l e > 1 8 0 < / S h a p e R o t a t e A n g l e > < W i d t h > 1 6 < / W i d t h > < / a : V a l u e > < / a : K e y V a l u e O f D i a g r a m O b j e c t K e y a n y T y p e z b w N T n L X > < a : K e y V a l u e O f D i a g r a m O b j e c t K e y a n y T y p e z b w N T n L X > < a : K e y > < K e y > R e l a t i o n s h i p s \ & l t ; T a b l e s \ p u b l i c   u n i t s _ t y p e \ C o l u m n s \ t y p e s _ i d & g t ; - & l t ; T a b l e s \ p u b l i c   t y p e s \ C o l u m n s \ t y p e s _ i d & g t ; \ P K < / K e y > < / a : K e y > < a : V a l u e   i : t y p e = " D i a g r a m D i s p l a y L i n k E n d p o i n t V i e w S t a t e " > < H e i g h t > 1 6 < / H e i g h t > < L a b e l L o c a t i o n   x m l n s : b = " h t t p : / / s c h e m a s . d a t a c o n t r a c t . o r g / 2 0 0 4 / 0 7 / S y s t e m . W i n d o w s " > < b : _ x > 7 6 3 . 3 2 6 6 7 3 9 7 3 6 6 0 7 2 < / b : _ x > < b : _ y > 6 0 3 . 5 < / b : _ y > < / L a b e l L o c a t i o n > < L o c a t i o n   x m l n s : b = " h t t p : / / s c h e m a s . d a t a c o n t r a c t . o r g / 2 0 0 4 / 0 7 / S y s t e m . W i n d o w s " > < b : _ x > 7 6 3 . 3 2 6 6 7 3 9 7 3 6 6 0 7 2 < / b : _ x > < b : _ y > 6 1 1 . 5 < / b : _ y > < / L o c a t i o n > < S h a p e R o t a t e A n g l e > 3 6 0 < / S h a p e R o t a t e A n g l e > < W i d t h > 1 6 < / W i d t h > < / a : V a l u e > < / a : K e y V a l u e O f D i a g r a m O b j e c t K e y a n y T y p e z b w N T n L X > < a : K e y V a l u e O f D i a g r a m O b j e c t K e y a n y T y p e z b w N T n L X > < a : K e y > < K e y > R e l a t i o n s h i p s \ & l t ; T a b l e s \ p u b l i c   u n i t s _ t y p e \ C o l u m n s \ t y p e s _ i d & g t ; - & l t ; T a b l e s \ p u b l i c   t y p e s \ C o l u m n s \ t y p e s _ i d & g t ; \ C r o s s F i l t e r < / K e y > < / a : K e y > < a : V a l u e   i : t y p e = " D i a g r a m D i s p l a y L i n k C r o s s F i l t e r V i e w S t a t e " > < P o i n t s   x m l n s : b = " h t t p : / / s c h e m a s . d a t a c o n t r a c t . o r g / 2 0 0 4 / 0 7 / S y s t e m . W i n d o w s " > < b : P o i n t > < b : _ x > 8 9 1 . 7 4 9 5 3 7 3 7 9 6 5 6 4 3 < / b : _ x > < b : _ y > 6 1 3 < / b : _ y > < / b : P o i n t > < b : P o i n t > < b : _ x > 8 3 7 . 5 3 8 1 0 5 5 < / b : _ x > < b : _ y > 6 1 3 < / b : _ y > < / b : P o i n t > < b : P o i n t > < b : _ x > 8 3 3 . 5 3 8 1 0 5 5 < / b : _ x > < b : _ y > 6 1 1 . 5 < / b : _ y > < / b : P o i n t > < b : P o i n t > < b : _ x > 7 7 9 . 3 2 6 6 7 3 9 7 3 6 6 0 7 2 < / b : _ x > < b : _ y > 6 1 1 . 5 < / b : _ y > < / b : P o i n t > < / P o i n t s > < / a : V a l u e > < / a : K e y V a l u e O f D i a g r a m O b j e c t K e y a n y T y p e z b w N T n L X > < a : K e y V a l u e O f D i a g r a m O b j e c t K e y a n y T y p e z b w N T n L X > < a : K e y > < K e y > R e l a t i o n s h i p s \ & l t ; T a b l e s \ p u b l i c   u n i t s _ w e a p o n s \ C o l u m n s \ w e a p o n _ i d & g t ; - & l t ; T a b l e s \ p u b l i c   w e a p o n s \ C o l u m n s \ w e a p o n _ i d & g t ; < / K e y > < / a : K e y > < a : V a l u e   i : t y p e = " D i a g r a m D i s p l a y L i n k V i e w S t a t e " > < A u t o m a t i o n P r o p e r t y H e l p e r T e x t > P o i n t   d ' a r r � t   1   :   ( 1 5 8 9 , 6 5 3 3 4 7 9 4 7 3 2 , 3 6 3 ) .   P o i n t   d ' a r r � t   2   :   ( 1 4 6 9 , 5 5 7 1 5 9 , 4 2 7 )   < / A u t o m a t i o n P r o p e r t y H e l p e r T e x t > < L a y e d O u t > t r u e < / L a y e d O u t > < P o i n t s   x m l n s : b = " h t t p : / / s c h e m a s . d a t a c o n t r a c t . o r g / 2 0 0 4 / 0 7 / S y s t e m . W i n d o w s " > < b : P o i n t > < b : _ x > 1 5 8 9 . 6 5 3 3 4 7 9 4 7 3 2 1 9 < / b : _ x > < b : _ y > 3 6 2 . 9 9 9 9 9 9 9 9 9 9 9 9 9 4 < / b : _ y > < / b : P o i n t > < b : P o i n t > < b : _ x > 1 5 3 9 . 6 0 5 2 5 3 5 < / b : _ x > < b : _ y > 3 6 3 < / b : _ y > < / b : P o i n t > < b : P o i n t > < b : _ x > 1 5 3 7 . 6 0 5 2 5 3 5 < / b : _ x > < b : _ y > 3 6 5 < / b : _ y > < / b : P o i n t > < b : P o i n t > < b : _ x > 1 5 3 7 . 6 0 5 2 5 3 5 < / b : _ x > < b : _ y > 3 9 6 < / b : _ y > < / b : P o i n t > < b : P o i n t > < b : _ x > 1 5 3 5 . 6 0 5 2 5 3 5 < / b : _ x > < b : _ y > 3 9 8 < / b : _ y > < / b : P o i n t > < b : P o i n t > < b : _ x > 1 4 7 1 . 5 5 7 1 5 9 < / b : _ x > < b : _ y > 3 9 8 < / b : _ y > < / b : P o i n t > < b : P o i n t > < b : _ x > 1 4 6 9 . 5 5 7 1 5 9 < / b : _ x > < b : _ y > 4 0 0 < / b : _ y > < / b : P o i n t > < b : P o i n t > < b : _ x > 1 4 6 9 . 5 5 7 1 5 9 < / b : _ x > < b : _ y > 4 2 6 . 9 9 9 9 9 9 9 9 9 9 9 9 9 4 < / b : _ y > < / b : P o i n t > < / P o i n t s > < / a : V a l u e > < / a : K e y V a l u e O f D i a g r a m O b j e c t K e y a n y T y p e z b w N T n L X > < a : K e y V a l u e O f D i a g r a m O b j e c t K e y a n y T y p e z b w N T n L X > < a : K e y > < K e y > R e l a t i o n s h i p s \ & l t ; T a b l e s \ p u b l i c   u n i t s _ w e a p o n s \ C o l u m n s \ w e a p o n _ i d & g t ; - & l t ; T a b l e s \ p u b l i c   w e a p o n s \ C o l u m n s \ w e a p o n _ i d & g t ; \ F K < / K e y > < / a : K e y > < a : V a l u e   i : t y p e = " D i a g r a m D i s p l a y L i n k E n d p o i n t V i e w S t a t e " > < H e i g h t > 1 6 < / H e i g h t > < L a b e l L o c a t i o n   x m l n s : b = " h t t p : / / s c h e m a s . d a t a c o n t r a c t . o r g / 2 0 0 4 / 0 7 / S y s t e m . W i n d o w s " > < b : _ x > 1 5 8 9 . 6 5 3 3 4 7 9 4 7 3 2 1 9 < / b : _ x > < b : _ y > 3 5 4 . 9 9 9 9 9 9 9 9 9 9 9 9 9 4 < / b : _ y > < / L a b e l L o c a t i o n > < L o c a t i o n   x m l n s : b = " h t t p : / / s c h e m a s . d a t a c o n t r a c t . o r g / 2 0 0 4 / 0 7 / S y s t e m . W i n d o w s " > < b : _ x > 1 6 0 5 . 6 5 3 3 4 7 9 4 7 3 2 1 9 < / b : _ x > < b : _ y > 3 6 3 < / b : _ y > < / L o c a t i o n > < S h a p e R o t a t e A n g l e > 1 8 0 . 0 0 0 0 0 0 0 0 0 0 0 0 2 < / S h a p e R o t a t e A n g l e > < W i d t h > 1 6 < / W i d t h > < / a : V a l u e > < / a : K e y V a l u e O f D i a g r a m O b j e c t K e y a n y T y p e z b w N T n L X > < a : K e y V a l u e O f D i a g r a m O b j e c t K e y a n y T y p e z b w N T n L X > < a : K e y > < K e y > R e l a t i o n s h i p s \ & l t ; T a b l e s \ p u b l i c   u n i t s _ w e a p o n s \ C o l u m n s \ w e a p o n _ i d & g t ; - & l t ; T a b l e s \ p u b l i c   w e a p o n s \ C o l u m n s \ w e a p o n _ i d & g t ; \ P K < / K e y > < / a : K e y > < a : V a l u e   i : t y p e = " D i a g r a m D i s p l a y L i n k E n d p o i n t V i e w S t a t e " > < H e i g h t > 1 6 < / H e i g h t > < L a b e l L o c a t i o n   x m l n s : b = " h t t p : / / s c h e m a s . d a t a c o n t r a c t . o r g / 2 0 0 4 / 0 7 / S y s t e m . W i n d o w s " > < b : _ x > 1 4 6 1 . 5 5 7 1 5 9 < / b : _ x > < b : _ y > 4 2 6 . 9 9 9 9 9 9 9 9 9 9 9 9 9 4 < / b : _ y > < / L a b e l L o c a t i o n > < L o c a t i o n   x m l n s : b = " h t t p : / / s c h e m a s . d a t a c o n t r a c t . o r g / 2 0 0 4 / 0 7 / S y s t e m . W i n d o w s " > < b : _ x > 1 4 6 9 . 5 5 7 1 5 9 < / b : _ x > < b : _ y > 4 4 2 . 9 9 9 9 9 9 9 9 9 9 9 9 9 4 < / b : _ y > < / L o c a t i o n > < S h a p e R o t a t e A n g l e > 2 7 0 < / S h a p e R o t a t e A n g l e > < W i d t h > 1 6 < / W i d t h > < / a : V a l u e > < / a : K e y V a l u e O f D i a g r a m O b j e c t K e y a n y T y p e z b w N T n L X > < a : K e y V a l u e O f D i a g r a m O b j e c t K e y a n y T y p e z b w N T n L X > < a : K e y > < K e y > R e l a t i o n s h i p s \ & l t ; T a b l e s \ p u b l i c   u n i t s _ w e a p o n s \ C o l u m n s \ w e a p o n _ i d & g t ; - & l t ; T a b l e s \ p u b l i c   w e a p o n s \ C o l u m n s \ w e a p o n _ i d & g t ; \ C r o s s F i l t e r < / K e y > < / a : K e y > < a : V a l u e   i : t y p e = " D i a g r a m D i s p l a y L i n k C r o s s F i l t e r V i e w S t a t e " > < P o i n t s   x m l n s : b = " h t t p : / / s c h e m a s . d a t a c o n t r a c t . o r g / 2 0 0 4 / 0 7 / S y s t e m . W i n d o w s " > < b : P o i n t > < b : _ x > 1 5 8 9 . 6 5 3 3 4 7 9 4 7 3 2 1 9 < / b : _ x > < b : _ y > 3 6 2 . 9 9 9 9 9 9 9 9 9 9 9 9 9 4 < / b : _ y > < / b : P o i n t > < b : P o i n t > < b : _ x > 1 5 3 9 . 6 0 5 2 5 3 5 < / b : _ x > < b : _ y > 3 6 3 < / b : _ y > < / b : P o i n t > < b : P o i n t > < b : _ x > 1 5 3 7 . 6 0 5 2 5 3 5 < / b : _ x > < b : _ y > 3 6 5 < / b : _ y > < / b : P o i n t > < b : P o i n t > < b : _ x > 1 5 3 7 . 6 0 5 2 5 3 5 < / b : _ x > < b : _ y > 3 9 6 < / b : _ y > < / b : P o i n t > < b : P o i n t > < b : _ x > 1 5 3 5 . 6 0 5 2 5 3 5 < / b : _ x > < b : _ y > 3 9 8 < / b : _ y > < / b : P o i n t > < b : P o i n t > < b : _ x > 1 4 7 1 . 5 5 7 1 5 9 < / b : _ x > < b : _ y > 3 9 8 < / b : _ y > < / b : P o i n t > < b : P o i n t > < b : _ x > 1 4 6 9 . 5 5 7 1 5 9 < / b : _ x > < b : _ y > 4 0 0 < / b : _ y > < / b : P o i n t > < b : P o i n t > < b : _ x > 1 4 6 9 . 5 5 7 1 5 9 < / b : _ x > < b : _ y > 4 2 6 . 9 9 9 9 9 9 9 9 9 9 9 9 9 4 < / b : _ y > < / b : P o i n t > < / P o i n t s > < / a : V a l u e > < / a : K e y V a l u e O f D i a g r a m O b j e c t K e y a n y T y p e z b w N T n L X > < a : K e y V a l u e O f D i a g r a m O b j e c t K e y a n y T y p e z b w N T n L X > < a : K e y > < K e y > R e l a t i o n s h i p s \ & l t ; T a b l e s \ p u b l i c   u n i t s _ w e a p o n s \ C o l u m n s \ u n i t _ i d & g t ; - & l t ; T a b l e s \ p u b l i c   u n i t s \ C o l u m n s \ u n i t _ i d & g t ; < / K e y > < / a : K e y > < a : V a l u e   i : t y p e = " D i a g r a m D i s p l a y L i n k V i e w S t a t e " > < A u t o m a t i o n P r o p e r t y H e l p e r T e x t > P o i n t   d ' a r r � t   1   :   ( 1 5 8 9 , 6 5 3 3 4 7 9 4 7 3 2 , 3 4 3 ) .   P o i n t   d ' a r r � t   2   :   ( 1 3 7 1 , 2 3 0 4 8 4 5 4 1 3 3 , 3 7 7 , 5 )   < / A u t o m a t i o n P r o p e r t y H e l p e r T e x t > < L a y e d O u t > t r u e < / L a y e d O u t > < P o i n t s   x m l n s : b = " h t t p : / / s c h e m a s . d a t a c o n t r a c t . o r g / 2 0 0 4 / 0 7 / S y s t e m . W i n d o w s " > < b : P o i n t > < b : _ x > 1 5 8 9 . 6 5 3 3 4 7 9 4 7 3 2 1 9 < / b : _ x > < b : _ y > 3 4 3 < / b : _ y > < / b : P o i n t > < b : P o i n t > < b : _ x > 1 4 8 9 . 7 4 0 0 1 1 2 5 < / b : _ x > < b : _ y > 3 4 3 < / b : _ y > < / b : P o i n t > < b : P o i n t > < b : _ x > 1 4 8 7 . 7 4 0 0 1 1 2 5 < / b : _ x > < b : _ y > 3 4 5 < / b : _ y > < / b : P o i n t > < b : P o i n t > < b : _ x > 1 4 8 7 . 7 4 0 0 1 1 2 5 < / b : _ x > < b : _ y > 3 7 5 . 5 < / b : _ y > < / b : P o i n t > < b : P o i n t > < b : _ x > 1 4 8 5 . 7 4 0 0 1 1 2 5 < / b : _ x > < b : _ y > 3 7 7 . 5 < / b : _ y > < / b : P o i n t > < b : P o i n t > < b : _ x > 1 3 7 1 . 2 3 0 4 8 4 5 4 1 3 2 6 9 < / b : _ x > < b : _ y > 3 7 7 . 5 < / b : _ y > < / b : P o i n t > < / P o i n t s > < / a : V a l u e > < / a : K e y V a l u e O f D i a g r a m O b j e c t K e y a n y T y p e z b w N T n L X > < a : K e y V a l u e O f D i a g r a m O b j e c t K e y a n y T y p e z b w N T n L X > < a : K e y > < K e y > R e l a t i o n s h i p s \ & l t ; T a b l e s \ p u b l i c   u n i t s _ w e a p o n s \ C o l u m n s \ u n i t _ i d & g t ; - & l t ; T a b l e s \ p u b l i c   u n i t s \ C o l u m n s \ u n i t _ i d & g t ; \ F K < / K e y > < / a : K e y > < a : V a l u e   i : t y p e = " D i a g r a m D i s p l a y L i n k E n d p o i n t V i e w S t a t e " > < H e i g h t > 1 6 < / H e i g h t > < L a b e l L o c a t i o n   x m l n s : b = " h t t p : / / s c h e m a s . d a t a c o n t r a c t . o r g / 2 0 0 4 / 0 7 / S y s t e m . W i n d o w s " > < b : _ x > 1 5 8 9 . 6 5 3 3 4 7 9 4 7 3 2 1 9 < / b : _ x > < b : _ y > 3 3 5 < / b : _ y > < / L a b e l L o c a t i o n > < L o c a t i o n   x m l n s : b = " h t t p : / / s c h e m a s . d a t a c o n t r a c t . o r g / 2 0 0 4 / 0 7 / S y s t e m . W i n d o w s " > < b : _ x > 1 6 0 5 . 6 5 3 3 4 7 9 4 7 3 2 1 9 < / b : _ x > < b : _ y > 3 4 3 < / b : _ y > < / L o c a t i o n > < S h a p e R o t a t e A n g l e > 1 8 0 < / S h a p e R o t a t e A n g l e > < W i d t h > 1 6 < / W i d t h > < / a : V a l u e > < / a : K e y V a l u e O f D i a g r a m O b j e c t K e y a n y T y p e z b w N T n L X > < a : K e y V a l u e O f D i a g r a m O b j e c t K e y a n y T y p e z b w N T n L X > < a : K e y > < K e y > R e l a t i o n s h i p s \ & l t ; T a b l e s \ p u b l i c   u n i t s _ w e a p o n s \ C o l u m n s \ u n i t _ i d & g t ; - & l t ; T a b l e s \ p u b l i c   u n i t s \ C o l u m n s \ u n i t _ i d & g t ; \ P K < / K e y > < / a : K e y > < a : V a l u e   i : t y p e = " D i a g r a m D i s p l a y L i n k E n d p o i n t V i e w S t a t e " > < H e i g h t > 1 6 < / H e i g h t > < L a b e l L o c a t i o n   x m l n s : b = " h t t p : / / s c h e m a s . d a t a c o n t r a c t . o r g / 2 0 0 4 / 0 7 / S y s t e m . W i n d o w s " > < b : _ x > 1 3 5 5 . 2 3 0 4 8 4 5 4 1 3 2 6 9 < / b : _ x > < b : _ y > 3 6 9 . 5 < / b : _ y > < / L a b e l L o c a t i o n > < L o c a t i o n   x m l n s : b = " h t t p : / / s c h e m a s . d a t a c o n t r a c t . o r g / 2 0 0 4 / 0 7 / S y s t e m . W i n d o w s " > < b : _ x > 1 3 5 5 . 2 3 0 4 8 4 5 4 1 3 2 6 9 < / b : _ x > < b : _ y > 3 7 7 . 5 < / b : _ y > < / L o c a t i o n > < S h a p e R o t a t e A n g l e > 3 6 0 < / S h a p e R o t a t e A n g l e > < W i d t h > 1 6 < / W i d t h > < / a : V a l u e > < / a : K e y V a l u e O f D i a g r a m O b j e c t K e y a n y T y p e z b w N T n L X > < a : K e y V a l u e O f D i a g r a m O b j e c t K e y a n y T y p e z b w N T n L X > < a : K e y > < K e y > R e l a t i o n s h i p s \ & l t ; T a b l e s \ p u b l i c   u n i t s _ w e a p o n s \ C o l u m n s \ u n i t _ i d & g t ; - & l t ; T a b l e s \ p u b l i c   u n i t s \ C o l u m n s \ u n i t _ i d & g t ; \ C r o s s F i l t e r < / K e y > < / a : K e y > < a : V a l u e   i : t y p e = " D i a g r a m D i s p l a y L i n k C r o s s F i l t e r V i e w S t a t e " > < P o i n t s   x m l n s : b = " h t t p : / / s c h e m a s . d a t a c o n t r a c t . o r g / 2 0 0 4 / 0 7 / S y s t e m . W i n d o w s " > < b : P o i n t > < b : _ x > 1 5 8 9 . 6 5 3 3 4 7 9 4 7 3 2 1 9 < / b : _ x > < b : _ y > 3 4 3 < / b : _ y > < / b : P o i n t > < b : P o i n t > < b : _ x > 1 4 8 9 . 7 4 0 0 1 1 2 5 < / b : _ x > < b : _ y > 3 4 3 < / b : _ y > < / b : P o i n t > < b : P o i n t > < b : _ x > 1 4 8 7 . 7 4 0 0 1 1 2 5 < / b : _ x > < b : _ y > 3 4 5 < / b : _ y > < / b : P o i n t > < b : P o i n t > < b : _ x > 1 4 8 7 . 7 4 0 0 1 1 2 5 < / b : _ x > < b : _ y > 3 7 5 . 5 < / b : _ y > < / b : P o i n t > < b : P o i n t > < b : _ x > 1 4 8 5 . 7 4 0 0 1 1 2 5 < / b : _ x > < b : _ y > 3 7 7 . 5 < / b : _ y > < / b : P o i n t > < b : P o i n t > < b : _ x > 1 3 7 1 . 2 3 0 4 8 4 5 4 1 3 2 6 9 < / b : _ x > < b : _ y > 3 7 7 . 5 < / b : _ y > < / b : P o i n t > < / P o i n t s > < / a : V a l u e > < / a : K e y V a l u e O f D i a g r a m O b j e c t K e y a n y T y p e z b w N T n L X > < a : K e y V a l u e O f D i a g r a m O b j e c t K e y a n y T y p e z b w N T n L X > < a : K e y > < K e y > R e l a t i o n s h i p s \ & l t ; T a b l e s \ p u b l i c   w e a p o n s _ r u l e s \ C o l u m n s \ w e a p o n _ i d & g t ; - & l t ; T a b l e s \ p u b l i c   w e a p o n s \ C o l u m n s \ w e a p o n _ i d & g t ; < / K e y > < / a : K e y > < a : V a l u e   i : t y p e = " D i a g r a m D i s p l a y L i n k V i e w S t a t e " > < A u t o m a t i o n P r o p e r t y H e l p e r T e x t > P o i n t   d ' a r r � t   1   :   ( 1 5 9 3 , 4 6 0 9 6 9 0 8 2 6 5 , 5 8 3 , 5 ) .   P o i n t   d ' a r r � t   2   :   ( 1 5 8 5 , 5 5 7 1 5 8 5 1 4 9 9 , 5 8 2 , 5 )   < / A u t o m a t i o n P r o p e r t y H e l p e r T e x t > < L a y e d O u t > t r u e < / L a y e d O u t > < P o i n t s   x m l n s : b = " h t t p : / / s c h e m a s . d a t a c o n t r a c t . o r g / 2 0 0 4 / 0 7 / S y s t e m . W i n d o w s " > < b : P o i n t > < b : _ x > 1 5 9 3 . 4 6 0 9 6 9 0 8 2 6 5 2 8 < / b : _ x > < b : _ y > 5 8 3 . 5 < / b : _ y > < / b : P o i n t > < b : P o i n t > < b : _ x > 1 5 9 1 . 5 0 9 0 6 3 9 9 9 9 9 9 9 < / b : _ x > < b : _ y > 5 8 3 . 5 < / b : _ y > < / b : P o i n t > < b : P o i n t > < b : _ x > 1 5 8 7 . 5 0 9 0 6 3 9 9 9 9 9 9 9 < / b : _ x > < b : _ y > 5 8 2 . 5 < / b : _ y > < / b : P o i n t > < b : P o i n t > < b : _ x > 1 5 8 5 . 5 5 7 1 5 8 5 1 4 9 8 7 3 < / b : _ x > < b : _ y > 5 8 2 . 5 < / b : _ y > < / b : P o i n t > < / P o i n t s > < / a : V a l u e > < / a : K e y V a l u e O f D i a g r a m O b j e c t K e y a n y T y p e z b w N T n L X > < a : K e y V a l u e O f D i a g r a m O b j e c t K e y a n y T y p e z b w N T n L X > < a : K e y > < K e y > R e l a t i o n s h i p s \ & l t ; T a b l e s \ p u b l i c   w e a p o n s _ r u l e s \ C o l u m n s \ w e a p o n _ i d & g t ; - & l t ; T a b l e s \ p u b l i c   w e a p o n s \ C o l u m n s \ w e a p o n _ i d & g t ; \ F K < / K e y > < / a : K e y > < a : V a l u e   i : t y p e = " D i a g r a m D i s p l a y L i n k E n d p o i n t V i e w S t a t e " > < H e i g h t > 1 6 < / H e i g h t > < L a b e l L o c a t i o n   x m l n s : b = " h t t p : / / s c h e m a s . d a t a c o n t r a c t . o r g / 2 0 0 4 / 0 7 / S y s t e m . W i n d o w s " > < b : _ x > 1 5 9 3 . 4 6 0 9 6 9 0 8 2 6 5 2 8 < / b : _ x > < b : _ y > 5 7 5 . 5 < / b : _ y > < / L a b e l L o c a t i o n > < L o c a t i o n   x m l n s : b = " h t t p : / / s c h e m a s . d a t a c o n t r a c t . o r g / 2 0 0 4 / 0 7 / S y s t e m . W i n d o w s " > < b : _ x > 1 6 0 9 . 4 6 0 9 6 9 0 8 2 6 5 2 8 < / b : _ x > < b : _ y > 5 8 3 . 5 < / b : _ y > < / L o c a t i o n > < S h a p e R o t a t e A n g l e > 1 8 0 < / S h a p e R o t a t e A n g l e > < W i d t h > 1 6 < / W i d t h > < / a : V a l u e > < / a : K e y V a l u e O f D i a g r a m O b j e c t K e y a n y T y p e z b w N T n L X > < a : K e y V a l u e O f D i a g r a m O b j e c t K e y a n y T y p e z b w N T n L X > < a : K e y > < K e y > R e l a t i o n s h i p s \ & l t ; T a b l e s \ p u b l i c   w e a p o n s _ r u l e s \ C o l u m n s \ w e a p o n _ i d & g t ; - & l t ; T a b l e s \ p u b l i c   w e a p o n s \ C o l u m n s \ w e a p o n _ i d & g t ; \ P K < / K e y > < / a : K e y > < a : V a l u e   i : t y p e = " D i a g r a m D i s p l a y L i n k E n d p o i n t V i e w S t a t e " > < H e i g h t > 1 6 < / H e i g h t > < L a b e l L o c a t i o n   x m l n s : b = " h t t p : / / s c h e m a s . d a t a c o n t r a c t . o r g / 2 0 0 4 / 0 7 / S y s t e m . W i n d o w s " > < b : _ x > 1 5 6 9 . 5 5 7 1 5 8 5 1 4 9 8 7 3 < / b : _ x > < b : _ y > 5 7 4 . 5 < / b : _ y > < / L a b e l L o c a t i o n > < L o c a t i o n   x m l n s : b = " h t t p : / / s c h e m a s . d a t a c o n t r a c t . o r g / 2 0 0 4 / 0 7 / S y s t e m . W i n d o w s " > < b : _ x > 1 5 6 9 . 5 5 7 1 5 8 5 1 4 9 8 7 3 < / b : _ x > < b : _ y > 5 8 2 . 5 < / b : _ y > < / L o c a t i o n > < S h a p e R o t a t e A n g l e > 3 6 0 < / S h a p e R o t a t e A n g l e > < W i d t h > 1 6 < / W i d t h > < / a : V a l u e > < / a : K e y V a l u e O f D i a g r a m O b j e c t K e y a n y T y p e z b w N T n L X > < a : K e y V a l u e O f D i a g r a m O b j e c t K e y a n y T y p e z b w N T n L X > < a : K e y > < K e y > R e l a t i o n s h i p s \ & l t ; T a b l e s \ p u b l i c   w e a p o n s _ r u l e s \ C o l u m n s \ w e a p o n _ i d & g t ; - & l t ; T a b l e s \ p u b l i c   w e a p o n s \ C o l u m n s \ w e a p o n _ i d & g t ; \ C r o s s F i l t e r < / K e y > < / a : K e y > < a : V a l u e   i : t y p e = " D i a g r a m D i s p l a y L i n k C r o s s F i l t e r V i e w S t a t e " > < P o i n t s   x m l n s : b = " h t t p : / / s c h e m a s . d a t a c o n t r a c t . o r g / 2 0 0 4 / 0 7 / S y s t e m . W i n d o w s " > < b : P o i n t > < b : _ x > 1 5 9 3 . 4 6 0 9 6 9 0 8 2 6 5 2 8 < / b : _ x > < b : _ y > 5 8 3 . 5 < / b : _ y > < / b : P o i n t > < b : P o i n t > < b : _ x > 1 5 9 1 . 5 0 9 0 6 3 9 9 9 9 9 9 9 < / b : _ x > < b : _ y > 5 8 3 . 5 < / b : _ y > < / b : P o i n t > < b : P o i n t > < b : _ x > 1 5 8 7 . 5 0 9 0 6 3 9 9 9 9 9 9 9 < / b : _ x > < b : _ y > 5 8 2 . 5 < / b : _ y > < / b : P o i n t > < b : P o i n t > < b : _ x > 1 5 8 5 . 5 5 7 1 5 8 5 1 4 9 8 7 3 < / b : _ x > < b : _ y > 5 8 2 . 5 < / b : _ y > < / b : P o i n t > < / P o i n t s > < / a : V a l u e > < / a : K e y V a l u e O f D i a g r a m O b j e c t K e y a n y T y p e z b w N T n L X > < / V i e w S t a t e s > < / D i a g r a m M a n a g e r . S e r i a l i z a b l e D i a g r a m > < D i a g r a m M a n a g e r . S e r i a l i z a b l e D i a g r a m > < A d a p t e r   i : t y p e = " M e a s u r e D i a g r a m S a n d b o x A d a p t e r " > < T a b l e N a m e > C o r e _ r u l e s 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 C o r e _ r u l e s 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 C o l u m n s \ p h a s e _ i d < / K e y > < / D i a g r a m O b j e c t K e y > < D i a g r a m O b j e c t K e y > < K e y > C o l u m n s \ p h a s e _ r u l e < / K e y > < / D i a g r a m O b j e c t K e y > < D i a g r a m O b j e c t K e y > < K e y > C o l u m n s \ p h a s e _ d e s c 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 C o l u m n s \ p h a s e _ i d < / K e y > < / a : K e y > < a : V a l u e   i : t y p e = " M e a s u r e G r i d N o d e V i e w S t a t e " > < L a y e d O u t > t r u e < / L a y e d O u t > < / a : V a l u e > < / a : K e y V a l u e O f D i a g r a m O b j e c t K e y a n y T y p e z b w N T n L X > < a : K e y V a l u e O f D i a g r a m O b j e c t K e y a n y T y p e z b w N T n L X > < a : K e y > < K e y > C o l u m n s \ p h a s e _ r u l e < / K e y > < / a : K e y > < a : V a l u e   i : t y p e = " M e a s u r e G r i d N o d e V i e w S t a t e " > < C o l u m n > 1 < / C o l u m n > < L a y e d O u t > t r u e < / L a y e d O u t > < / a : V a l u e > < / a : K e y V a l u e O f D i a g r a m O b j e c t K e y a n y T y p e z b w N T n L X > < a : K e y V a l u e O f D i a g r a m O b j e c t K e y a n y T y p e z b w N T n L X > < a : K e y > < K e y > C o l u m n s \ p h a s e _ d e s c < / K e y > < / a : K e y > < a : V a l u e   i : t y p e = " M e a s u r e G r i d N o d e V i e w S t a t e " > < C o l u m n > 2 < / C o l u m n > < L a y e d O u t > t r u e < / L a y e d O u t > < / a : V a l u e > < / a : K e y V a l u e O f D i a g r a m O b j e c t K e y a n y T y p e z b w N T n L X > < / V i e w S t a t e s > < / D i a g r a m M a n a g e r . S e r i a l i z a b l e D i a g r a m > < D i a g r a m M a n a g e r . S e r i a l i z a b l e D i a g r a m > < A d a p t e r   i : t y p e = " M e a s u r e D i a g r a m S a n d b o x A d a p t e r " > < T a b l e N a m e > U n i t s 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 U n i t s 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 C o l u m n s \ u n i t _ i d < / K e y > < / D i a g r a m O b j e c t K e y > < D i a g r a m O b j e c t K e y > < K e y > C o l u m n s \ u n i t _ n a m e < / K e y > < / D i a g r a m O b j e c t K e y > < D i a g r a m O b j e c t K e y > < K e y > C o l u m n s \ a t t r i b u t < / K e y > < / D i a g r a m O b j e c t K e y > < D i a g r a m O b j e c t K e y > < K e y > C o l u m n s \ g r o u p _ f a c t i o n _ i d < / K e y > < / D i a g r a m O b j e c t K e y > < D i a g r a m O b j e c t K e y > < K e y > C o l u m n s \ f a c t i o n _ i d < / K e y > < / D i a g r a m O b j e c t K e y > < D i a g r a m O b j e c t K e y > < K e y > C o l u m n s \ u n i t _ t y p e < / K e y > < / D i a g r a m O b j e c t K e y > < D i a g r a m O b j e c t K e y > < K e y > C o l u m n s \ n b _ f i g < / K e y > < / D i a g r a m O b j e c t K e y > < D i a g r a m O b j e c t K e y > < K e y > C o l u m n s \ m o v e m e n t < / K e y > < / D i a g r a m O b j e c t K e y > < D i a g r a m O b j e c t K e y > < K e y > C o l u m n s \ c r u i s i n g _ s p e e d < / K e y > < / D i a g r a m O b j e c t K e y > < D i a g r a m O b j e c t K e y > < K e y > C o l u m n s \ h o v e r < / K e y > < / D i a g r a m O b j e c t K e y > < D i a g r a m O b j e c t K e y > < K e y > C o l u m n s \ b s < / K e y > < / D i a g r a m O b j e c t K e y > < D i a g r a m O b j e c t K e y > < K e y > C o l u m n s \ w s < / K e y > < / D i a g r a m O b j e c t K e y > < D i a g r a m O b j e c t K e y > < K e y > C o l u m n s \ s < / K e y > < / D i a g r a m O b j e c t K e y > < D i a g r a m O b j e c t K e y > < K e y > C o l u m n s \ t < / K e y > < / D i a g r a m O b j e c t K e y > < D i a g r a m O b j e c t K e y > < K e y > C o l u m n s \ f r o n t < / K e y > < / D i a g r a m O b j e c t K e y > < D i a g r a m O b j e c t K e y > < K e y > C o l u m n s \ s i d e < / K e y > < / D i a g r a m O b j e c t K e y > < D i a g r a m O b j e c t K e y > < K e y > C o l u m n s \ r e a r < / K e y > < / D i a g r a m O b j e c t K e y > < D i a g r a m O b j e c t K e y > < K e y > C o l u m n s \ h p < / K e y > < / D i a g r a m O b j e c t K e y > < D i a g r a m O b j e c t K e y > < K e y > C o l u m n s \ a < / K e y > < / D i a g r a m O b j e c t K e y > < D i a g r a m O b j e c t K e y > < K e y > C o l u m n s \ i < / K e y > < / D i a g r a m O b j e c t K e y > < D i a g r a m O b j e c t K e y > < K e y > C o l u m n s \ l d < / K e y > < / D i a g r a m O b j e c t K e y > < D i a g r a m O b j e c t K e y > < K e y > C o l u m n s \ o c < / K e y > < / D i a g r a m O b j e c t K e y > < D i a g r a m O b j e c t K e y > < K e y > C o l u m n s \ s v < / K e y > < / D i a g r a m O b j e c t K e y > < D i a g r a m O b j e c t K e y > < K e y > C o l u m n s \ i n v u l _ s v < / K e y > < / D i a g r a m O b j e c t K e y > < D i a g r a m O b j e c t K e y > < K e y > C o l u m n s \ w e a p o n s < / K e y > < / D i a g r a m O b j e c t K e y > < D i a g r a m O b j e c t K e y > < K e y > C o l u m n s \ a p t i t u d e s < / K e y > < / D i a g r a m O b j e c t K e y > < D i a g r a m O b j e c t K e y > < K e y > C o l u m n s \ d o m a i n s < / K e y > < / D i a g r a m O b j e c t K e y > < D i a g r a m O b j e c t K e y > < K e y > C o l u m n s \ s p e c i a l _ r u l e s < / K e y > < / D i a g r a m O b j e c t K e y > < D i a g r a m O b j e c t K e y > < K e y > C o l u m n s \ u _ p t s < / K e y > < / D i a g r a m O b j e c t K e y > < D i a g r a m O b j e c t K e y > < K e y > C o l u m n s \ u _ p t s _ u p d a t e d 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 C o l u m n s \ u n i t _ i d < / K e y > < / a : K e y > < a : V a l u e   i : t y p e = " M e a s u r e G r i d N o d e V i e w S t a t e " > < L a y e d O u t > t r u e < / L a y e d O u t > < / a : V a l u e > < / a : K e y V a l u e O f D i a g r a m O b j e c t K e y a n y T y p e z b w N T n L X > < a : K e y V a l u e O f D i a g r a m O b j e c t K e y a n y T y p e z b w N T n L X > < a : K e y > < K e y > C o l u m n s \ u n i t _ n a m e < / K e y > < / a : K e y > < a : V a l u e   i : t y p e = " M e a s u r e G r i d N o d e V i e w S t a t e " > < C o l u m n > 1 < / C o l u m n > < L a y e d O u t > t r u e < / L a y e d O u t > < / a : V a l u e > < / a : K e y V a l u e O f D i a g r a m O b j e c t K e y a n y T y p e z b w N T n L X > < a : K e y V a l u e O f D i a g r a m O b j e c t K e y a n y T y p e z b w N T n L X > < a : K e y > < K e y > C o l u m n s \ a t t r i b u t < / K e y > < / a : K e y > < a : V a l u e   i : t y p e = " M e a s u r e G r i d N o d e V i e w S t a t e " > < C o l u m n > 2 < / C o l u m n > < L a y e d O u t > t r u e < / L a y e d O u t > < / a : V a l u e > < / a : K e y V a l u e O f D i a g r a m O b j e c t K e y a n y T y p e z b w N T n L X > < a : K e y V a l u e O f D i a g r a m O b j e c t K e y a n y T y p e z b w N T n L X > < a : K e y > < K e y > C o l u m n s \ g r o u p _ f a c t i o n _ i d < / K e y > < / a : K e y > < a : V a l u e   i : t y p e = " M e a s u r e G r i d N o d e V i e w S t a t e " > < C o l u m n > 3 < / C o l u m n > < L a y e d O u t > t r u e < / L a y e d O u t > < / a : V a l u e > < / a : K e y V a l u e O f D i a g r a m O b j e c t K e y a n y T y p e z b w N T n L X > < a : K e y V a l u e O f D i a g r a m O b j e c t K e y a n y T y p e z b w N T n L X > < a : K e y > < K e y > C o l u m n s \ f a c t i o n _ i d < / K e y > < / a : K e y > < a : V a l u e   i : t y p e = " M e a s u r e G r i d N o d e V i e w S t a t e " > < C o l u m n > 4 < / C o l u m n > < L a y e d O u t > t r u e < / L a y e d O u t > < / a : V a l u e > < / a : K e y V a l u e O f D i a g r a m O b j e c t K e y a n y T y p e z b w N T n L X > < a : K e y V a l u e O f D i a g r a m O b j e c t K e y a n y T y p e z b w N T n L X > < a : K e y > < K e y > C o l u m n s \ u n i t _ t y p e < / K e y > < / a : K e y > < a : V a l u e   i : t y p e = " M e a s u r e G r i d N o d e V i e w S t a t e " > < C o l u m n > 5 < / C o l u m n > < L a y e d O u t > t r u e < / L a y e d O u t > < / a : V a l u e > < / a : K e y V a l u e O f D i a g r a m O b j e c t K e y a n y T y p e z b w N T n L X > < a : K e y V a l u e O f D i a g r a m O b j e c t K e y a n y T y p e z b w N T n L X > < a : K e y > < K e y > C o l u m n s \ n b _ f i g < / K e y > < / a : K e y > < a : V a l u e   i : t y p e = " M e a s u r e G r i d N o d e V i e w S t a t e " > < C o l u m n > 6 < / C o l u m n > < L a y e d O u t > t r u e < / L a y e d O u t > < / a : V a l u e > < / a : K e y V a l u e O f D i a g r a m O b j e c t K e y a n y T y p e z b w N T n L X > < a : K e y V a l u e O f D i a g r a m O b j e c t K e y a n y T y p e z b w N T n L X > < a : K e y > < K e y > C o l u m n s \ m o v e m e n t < / K e y > < / a : K e y > < a : V a l u e   i : t y p e = " M e a s u r e G r i d N o d e V i e w S t a t e " > < C o l u m n > 7 < / C o l u m n > < L a y e d O u t > t r u e < / L a y e d O u t > < / a : V a l u e > < / a : K e y V a l u e O f D i a g r a m O b j e c t K e y a n y T y p e z b w N T n L X > < a : K e y V a l u e O f D i a g r a m O b j e c t K e y a n y T y p e z b w N T n L X > < a : K e y > < K e y > C o l u m n s \ c r u i s i n g _ s p e e d < / K e y > < / a : K e y > < a : V a l u e   i : t y p e = " M e a s u r e G r i d N o d e V i e w S t a t e " > < C o l u m n > 8 < / C o l u m n > < L a y e d O u t > t r u e < / L a y e d O u t > < / a : V a l u e > < / a : K e y V a l u e O f D i a g r a m O b j e c t K e y a n y T y p e z b w N T n L X > < a : K e y V a l u e O f D i a g r a m O b j e c t K e y a n y T y p e z b w N T n L X > < a : K e y > < K e y > C o l u m n s \ h o v e r < / K e y > < / a : K e y > < a : V a l u e   i : t y p e = " M e a s u r e G r i d N o d e V i e w S t a t e " > < C o l u m n > 9 < / C o l u m n > < L a y e d O u t > t r u e < / L a y e d O u t > < / a : V a l u e > < / a : K e y V a l u e O f D i a g r a m O b j e c t K e y a n y T y p e z b w N T n L X > < a : K e y V a l u e O f D i a g r a m O b j e c t K e y a n y T y p e z b w N T n L X > < a : K e y > < K e y > C o l u m n s \ b s < / K e y > < / a : K e y > < a : V a l u e   i : t y p e = " M e a s u r e G r i d N o d e V i e w S t a t e " > < C o l u m n > 1 0 < / C o l u m n > < L a y e d O u t > t r u e < / L a y e d O u t > < / a : V a l u e > < / a : K e y V a l u e O f D i a g r a m O b j e c t K e y a n y T y p e z b w N T n L X > < a : K e y V a l u e O f D i a g r a m O b j e c t K e y a n y T y p e z b w N T n L X > < a : K e y > < K e y > C o l u m n s \ w s < / K e y > < / a : K e y > < a : V a l u e   i : t y p e = " M e a s u r e G r i d N o d e V i e w S t a t e " > < C o l u m n > 1 1 < / C o l u m n > < L a y e d O u t > t r u e < / L a y e d O u t > < / a : V a l u e > < / a : K e y V a l u e O f D i a g r a m O b j e c t K e y a n y T y p e z b w N T n L X > < a : K e y V a l u e O f D i a g r a m O b j e c t K e y a n y T y p e z b w N T n L X > < a : K e y > < K e y > C o l u m n s \ s < / K e y > < / a : K e y > < a : V a l u e   i : t y p e = " M e a s u r e G r i d N o d e V i e w S t a t e " > < C o l u m n > 1 2 < / C o l u m n > < L a y e d O u t > t r u e < / L a y e d O u t > < / a : V a l u e > < / a : K e y V a l u e O f D i a g r a m O b j e c t K e y a n y T y p e z b w N T n L X > < a : K e y V a l u e O f D i a g r a m O b j e c t K e y a n y T y p e z b w N T n L X > < a : K e y > < K e y > C o l u m n s \ t < / K e y > < / a : K e y > < a : V a l u e   i : t y p e = " M e a s u r e G r i d N o d e V i e w S t a t e " > < C o l u m n > 1 3 < / C o l u m n > < L a y e d O u t > t r u e < / L a y e d O u t > < / a : V a l u e > < / a : K e y V a l u e O f D i a g r a m O b j e c t K e y a n y T y p e z b w N T n L X > < a : K e y V a l u e O f D i a g r a m O b j e c t K e y a n y T y p e z b w N T n L X > < a : K e y > < K e y > C o l u m n s \ f r o n t < / K e y > < / a : K e y > < a : V a l u e   i : t y p e = " M e a s u r e G r i d N o d e V i e w S t a t e " > < C o l u m n > 1 4 < / C o l u m n > < L a y e d O u t > t r u e < / L a y e d O u t > < / a : V a l u e > < / a : K e y V a l u e O f D i a g r a m O b j e c t K e y a n y T y p e z b w N T n L X > < a : K e y V a l u e O f D i a g r a m O b j e c t K e y a n y T y p e z b w N T n L X > < a : K e y > < K e y > C o l u m n s \ s i d e < / K e y > < / a : K e y > < a : V a l u e   i : t y p e = " M e a s u r e G r i d N o d e V i e w S t a t e " > < C o l u m n > 1 5 < / C o l u m n > < L a y e d O u t > t r u e < / L a y e d O u t > < / a : V a l u e > < / a : K e y V a l u e O f D i a g r a m O b j e c t K e y a n y T y p e z b w N T n L X > < a : K e y V a l u e O f D i a g r a m O b j e c t K e y a n y T y p e z b w N T n L X > < a : K e y > < K e y > C o l u m n s \ r e a r < / K e y > < / a : K e y > < a : V a l u e   i : t y p e = " M e a s u r e G r i d N o d e V i e w S t a t e " > < C o l u m n > 1 6 < / C o l u m n > < L a y e d O u t > t r u e < / L a y e d O u t > < / a : V a l u e > < / a : K e y V a l u e O f D i a g r a m O b j e c t K e y a n y T y p e z b w N T n L X > < a : K e y V a l u e O f D i a g r a m O b j e c t K e y a n y T y p e z b w N T n L X > < a : K e y > < K e y > C o l u m n s \ h p < / K e y > < / a : K e y > < a : V a l u e   i : t y p e = " M e a s u r e G r i d N o d e V i e w S t a t e " > < C o l u m n > 1 7 < / C o l u m n > < L a y e d O u t > t r u e < / L a y e d O u t > < / a : V a l u e > < / a : K e y V a l u e O f D i a g r a m O b j e c t K e y a n y T y p e z b w N T n L X > < a : K e y V a l u e O f D i a g r a m O b j e c t K e y a n y T y p e z b w N T n L X > < a : K e y > < K e y > C o l u m n s \ a < / K e y > < / a : K e y > < a : V a l u e   i : t y p e = " M e a s u r e G r i d N o d e V i e w S t a t e " > < C o l u m n > 1 8 < / C o l u m n > < L a y e d O u t > t r u e < / L a y e d O u t > < / a : V a l u e > < / a : K e y V a l u e O f D i a g r a m O b j e c t K e y a n y T y p e z b w N T n L X > < a : K e y V a l u e O f D i a g r a m O b j e c t K e y a n y T y p e z b w N T n L X > < a : K e y > < K e y > C o l u m n s \ i < / K e y > < / a : K e y > < a : V a l u e   i : t y p e = " M e a s u r e G r i d N o d e V i e w S t a t e " > < C o l u m n > 1 9 < / C o l u m n > < L a y e d O u t > t r u e < / L a y e d O u t > < / a : V a l u e > < / a : K e y V a l u e O f D i a g r a m O b j e c t K e y a n y T y p e z b w N T n L X > < a : K e y V a l u e O f D i a g r a m O b j e c t K e y a n y T y p e z b w N T n L X > < a : K e y > < K e y > C o l u m n s \ l d < / K e y > < / a : K e y > < a : V a l u e   i : t y p e = " M e a s u r e G r i d N o d e V i e w S t a t e " > < C o l u m n > 2 0 < / C o l u m n > < L a y e d O u t > t r u e < / L a y e d O u t > < / a : V a l u e > < / a : K e y V a l u e O f D i a g r a m O b j e c t K e y a n y T y p e z b w N T n L X > < a : K e y V a l u e O f D i a g r a m O b j e c t K e y a n y T y p e z b w N T n L X > < a : K e y > < K e y > C o l u m n s \ o c < / K e y > < / a : K e y > < a : V a l u e   i : t y p e = " M e a s u r e G r i d N o d e V i e w S t a t e " > < C o l u m n > 2 1 < / C o l u m n > < L a y e d O u t > t r u e < / L a y e d O u t > < / a : V a l u e > < / a : K e y V a l u e O f D i a g r a m O b j e c t K e y a n y T y p e z b w N T n L X > < a : K e y V a l u e O f D i a g r a m O b j e c t K e y a n y T y p e z b w N T n L X > < a : K e y > < K e y > C o l u m n s \ s v < / K e y > < / a : K e y > < a : V a l u e   i : t y p e = " M e a s u r e G r i d N o d e V i e w S t a t e " > < C o l u m n > 2 2 < / C o l u m n > < L a y e d O u t > t r u e < / L a y e d O u t > < / a : V a l u e > < / a : K e y V a l u e O f D i a g r a m O b j e c t K e y a n y T y p e z b w N T n L X > < a : K e y V a l u e O f D i a g r a m O b j e c t K e y a n y T y p e z b w N T n L X > < a : K e y > < K e y > C o l u m n s \ i n v u l _ s v < / K e y > < / a : K e y > < a : V a l u e   i : t y p e = " M e a s u r e G r i d N o d e V i e w S t a t e " > < C o l u m n > 2 3 < / C o l u m n > < L a y e d O u t > t r u e < / L a y e d O u t > < / a : V a l u e > < / a : K e y V a l u e O f D i a g r a m O b j e c t K e y a n y T y p e z b w N T n L X > < a : K e y V a l u e O f D i a g r a m O b j e c t K e y a n y T y p e z b w N T n L X > < a : K e y > < K e y > C o l u m n s \ w e a p o n s < / K e y > < / a : K e y > < a : V a l u e   i : t y p e = " M e a s u r e G r i d N o d e V i e w S t a t e " > < C o l u m n > 2 4 < / C o l u m n > < L a y e d O u t > t r u e < / L a y e d O u t > < / a : V a l u e > < / a : K e y V a l u e O f D i a g r a m O b j e c t K e y a n y T y p e z b w N T n L X > < a : K e y V a l u e O f D i a g r a m O b j e c t K e y a n y T y p e z b w N T n L X > < a : K e y > < K e y > C o l u m n s \ a p t i t u d e s < / K e y > < / a : K e y > < a : V a l u e   i : t y p e = " M e a s u r e G r i d N o d e V i e w S t a t e " > < C o l u m n > 2 5 < / C o l u m n > < L a y e d O u t > t r u e < / L a y e d O u t > < / a : V a l u e > < / a : K e y V a l u e O f D i a g r a m O b j e c t K e y a n y T y p e z b w N T n L X > < a : K e y V a l u e O f D i a g r a m O b j e c t K e y a n y T y p e z b w N T n L X > < a : K e y > < K e y > C o l u m n s \ d o m a i n s < / K e y > < / a : K e y > < a : V a l u e   i : t y p e = " M e a s u r e G r i d N o d e V i e w S t a t e " > < C o l u m n > 2 6 < / C o l u m n > < L a y e d O u t > t r u e < / L a y e d O u t > < / a : V a l u e > < / a : K e y V a l u e O f D i a g r a m O b j e c t K e y a n y T y p e z b w N T n L X > < a : K e y V a l u e O f D i a g r a m O b j e c t K e y a n y T y p e z b w N T n L X > < a : K e y > < K e y > C o l u m n s \ s p e c i a l _ r u l e s < / K e y > < / a : K e y > < a : V a l u e   i : t y p e = " M e a s u r e G r i d N o d e V i e w S t a t e " > < C o l u m n > 2 7 < / C o l u m n > < L a y e d O u t > t r u e < / L a y e d O u t > < / a : V a l u e > < / a : K e y V a l u e O f D i a g r a m O b j e c t K e y a n y T y p e z b w N T n L X > < a : K e y V a l u e O f D i a g r a m O b j e c t K e y a n y T y p e z b w N T n L X > < a : K e y > < K e y > C o l u m n s \ u _ p t s < / K e y > < / a : K e y > < a : V a l u e   i : t y p e = " M e a s u r e G r i d N o d e V i e w S t a t e " > < C o l u m n > 2 8 < / C o l u m n > < L a y e d O u t > t r u e < / L a y e d O u t > < / a : V a l u e > < / a : K e y V a l u e O f D i a g r a m O b j e c t K e y a n y T y p e z b w N T n L X > < a : K e y V a l u e O f D i a g r a m O b j e c t K e y a n y T y p e z b w N T n L X > < a : K e y > < K e y > C o l u m n s \ u _ p t s _ u p d a t e d < / K e y > < / a : K e y > < a : V a l u e   i : t y p e = " M e a s u r e G r i d N o d e V i e w S t a t e " > < C o l u m n > 2 9 < / C o l u m n > < L a y e d O u t > t r u e < / L a y e d O u t > < / a : V a l u e > < / a : K e y V a l u e O f D i a g r a m O b j e c t K e y a n y T y p e z b w N T n L X > < / V i e w S t a t e s > < / D i a g r a m M a n a g e r . S e r i a l i z a b l e D i a g r a m > < / A r r a y O f D i a g r a m M a n a g e r . S e r i a l i z a b l e D i a g r a m > ] ] > < / C u s t o m C o n t e n t > < / G e m i n i > 
</file>

<file path=customXml/item22.xml>��< ? x m l   v e r s i o n = " 1 . 0 "   e n c o d i n g = " U T F - 1 6 " ? > < G e m i n i   x m l n s = " h t t p : / / g e m i n i / p i v o t c u s t o m i z a t i o n / T a b l e X M L _ p u b l i c   u n i t s _ a p t i t u d e s _ l i n k _ c b 9 8 c 5 f c - b c c 1 - 4 a d a - b d 3 4 - a a f 9 2 b 9 0 f 6 7 d " > < 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 a p t i t u d e _ i d < / s t r i n g > < / k e y > < v a l u e > < i n t > 1 0 5 < / i n t > < / v a l u e > < / i t e m > < / C o l u m n W i d t h s > < C o l u m n D i s p l a y I n d e x > < i t e m > < k e y > < s t r i n g > u n i t _ i d < / s t r i n g > < / k e y > < v a l u e > < i n t > 0 < / i n t > < / v a l u e > < / i t e m > < i t e m > < k e y > < s t r i n g > a p t i t u d e _ i d < / 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p u b l i c   u n i t s _ p s y _ 8 2 9 4 c 7 5 3 - 6 f c 2 - 4 6 2 c - b 4 c 3 - 5 7 6 5 3 6 5 b 2 1 a d " > < 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 d o m a i n s _ i d < / s t r i n g > < / k e y > < v a l u e > < i n t > 1 1 1 < / i n t > < / v a l u e > < / i t e m > < / C o l u m n W i d t h s > < C o l u m n D i s p l a y I n d e x > < i t e m > < k e y > < s t r i n g > u n i t _ i d < / s t r i n g > < / k e y > < v a l u e > < i n t > 0 < / i n t > < / v a l u e > < / i t e m > < i t e m > < k e y > < s t r i n g > d o m a i n s _ i d < / 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 C o r e _ r u l e s 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 C o r e _ r u l e s 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 C o l u m n s \ p h a s e _ i d < / K e y > < / a : K e y > < a : V a l u e   i : t y p e = " T a b l e W i d g e t B a s e V i e w S t a t e " / > < / a : K e y V a l u e O f D i a g r a m O b j e c t K e y a n y T y p e z b w N T n L X > < a : K e y V a l u e O f D i a g r a m O b j e c t K e y a n y T y p e z b w N T n L X > < a : K e y > < K e y > C o l u m n s \ p h a s e _ r u l e < / K e y > < / a : K e y > < a : V a l u e   i : t y p e = " T a b l e W i d g e t B a s e V i e w S t a t e " / > < / a : K e y V a l u e O f D i a g r a m O b j e c t K e y a n y T y p e z b w N T n L X > < a : K e y V a l u e O f D i a g r a m O b j e c t K e y a n y T y p e z b w N T n L X > < a : K e y > < K e y > C o l u m n s \ p h a s e _ d e s c 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 f a c t i o n s 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 f a c t i o n s 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 C o l u m n s \ f a c t i o n _ n a m e < / K e y > < / a : K e y > < a : V a l u e   i : t y p e = " T a b l e W i d g e t B a s e V i e w S t a t e " / > < / a : K e y V a l u e O f D i a g r a m O b j e c t K e y a n y T y p e z b w N T n L X > < a : K e y V a l u e O f D i a g r a m O b j e c t K e y a n y T y p e z b w N T n L X > < a : K e y > < K e y > C o l u m n s \ f a c t i o n _ k e y w o r d s < / 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 g r o u p _ f a c t i o n s 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 g r o u p _ f a c t i o n s 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 C o l u m n s \ g r o u p _ f a c t i o n _ n a m e 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 p s y c h i c _ p o w e r s 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 p s y c h i c _ p o w e r s 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 C o l u m n s \ p o w e r s _ i d < / K e y > < / a : K e y > < a : V a l u e   i : t y p e = " T a b l e W i d g e t B a s e V i e w S t a t e " / > < / a : K e y V a l u e O f D i a g r a m O b j e c t K e y a n y T y p e z b w N T n L X > < a : K e y V a l u e O f D i a g r a m O b j e c t K e y a n y T y p e z b w N T n L X > < a : K e y > < K e y > C o l u m n s \ d o m a i n s _ i d < / K e y > < / a : K e y > < a : V a l u e   i : t y p e = " T a b l e W i d g e t B a s e V i e w S t a t e " / > < / a : K e y V a l u e O f D i a g r a m O b j e c t K e y a n y T y p e z b w N T n L X > < a : K e y V a l u e O f D i a g r a m O b j e c t K e y a n y T y p e z b w N T n L X > < a : K e y > < K e y > C o l u m n s \ p o w e r s _ n a m e < / K e y > < / a : K e y > < a : V a l u e   i : t y p e = " T a b l e W i d g e t B a s e V i e w S t a t e " / > < / a : K e y V a l u e O f D i a g r a m O b j e c t K e y a n y T y p e z b w N T n L X > < a : K e y V a l u e O f D i a g r a m O b j e c t K e y a n y T y p e z b w N T n L X > < a : K e y > < K e y > C o l u m n s \ p o w e r s _ t y p e < / K e y > < / a : K e y > < a : V a l u e   i : t y p e = " T a b l e W i d g e t B a s e V i e w S t a t e " / > < / a : K e y V a l u e O f D i a g r a m O b j e c t K e y a n y T y p e z b w N T n L X > < a : K e y V a l u e O f D i a g r a m O b j e c t K e y a n y T y p e z b w N T n L X > < a : K e y > < K e y > C o l u m n s \ p o w e r s _ c o s t < / K e y > < / a : K e y > < a : V a l u e   i : t y p e = " T a b l e W i d g e t B a s e V i e w S t a t e " / > < / a : K e y V a l u e O f D i a g r a m O b j e c t K e y a n y T y p e z b w N T n L X > < a : K e y V a l u e O f D i a g r a m O b j e c t K e y a n y T y p e z b w N T n L X > < a : K e y > < K e y > C o l u m n s \ p o w e r s _ d e s c 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 u n i t s _ p s y 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 u n i t s _ p s y 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 C o l u m n s \ d o m a i n s _ i d 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 w e a p o n s 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 w e a p o n s 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 C o l u m n s \ w e a p o n _ n a m e < / K e y > < / a : K e y > < a : V a l u e   i : t y p e = " T a b l e W i d g e t B a s e V i e w S t a t e " / > < / a : K e y V a l u e O f D i a g r a m O b j e c t K e y a n y T y p e z b w N T n L X > < a : K e y V a l u e O f D i a g r a m O b j e c t K e y a n y T y p e z b w N T n L X > < a : K e y > < K e y > C o l u m n s \ w e a p o n _ t y p e < / K e y > < / a : K e y > < a : V a l u e   i : t y p e = " T a b l e W i d g e t B a s e V i e w S t a t e " / > < / a : K e y V a l u e O f D i a g r a m O b j e c t K e y a n y T y p e z b w N T n L X > < a : K e y V a l u e O f D i a g r a m O b j e c t K e y a n y T y p e z b w N T n L X > < a : K e y > < K e y > C o l u m n s \ r a n g e 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 C o l u m n s \ s < / K e y > < / a : K e y > < a : V a l u e   i : t y p e = " T a b l e W i d g e t B a s e V i e w S t a t e " / > < / a : K e y V a l u e O f D i a g r a m O b j e c t K e y a n y T y p e z b w N T n L X > < a : K e y V a l u e O f D i a g r a m O b j e c t K e y a n y T y p e z b w N T n L X > < a : K e y > < K e y > C o l u m n s \ a p < / 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 C o l u m n s \ w _ p t s 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 u n i t s _ w e a p o n s 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 u n i t s _ w e a p o n s 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 C o l u m n s \ t y p e s _ i d 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 C o l u m n s \ t y p e s _ i d < / K e y > < / a : K e y > < a : V a l u e   i : t y p e = " T a b l e W i d g e t B a s e V i e w S t a t e " / > < / a : K e y V a l u e O f D i a g r a m O b j e c t K e y a n y T y p e z b w N T n L X > < a : K e y V a l u e O f D i a g r a m O b j e c t K e y a n y T y p e z b w N T n L X > < a : K e y > < K e y > C o l u m n s \ t y p e s _ n a m e < / K e y > < / a : K e y > < a : V a l u e   i : t y p e = " T a b l e W i d g e t B a s e V i e w S t a t e " / > < / a : K e y V a l u e O f D i a g r a m O b j e c t K e y a n y T y p e z b w N T n L X > < a : K e y V a l u e O f D i a g r a m O b j e c t K e y a n y T y p e z b w N T n L X > < a : K e y > < K e y > C o l u m n s \ t y p e s _ d e s c 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 w e a p o n s _ r u l e s 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 w e a p o n s _ r u l e s 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 C o l u m n s \ w e a p o n _ i d < / 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 u n i t s _ a p t i t u d e s _ l i n k 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 u n i t s _ a p t i t u d e s _ l i n k 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 f a c t i o n _ a p t i t u d e s 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 f a c t i o n _ a p t i t u d e s 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 C o l u m n s \ f a c t i o n _ a p t i t u d e _ n a m e < / K e y > < / a : K e y > < a : V a l u e   i : t y p e = " T a b l e W i d g e t B a s e V i e w S t a t e " / > < / a : K e y V a l u e O f D i a g r a m O b j e c t K e y a n y T y p e z b w N T n L X > < a : K e y V a l u e O f D i a g r a m O b j e c t K e y a n y T y p e z b w N T n L X > < a : K e y > < K e y > C o l u m n s \ f a c t i o n _ a p t i t u d e _ d e s c 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 s p e c i a l _ r u l e s 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 s p e c i a l _ r u l e s 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 C o l u m n s \ r u l e _ i d < / K e y > < / a : K e y > < a : V a l u e   i : t y p e = " T a b l e W i d g e t B a s e V i e w S t a t e " / > < / a : K e y V a l u e O f D i a g r a m O b j e c t K e y a n y T y p e z b w N T n L X > < a : K e y V a l u e O f D i a g r a m O b j e c t K e y a n y T y p e z b w N T n L X > < a : K e y > < K e y > C o l u m n s \ r u l e _ n a m e < / K e y > < / a : K e y > < a : V a l u e   i : t y p e = " T a b l e W i d g e t B a s e V i e w S t a t e " / > < / a : K e y V a l u e O f D i a g r a m O b j e c t K e y a n y T y p e z b w N T n L X > < a : K e y V a l u e O f D i a g r a m O b j e c t K e y a n y T y p e z b w N T n L X > < a : K e y > < K e y > C o l u m n s \ r u l e _ d e s c 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 u n i t s _ a p t i t u d e s 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 u n i t s _ a p t i t u d e s 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 C o l u m n s \ a p t i t u d e _ i d < / K e y > < / a : K e y > < a : V a l u e   i : t y p e = " T a b l e W i d g e t B a s e V i e w S t a t e " / > < / a : K e y V a l u e O f D i a g r a m O b j e c t K e y a n y T y p e z b w N T n L X > < a : K e y V a l u e O f D i a g r a m O b j e c t K e y a n y T y p e z b w N T n L X > < a : K e y > < K e y > C o l u m n s \ a p t i t u d e _ n a m e < / K e y > < / a : K e y > < a : V a l u e   i : t y p e = " T a b l e W i d g e t B a s e V i e w S t a t e " / > < / a : K e y V a l u e O f D i a g r a m O b j e c t K e y a n y T y p e z b w N T n L X > < a : K e y V a l u e O f D i a g r a m O b j e c t K e y a n y T y p e z b w N T n L X > < a : K e y > < K e y > C o l u m n s \ a p t i t u d e _ d e s c 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 p u b l i c   c o r e _ r u l e s 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 p u b l i c   c o r e _ r u l e s 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 C o l u m n s \ p h a s e _ i d < / K e y > < / a : K e y > < a : V a l u e   i : t y p e = " T a b l e W i d g e t B a s e V i e w S t a t e " / > < / a : K e y V a l u e O f D i a g r a m O b j e c t K e y a n y T y p e z b w N T n L X > < a : K e y V a l u e O f D i a g r a m O b j e c t K e y a n y T y p e z b w N T n L X > < a : K e y > < K e y > C o l u m n s \ p h a s e _ r u l e < / K e y > < / a : K e y > < a : V a l u e   i : t y p e = " T a b l e W i d g e t B a s e V i e w S t a t e " / > < / a : K e y V a l u e O f D i a g r a m O b j e c t K e y a n y T y p e z b w N T n L X > < a : K e y V a l u e O f D i a g r a m O b j e c t K e y a n y T y p e z b w N T n L X > < a : K e y > < K e y > C o l u m n s \ p h a s e _ d e s c 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 U n i t s 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 U n i t s 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 C o l u m n s \ u n i t _ n a m e < / K e y > < / a : K e y > < a : V a l u e   i : t y p e = " T a b l e W i d g e t B a s e V i e w S t a t e " / > < / a : K e y V a l u e O f D i a g r a m O b j e c t K e y a n y T y p e z b w N T n L X > < a : K e y V a l u e O f D i a g r a m O b j e c t K e y a n y T y p e z b w N T n L X > < a : K e y > < K e y > C o l u m n s \ a t t r i b u t < / K e y > < / a : K e y > < a : V a l u e   i : t y p e = " T a b l e W i d g e t B a s e V i e w S t a t e " / > < / a : K e y V a l u e O f D i a g r a m O b j e c t K e y a n y T y p e z b w N T n L X > < a : K e y V a l u e O f D i a g r a m O b j e c t K e y a n y T y p e z b w N T n L X > < a : K e y > < K e y > C o l u m n s \ g r o u p _ f a c t i o n _ i d < / K e y > < / a : K e y > < a : V a l u e   i : t y p e = " T a b l e W i d g e t B a s e V i e w S t a t e " / > < / a : K e y V a l u e O f D i a g r a m O b j e c t K e y a n y T y p e z b w N T n L X > < a : K e y V a l u e O f D i a g r a m O b j e c t K e y a n y T y p e z b w N T n L X > < a : K e y > < K e y > C o l u m n s \ f a c t i o n _ i d < / K e y > < / a : K e y > < a : V a l u e   i : t y p e = " T a b l e W i d g e t B a s e V i e w S t a t e " / > < / a : K e y V a l u e O f D i a g r a m O b j e c t K e y a n y T y p e z b w N T n L X > < a : K e y V a l u e O f D i a g r a m O b j e c t K e y a n y T y p e z b w N T n L X > < a : K e y > < K e y > C o l u m n s \ u n i t _ t y p e < / K e y > < / a : K e y > < a : V a l u e   i : t y p e = " T a b l e W i d g e t B a s e V i e w S t a t e " / > < / a : K e y V a l u e O f D i a g r a m O b j e c t K e y a n y T y p e z b w N T n L X > < a : K e y V a l u e O f D i a g r a m O b j e c t K e y a n y T y p e z b w N T n L X > < a : K e y > < K e y > C o l u m n s \ n b _ f i g < / K e y > < / a : K e y > < a : V a l u e   i : t y p e = " T a b l e W i d g e t B a s e V i e w S t a t e " / > < / a : K e y V a l u e O f D i a g r a m O b j e c t K e y a n y T y p e z b w N T n L X > < a : K e y V a l u e O f D i a g r a m O b j e c t K e y a n y T y p e z b w N T n L X > < a : K e y > < K e y > C o l u m n s \ m o v e m e n t < / K e y > < / a : K e y > < a : V a l u e   i : t y p e = " T a b l e W i d g e t B a s e V i e w S t a t e " / > < / a : K e y V a l u e O f D i a g r a m O b j e c t K e y a n y T y p e z b w N T n L X > < a : K e y V a l u e O f D i a g r a m O b j e c t K e y a n y T y p e z b w N T n L X > < a : K e y > < K e y > C o l u m n s \ c r u i s i n g _ s p e e d < / K e y > < / a : K e y > < a : V a l u e   i : t y p e = " T a b l e W i d g e t B a s e V i e w S t a t e " / > < / a : K e y V a l u e O f D i a g r a m O b j e c t K e y a n y T y p e z b w N T n L X > < a : K e y V a l u e O f D i a g r a m O b j e c t K e y a n y T y p e z b w N T n L X > < a : K e y > < K e y > C o l u m n s \ h o v e r < / K e y > < / a : K e y > < a : V a l u e   i : t y p e = " T a b l e W i d g e t B a s e V i e w S t a t e " / > < / a : K e y V a l u e O f D i a g r a m O b j e c t K e y a n y T y p e z b w N T n L X > < a : K e y V a l u e O f D i a g r a m O b j e c t K e y a n y T y p e z b w N T n L X > < a : K e y > < K e y > C o l u m n s \ b s < / K e y > < / a : K e y > < a : V a l u e   i : t y p e = " T a b l e W i d g e t B a s e V i e w S t a t e " / > < / a : K e y V a l u e O f D i a g r a m O b j e c t K e y a n y T y p e z b w N T n L X > < a : K e y V a l u e O f D i a g r a m O b j e c t K e y a n y T y p e z b w N T n L X > < a : K e y > < K e y > C o l u m n s \ w s < / K e y > < / a : K e y > < a : V a l u e   i : t y p e = " T a b l e W i d g e t B a s e V i e w S t a t e " / > < / a : K e y V a l u e O f D i a g r a m O b j e c t K e y a n y T y p e z b w N T n L X > < a : K e y V a l u e O f D i a g r a m O b j e c t K e y a n y T y p e z b w N T n L X > < a : K e y > < K e y > C o l u m n s \ s < / K e y > < / a : K e y > < a : V a l u e   i : t y p e = " T a b l e W i d g e t B a s e V i e w S t a t e " / > < / a : K e y V a l u e O f D i a g r a m O b j e c t K e y a n y T y p e z b w N T n L X > < a : K e y V a l u e O f D i a g r a m O b j e c t K e y a n y T y p e z b w N T n L X > < a : K e y > < K e y > C o l u m n s \ t < / K e y > < / a : K e y > < a : V a l u e   i : t y p e = " T a b l e W i d g e t B a s e V i e w S t a t e " / > < / a : K e y V a l u e O f D i a g r a m O b j e c t K e y a n y T y p e z b w N T n L X > < a : K e y V a l u e O f D i a g r a m O b j e c t K e y a n y T y p e z b w N T n L X > < a : K e y > < K e y > C o l u m n s \ f r o n t < / K e y > < / a : K e y > < a : V a l u e   i : t y p e = " T a b l e W i d g e t B a s e V i e w S t a t e " / > < / a : K e y V a l u e O f D i a g r a m O b j e c t K e y a n y T y p e z b w N T n L X > < a : K e y V a l u e O f D i a g r a m O b j e c t K e y a n y T y p e z b w N T n L X > < a : K e y > < K e y > C o l u m n s \ s i d e < / K e y > < / a : K e y > < a : V a l u e   i : t y p e = " T a b l e W i d g e t B a s e V i e w S t a t e " / > < / a : K e y V a l u e O f D i a g r a m O b j e c t K e y a n y T y p e z b w N T n L X > < a : K e y V a l u e O f D i a g r a m O b j e c t K e y a n y T y p e z b w N T n L X > < a : K e y > < K e y > C o l u m n s \ r e a r < / 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 C o l u m n s \ i < / K e y > < / a : K e y > < a : V a l u e   i : t y p e = " T a b l e W i d g e t B a s e V i e w S t a t e " / > < / a : K e y V a l u e O f D i a g r a m O b j e c t K e y a n y T y p e z b w N T n L X > < a : K e y V a l u e O f D i a g r a m O b j e c t K e y a n y T y p e z b w N T n L X > < a : K e y > < K e y > C o l u m n s \ l d < / K e y > < / a : K e y > < a : V a l u e   i : t y p e = " T a b l e W i d g e t B a s e V i e w S t a t e " / > < / a : K e y V a l u e O f D i a g r a m O b j e c t K e y a n y T y p e z b w N T n L X > < a : K e y V a l u e O f D i a g r a m O b j e c t K e y a n y T y p e z b w N T n L X > < a : K e y > < K e y > C o l u m n s \ o c < / K e y > < / a : K e y > < a : V a l u e   i : t y p e = " T a b l e W i d g e t B a s e V i e w S t a t e " / > < / a : K e y V a l u e O f D i a g r a m O b j e c t K e y a n y T y p e z b w N T n L X > < a : K e y V a l u e O f D i a g r a m O b j e c t K e y a n y T y p e z b w N T n L X > < a : K e y > < K e y > C o l u m n s \ s v < / K e y > < / a : K e y > < a : V a l u e   i : t y p e = " T a b l e W i d g e t B a s e V i e w S t a t e " / > < / a : K e y V a l u e O f D i a g r a m O b j e c t K e y a n y T y p e z b w N T n L X > < a : K e y V a l u e O f D i a g r a m O b j e c t K e y a n y T y p e z b w N T n L X > < a : K e y > < K e y > C o l u m n s \ i n v u l _ s v < / K e y > < / a : K e y > < a : V a l u e   i : t y p e = " T a b l e W i d g e t B a s e V i e w S t a t e " / > < / a : K e y V a l u e O f D i a g r a m O b j e c t K e y a n y T y p e z b w N T n L X > < a : K e y V a l u e O f D i a g r a m O b j e c t K e y a n y T y p e z b w N T n L X > < a : K e y > < K e y > C o l u m n s \ w e a p o n s < / K e y > < / a : K e y > < a : V a l u e   i : t y p e = " T a b l e W i d g e t B a s e V i e w S t a t e " / > < / a : K e y V a l u e O f D i a g r a m O b j e c t K e y a n y T y p e z b w N T n L X > < a : K e y V a l u e O f D i a g r a m O b j e c t K e y a n y T y p e z b w N T n L X > < a : K e y > < K e y > C o l u m n s \ a p t i t u d e s < / K e y > < / a : K e y > < a : V a l u e   i : t y p e = " T a b l e W i d g e t B a s e V i e w S t a t e " / > < / a : K e y V a l u e O f D i a g r a m O b j e c t K e y a n y T y p e z b w N T n L X > < a : K e y V a l u e O f D i a g r a m O b j e c t K e y a n y T y p e z b w N T n L X > < a : K e y > < K e y > C o l u m n s \ d o m a i n s < / K e y > < / a : K e y > < a : V a l u e   i : t y p e = " T a b l e W i d g e t B a s e V i e w S t a t e " / > < / a : K e y V a l u e O f D i a g r a m O b j e c t K e y a n y T y p e z b w N T n L X > < a : K e y V a l u e O f D i a g r a m O b j e c t K e y a n y T y p e z b w N T n L X > < a : K e y > < K e y > C o l u m n s \ s p e c i a l _ r u l e s < / K e y > < / a : K e y > < a : V a l u e   i : t y p e = " T a b l e W i d g e t B a s e V i e w S t a t e " / > < / a : K e y V a l u e O f D i a g r a m O b j e c t K e y a n y T y p e z b w N T n L X > < a : K e y V a l u e O f D i a g r a m O b j e c t K e y a n y T y p e z b w N T n L X > < a : K e y > < K e y > C o l u m n s \ u _ p t s < / K e y > < / a : K e y > < a : V a l u e   i : t y p e = " T a b l e W i d g e t B a s e V i e w S t a t e " / > < / a : K e y V a l u e O f D i a g r a m O b j e c t K e y a n y T y p e z b w N T n L X > < a : K e y V a l u e O f D i a g r a m O b j e c t K e y a n y T y p e z b w N T n L X > < a : K e y > < K e y > C o l u m n s \ u _ p t s _ u p d a t e d 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p u b l i c   u n i t s _ r u l e s _ 7 c 1 d f f 6 3 - 8 5 e c - 4 7 e 0 - 9 7 2 0 - 9 c b 0 b 1 4 1 0 e 3 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 r u l e _ i d < / s t r i n g > < / k e y > < v a l u e > < i n t > 7 8 < / i n t > < / v a l u e > < / i t e m > < / C o l u m n W i d t h s > < C o l u m n D i s p l a y I n d e x > < i t e m > < k e y > < s t r i n g > u n i t _ i d < / s t r i n g > < / k e y > < v a l u e > < i n t > 0 < / i n t > < / v a l u e > < / i t e m > < i t e m > < k e y > < s t r i n g > r u l e _ i d < / 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p u b l i c   u n i t s _ a p t i t u d e s _ d a e 0 1 e 1 8 - 1 7 e b - 4 4 5 e - 9 1 6 8 - 7 a 3 8 4 6 c e 8 f a e " > < C u s t o m C o n t e n t > < ! [ C D A T A [ < T a b l e W i d g e t G r i d S e r i a l i z a t i o n   x m l n s : x s d = " h t t p : / / w w w . w 3 . o r g / 2 0 0 1 / X M L S c h e m a "   x m l n s : x s i = " h t t p : / / w w w . w 3 . o r g / 2 0 0 1 / X M L S c h e m a - i n s t a n c e " > < C o l u m n S u g g e s t e d T y p e   / > < C o l u m n F o r m a t   / > < C o l u m n A c c u r a c y   / > < C o l u m n C u r r e n c y S y m b o l   / > < C o l u m n P o s i t i v e P a t t e r n   / > < C o l u m n N e g a t i v e P a t t e r n   / > < C o l u m n W i d t h s > < i t e m > < k e y > < s t r i n g > a p t i t u d e _ i d < / s t r i n g > < / k e y > < v a l u e > < i n t > 1 0 5 < / i n t > < / v a l u e > < / i t e m > < i t e m > < k e y > < s t r i n g > a p t i t u d e _ n a m e < / s t r i n g > < / k e y > < v a l u e > < i n t > 1 3 1 < / i n t > < / v a l u e > < / i t e m > < i t e m > < k e y > < s t r i n g > a p t i t u d e _ d e s c < / s t r i n g > < / k e y > < v a l u e > < i n t > 1 2 6 < / i n t > < / v a l u e > < / i t e m > < / C o l u m n W i d t h s > < C o l u m n D i s p l a y I n d e x > < i t e m > < k e y > < s t r i n g > a p t i t u d e _ i d < / s t r i n g > < / k e y > < v a l u e > < i n t > 0 < / i n t > < / v a l u e > < / i t e m > < i t e m > < k e y > < s t r i n g > a p t i t u d e _ n a m e < / s t r i n g > < / k e y > < v a l u e > < i n t > 1 < / i n t > < / v a l u e > < / i t e m > < i t e m > < k e y > < s t r i n g > a p t i t u d e _ d e s c < / 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p u b l i c   f a c t i o n _ a p t i t u d e s _ 1 7 2 b 4 8 4 a - 8 9 8 b - 4 0 b d - 9 e 2 c - 2 a a 7 4 4 4 b 7 7 7 5 " > < C u s t o m C o n t e n t > < ! [ C D A T A [ < T a b l e W i d g e t G r i d S e r i a l i z a t i o n   x m l n s : x s d = " h t t p : / / w w w . w 3 . o r g / 2 0 0 1 / X M L S c h e m a "   x m l n s : x s i = " h t t p : / / w w w . w 3 . o r g / 2 0 0 1 / X M L S c h e m a - i n s t a n c e " > < C o l u m n S u g g e s t e d T y p e   / > < C o l u m n F o r m a t   / > < C o l u m n A c c u r a c y   / > < C o l u m n C u r r e n c y S y m b o l   / > < C o l u m n P o s i t i v e P a t t e r n   / > < C o l u m n N e g a t i v e P a t t e r n   / > < C o l u m n W i d t h s > < i t e m > < k e y > < s t r i n g > a p t i t u d e _ i d < / s t r i n g > < / k e y > < v a l u e > < i n t > 1 0 5 < / i n t > < / v a l u e > < / i t e m > < i t e m > < k e y > < s t r i n g > f a c t i o n _ i d < / s t r i n g > < / k e y > < v a l u e > < i n t > 9 8 < / i n t > < / v a l u e > < / i t e m > < i t e m > < k e y > < s t r i n g > f a c t i o n _ a p t i t u d e _ n a m e < / s t r i n g > < / k e y > < v a l u e > < i n t > 1 8 3 < / i n t > < / v a l u e > < / i t e m > < i t e m > < k e y > < s t r i n g > f a c t i o n _ a p t i t u d e _ d e s c < / s t r i n g > < / k e y > < v a l u e > < i n t > 1 7 8 < / i n t > < / v a l u e > < / i t e m > < / C o l u m n W i d t h s > < C o l u m n D i s p l a y I n d e x > < i t e m > < k e y > < s t r i n g > a p t i t u d e _ i d < / s t r i n g > < / k e y > < v a l u e > < i n t > 0 < / i n t > < / v a l u e > < / i t e m > < i t e m > < k e y > < s t r i n g > f a c t i o n _ i d < / s t r i n g > < / k e y > < v a l u e > < i n t > 1 < / i n t > < / v a l u e > < / i t e m > < i t e m > < k e y > < s t r i n g > f a c t i o n _ a p t i t u d e _ n a m e < / s t r i n g > < / k e y > < v a l u e > < i n t > 2 < / i n t > < / v a l u e > < / i t e m > < i t e m > < k e y > < s t r i n g > f a c t i o n _ a p t i t u d e _ d e s c < / 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C o r e _ r u l e s _ 8 8 6 8 7 e f 9 - 6 4 5 e - 4 b 7 3 - 8 4 d 0 - e 0 7 6 d c 5 6 0 5 0 a " > < C u s t o m C o n t e n t > < ! [ C D A T A [ < T a b l e W i d g e t G r i d S e r i a l i z a t i o n   x m l n s : x s d = " h t t p : / / w w w . w 3 . o r g / 2 0 0 1 / X M L S c h e m a "   x m l n s : x s i = " h t t p : / / w w w . w 3 . o r g / 2 0 0 1 / X M L S c h e m a - i n s t a n c e " > < C o l u m n S u g g e s t e d T y p e   / > < C o l u m n F o r m a t   / > < C o l u m n A c c u r a c y   / > < C o l u m n C u r r e n c y S y m b o l   / > < C o l u m n P o s i t i v e P a t t e r n   / > < C o l u m n N e g a t i v e P a t t e r n   / > < C o l u m n W i d t h s > < i t e m > < k e y > < s t r i n g > p h a s e _ i d < / s t r i n g > < / k e y > < v a l u e > < i n t > 9 4 < / i n t > < / v a l u e > < / i t e m > < i t e m > < k e y > < s t r i n g > p h a s e _ r u l e < / s t r i n g > < / k e y > < v a l u e > < i n t > 1 0 7 < / i n t > < / v a l u e > < / i t e m > < i t e m > < k e y > < s t r i n g > p h a s e _ d e s c < / s t r i n g > < / k e y > < v a l u e > < i n t > 1 1 5 < / i n t > < / v a l u e > < / i t e m > < / C o l u m n W i d t h s > < C o l u m n D i s p l a y I n d e x > < i t e m > < k e y > < s t r i n g > p h a s e _ i d < / s t r i n g > < / k e y > < v a l u e > < i n t > 0 < / i n t > < / v a l u e > < / i t e m > < i t e m > < k e y > < s t r i n g > p h a s e _ r u l e < / s t r i n g > < / k e y > < v a l u e > < i n t > 1 < / i n t > < / v a l u e > < / i t e m > < i t e m > < k e y > < s t r i n g > p h a s e _ d e s c < / 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p u b l i c   w e a p o n s _ r u l e s _ b e 7 b 1 1 a 9 - 6 9 c a - 4 0 c 1 - a d 3 c - 6 6 6 7 2 9 7 f 0 d d 2 " > < C u s t o m C o n t e n t > < ! [ C D A T A [ < T a b l e W i d g e t G r i d S e r i a l i z a t i o n   x m l n s : x s d = " h t t p : / / w w w . w 3 . o r g / 2 0 0 1 / X M L S c h e m a "   x m l n s : x s i = " h t t p : / / w w w . w 3 . o r g / 2 0 0 1 / X M L S c h e m a - i n s t a n c e " > < C o l u m n S u g g e s t e d T y p e   / > < C o l u m n F o r m a t   / > < C o l u m n A c c u r a c y   / > < C o l u m n C u r r e n c y S y m b o l   / > < C o l u m n P o s i t i v e P a t t e r n   / > < C o l u m n N e g a t i v e P a t t e r n   / > < C o l u m n W i d t h s > < i t e m > < k e y > < s t r i n g > w e a p o n _ i d < / s t r i n g > < / k e y > < v a l u e > < i n t > 1 0 6 < / i n t > < / v a l u e > < / i t e m > < i t e m > < k e y > < s t r i n g > r u l e _ i d < / s t r i n g > < / k e y > < v a l u e > < i n t > 7 8 < / i n t > < / v a l u e > < / i t e m > < / C o l u m n W i d t h s > < C o l u m n D i s p l a y I n d e x > < i t e m > < k e y > < s t r i n g > w e a p o n _ i d < / s t r i n g > < / k e y > < v a l u e > < i n t > 0 < / i n t > < / v a l u e > < / i t e m > < i t e m > < k e y > < s t r i n g > r u l e _ i d < / 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u b l i c   t y p e s _ d 6 b f 4 4 9 2 - 1 c d 2 - 4 5 e c - b 3 7 e - a f e d 3 2 3 e 2 6 2 b " > < C u s t o m C o n t e n t > < ! [ C D A T A [ < T a b l e W i d g e t G r i d S e r i a l i z a t i o n   x m l n s : x s d = " h t t p : / / w w w . w 3 . o r g / 2 0 0 1 / X M L S c h e m a "   x m l n s : x s i = " h t t p : / / w w w . w 3 . o r g / 2 0 0 1 / X M L S c h e m a - i n s t a n c e " > < C o l u m n S u g g e s t e d T y p e   / > < C o l u m n F o r m a t   / > < C o l u m n A c c u r a c y   / > < C o l u m n C u r r e n c y S y m b o l   / > < C o l u m n P o s i t i v e P a t t e r n   / > < C o l u m n N e g a t i v e P a t t e r n   / > < C o l u m n W i d t h s > < i t e m > < k e y > < s t r i n g > t y p e s _ i d < / s t r i n g > < / k e y > < v a l u e > < i n t > 8 9 < / i n t > < / v a l u e > < / i t e m > < i t e m > < k e y > < s t r i n g > t y p e s _ n a m e < / s t r i n g > < / k e y > < v a l u e > < i n t > 1 1 5 < / i n t > < / v a l u e > < / i t e m > < i t e m > < k e y > < s t r i n g > t y p e s _ d e s c < / s t r i n g > < / k e y > < v a l u e > < i n t > 1 1 0 < / i n t > < / v a l u e > < / i t e m > < / C o l u m n W i d t h s > < C o l u m n D i s p l a y I n d e x > < i t e m > < k e y > < s t r i n g > t y p e s _ i d < / s t r i n g > < / k e y > < v a l u e > < i n t > 0 < / i n t > < / v a l u e > < / i t e m > < i t e m > < k e y > < s t r i n g > t y p e s _ n a m e < / s t r i n g > < / k e y > < v a l u e > < i n t > 1 < / i n t > < / v a l u e > < / i t e m > < i t e m > < k e y > < s t r i n g > t y p e s _ d e s c < / 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U n i t s _ c e 9 0 f e 1 6 - f 4 8 d - 4 9 3 e - b a a 4 - 2 f 1 2 6 8 d a 6 a 9 f " > < 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 u n i t _ n a m e < / s t r i n g > < / k e y > < v a l u e > < i n t > 1 0 3 < / i n t > < / v a l u e > < / i t e m > < i t e m > < k e y > < s t r i n g > a t t r i b u t < / s t r i n g > < / k e y > < v a l u e > < i n t > 7 9 < / i n t > < / v a l u e > < / i t e m > < i t e m > < k e y > < s t r i n g > g r o u p _ f a c t i o n _ i d < / s t r i n g > < / k e y > < v a l u e > < i n t > 1 4 4 < / i n t > < / v a l u e > < / i t e m > < i t e m > < k e y > < s t r i n g > f a c t i o n _ i d < / s t r i n g > < / k e y > < v a l u e > < i n t > 9 8 < / i n t > < / v a l u e > < / i t e m > < i t e m > < k e y > < s t r i n g > u n i t _ t y p e < / s t r i n g > < / k e y > < v a l u e > < i n t > 9 3 < / i n t > < / v a l u e > < / i t e m > < i t e m > < k e y > < s t r i n g > n b _ f i g < / s t r i n g > < / k e y > < v a l u e > < i n t > 7 4 < / i n t > < / v a l u e > < / i t e m > < i t e m > < k e y > < s t r i n g > m o v e m e n t < / s t r i n g > < / k e y > < v a l u e > < i n t > 1 0 5 < / i n t > < / v a l u e > < / i t e m > < i t e m > < k e y > < s t r i n g > c r u i s i n g _ s p e e d < / s t r i n g > < / k e y > < v a l u e > < i n t > 1 3 4 < / i n t > < / v a l u e > < / i t e m > < i t e m > < k e y > < s t r i n g > h o v e r < / s t r i n g > < / k e y > < v a l u e > < i n t > 7 2 < / i n t > < / v a l u e > < / i t e m > < i t e m > < k e y > < s t r i n g > b s < / s t r i n g > < / k e y > < v a l u e > < i n t > 5 1 < / i n t > < / v a l u e > < / i t e m > < i t e m > < k e y > < s t r i n g > w s < / s t r i n g > < / k e y > < v a l u e > < i n t > 5 4 < / i n t > < / v a l u e > < / i t e m > < i t e m > < k e y > < s t r i n g > s < / s t r i n g > < / k e y > < v a l u e > < i n t > 4 3 < / i n t > < / v a l u e > < / i t e m > < i t e m > < k e y > < s t r i n g > t < / s t r i n g > < / k e y > < v a l u e > < i n t > 3 9 < / i n t > < / v a l u e > < / i t e m > < i t e m > < k e y > < s t r i n g > f r o n t < / s t r i n g > < / k e y > < v a l u e > < i n t > 6 5 < / i n t > < / v a l u e > < / i t e m > < i t e m > < k e y > < s t r i n g > s i d e < / s t r i n g > < / k e y > < v a l u e > < i n t > 6 2 < / i n t > < / v a l u e > < / i t e m > < i t e m > < k e y > < s t r i n g > r e a r < / s t r i n g > < / k e y > < v a l u e > < i n t > 6 1 < / i n t > < / v a l u e > < / i t e m > < i t e m > < k e y > < s t r i n g > h p < / s t r i n g > < / k e y > < v a l u e > < i n t > 5 1 < / i n t > < / v a l u e > < / i t e m > < i t e m > < k e y > < s t r i n g > a < / s t r i n g > < / k e y > < v a l u e > < i n t > 4 3 < / i n t > < / v a l u e > < / i t e m > < i t e m > < k e y > < s t r i n g > i < / s t r i n g > < / k e y > < v a l u e > < i n t > 3 8 < / i n t > < / v a l u e > < / i t e m > < i t e m > < k e y > < s t r i n g > l d < / s t r i n g > < / k e y > < v a l u e > < i n t > 4 6 < / i n t > < / v a l u e > < / i t e m > < i t e m > < k e y > < s t r i n g > o c < / s t r i n g > < / k e y > < v a l u e > < i n t > 5 2 < / i n t > < / v a l u e > < / i t e m > < i t e m > < k e y > < s t r i n g > s v < / s t r i n g > < / k e y > < v a l u e > < i n t > 5 0 < / i n t > < / v a l u e > < / i t e m > < i t e m > < k e y > < s t r i n g > i n v u l _ s v < / s t r i n g > < / k e y > < v a l u e > < i n t > 8 7 < / i n t > < / v a l u e > < / i t e m > < i t e m > < k e y > < s t r i n g > w e a p o n s < / s t r i n g > < / k e y > < v a l u e > < i n t > 9 5 < / i n t > < / v a l u e > < / i t e m > < i t e m > < k e y > < s t r i n g > a p t i t u d e s < / s t r i n g > < / k e y > < v a l u e > < i n t > 9 4 < / i n t > < / v a l u e > < / i t e m > < i t e m > < k e y > < s t r i n g > d o m a i n s < / s t r i n g > < / k e y > < v a l u e > < i n t > 9 2 < / i n t > < / v a l u e > < / i t e m > < i t e m > < k e y > < s t r i n g > s p e c i a l _ r u l e s < / s t r i n g > < / k e y > < v a l u e > < i n t > 1 2 1 < / i n t > < / v a l u e > < / i t e m > < i t e m > < k e y > < s t r i n g > u _ p t s < / s t r i n g > < / k e y > < v a l u e > < i n t > 7 1 < / i n t > < / v a l u e > < / i t e m > < i t e m > < k e y > < s t r i n g > u _ p t s _ u p d a t e d < / s t r i n g > < / k e y > < v a l u e > < i n t > 1 3 1 < / i n t > < / v a l u e > < / i t e m > < / C o l u m n W i d t h s > < C o l u m n D i s p l a y I n d e x > < i t e m > < k e y > < s t r i n g > u n i t _ i d < / s t r i n g > < / k e y > < v a l u e > < i n t > 0 < / i n t > < / v a l u e > < / i t e m > < i t e m > < k e y > < s t r i n g > u n i t _ n a m e < / s t r i n g > < / k e y > < v a l u e > < i n t > 1 < / i n t > < / v a l u e > < / i t e m > < i t e m > < k e y > < s t r i n g > a t t r i b u t < / s t r i n g > < / k e y > < v a l u e > < i n t > 2 < / i n t > < / v a l u e > < / i t e m > < i t e m > < k e y > < s t r i n g > g r o u p _ f a c t i o n _ i d < / s t r i n g > < / k e y > < v a l u e > < i n t > 3 < / i n t > < / v a l u e > < / i t e m > < i t e m > < k e y > < s t r i n g > f a c t i o n _ i d < / s t r i n g > < / k e y > < v a l u e > < i n t > 4 < / i n t > < / v a l u e > < / i t e m > < i t e m > < k e y > < s t r i n g > u n i t _ t y p e < / s t r i n g > < / k e y > < v a l u e > < i n t > 5 < / i n t > < / v a l u e > < / i t e m > < i t e m > < k e y > < s t r i n g > n b _ f i g < / s t r i n g > < / k e y > < v a l u e > < i n t > 6 < / i n t > < / v a l u e > < / i t e m > < i t e m > < k e y > < s t r i n g > m o v e m e n t < / s t r i n g > < / k e y > < v a l u e > < i n t > 7 < / i n t > < / v a l u e > < / i t e m > < i t e m > < k e y > < s t r i n g > c r u i s i n g _ s p e e d < / s t r i n g > < / k e y > < v a l u e > < i n t > 8 < / i n t > < / v a l u e > < / i t e m > < i t e m > < k e y > < s t r i n g > h o v e r < / s t r i n g > < / k e y > < v a l u e > < i n t > 9 < / i n t > < / v a l u e > < / i t e m > < i t e m > < k e y > < s t r i n g > b s < / s t r i n g > < / k e y > < v a l u e > < i n t > 1 0 < / i n t > < / v a l u e > < / i t e m > < i t e m > < k e y > < s t r i n g > w s < / s t r i n g > < / k e y > < v a l u e > < i n t > 1 1 < / i n t > < / v a l u e > < / i t e m > < i t e m > < k e y > < s t r i n g > s < / s t r i n g > < / k e y > < v a l u e > < i n t > 1 2 < / i n t > < / v a l u e > < / i t e m > < i t e m > < k e y > < s t r i n g > t < / s t r i n g > < / k e y > < v a l u e > < i n t > 1 3 < / i n t > < / v a l u e > < / i t e m > < i t e m > < k e y > < s t r i n g > f r o n t < / s t r i n g > < / k e y > < v a l u e > < i n t > 1 4 < / i n t > < / v a l u e > < / i t e m > < i t e m > < k e y > < s t r i n g > s i d e < / s t r i n g > < / k e y > < v a l u e > < i n t > 1 5 < / i n t > < / v a l u e > < / i t e m > < i t e m > < k e y > < s t r i n g > r e a r < / s t r i n g > < / k e y > < v a l u e > < i n t > 1 6 < / i n t > < / v a l u e > < / i t e m > < i t e m > < k e y > < s t r i n g > h p < / s t r i n g > < / k e y > < v a l u e > < i n t > 1 7 < / i n t > < / v a l u e > < / i t e m > < i t e m > < k e y > < s t r i n g > a < / s t r i n g > < / k e y > < v a l u e > < i n t > 1 8 < / i n t > < / v a l u e > < / i t e m > < i t e m > < k e y > < s t r i n g > i < / s t r i n g > < / k e y > < v a l u e > < i n t > 1 9 < / i n t > < / v a l u e > < / i t e m > < i t e m > < k e y > < s t r i n g > l d < / s t r i n g > < / k e y > < v a l u e > < i n t > 2 0 < / i n t > < / v a l u e > < / i t e m > < i t e m > < k e y > < s t r i n g > o c < / s t r i n g > < / k e y > < v a l u e > < i n t > 2 1 < / i n t > < / v a l u e > < / i t e m > < i t e m > < k e y > < s t r i n g > s v < / s t r i n g > < / k e y > < v a l u e > < i n t > 2 2 < / i n t > < / v a l u e > < / i t e m > < i t e m > < k e y > < s t r i n g > i n v u l _ s v < / s t r i n g > < / k e y > < v a l u e > < i n t > 2 3 < / i n t > < / v a l u e > < / i t e m > < i t e m > < k e y > < s t r i n g > w e a p o n s < / s t r i n g > < / k e y > < v a l u e > < i n t > 2 4 < / i n t > < / v a l u e > < / i t e m > < i t e m > < k e y > < s t r i n g > a p t i t u d e s < / s t r i n g > < / k e y > < v a l u e > < i n t > 2 5 < / i n t > < / v a l u e > < / i t e m > < i t e m > < k e y > < s t r i n g > d o m a i n s < / s t r i n g > < / k e y > < v a l u e > < i n t > 2 6 < / i n t > < / v a l u e > < / i t e m > < i t e m > < k e y > < s t r i n g > s p e c i a l _ r u l e s < / s t r i n g > < / k e y > < v a l u e > < i n t > 2 7 < / i n t > < / v a l u e > < / i t e m > < i t e m > < k e y > < s t r i n g > u _ p t s < / s t r i n g > < / k e y > < v a l u e > < i n t > 2 8 < / i n t > < / v a l u e > < / i t e m > < i t e m > < k e y > < s t r i n g > u _ p t s _ u p d a t e d < / s t r i n g > < / k e y > < v a l u e > < i n t > 2 9 < / i n t > < / v a l u e > < / i t e m > < / C o l u m n D i s p l a y I n d e x > < C o l u m n F r o z e n   / > < C o l u m n C h e c k e d   / > < C o l u m n F i l t e r > < i t e m > < k e y > < s t r i n g > a t t r i b u t < / s t r i n g > < / k e y > < v a l u e > < F i l t e r E x p r e s s i o n   x s i : n i l = " t r u e "   / > < / v a l u e > < / i t e m > < / C o l u m n F i l t e r > < S e l e c t i o n F i l t e r > < i t e m > < k e y > < s t r i n g > a t t r i b u t < / s t r i n g > < / k e y > < v a l u e > < S e l e c t i o n F i l t e r > < S e l e c t i o n T y p e > S e l e c t < / S e l e c t i o n T y p e > < I t e m s > < a n y T y p e   x s i : n i l = " t r u e "   / > < a n y T y p e   x s i : t y p e = " x s d : s t r i n g "   / > < / I t e m s > < / S e l e c t i o n F i l t e r > < / v a l u e > < / i t e m > < / S e l e c t i o n F i l t e r > < F i l t e r P a r a m e t e r s > < i t e m > < k e y > < s t r i n g > a t t r i b u t < / s t r i n g > < / k e y > < v a l u e > < C o m m a n d P a r a m e t e r s   / > < / v a l u e > < / i t e m > < / F i l t e r P a r a m e t e r s > < I s S o r t D e s c e n d i n g > f a l s e < / I s S o r t D e s c e n d i n g > < / T a b l e W i d g e t G r i d S e r i a l i z a t i o n > ] ] > < / C u s t o m C o n t e n t > < / G e m i n i > 
</file>

<file path=customXml/item31.xml>��< ? x m l   v e r s i o n = " 1 . 0 "   e n c o d i n g = " U T F - 1 6 " ? > < G e m i n i   x m l n s = " h t t p : / / g e m i n i / p i v o t c u s t o m i z a t i o n / T a b l e X M L _ p u b l i c   p s y c h i c _ p o w e r s _ d f 5 f 1 d 4 8 - d b 0 0 - 4 2 3 a - b 8 6 2 - 1 f 0 a 4 c f 7 d 8 b 1 " > < C u s t o m C o n t e n t > < ! [ C D A T A [ < T a b l e W i d g e t G r i d S e r i a l i z a t i o n   x m l n s : x s d = " h t t p : / / w w w . w 3 . o r g / 2 0 0 1 / X M L S c h e m a "   x m l n s : x s i = " h t t p : / / w w w . w 3 . o r g / 2 0 0 1 / X M L S c h e m a - i n s t a n c e " > < C o l u m n S u g g e s t e d T y p e   / > < C o l u m n F o r m a t   / > < C o l u m n A c c u r a c y   / > < C o l u m n C u r r e n c y S y m b o l   / > < C o l u m n P o s i t i v e P a t t e r n   / > < C o l u m n N e g a t i v e P a t t e r n   / > < C o l u m n W i d t h s > < i t e m > < k e y > < s t r i n g > p o w e r s _ i d < / s t r i n g > < / k e y > < v a l u e > < i n t > 1 0 3 < / i n t > < / v a l u e > < / i t e m > < i t e m > < k e y > < s t r i n g > d o m a i n s _ i d < / s t r i n g > < / k e y > < v a l u e > < i n t > 1 1 1 < / i n t > < / v a l u e > < / i t e m > < i t e m > < k e y > < s t r i n g > p o w e r s _ n a m e < / s t r i n g > < / k e y > < v a l u e > < i n t > 1 2 9 < / i n t > < / v a l u e > < / i t e m > < i t e m > < k e y > < s t r i n g > p o w e r s _ t y p e < / s t r i n g > < / k e y > < v a l u e > < i n t > 1 1 9 < / i n t > < / v a l u e > < / i t e m > < i t e m > < k e y > < s t r i n g > p o w e r s _ c o s t < / s t r i n g > < / k e y > < v a l u e > < i n t > 1 2 1 < / i n t > < / v a l u e > < / i t e m > < i t e m > < k e y > < s t r i n g > p o w e r s _ d e s c < / s t r i n g > < / k e y > < v a l u e > < i n t > 1 2 4 < / i n t > < / v a l u e > < / i t e m > < / C o l u m n W i d t h s > < C o l u m n D i s p l a y I n d e x > < i t e m > < k e y > < s t r i n g > p o w e r s _ i d < / s t r i n g > < / k e y > < v a l u e > < i n t > 0 < / i n t > < / v a l u e > < / i t e m > < i t e m > < k e y > < s t r i n g > d o m a i n s _ i d < / s t r i n g > < / k e y > < v a l u e > < i n t > 1 < / i n t > < / v a l u e > < / i t e m > < i t e m > < k e y > < s t r i n g > p o w e r s _ n a m e < / s t r i n g > < / k e y > < v a l u e > < i n t > 2 < / i n t > < / v a l u e > < / i t e m > < i t e m > < k e y > < s t r i n g > p o w e r s _ t y p e < / s t r i n g > < / k e y > < v a l u e > < i n t > 3 < / i n t > < / v a l u e > < / i t e m > < i t e m > < k e y > < s t r i n g > p o w e r s _ c o s t < / s t r i n g > < / k e y > < v a l u e > < i n t > 4 < / i n t > < / v a l u e > < / i t e m > < i t e m > < k e y > < s t r i n g > p o w e r s _ d e s c < / s t r i n g > < / k e y > < v a l u e > < i n t > 5 < / 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P o w e r P i v o t V e r s i o n " > < C u s t o m C o n t e n t > < ! [ C D A T A [ 2 0 1 5 . 1 3 0 . 1 6 0 6 . 1 ] ] > < / C u s t o m C o n t e n t > < / G e m i n i > 
</file>

<file path=customXml/item33.xml>��< ? x m l   v e r s i o n = " 1 . 0 "   e n c o d i n g = " u t f - 1 6 " ? > < D a t a M a s h u p   s q m i d = " f 7 0 8 f 8 a f - 0 4 8 9 - 4 d 9 e - a b 1 1 - 7 d e 7 a 0 9 4 7 7 e d "   x m l n s = " h t t p : / / s c h e m a s . m i c r o s o f t . c o m / D a t a M a s h u p " > A A A A A F o G A A B Q S w M E F A A C A A g A J k y C W l t P G B 2 l A A A A 9 g A A A B I A H A B D b 2 5 m a W c v U G F j a 2 F n Z S 5 4 b W w g o h g A K K A U A A A A A A A A A A A A A A A A A A A A A A A A A A A A h Y 8 x D o I w G I W v Q r r T F s T E k J 8 y m D h J Y j Q x r k 2 p 0 A j F t M V y N w e P 5 B X E K O r m + L 7 3 D e / d r z f I h 7 Y J L t J Y 1 e k M R Z i i Q G r R l U p X G e r d M V y g n M G G i x O v Z D D K 2 q a D L T N U O 3 d O C f H e Y z / D n a l I T G l E D s V 6 J 2 r Z c v S R 1 X 8 5 V N o 6 r o V E D P a v M S z G U U J x Q u e Y A p k g F E p / h X j c + 2 x / I C z 7 x v V G s q M J V 1 s g U w T y / s A e U E s D B B Q A A g A I A C Z M 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T I J a L 1 f V 8 F M D A A D S F Q A A E w A c A E Z v c m 1 1 b G F z L 1 N l Y 3 R p b 2 4 x L m 0 g o h g A K K A U A A A A A A A A A A A A A A A A A A A A A A A A A A A A v Z f d T t s w F M f v K / U d L O + m S F m 1 9 I M P I W 4 G Y 5 q 0 C 1 i 7 c Y F Q Z V J D r T l x 5 D h j V d X X m c R z 9 M X m f B E 7 q d N 0 w 3 A D x + e f c 8 7 v 5 C Q 5 R N g T h A V g k v 1 2 T 7 u d b i d a I I 7 n 4 J x x P O M x x R E 4 A x S L b g f I n w m L u Y f l y R W L x C P H k + u v / Q s k 0 D 2 K c A 9 S 5 i G 6 k B 7 o A H i F e c S C A N H Z X A o i e O B k I c L 4 n h J v 5 q n x s 7 C r 2 4 m 3 w D 4 6 g 5 k G O l 8 E 9 s 9 g K Y V 3 6 9 s k 3 V 2 3 Q w J D O B X i E q V g M x Q K I u K 5 L Z a H L W m a k W p X m M l q 0 i 2 A d r l a 4 + y m 0 I r / z F k c q k k s I D x W c z S D 6 H I z j q 5 T o a 6 i p b e Q i p A 9 y c r s Q I X V H M 1 Q u t w M p e v M U L M 5 8 x G x d c d C U 6 5 9 I I v L 2 s I W e h V 6 E m K P y C o t v g S j S o p m R E 1 t J t N k K t B 0 G d o C E X n o Z o B U Z S 4 8 d a s F f w + I s F R w n I d u L j h V v R S c R 3 g H f y C K Y w 4 4 9 k O K v M 0 z d q E M N U X 3 F P e / 4 e Q M S 0 m M e 2 o y B 2 7 + Q A c i D J 1 c w w v x F P 8 W z q p y f 9 c H 5 n y G d F s r c + A n g X m A K b h B n B P G i x O k n O x b 0 S X P X n 0 B 5 o A i 4 D G a / A 1 C x M F 8 8 0 y J T 4 S s o y x z E l I i z h m N / W B b l c k N e 8 I o T N 6 5 D k j F s s L s q q S U j 8 s L n A X l P Q j e A y m 6 j p n A E 7 G U w c + j X w c O W B U R + q 4 S r j 9 Q j a F q j F R j r B q H q n G k G s e q c a I a 7 g f N 0 m p w B 2 r v k s c Q + G x O H s j m u W z R l K M g e m D c z 9 q U P q y 9 1 p 1 2 V j p / 8 i w B I V u 3 V j s z M H q G R s / I 6 B k b P Y d G z 5 H R c 2 z 0 n B g 9 a d M N L n M X X L 0 N e 4 + 1 a 5 p r / c 7 K A S j X u 3 + f 6 p c Y 2 V y X 5 k A 3 h 7 o 5 0 s 2 x b h 7 q 5 p F u H h v H 1 X 2 l e X X T g d X R 9 J u l c 5 p 8 9 b H V O 2 D y 1 U d X 7 4 3 J V x 9 f t W v 6 V J X f t 1 o T a x 8 5 2 / + h x L U k L T 5 8 b f 4 7 q Q g b w G a U B D / f h K 7 I t B d i e l F r z l R d h 5 V L p U 3 C L H w b L K n c x S I l d Q C L u 2 6 s J W g D s W P P V U R 1 k P R B t M i R x 2 + D k U h 3 U S S a O k T + w b L J U a Z o g 1 L s a D t o c p k K d G M T p S 1 E t f x X W W f 1 G l 6 2 v u y 2 / + 8 y m 0 Z R F 9 r s Y F A 9 G F Y P R t W D 8 R u u o G X V 2 x a w E s H s N a 2 j J Z z Z O 2 7 7 H Y Z b B t T m G / C p k q L V s O 5 6 C 2 q y 0 7 9 Q S w E C L Q A U A A I A C A A m T I J a W 0 8 Y H a U A A A D 2 A A A A E g A A A A A A A A A A A A A A A A A A A A A A Q 2 9 u Z m l n L 1 B h Y 2 t h Z 2 U u e G 1 s U E s B A i 0 A F A A C A A g A J k y C W g / K 6 a u k A A A A 6 Q A A A B M A A A A A A A A A A A A A A A A A 8 Q A A A F t D b 2 5 0 Z W 5 0 X 1 R 5 c G V z X S 5 4 b W x Q S w E C L Q A U A A I A C A A m T I J a L 1 f V 8 F M D A A D S F Q A A E w A A A A A A A A A A A A A A A A D i 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z w A A A A A A A D T 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3 J l X 3 J 1 b G V z P C 9 J d G V t U G F 0 a D 4 8 L 0 l 0 Z W 1 M b 2 N h d G l v b j 4 8 U 3 R h Y m x l R W 5 0 c m l l c z 4 8 R W 5 0 c n k g V H l w Z T 0 i S X N Q c m l 2 Y X R l I i B W Y W x 1 Z T 0 i b D A i I C 8 + P E V u d H J 5 I F R 5 c G U 9 I l F 1 Z X J 5 S U Q i I F Z h b H V l P S J z N j A 2 M G E 3 M j A t Y j E y N C 0 0 Y W Z h L W E 4 O D Q t M D B l O T R h N z l l Z T k 2 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c G h h c 2 V f a W Q m c X V v d D s s J n F 1 b 3 Q 7 c G h h c 2 V f c n V s Z S Z x d W 9 0 O y w m c X V v d D t w a G F z Z V 9 k Z X N j J n F 1 b 3 Q 7 X S I g L z 4 8 R W 5 0 c n k g V H l w Z T 0 i R m l s b E N v b H V t b l R 5 c G V z I i B W Y W x 1 Z T 0 i c 0 F n W U c i I C 8 + P E V u d H J 5 I F R 5 c G U 9 I k Z p b G x M Y X N 0 V X B k Y X R l Z C I g V m F s d W U 9 I m Q y M D I 1 L T A 0 L T A y V D A 3 O j M z O j A w L j g 4 M j E z N z N a I i A v P j x F b n R y e S B U e X B l P S J G a W x s R X J y b 3 J D b 3 V u d C I g V m F s d W U 9 I m w w I i A v P j x F b n R y e S B U e X B l P S J G a W x s R X J y b 3 J D b 2 R l I i B W Y W x 1 Z T 0 i c 1 V u a 2 5 v d 2 4 i I C 8 + P E V u d H J 5 I F R 5 c G U 9 I k Z p b G x D b 3 V u d C I g V m F s d W U 9 I m w 3 I i A v P j x F b n R y e S B U e X B l P S J G a W x s U 3 R h d H V z I i B W Y W x 1 Z T 0 i c 0 N v b X B s Z X R l I i A v P j x F b n R y e S B U e X B l P S J B Z G R l Z F R v R G F 0 Y U 1 v Z G V s I i B W Y W x 1 Z T 0 i b D E i I C 8 + P E V u d H J 5 I F R 5 c G U 9 I k 5 h d m l n Y X R p b 2 5 T d G V w T m F t Z S I g V m F s d W U 9 I n N O Y X Z p Z 2 F 0 a W 9 u I i A v P j x F b n R y e S B U e X B l P S J S Z W x h d G l v b n N o a X B J b m Z v Q 2 9 u d G F p b m V y I i B W Y W x 1 Z T 0 i c 3 s m c X V v d D t j b 2 x 1 b W 5 D b 3 V u d C Z x d W 9 0 O z o z L C Z x d W 9 0 O 2 t l e U N v b H V t b k 5 h b W V z J n F 1 b 3 Q 7 O l s m c X V v d D t w a G F z Z V 9 p Z C Z x d W 9 0 O 1 0 s J n F 1 b 3 Q 7 c X V l c n l S Z W x h d G l v b n N o a X B z J n F 1 b 3 Q 7 O l t d L C Z x d W 9 0 O 2 N v b H V t b k l k Z W 5 0 a X R p Z X M m c X V v d D s 6 W y Z x d W 9 0 O 1 N l c n Z l c i 5 E Y X R h Y m F z Z V x c L z I v U G 9 z d G d y Z V N R T C 9 s b 2 N h b G h v c 3 Q 7 U G V y c 2 9 u b m F s X 2 R h d G F z L 3 B 1 Y m x p Y y 9 w d W J s a W M u Y 2 9 y Z V 9 y d W x l c y 5 7 c G h h c 2 V f a W Q s M H 0 m c X V v d D s s J n F 1 b 3 Q 7 U 2 V y d m V y L k R h d G F i Y X N l X F w v M i 9 Q b 3 N 0 Z 3 J l U 1 F M L 2 x v Y 2 F s a G 9 z d D t Q Z X J z b 2 5 u Y W x f Z G F 0 Y X M v c H V i b G l j L 3 B 1 Y m x p Y y 5 j b 3 J l X 3 J 1 b G V z L n t w a G F z Z V 9 y d W x l L D F 9 J n F 1 b 3 Q 7 L C Z x d W 9 0 O 1 N l c n Z l c i 5 E Y X R h Y m F z Z V x c L z I v U G 9 z d G d y Z V N R T C 9 s b 2 N h b G h v c 3 Q 7 U G V y c 2 9 u b m F s X 2 R h d G F z L 3 B 1 Y m x p Y y 9 w d W J s a W M u Y 2 9 y Z V 9 y d W x l c y 5 7 c G h h c 2 V f Z G V z Y y w y f S Z x d W 9 0 O 1 0 s J n F 1 b 3 Q 7 Q 2 9 s d W 1 u Q 2 9 1 b n Q m c X V v d D s 6 M y w m c X V v d D t L Z X l D b 2 x 1 b W 5 O Y W 1 l c y Z x d W 9 0 O z p b J n F 1 b 3 Q 7 c G h h c 2 V f a W Q m c X V v d D t d L C Z x d W 9 0 O 0 N v b H V t b k l k Z W 5 0 a X R p Z X M m c X V v d D s 6 W y Z x d W 9 0 O 1 N l c n Z l c i 5 E Y X R h Y m F z Z V x c L z I v U G 9 z d G d y Z V N R T C 9 s b 2 N h b G h v c 3 Q 7 U G V y c 2 9 u b m F s X 2 R h d G F z L 3 B 1 Y m x p Y y 9 w d W J s a W M u Y 2 9 y Z V 9 y d W x l c y 5 7 c G h h c 2 V f a W Q s M H 0 m c X V v d D s s J n F 1 b 3 Q 7 U 2 V y d m V y L k R h d G F i Y X N l X F w v M i 9 Q b 3 N 0 Z 3 J l U 1 F M L 2 x v Y 2 F s a G 9 z d D t Q Z X J z b 2 5 u Y W x f Z G F 0 Y X M v c H V i b G l j L 3 B 1 Y m x p Y y 5 j b 3 J l X 3 J 1 b G V z L n t w a G F z Z V 9 y d W x l L D F 9 J n F 1 b 3 Q 7 L C Z x d W 9 0 O 1 N l c n Z l c i 5 E Y X R h Y m F z Z V x c L z I v U G 9 z d G d y Z V N R T C 9 s b 2 N h b G h v c 3 Q 7 U G V y c 2 9 u b m F s X 2 R h d G F z L 3 B 1 Y m x p Y y 9 w d W J s a W M u Y 2 9 y Z V 9 y d W x l c y 5 7 c G h h c 2 V f Z G V z Y y w y f S Z x d W 9 0 O 1 0 s J n F 1 b 3 Q 7 U m V s Y X R p b 2 5 z a G l w S W 5 m b y Z x d W 9 0 O z p b X X 0 i I C 8 + P C 9 T d G F i b G V F b n R y a W V z P j w v S X R l b T 4 8 S X R l b T 4 8 S X R l b U x v Y 2 F 0 a W 9 u P j x J d G V t V H l w Z T 5 G b 3 J t d W x h P C 9 J d G V t V H l w Z T 4 8 S X R l b V B h d G g + U 2 V j d G l v b j E v Q 2 9 y Z V 9 y d W x l c y 9 T b 3 V y Y 2 U 8 L 0 l 0 Z W 1 Q Y X R o P j w v S X R l b U x v Y 2 F 0 a W 9 u P j x T d G F i b G V F b n R y a W V z I C 8 + P C 9 J d G V t P j x J d G V t P j x J d G V t T G 9 j Y X R p b 2 4 + P E l 0 Z W 1 U e X B l P k Z v c m 1 1 b G E 8 L 0 l 0 Z W 1 U e X B l P j x J d G V t U G F 0 a D 5 T Z W N 0 a W 9 u M S 9 D b 3 J l X 3 J 1 b G V z L 3 B 1 Y m x p Y 1 9 j b 3 J l X 3 J 1 b G V z P C 9 J d G V t U G F 0 a D 4 8 L 0 l 0 Z W 1 M b 2 N h d G l v b j 4 8 U 3 R h Y m x l R W 5 0 c m l l c y A v P j w v S X R l b T 4 8 S X R l b T 4 8 S X R l b U x v Y 2 F 0 a W 9 u P j x J d G V t V H l w Z T 5 G b 3 J t d W x h P C 9 J d G V t V H l w Z T 4 8 S X R l b V B h d G g + U 2 V j d G l v b j E v R m F j d G l v b l 9 h c H R p d H V k Z X M 8 L 0 l 0 Z W 1 Q Y X R o P j w v S X R l b U x v Y 2 F 0 a W 9 u P j x T d G F i b G V F b n R y a W V z P j x F b n R y e S B U e X B l P S J J c 1 B y a X Z h d G U i I F Z h b H V l P S J s M C I g L z 4 8 R W 5 0 c n k g V H l w Z T 0 i U X V l c n l J R C I g V m F s d W U 9 I n M 1 M D k y Y T Z m M S 0 5 Y j I 0 L T R h Z T U t O D k 0 O S 1 l Z W Z m M G N l M G Z j N D Q 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Y X B 0 a X R 1 Z G V f a W Q m c X V v d D s s J n F 1 b 3 Q 7 Z m F j d G l v b l 9 p Z C Z x d W 9 0 O y w m c X V v d D t m Y W N 0 a W 9 u X 2 F w d G l 0 d W R l X 2 5 h b W U m c X V v d D s s J n F 1 b 3 Q 7 Z m F j d G l v b l 9 h c H R p d H V k Z V 9 k Z X N j J n F 1 b 3 Q 7 X S I g L z 4 8 R W 5 0 c n k g V H l w Z T 0 i R m l s b E N v b H V t b l R 5 c G V z I i B W Y W x 1 Z T 0 i c 0 F n S U d C Z z 0 9 I i A v P j x F b n R y e S B U e X B l P S J G a W x s T G F z d F V w Z G F 0 Z W Q i I F Z h b H V l P S J k M j A y N S 0 w N C 0 w M l Q w N z o z M z o w M C 4 4 O T Y 2 O D Q y W i I g L z 4 8 R W 5 0 c n k g V H l w Z T 0 i R m l s b E V y c m 9 y Q 2 9 1 b n Q i I F Z h b H V l P S J s M C I g L z 4 8 R W 5 0 c n k g V H l w Z T 0 i R m l s b E V y c m 9 y Q 2 9 k Z S I g V m F s d W U 9 I n N V b m t u b 3 d u I i A v P j x F b n R y e S B U e X B l P S J G a W x s Q 2 9 1 b n Q i I F Z h b H V l P S J s N j Q i I C 8 + P E V u d H J 5 I F R 5 c G U 9 I k F k Z G V k V G 9 E Y X R h T W 9 k Z W w i I F Z h b H V l P S J s M S I g L z 4 8 R W 5 0 c n k g V H l w Z T 0 i R m l s b F N 0 Y X R 1 c y I g V m F s d W U 9 I n N D b 2 1 w b G V 0 Z S I g L z 4 8 R W 5 0 c n k g V H l w Z T 0 i R m l s b F R h c m d l d C I g V m F s d W U 9 I n N G Y W N 0 a W 9 u X 2 F w d G l 0 d W R l c y I g L z 4 8 R W 5 0 c n k g V H l w Z T 0 i Q n V m Z m V y T m V 4 d F J l Z n J l c 2 g i I F Z h b H V l P S J s M S I g L z 4 8 R W 5 0 c n k g V H l w Z T 0 i U m V s Y X R p b 2 5 z a G l w S W 5 m b 0 N v b n R h a W 5 l c i I g V m F s d W U 9 I n N 7 J n F 1 b 3 Q 7 Y 2 9 s d W 1 u Q 2 9 1 b n Q m c X V v d D s 6 N C w m c X V v d D t r Z X l D b 2 x 1 b W 5 O Y W 1 l c y Z x d W 9 0 O z p b J n F 1 b 3 Q 7 Y X B 0 a X R 1 Z G V f a W Q m c X V v d D t d L C Z x d W 9 0 O 3 F 1 Z X J 5 U m V s Y X R p b 2 5 z a G l w c y Z x d W 9 0 O z p b X S w m c X V v d D t j b 2 x 1 b W 5 J Z G V u d G l 0 a W V z J n F 1 b 3 Q 7 O l s m c X V v d D t T Z X J 2 Z X I u R G F 0 Y W J h c 2 V c X C 8 y L 1 B v c 3 R n c m V T U U w v b G 9 j Y W x o b 3 N 0 O 1 B l c n N v b m 5 h b F 9 k Y X R h c y 9 w d W J s a W M v c H V i b G l j L m Z h Y 3 R p b 2 5 f Y X B 0 a X R 1 Z G V z L n t h c H R p d H V k Z V 9 p Z C w w f S Z x d W 9 0 O y w m c X V v d D t T Z X J 2 Z X I u R G F 0 Y W J h c 2 V c X C 8 y L 1 B v c 3 R n c m V T U U w v b G 9 j Y W x o b 3 N 0 O 1 B l c n N v b m 5 h b F 9 k Y X R h c y 9 w d W J s a W M v c H V i b G l j L m Z h Y 3 R p b 2 5 f Y X B 0 a X R 1 Z G V z L n t m Y W N 0 a W 9 u X 2 l k L D F 9 J n F 1 b 3 Q 7 L C Z x d W 9 0 O 1 N l c n Z l c i 5 E Y X R h Y m F z Z V x c L z I v U G 9 z d G d y Z V N R T C 9 s b 2 N h b G h v c 3 Q 7 U G V y c 2 9 u b m F s X 2 R h d G F z L 3 B 1 Y m x p Y y 9 w d W J s a W M u Z m F j d G l v b l 9 h c H R p d H V k Z X M u e 2 Z h Y 3 R p b 2 5 f Y X B 0 a X R 1 Z G V f b m F t Z S w y f S Z x d W 9 0 O y w m c X V v d D t T Z X J 2 Z X I u R G F 0 Y W J h c 2 V c X C 8 y L 1 B v c 3 R n c m V T U U w v b G 9 j Y W x o b 3 N 0 O 1 B l c n N v b m 5 h b F 9 k Y X R h c y 9 w d W J s a W M v c H V i b G l j L m Z h Y 3 R p b 2 5 f Y X B 0 a X R 1 Z G V z L n t m Y W N 0 a W 9 u X 2 F w d G l 0 d W R l X 2 R l c 2 M s M 3 0 m c X V v d D t d L C Z x d W 9 0 O 0 N v b H V t b k N v d W 5 0 J n F 1 b 3 Q 7 O j Q s J n F 1 b 3 Q 7 S 2 V 5 Q 2 9 s d W 1 u T m F t Z X M m c X V v d D s 6 W y Z x d W 9 0 O 2 F w d G l 0 d W R l X 2 l k J n F 1 b 3 Q 7 X S w m c X V v d D t D b 2 x 1 b W 5 J Z G V u d G l 0 a W V z J n F 1 b 3 Q 7 O l s m c X V v d D t T Z X J 2 Z X I u R G F 0 Y W J h c 2 V c X C 8 y L 1 B v c 3 R n c m V T U U w v b G 9 j Y W x o b 3 N 0 O 1 B l c n N v b m 5 h b F 9 k Y X R h c y 9 w d W J s a W M v c H V i b G l j L m Z h Y 3 R p b 2 5 f Y X B 0 a X R 1 Z G V z L n t h c H R p d H V k Z V 9 p Z C w w f S Z x d W 9 0 O y w m c X V v d D t T Z X J 2 Z X I u R G F 0 Y W J h c 2 V c X C 8 y L 1 B v c 3 R n c m V T U U w v b G 9 j Y W x o b 3 N 0 O 1 B l c n N v b m 5 h b F 9 k Y X R h c y 9 w d W J s a W M v c H V i b G l j L m Z h Y 3 R p b 2 5 f Y X B 0 a X R 1 Z G V z L n t m Y W N 0 a W 9 u X 2 l k L D F 9 J n F 1 b 3 Q 7 L C Z x d W 9 0 O 1 N l c n Z l c i 5 E Y X R h Y m F z Z V x c L z I v U G 9 z d G d y Z V N R T C 9 s b 2 N h b G h v c 3 Q 7 U G V y c 2 9 u b m F s X 2 R h d G F z L 3 B 1 Y m x p Y y 9 w d W J s a W M u Z m F j d G l v b l 9 h c H R p d H V k Z X M u e 2 Z h Y 3 R p b 2 5 f Y X B 0 a X R 1 Z G V f b m F t Z S w y f S Z x d W 9 0 O y w m c X V v d D t T Z X J 2 Z X I u R G F 0 Y W J h c 2 V c X C 8 y L 1 B v c 3 R n c m V T U U w v b G 9 j Y W x o b 3 N 0 O 1 B l c n N v b m 5 h b F 9 k Y X R h c y 9 w d W J s a W M v c H V i b G l j L m Z h Y 3 R p b 2 5 f Y X B 0 a X R 1 Z G V z L n t m Y W N 0 a W 9 u X 2 F w d G l 0 d W R l X 2 R l c 2 M s M 3 0 m c X V v d D t d L C Z x d W 9 0 O 1 J l b G F 0 a W 9 u c 2 h p c E l u Z m 8 m c X V v d D s 6 W 1 1 9 I i A v P j w v U 3 R h Y m x l R W 5 0 c m l l c z 4 8 L 0 l 0 Z W 0 + P E l 0 Z W 0 + P E l 0 Z W 1 M b 2 N h d G l v b j 4 8 S X R l b V R 5 c G U + R m 9 y b X V s Y T w v S X R l b V R 5 c G U + P E l 0 Z W 1 Q Y X R o P l N l Y 3 R p b 2 4 x L 0 Z h Y 3 R p b 2 5 f Y X B 0 a X R 1 Z G V z L 1 N v d X J j Z T w v S X R l b V B h d G g + P C 9 J d G V t T G 9 j Y X R p b 2 4 + P F N 0 Y W J s Z U V u d H J p Z X M g L z 4 8 L 0 l 0 Z W 0 + P E l 0 Z W 0 + P E l 0 Z W 1 M b 2 N h d G l v b j 4 8 S X R l b V R 5 c G U + R m 9 y b X V s Y T w v S X R l b V R 5 c G U + P E l 0 Z W 1 Q Y X R o P l N l Y 3 R p b 2 4 x L 0 Z h Y 3 R p b 2 5 f Y X B 0 a X R 1 Z G V z L 3 B 1 Y m x p Y 1 9 m Y W N 0 a W 9 u X 2 F w d G l 0 d W R l c z w v S X R l b V B h d G g + P C 9 J d G V t T G 9 j Y X R p b 2 4 + P F N 0 Y W J s Z U V u d H J p Z X M g L z 4 8 L 0 l 0 Z W 0 + P E l 0 Z W 0 + P E l 0 Z W 1 M b 2 N h d G l v b j 4 8 S X R l b V R 5 c G U + R m 9 y b X V s Y T w v S X R l b V R 5 c G U + P E l 0 Z W 1 Q Y X R o P l N l Y 3 R p b 2 4 x L 0 Z h Y 3 R p b 2 5 z P C 9 J d G V t U G F 0 a D 4 8 L 0 l 0 Z W 1 M b 2 N h d G l v b j 4 8 U 3 R h Y m x l R W 5 0 c m l l c z 4 8 R W 5 0 c n k g V H l w Z T 0 i S X N Q c m l 2 Y X R l I i B W Y W x 1 Z T 0 i b D A i I C 8 + P E V u d H J 5 I F R 5 c G U 9 I l F 1 Z X J 5 S U Q i I F Z h b H V l P S J z Y j c 1 Y 2 Y 2 N T M t Z G F m Y i 0 0 M G F m L W I y M z U t N j Y 3 Z j I 0 M W F m O W U 3 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Z m F j d G l v b l 9 p Z C Z x d W 9 0 O y w m c X V v d D t m Y W N 0 a W 9 u X 2 5 h b W U m c X V v d D s s J n F 1 b 3 Q 7 Z m F j d G l v b l 9 r Z X l 3 b 3 J k c y Z x d W 9 0 O y w m c X V v d D t n c m 9 1 c F 9 m Y W N 0 a W 9 u X 2 l k J n F 1 b 3 Q 7 X S I g L z 4 8 R W 5 0 c n k g V H l w Z T 0 i R m l s b E N v b H V t b l R 5 c G V z I i B W Y W x 1 Z T 0 i c 0 F n W U d B Z z 0 9 I i A v P j x F b n R y e S B U e X B l P S J G a W x s T G F z d F V w Z G F 0 Z W Q i I F Z h b H V l P S J k M j A y N S 0 w N C 0 w M l Q w N z o z M z o w M C 4 5 M T I y M z Y 4 W i I g L z 4 8 R W 5 0 c n k g V H l w Z T 0 i R m l s b E V y c m 9 y Q 2 9 1 b n Q i I F Z h b H V l P S J s M C I g L z 4 8 R W 5 0 c n k g V H l w Z T 0 i R m l s b E V y c m 9 y Q 2 9 k Z S I g V m F s d W U 9 I n N V b m t u b 3 d u I i A v P j x F b n R y e S B U e X B l P S J G a W x s Q 2 9 1 b n Q i I F Z h b H V l P S J s M T g i I C 8 + P E V u d H J 5 I F R 5 c G U 9 I k F k Z G V k V G 9 E Y X R h T W 9 k Z W w i I F Z h b H V l P S J s M S I g L z 4 8 R W 5 0 c n k g V H l w Z T 0 i R m l s b F N 0 Y X R 1 c y I g V m F s d W U 9 I n N D b 2 1 w b G V 0 Z S I g L z 4 8 R W 5 0 c n k g V H l w Z T 0 i R m l s b F R h c m d l d C I g V m F s d W U 9 I n N G Y W N 0 a W 9 u c y I g L z 4 8 R W 5 0 c n k g V H l w Z T 0 i T m F 2 a W d h d G l v b l N 0 Z X B O Y W 1 l I i B W Y W x 1 Z T 0 i c 0 5 h d m l n Y X R p b 2 4 i I C 8 + P E V u d H J 5 I F R 5 c G U 9 I l J l b G F 0 a W 9 u c 2 h p c E l u Z m 9 D b 2 5 0 Y W l u Z X I i I F Z h b H V l P S J z e y Z x d W 9 0 O 2 N v b H V t b k N v d W 5 0 J n F 1 b 3 Q 7 O j Q s J n F 1 b 3 Q 7 a 2 V 5 Q 2 9 s d W 1 u T m F t Z X M m c X V v d D s 6 W y Z x d W 9 0 O 2 Z h Y 3 R p b 2 5 f a W Q m c X V v d D t d L C Z x d W 9 0 O 3 F 1 Z X J 5 U m V s Y X R p b 2 5 z a G l w c y Z x d W 9 0 O z p b X S w m c X V v d D t j b 2 x 1 b W 5 J Z G V u d G l 0 a W V z J n F 1 b 3 Q 7 O l s m c X V v d D t T Z X J 2 Z X I u R G F 0 Y W J h c 2 V c X C 8 y L 1 B v c 3 R n c m V T U U w v b G 9 j Y W x o b 3 N 0 O 1 B l c n N v b m 5 h b F 9 k Y X R h c y 9 w d W J s a W M v c H V i b G l j L m Z h Y 3 R p b 2 5 z L n t m Y W N 0 a W 9 u X 2 l k L D B 9 J n F 1 b 3 Q 7 L C Z x d W 9 0 O 1 N l c n Z l c i 5 E Y X R h Y m F z Z V x c L z I v U G 9 z d G d y Z V N R T C 9 s b 2 N h b G h v c 3 Q 7 U G V y c 2 9 u b m F s X 2 R h d G F z L 3 B 1 Y m x p Y y 9 w d W J s a W M u Z m F j d G l v b n M u e 2 Z h Y 3 R p b 2 5 f b m F t Z S w x f S Z x d W 9 0 O y w m c X V v d D t T Z X J 2 Z X I u R G F 0 Y W J h c 2 V c X C 8 y L 1 B v c 3 R n c m V T U U w v b G 9 j Y W x o b 3 N 0 O 1 B l c n N v b m 5 h b F 9 k Y X R h c y 9 w d W J s a W M v c H V i b G l j L m Z h Y 3 R p b 2 5 z L n t m Y W N 0 a W 9 u X 2 t l e X d v c m R z L D J 9 J n F 1 b 3 Q 7 L C Z x d W 9 0 O 1 N l c n Z l c i 5 E Y X R h Y m F z Z V x c L z I v U G 9 z d G d y Z V N R T C 9 s b 2 N h b G h v c 3 Q 7 U G V y c 2 9 u b m F s X 2 R h d G F z L 3 B 1 Y m x p Y y 9 w d W J s a W M u Z m F j d G l v b n M u e 2 d y b 3 V w X 2 Z h Y 3 R p b 2 5 f a W Q s M 3 0 m c X V v d D t d L C Z x d W 9 0 O 0 N v b H V t b k N v d W 5 0 J n F 1 b 3 Q 7 O j Q s J n F 1 b 3 Q 7 S 2 V 5 Q 2 9 s d W 1 u T m F t Z X M m c X V v d D s 6 W y Z x d W 9 0 O 2 Z h Y 3 R p b 2 5 f a W Q m c X V v d D t d L C Z x d W 9 0 O 0 N v b H V t b k l k Z W 5 0 a X R p Z X M m c X V v d D s 6 W y Z x d W 9 0 O 1 N l c n Z l c i 5 E Y X R h Y m F z Z V x c L z I v U G 9 z d G d y Z V N R T C 9 s b 2 N h b G h v c 3 Q 7 U G V y c 2 9 u b m F s X 2 R h d G F z L 3 B 1 Y m x p Y y 9 w d W J s a W M u Z m F j d G l v b n M u e 2 Z h Y 3 R p b 2 5 f a W Q s M H 0 m c X V v d D s s J n F 1 b 3 Q 7 U 2 V y d m V y L k R h d G F i Y X N l X F w v M i 9 Q b 3 N 0 Z 3 J l U 1 F M L 2 x v Y 2 F s a G 9 z d D t Q Z X J z b 2 5 u Y W x f Z G F 0 Y X M v c H V i b G l j L 3 B 1 Y m x p Y y 5 m Y W N 0 a W 9 u c y 5 7 Z m F j d G l v b l 9 u Y W 1 l L D F 9 J n F 1 b 3 Q 7 L C Z x d W 9 0 O 1 N l c n Z l c i 5 E Y X R h Y m F z Z V x c L z I v U G 9 z d G d y Z V N R T C 9 s b 2 N h b G h v c 3 Q 7 U G V y c 2 9 u b m F s X 2 R h d G F z L 3 B 1 Y m x p Y y 9 w d W J s a W M u Z m F j d G l v b n M u e 2 Z h Y 3 R p b 2 5 f a 2 V 5 d 2 9 y Z H M s M n 0 m c X V v d D s s J n F 1 b 3 Q 7 U 2 V y d m V y L k R h d G F i Y X N l X F w v M i 9 Q b 3 N 0 Z 3 J l U 1 F M L 2 x v Y 2 F s a G 9 z d D t Q Z X J z b 2 5 u Y W x f Z G F 0 Y X M v c H V i b G l j L 3 B 1 Y m x p Y y 5 m Y W N 0 a W 9 u c y 5 7 Z 3 J v d X B f Z m F j d G l v b l 9 p Z C w z f S Z x d W 9 0 O 1 0 s J n F 1 b 3 Q 7 U m V s Y X R p b 2 5 z a G l w S W 5 m b y Z x d W 9 0 O z p b X X 0 i I C 8 + P C 9 T d G F i b G V F b n R y a W V z P j w v S X R l b T 4 8 S X R l b T 4 8 S X R l b U x v Y 2 F 0 a W 9 u P j x J d G V t V H l w Z T 5 G b 3 J t d W x h P C 9 J d G V t V H l w Z T 4 8 S X R l b V B h d G g + U 2 V j d G l v b j E v R m F j d G l v b n M v U 2 9 1 c m N l P C 9 J d G V t U G F 0 a D 4 8 L 0 l 0 Z W 1 M b 2 N h d G l v b j 4 8 U 3 R h Y m x l R W 5 0 c m l l c y A v P j w v S X R l b T 4 8 S X R l b T 4 8 S X R l b U x v Y 2 F 0 a W 9 u P j x J d G V t V H l w Z T 5 G b 3 J t d W x h P C 9 J d G V t V H l w Z T 4 8 S X R l b V B h d G g + U 2 V j d G l v b j E v R m F j d G l v b n M v c H V i b G l j X 2 Z h Y 3 R p b 2 5 z P C 9 J d G V t U G F 0 a D 4 8 L 0 l 0 Z W 1 M b 2 N h d G l v b j 4 8 U 3 R h Y m x l R W 5 0 c m l l c y A v P j w v S X R l b T 4 8 S X R l b T 4 8 S X R l b U x v Y 2 F 0 a W 9 u P j x J d G V t V H l w Z T 5 G b 3 J t d W x h P C 9 J d G V t V H l w Z T 4 8 S X R l b V B h d G g + U 2 V j d G l v b j E v R 3 J v d X B f Z m F j d G l v b n M 8 L 0 l 0 Z W 1 Q Y X R o P j w v S X R l b U x v Y 2 F 0 a W 9 u P j x T d G F i b G V F b n R y a W V z P j x F b n R y e S B U e X B l P S J J c 1 B y a X Z h d G U i I F Z h b H V l P S J s M C I g L z 4 8 R W 5 0 c n k g V H l w Z T 0 i U X V l c n l J R C I g V m F s d W U 9 I n M 3 M D Z i N z F m M C 0 4 N j A y L T R j M j c t Y j R h M i 0 4 Z m N m Y z h k M j h m M m I 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n c m 9 1 c F 9 m Y W N 0 a W 9 u X 2 l k J n F 1 b 3 Q 7 L C Z x d W 9 0 O 2 d y b 3 V w X 2 Z h Y 3 R p b 2 5 f b m F t Z S Z x d W 9 0 O 1 0 i I C 8 + P E V u d H J 5 I F R 5 c G U 9 I k Z p b G x D b 2 x 1 b W 5 U e X B l c y I g V m F s d W U 9 I n N B Z 1 k 9 I i A v P j x F b n R y e S B U e X B l P S J G a W x s T G F z d F V w Z G F 0 Z W Q i I F Z h b H V l P S J k M j A y N S 0 w N C 0 w M l Q w N z o z M z o w M C 4 5 M j c 4 N j A w W i I g L z 4 8 R W 5 0 c n k g V H l w Z T 0 i R m l s b E V y c m 9 y Q 2 9 1 b n Q i I F Z h b H V l P S J s M C I g L z 4 8 R W 5 0 c n k g V H l w Z T 0 i R m l s b E V y c m 9 y Q 2 9 k Z S I g V m F s d W U 9 I n N V b m t u b 3 d u I i A v P j x F b n R y e S B U e X B l P S J G a W x s Q 2 9 1 b n Q i I F Z h b H V l P S J s N S I g L z 4 8 R W 5 0 c n k g V H l w Z T 0 i Q W R k Z W R U b 0 R h d G F N b 2 R l b C I g V m F s d W U 9 I m w x I i A v P j x F b n R y e S B U e X B l P S J G a W x s U 3 R h d H V z I i B W Y W x 1 Z T 0 i c 0 N v b X B s Z X R l I i A v P j x F b n R y e S B U e X B l P S J S Z W N v d m V y e V R h c m d l d F N o Z W V 0 I i B W Y W x 1 Z T 0 i c 0 x p b m s g V G F i b G V z I i A v P j x F b n R y e S B U e X B l P S J S Z W N v d m V y e V R h c m d l d E N v b H V t b i I g V m F s d W U 9 I m w y M i I g L z 4 8 R W 5 0 c n k g V H l w Z T 0 i U m V j b 3 Z l c n l U Y X J n Z X R S b 3 c i I F Z h b H V l P S J s M S I g L z 4 8 R W 5 0 c n k g V H l w Z T 0 i R m l s b F R h c m d l d C I g V m F s d W U 9 I n N H c m 9 1 c F 9 m Y W N 0 a W 9 u c y I g L z 4 8 R W 5 0 c n k g V H l w Z T 0 i T m F 2 a W d h d G l v b l N 0 Z X B O Y W 1 l I i B W Y W x 1 Z T 0 i c 0 5 h d m l n Y X R p b 2 4 i I C 8 + P E V u d H J 5 I F R 5 c G U 9 I l J l b G F 0 a W 9 u c 2 h p c E l u Z m 9 D b 2 5 0 Y W l u Z X I i I F Z h b H V l P S J z e y Z x d W 9 0 O 2 N v b H V t b k N v d W 5 0 J n F 1 b 3 Q 7 O j I s J n F 1 b 3 Q 7 a 2 V 5 Q 2 9 s d W 1 u T m F t Z X M m c X V v d D s 6 W y Z x d W 9 0 O 2 d y b 3 V w X 2 Z h Y 3 R p b 2 5 f a W Q m c X V v d D t d L C Z x d W 9 0 O 3 F 1 Z X J 5 U m V s Y X R p b 2 5 z a G l w c y Z x d W 9 0 O z p b X S w m c X V v d D t j b 2 x 1 b W 5 J Z G V u d G l 0 a W V z J n F 1 b 3 Q 7 O l s m c X V v d D t T Z X J 2 Z X I u R G F 0 Y W J h c 2 V c X C 8 y L 1 B v c 3 R n c m V T U U w v b G 9 j Y W x o b 3 N 0 O 1 B l c n N v b m 5 h b F 9 k Y X R h c y 9 w d W J s a W M v c H V i b G l j L m d y b 3 V w X 2 Z h Y 3 R p b 2 5 z L n t n c m 9 1 c F 9 m Y W N 0 a W 9 u X 2 l k L D B 9 J n F 1 b 3 Q 7 L C Z x d W 9 0 O 1 N l c n Z l c i 5 E Y X R h Y m F z Z V x c L z I v U G 9 z d G d y Z V N R T C 9 s b 2 N h b G h v c 3 Q 7 U G V y c 2 9 u b m F s X 2 R h d G F z L 3 B 1 Y m x p Y y 9 w d W J s a W M u Z 3 J v d X B f Z m F j d G l v b n M u e 2 d y b 3 V w X 2 Z h Y 3 R p b 2 5 f b m F t Z S w x f S Z x d W 9 0 O 1 0 s J n F 1 b 3 Q 7 Q 2 9 s d W 1 u Q 2 9 1 b n Q m c X V v d D s 6 M i w m c X V v d D t L Z X l D b 2 x 1 b W 5 O Y W 1 l c y Z x d W 9 0 O z p b J n F 1 b 3 Q 7 Z 3 J v d X B f Z m F j d G l v b l 9 p Z C Z x d W 9 0 O 1 0 s J n F 1 b 3 Q 7 Q 2 9 s d W 1 u S W R l b n R p d G l l c y Z x d W 9 0 O z p b J n F 1 b 3 Q 7 U 2 V y d m V y L k R h d G F i Y X N l X F w v M i 9 Q b 3 N 0 Z 3 J l U 1 F M L 2 x v Y 2 F s a G 9 z d D t Q Z X J z b 2 5 u Y W x f Z G F 0 Y X M v c H V i b G l j L 3 B 1 Y m x p Y y 5 n c m 9 1 c F 9 m Y W N 0 a W 9 u c y 5 7 Z 3 J v d X B f Z m F j d G l v b l 9 p Z C w w f S Z x d W 9 0 O y w m c X V v d D t T Z X J 2 Z X I u R G F 0 Y W J h c 2 V c X C 8 y L 1 B v c 3 R n c m V T U U w v b G 9 j Y W x o b 3 N 0 O 1 B l c n N v b m 5 h b F 9 k Y X R h c y 9 w d W J s a W M v c H V i b G l j L m d y b 3 V w X 2 Z h Y 3 R p b 2 5 z L n t n c m 9 1 c F 9 m Y W N 0 a W 9 u X 2 5 h b W U s M X 0 m c X V v d D t d L C Z x d W 9 0 O 1 J l b G F 0 a W 9 u c 2 h p c E l u Z m 8 m c X V v d D s 6 W 1 1 9 I i A v P j w v U 3 R h Y m x l R W 5 0 c m l l c z 4 8 L 0 l 0 Z W 0 + P E l 0 Z W 0 + P E l 0 Z W 1 M b 2 N h d G l v b j 4 8 S X R l b V R 5 c G U + R m 9 y b X V s Y T w v S X R l b V R 5 c G U + P E l 0 Z W 1 Q Y X R o P l N l Y 3 R p b 2 4 x L 0 d y b 3 V w X 2 Z h Y 3 R p b 2 5 z L 1 N v d X J j Z T w v S X R l b V B h d G g + P C 9 J d G V t T G 9 j Y X R p b 2 4 + P F N 0 Y W J s Z U V u d H J p Z X M g L z 4 8 L 0 l 0 Z W 0 + P E l 0 Z W 0 + P E l 0 Z W 1 M b 2 N h d G l v b j 4 8 S X R l b V R 5 c G U + R m 9 y b X V s Y T w v S X R l b V R 5 c G U + P E l 0 Z W 1 Q Y X R o P l N l Y 3 R p b 2 4 x L 0 d y b 3 V w X 2 Z h Y 3 R p b 2 5 z L 3 B 1 Y m x p Y 1 9 n c m 9 1 c F 9 m Y W N 0 a W 9 u c z w v S X R l b V B h d G g + P C 9 J d G V t T G 9 j Y X R p b 2 4 + P F N 0 Y W J s Z U V u d H J p Z X M g L z 4 8 L 0 l 0 Z W 0 + P E l 0 Z W 0 + P E l 0 Z W 1 M b 2 N h d G l v b j 4 8 S X R l b V R 5 c G U + R m 9 y b X V s Y T w v S X R l b V R 5 c G U + P E l 0 Z W 1 Q Y X R o P l N l Y 3 R p b 2 4 x L 1 B z e W N o a W N f c G 9 3 Z X J z P C 9 J d G V t U G F 0 a D 4 8 L 0 l 0 Z W 1 M b 2 N h d G l v b j 4 8 U 3 R h Y m x l R W 5 0 c m l l c z 4 8 R W 5 0 c n k g V H l w Z T 0 i S X N Q c m l 2 Y X R l I i B W Y W x 1 Z T 0 i b D A i I C 8 + P E V u d H J 5 I F R 5 c G U 9 I l F 1 Z X J 5 S U Q i I F Z h b H V l P S J z N z I 3 N j J h Y T Q t M T N m Y S 0 0 Y 2 Z l L W F h N D E t M W J l Y z Z i N W M y M G Y 5 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c G 9 3 Z X J z X 2 l k J n F 1 b 3 Q 7 L C Z x d W 9 0 O 2 R v b W F p b n N f a W Q m c X V v d D s s J n F 1 b 3 Q 7 c G 9 3 Z X J z X 2 5 h b W U m c X V v d D s s J n F 1 b 3 Q 7 c G 9 3 Z X J z X 3 R 5 c G U m c X V v d D s s J n F 1 b 3 Q 7 c G 9 3 Z X J z X 2 N v c 3 Q m c X V v d D s s J n F 1 b 3 Q 7 c G 9 3 Z X J z X 2 R l c 2 M m c X V v d D t d I i A v P j x F b n R y e S B U e X B l P S J G a W x s Q 2 9 s d W 1 u V H l w Z X M i I F Z h b H V l P S J z Q W d J R 0 J n S U c i I C 8 + P E V u d H J 5 I F R 5 c G U 9 I k Z p b G x M Y X N 0 V X B k Y X R l Z C I g V m F s d W U 9 I m Q y M D I 1 L T A 0 L T A y V D A 3 O j M z O j A w L j k z O T k 2 N D R a I i A v P j x F b n R y e S B U e X B l P S J G a W x s R X J y b 3 J D b 3 V u d C I g V m F s d W U 9 I m w w I i A v P j x F b n R y e S B U e X B l P S J G a W x s R X J y b 3 J D b 2 R l I i B W Y W x 1 Z T 0 i c 1 V u a 2 5 v d 2 4 i I C 8 + P E V u d H J 5 I F R 5 c G U 9 I k Z p b G x D b 3 V u d C I g V m F s d W U 9 I m w z M z g i I C 8 + P E V u d H J 5 I F R 5 c G U 9 I k F k Z G V k V G 9 E Y X R h T W 9 k Z W w i I F Z h b H V l P S J s M S I g L z 4 8 R W 5 0 c n k g V H l w Z T 0 i R m l s b F N 0 Y X R 1 c y I g V m F s d W U 9 I n N D b 2 1 w b G V 0 Z S I g L z 4 8 R W 5 0 c n k g V H l w Z T 0 i R m l s b F R h c m d l d C I g V m F s d W U 9 I n N Q c 3 l j a G l j X 3 B v d 2 V y c y I g L z 4 8 R W 5 0 c n k g V H l w Z T 0 i T m F 2 a W d h d G l v b l N 0 Z X B O Y W 1 l I i B W Y W x 1 Z T 0 i c 0 5 h d m l n Y X R p b 2 4 i I C 8 + P E V u d H J 5 I F R 5 c G U 9 I l J l b G F 0 a W 9 u c 2 h p c E l u Z m 9 D b 2 5 0 Y W l u Z X I i I F Z h b H V l P S J z e y Z x d W 9 0 O 2 N v b H V t b k N v d W 5 0 J n F 1 b 3 Q 7 O j Y s J n F 1 b 3 Q 7 a 2 V 5 Q 2 9 s d W 1 u T m F t Z X M m c X V v d D s 6 W y Z x d W 9 0 O 3 B v d 2 V y c 1 9 p Z C Z x d W 9 0 O 1 0 s J n F 1 b 3 Q 7 c X V l c n l S Z W x h d G l v b n N o a X B z J n F 1 b 3 Q 7 O l t d L C Z x d W 9 0 O 2 N v b H V t b k l k Z W 5 0 a X R p Z X M m c X V v d D s 6 W y Z x d W 9 0 O 1 N l c n Z l c i 5 E Y X R h Y m F z Z V x c L z I v U G 9 z d G d y Z V N R T C 9 s b 2 N h b G h v c 3 Q 7 U G V y c 2 9 u b m F s X 2 R h d G F z L 3 B 1 Y m x p Y y 9 w d W J s a W M u c H N 5 Y 2 h p Y 1 9 w b 3 d l c n M u e 3 B v d 2 V y c 1 9 p Z C w w f S Z x d W 9 0 O y w m c X V v d D t T Z X J 2 Z X I u R G F 0 Y W J h c 2 V c X C 8 y L 1 B v c 3 R n c m V T U U w v b G 9 j Y W x o b 3 N 0 O 1 B l c n N v b m 5 h b F 9 k Y X R h c y 9 w d W J s a W M v c H V i b G l j L n B z e W N o a W N f c G 9 3 Z X J z L n t k b 2 1 h a W 5 z X 2 l k L D F 9 J n F 1 b 3 Q 7 L C Z x d W 9 0 O 1 N l c n Z l c i 5 E Y X R h Y m F z Z V x c L z I v U G 9 z d G d y Z V N R T C 9 s b 2 N h b G h v c 3 Q 7 U G V y c 2 9 u b m F s X 2 R h d G F z L 3 B 1 Y m x p Y y 9 w d W J s a W M u c H N 5 Y 2 h p Y 1 9 w b 3 d l c n M u e 3 B v d 2 V y c 1 9 u Y W 1 l L D J 9 J n F 1 b 3 Q 7 L C Z x d W 9 0 O 1 N l c n Z l c i 5 E Y X R h Y m F z Z V x c L z I v U G 9 z d G d y Z V N R T C 9 s b 2 N h b G h v c 3 Q 7 U G V y c 2 9 u b m F s X 2 R h d G F z L 3 B 1 Y m x p Y y 9 w d W J s a W M u c H N 5 Y 2 h p Y 1 9 w b 3 d l c n M u e 3 B v d 2 V y c 1 9 0 e X B l L D N 9 J n F 1 b 3 Q 7 L C Z x d W 9 0 O 1 N l c n Z l c i 5 E Y X R h Y m F z Z V x c L z I v U G 9 z d G d y Z V N R T C 9 s b 2 N h b G h v c 3 Q 7 U G V y c 2 9 u b m F s X 2 R h d G F z L 3 B 1 Y m x p Y y 9 w d W J s a W M u c H N 5 Y 2 h p Y 1 9 w b 3 d l c n M u e 3 B v d 2 V y c 1 9 j b 3 N 0 L D R 9 J n F 1 b 3 Q 7 L C Z x d W 9 0 O 1 N l c n Z l c i 5 E Y X R h Y m F z Z V x c L z I v U G 9 z d G d y Z V N R T C 9 s b 2 N h b G h v c 3 Q 7 U G V y c 2 9 u b m F s X 2 R h d G F z L 3 B 1 Y m x p Y y 9 w d W J s a W M u c H N 5 Y 2 h p Y 1 9 w b 3 d l c n M u e 3 B v d 2 V y c 1 9 k Z X N j L D V 9 J n F 1 b 3 Q 7 X S w m c X V v d D t D b 2 x 1 b W 5 D b 3 V u d C Z x d W 9 0 O z o 2 L C Z x d W 9 0 O 0 t l e U N v b H V t b k 5 h b W V z J n F 1 b 3 Q 7 O l s m c X V v d D t w b 3 d l c n N f a W Q m c X V v d D t d L C Z x d W 9 0 O 0 N v b H V t b k l k Z W 5 0 a X R p Z X M m c X V v d D s 6 W y Z x d W 9 0 O 1 N l c n Z l c i 5 E Y X R h Y m F z Z V x c L z I v U G 9 z d G d y Z V N R T C 9 s b 2 N h b G h v c 3 Q 7 U G V y c 2 9 u b m F s X 2 R h d G F z L 3 B 1 Y m x p Y y 9 w d W J s a W M u c H N 5 Y 2 h p Y 1 9 w b 3 d l c n M u e 3 B v d 2 V y c 1 9 p Z C w w f S Z x d W 9 0 O y w m c X V v d D t T Z X J 2 Z X I u R G F 0 Y W J h c 2 V c X C 8 y L 1 B v c 3 R n c m V T U U w v b G 9 j Y W x o b 3 N 0 O 1 B l c n N v b m 5 h b F 9 k Y X R h c y 9 w d W J s a W M v c H V i b G l j L n B z e W N o a W N f c G 9 3 Z X J z L n t k b 2 1 h a W 5 z X 2 l k L D F 9 J n F 1 b 3 Q 7 L C Z x d W 9 0 O 1 N l c n Z l c i 5 E Y X R h Y m F z Z V x c L z I v U G 9 z d G d y Z V N R T C 9 s b 2 N h b G h v c 3 Q 7 U G V y c 2 9 u b m F s X 2 R h d G F z L 3 B 1 Y m x p Y y 9 w d W J s a W M u c H N 5 Y 2 h p Y 1 9 w b 3 d l c n M u e 3 B v d 2 V y c 1 9 u Y W 1 l L D J 9 J n F 1 b 3 Q 7 L C Z x d W 9 0 O 1 N l c n Z l c i 5 E Y X R h Y m F z Z V x c L z I v U G 9 z d G d y Z V N R T C 9 s b 2 N h b G h v c 3 Q 7 U G V y c 2 9 u b m F s X 2 R h d G F z L 3 B 1 Y m x p Y y 9 w d W J s a W M u c H N 5 Y 2 h p Y 1 9 w b 3 d l c n M u e 3 B v d 2 V y c 1 9 0 e X B l L D N 9 J n F 1 b 3 Q 7 L C Z x d W 9 0 O 1 N l c n Z l c i 5 E Y X R h Y m F z Z V x c L z I v U G 9 z d G d y Z V N R T C 9 s b 2 N h b G h v c 3 Q 7 U G V y c 2 9 u b m F s X 2 R h d G F z L 3 B 1 Y m x p Y y 9 w d W J s a W M u c H N 5 Y 2 h p Y 1 9 w b 3 d l c n M u e 3 B v d 2 V y c 1 9 j b 3 N 0 L D R 9 J n F 1 b 3 Q 7 L C Z x d W 9 0 O 1 N l c n Z l c i 5 E Y X R h Y m F z Z V x c L z I v U G 9 z d G d y Z V N R T C 9 s b 2 N h b G h v c 3 Q 7 U G V y c 2 9 u b m F s X 2 R h d G F z L 3 B 1 Y m x p Y y 9 w d W J s a W M u c H N 5 Y 2 h p Y 1 9 w b 3 d l c n M u e 3 B v d 2 V y c 1 9 k Z X N j L D V 9 J n F 1 b 3 Q 7 X S w m c X V v d D t S Z W x h d G l v b n N o a X B J b m Z v J n F 1 b 3 Q 7 O l t d f S I g L z 4 8 L 1 N 0 Y W J s Z U V u d H J p Z X M + P C 9 J d G V t P j x J d G V t P j x J d G V t T G 9 j Y X R p b 2 4 + P E l 0 Z W 1 U e X B l P k Z v c m 1 1 b G E 8 L 0 l 0 Z W 1 U e X B l P j x J d G V t U G F 0 a D 5 T Z W N 0 a W 9 u M S 9 Q c 3 l j a G l j X 3 B v d 2 V y c y 9 T b 3 V y Y 2 U 8 L 0 l 0 Z W 1 Q Y X R o P j w v S X R l b U x v Y 2 F 0 a W 9 u P j x T d G F i b G V F b n R y a W V z I C 8 + P C 9 J d G V t P j x J d G V t P j x J d G V t T G 9 j Y X R p b 2 4 + P E l 0 Z W 1 U e X B l P k Z v c m 1 1 b G E 8 L 0 l 0 Z W 1 U e X B l P j x J d G V t U G F 0 a D 5 T Z W N 0 a W 9 u M S 9 Q c 3 l j a G l j X 3 B v d 2 V y c y 9 w d W J s a W N f c H N 5 Y 2 h p Y 1 9 w b 3 d l c n M 8 L 0 l 0 Z W 1 Q Y X R o P j w v S X R l b U x v Y 2 F 0 a W 9 u P j x T d G F i b G V F b n R y a W V z I C 8 + P C 9 J d G V t P j x J d G V t P j x J d G V t T G 9 j Y X R p b 2 4 + P E l 0 Z W 1 U e X B l P k Z v c m 1 1 b G E 8 L 0 l 0 Z W 1 U e X B l P j x J d G V t U G F 0 a D 5 T Z W N 0 a W 9 u M S 9 Q c 3 l j a G l j X 3 B v d 2 V y c 1 9 k b 2 1 h a W 5 z P C 9 J d G V t U G F 0 a D 4 8 L 0 l 0 Z W 1 M b 2 N h d G l v b j 4 8 U 3 R h Y m x l R W 5 0 c m l l c z 4 8 R W 5 0 c n k g V H l w Z T 0 i S X N Q c m l 2 Y X R l I i B W Y W x 1 Z T 0 i b D A i I C 8 + P E V u d H J 5 I F R 5 c G U 9 I l F 1 Z X J 5 S U Q i I F Z h b H V l P S J z M T k z Y j h h O T c t N m I w N C 0 0 O D I 0 L W F h Y j E t Z W Z i M D U 0 Z D U 0 M m I z 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3 V u d C I g V m F s d W U 9 I m w 1 M C I g L z 4 8 R W 5 0 c n k g V H l w Z T 0 i R m l s b E V y c m 9 y Q 2 9 k Z S I g V m F s d W U 9 I n N V b m t u b 3 d u I i A v P j x F b n R y e S B U e X B l P S J G a W x s R X J y b 3 J D b 3 V u d C I g V m F s d W U 9 I m w w I i A v P j x F b n R y e S B U e X B l P S J G a W x s T G F z d F V w Z G F 0 Z W Q i I F Z h b H V l P S J k M j A y N S 0 w N C 0 w M l Q w N z o z M z o w M C 4 5 N T E 1 N T Q 3 W i I g L z 4 8 R W 5 0 c n k g V H l w Z T 0 i R m l s b E N v b H V t b l R 5 c G V z I i B W Y W x 1 Z T 0 i c 0 F n W T 0 i I C 8 + P E V u d H J 5 I F R 5 c G U 9 I k Z p b G x D b 2 x 1 b W 5 O Y W 1 l c y I g V m F s d W U 9 I n N b J n F 1 b 3 Q 7 Z G 9 t Y W l u c 1 9 p Z C Z x d W 9 0 O y w m c X V v d D t k b 2 1 h a W 5 z J n F 1 b 3 Q 7 X S I g L z 4 8 R W 5 0 c n k g V H l w Z T 0 i R m l s b F N 0 Y X R 1 c y I g V m F s d W U 9 I n N D b 2 1 w b G V 0 Z S I g L z 4 8 R W 5 0 c n k g V H l w Z T 0 i Q W R k Z W R U b 0 R h d G F N b 2 R l b C I g V m F s d W U 9 I m w x I i A v P j x F b n R y e S B U e X B l P S J G a W x s V G F y Z 2 V 0 I i B W Y W x 1 Z T 0 i c 1 B z e W N o a W N f c G 9 3 Z X J z X 2 R v b W F p b n M i I C 8 + P E V u d H J 5 I F R 5 c G U 9 I l J l Y 2 9 2 Z X J 5 V G F y Z 2 V 0 U 2 h l Z X Q i I F Z h b H V l P S J z T G l u a y B U Y W J s Z X M i I C 8 + P E V u d H J 5 I F R 5 c G U 9 I l J l Y 2 9 2 Z X J 5 V G F y Z 2 V 0 Q 2 9 s d W 1 u I i B W Y W x 1 Z T 0 i b D E 5 I i A v P j x F b n R y e S B U e X B l P S J S Z W N v d m V y e V R h c m d l d F J v d y I g V m F s d W U 9 I m w x I i A v P j x F b n R y e S B U e X B l P S J O Y X Z p Z 2 F 0 a W 9 u U 3 R l c E 5 h b W U i I F Z h b H V l P S J z T m F 2 a W d h d G l v b i I g L z 4 8 R W 5 0 c n k g V H l w Z T 0 i U m V s Y X R p b 2 5 z a G l w S W 5 m b 0 N v b n R h a W 5 l c i I g V m F s d W U 9 I n N 7 J n F 1 b 3 Q 7 Y 2 9 s d W 1 u Q 2 9 1 b n Q m c X V v d D s 6 M i w m c X V v d D t r Z X l D b 2 x 1 b W 5 O Y W 1 l c y Z x d W 9 0 O z p b J n F 1 b 3 Q 7 Z G 9 t Y W l u c 1 9 p Z C Z x d W 9 0 O 1 0 s J n F 1 b 3 Q 7 c X V l c n l S Z W x h d G l v b n N o a X B z J n F 1 b 3 Q 7 O l t d L C Z x d W 9 0 O 2 N v b H V t b k l k Z W 5 0 a X R p Z X M m c X V v d D s 6 W y Z x d W 9 0 O 1 N l c n Z l c i 5 E Y X R h Y m F z Z V x c L z I v U G 9 z d G d y Z V N R T C 9 s b 2 N h b G h v c 3 Q 7 U G V y c 2 9 u b m F s X 2 R h d G F z L 3 B 1 Y m x p Y y 9 w d W J s a W M u c H N 5 Y 2 h p Y 1 9 w b 3 d l c n N f Z G 9 t Y W l u c y 5 7 Z G 9 t Y W l u c 1 9 p Z C w w f S Z x d W 9 0 O y w m c X V v d D t T Z X J 2 Z X I u R G F 0 Y W J h c 2 V c X C 8 y L 1 B v c 3 R n c m V T U U w v b G 9 j Y W x o b 3 N 0 O 1 B l c n N v b m 5 h b F 9 k Y X R h c y 9 w d W J s a W M v c H V i b G l j L n B z e W N o a W N f c G 9 3 Z X J z X 2 R v b W F p b n M u e 2 R v b W F p b n M s M X 0 m c X V v d D t d L C Z x d W 9 0 O 0 N v b H V t b k N v d W 5 0 J n F 1 b 3 Q 7 O j I s J n F 1 b 3 Q 7 S 2 V 5 Q 2 9 s d W 1 u T m F t Z X M m c X V v d D s 6 W y Z x d W 9 0 O 2 R v b W F p b n N f a W Q m c X V v d D t d L C Z x d W 9 0 O 0 N v b H V t b k l k Z W 5 0 a X R p Z X M m c X V v d D s 6 W y Z x d W 9 0 O 1 N l c n Z l c i 5 E Y X R h Y m F z Z V x c L z I v U G 9 z d G d y Z V N R T C 9 s b 2 N h b G h v c 3 Q 7 U G V y c 2 9 u b m F s X 2 R h d G F z L 3 B 1 Y m x p Y y 9 w d W J s a W M u c H N 5 Y 2 h p Y 1 9 w b 3 d l c n N f Z G 9 t Y W l u c y 5 7 Z G 9 t Y W l u c 1 9 p Z C w w f S Z x d W 9 0 O y w m c X V v d D t T Z X J 2 Z X I u R G F 0 Y W J h c 2 V c X C 8 y L 1 B v c 3 R n c m V T U U w v b G 9 j Y W x o b 3 N 0 O 1 B l c n N v b m 5 h b F 9 k Y X R h c y 9 w d W J s a W M v c H V i b G l j L n B z e W N o a W N f c G 9 3 Z X J z X 2 R v b W F p b n M u e 2 R v b W F p b n M s M X 0 m c X V v d D t d L C Z x d W 9 0 O 1 J l b G F 0 a W 9 u c 2 h p c E l u Z m 8 m c X V v d D s 6 W 1 1 9 I i A v P j w v U 3 R h Y m x l R W 5 0 c m l l c z 4 8 L 0 l 0 Z W 0 + P E l 0 Z W 0 + P E l 0 Z W 1 M b 2 N h d G l v b j 4 8 S X R l b V R 5 c G U + R m 9 y b X V s Y T w v S X R l b V R 5 c G U + P E l 0 Z W 1 Q Y X R o P l N l Y 3 R p b 2 4 x L 1 B z e W N o a W N f c G 9 3 Z X J z X 2 R v b W F p b n M v U 2 9 1 c m N l P C 9 J d G V t U G F 0 a D 4 8 L 0 l 0 Z W 1 M b 2 N h d G l v b j 4 8 U 3 R h Y m x l R W 5 0 c m l l c y A v P j w v S X R l b T 4 8 S X R l b T 4 8 S X R l b U x v Y 2 F 0 a W 9 u P j x J d G V t V H l w Z T 5 G b 3 J t d W x h P C 9 J d G V t V H l w Z T 4 8 S X R l b V B h d G g + U 2 V j d G l v b j E v U H N 5 Y 2 h p Y 1 9 w b 3 d l c n N f Z G 9 t Y W l u c y 9 w d W J s a W N f c H N 5 Y 2 h p Y 1 9 w b 3 d l c n N f Z G 9 t Y W l u c z w v S X R l b V B h d G g + P C 9 J d G V t T G 9 j Y X R p b 2 4 + P F N 0 Y W J s Z U V u d H J p Z X M g L z 4 8 L 0 l 0 Z W 0 + P E l 0 Z W 0 + P E l 0 Z W 1 M b 2 N h d G l v b j 4 8 S X R l b V R 5 c G U + R m 9 y b X V s Y T w v S X R l b V R 5 c G U + P E l 0 Z W 1 Q Y X R o P l N l Y 3 R p b 2 4 x L 1 N w Z W N p Y W x f c n V s Z X M 8 L 0 l 0 Z W 1 Q Y X R o P j w v S X R l b U x v Y 2 F 0 a W 9 u P j x T d G F i b G V F b n R y a W V z P j x F b n R y e S B U e X B l P S J J c 1 B y a X Z h d G U i I F Z h b H V l P S J s M C I g L z 4 8 R W 5 0 c n k g V H l w Z T 0 i U X V l c n l J R C I g V m F s d W U 9 I n M w N D I 4 Y W R j M i 0 z N 2 E y L T R j M T Q t O W Z j N S 0 1 N T h i N D R k N z Z m Z D Y 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y d W x l X 2 l k J n F 1 b 3 Q 7 L C Z x d W 9 0 O 3 J 1 b G V f b m F t Z S Z x d W 9 0 O y w m c X V v d D t y d W x l X 2 R l c 2 M m c X V v d D t d I i A v P j x F b n R y e S B U e X B l P S J G a W x s Q 2 9 s d W 1 u V H l w Z X M i I F Z h b H V l P S J z Q W d Z R y I g L z 4 8 R W 5 0 c n k g V H l w Z T 0 i R m l s b E x h c 3 R V c G R h d G V k I i B W Y W x 1 Z T 0 i Z D I w M j U t M D Q t M D J U M D c 6 M z M 6 M D A u O T Y y M j k z M 1 o i I C 8 + P E V u d H J 5 I F R 5 c G U 9 I k Z p b G x F c n J v c k N v d W 5 0 I i B W Y W x 1 Z T 0 i b D A i I C 8 + P E V u d H J 5 I F R 5 c G U 9 I k Z p b G x F c n J v c k N v Z G U i I F Z h b H V l P S J z V W 5 r b m 9 3 b i I g L z 4 8 R W 5 0 c n k g V H l w Z T 0 i R m l s b E N v d W 5 0 I i B W Y W x 1 Z T 0 i b D E 1 N i I g L z 4 8 R W 5 0 c n k g V H l w Z T 0 i Q W R k Z W R U b 0 R h d G F N b 2 R l b C I g V m F s d W U 9 I m w x I i A v P j x F b n R y e S B U e X B l P S J G a W x s U 3 R h d H V z I i B W Y W x 1 Z T 0 i c 0 N v b X B s Z X R l I i A v P j x F b n R y e S B U e X B l P S J G a W x s V G F y Z 2 V 0 I i B W Y W x 1 Z T 0 i c 1 N w Z W N p Y W x f c n V s Z X M i I C 8 + P E V u d H J 5 I F R 5 c G U 9 I k 5 h d m l n Y X R p b 2 5 T d G V w T m F t Z S I g V m F s d W U 9 I n N O Y X Z p Z 2 F 0 a W 9 u I i A v P j x F b n R y e S B U e X B l P S J S Z W x h d G l v b n N o a X B J b m Z v Q 2 9 u d G F p b m V y I i B W Y W x 1 Z T 0 i c 3 s m c X V v d D t j b 2 x 1 b W 5 D b 3 V u d C Z x d W 9 0 O z o z L C Z x d W 9 0 O 2 t l e U N v b H V t b k 5 h b W V z J n F 1 b 3 Q 7 O l s m c X V v d D t y d W x l X 2 l k J n F 1 b 3 Q 7 X S w m c X V v d D t x d W V y e V J l b G F 0 a W 9 u c 2 h p c H M m c X V v d D s 6 W 1 0 s J n F 1 b 3 Q 7 Y 2 9 s d W 1 u S W R l b n R p d G l l c y Z x d W 9 0 O z p b J n F 1 b 3 Q 7 U 2 V y d m V y L k R h d G F i Y X N l X F w v M i 9 Q b 3 N 0 Z 3 J l U 1 F M L 2 x v Y 2 F s a G 9 z d D t Q Z X J z b 2 5 u Y W x f Z G F 0 Y X M v c H V i b G l j L 3 B 1 Y m x p Y y 5 z c G V j a W F s X 3 J 1 b G V z L n t y d W x l X 2 l k L D B 9 J n F 1 b 3 Q 7 L C Z x d W 9 0 O 1 N l c n Z l c i 5 E Y X R h Y m F z Z V x c L z I v U G 9 z d G d y Z V N R T C 9 s b 2 N h b G h v c 3 Q 7 U G V y c 2 9 u b m F s X 2 R h d G F z L 3 B 1 Y m x p Y y 9 w d W J s a W M u c 3 B l Y 2 l h b F 9 y d W x l c y 5 7 c n V s Z V 9 u Y W 1 l L D F 9 J n F 1 b 3 Q 7 L C Z x d W 9 0 O 1 N l c n Z l c i 5 E Y X R h Y m F z Z V x c L z I v U G 9 z d G d y Z V N R T C 9 s b 2 N h b G h v c 3 Q 7 U G V y c 2 9 u b m F s X 2 R h d G F z L 3 B 1 Y m x p Y y 9 w d W J s a W M u c 3 B l Y 2 l h b F 9 y d W x l c y 5 7 c n V s Z V 9 k Z X N j L D J 9 J n F 1 b 3 Q 7 X S w m c X V v d D t D b 2 x 1 b W 5 D b 3 V u d C Z x d W 9 0 O z o z L C Z x d W 9 0 O 0 t l e U N v b H V t b k 5 h b W V z J n F 1 b 3 Q 7 O l s m c X V v d D t y d W x l X 2 l k J n F 1 b 3 Q 7 X S w m c X V v d D t D b 2 x 1 b W 5 J Z G V u d G l 0 a W V z J n F 1 b 3 Q 7 O l s m c X V v d D t T Z X J 2 Z X I u R G F 0 Y W J h c 2 V c X C 8 y L 1 B v c 3 R n c m V T U U w v b G 9 j Y W x o b 3 N 0 O 1 B l c n N v b m 5 h b F 9 k Y X R h c y 9 w d W J s a W M v c H V i b G l j L n N w Z W N p Y W x f c n V s Z X M u e 3 J 1 b G V f a W Q s M H 0 m c X V v d D s s J n F 1 b 3 Q 7 U 2 V y d m V y L k R h d G F i Y X N l X F w v M i 9 Q b 3 N 0 Z 3 J l U 1 F M L 2 x v Y 2 F s a G 9 z d D t Q Z X J z b 2 5 u Y W x f Z G F 0 Y X M v c H V i b G l j L 3 B 1 Y m x p Y y 5 z c G V j a W F s X 3 J 1 b G V z L n t y d W x l X 2 5 h b W U s M X 0 m c X V v d D s s J n F 1 b 3 Q 7 U 2 V y d m V y L k R h d G F i Y X N l X F w v M i 9 Q b 3 N 0 Z 3 J l U 1 F M L 2 x v Y 2 F s a G 9 z d D t Q Z X J z b 2 5 u Y W x f Z G F 0 Y X M v c H V i b G l j L 3 B 1 Y m x p Y y 5 z c G V j a W F s X 3 J 1 b G V z L n t y d W x l X 2 R l c 2 M s M n 0 m c X V v d D t d L C Z x d W 9 0 O 1 J l b G F 0 a W 9 u c 2 h p c E l u Z m 8 m c X V v d D s 6 W 1 1 9 I i A v P j w v U 3 R h Y m x l R W 5 0 c m l l c z 4 8 L 0 l 0 Z W 0 + P E l 0 Z W 0 + P E l 0 Z W 1 M b 2 N h d G l v b j 4 8 S X R l b V R 5 c G U + R m 9 y b X V s Y T w v S X R l b V R 5 c G U + P E l 0 Z W 1 Q Y X R o P l N l Y 3 R p b 2 4 x L 1 N w Z W N p Y W x f c n V s Z X M v U 2 9 1 c m N l P C 9 J d G V t U G F 0 a D 4 8 L 0 l 0 Z W 1 M b 2 N h d G l v b j 4 8 U 3 R h Y m x l R W 5 0 c m l l c y A v P j w v S X R l b T 4 8 S X R l b T 4 8 S X R l b U x v Y 2 F 0 a W 9 u P j x J d G V t V H l w Z T 5 G b 3 J t d W x h P C 9 J d G V t V H l w Z T 4 8 S X R l b V B h d G g + U 2 V j d G l v b j E v U 3 B l Y 2 l h b F 9 y d W x l c y 9 w d W J s a W N f c 3 B l Y 2 l h b F 9 y d W x l c z w v S X R l b V B h d G g + P C 9 J d G V t T G 9 j Y X R p b 2 4 + P F N 0 Y W J s Z U V u d H J p Z X M g L z 4 8 L 0 l 0 Z W 0 + P E l 0 Z W 0 + P E l 0 Z W 1 M b 2 N h d G l v b j 4 8 S X R l b V R 5 c G U + R m 9 y b X V s Y T w v S X R l b V R 5 c G U + P E l 0 Z W 1 Q Y X R o P l N l Y 3 R p b 2 4 x L 1 R 5 c G V z P C 9 J d G V t U G F 0 a D 4 8 L 0 l 0 Z W 1 M b 2 N h d G l v b j 4 8 U 3 R h Y m x l R W 5 0 c m l l c z 4 8 R W 5 0 c n k g V H l w Z T 0 i S X N Q c m l 2 Y X R l I i B W Y W x 1 Z T 0 i b D A i I C 8 + P E V u d H J 5 I F R 5 c G U 9 I l F 1 Z X J 5 S U Q i I F Z h b H V l P S J z N T h i Z D J k M j g t N j k y M S 0 0 Z j k 5 L W F l Y z c t Y W U y M T B k Y m U z N z U y 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d H l w Z X N f a W Q m c X V v d D s s J n F 1 b 3 Q 7 d H l w Z X N f b m F t Z S Z x d W 9 0 O y w m c X V v d D t 0 e X B l c 1 9 k Z X N j J n F 1 b 3 Q 7 X S I g L z 4 8 R W 5 0 c n k g V H l w Z T 0 i R m l s b E N v b H V t b l R 5 c G V z I i B W Y W x 1 Z T 0 i c 0 F n W U c i I C 8 + P E V u d H J 5 I F R 5 c G U 9 I k Z p b G x M Y X N 0 V X B k Y X R l Z C I g V m F s d W U 9 I m Q y M D I 1 L T A 0 L T A y V D A 3 O j M z O j A x L j A y O T c 2 N j J a I i A v P j x F b n R y e S B U e X B l P S J G a W x s R X J y b 3 J D b 3 V u d C I g V m F s d W U 9 I m w w I i A v P j x F b n R y e S B U e X B l P S J G a W x s R X J y b 3 J D b 2 R l I i B W Y W x 1 Z T 0 i c 1 V u a 2 5 v d 2 4 i I C 8 + P E V u d H J 5 I F R 5 c G U 9 I k Z p b G x D b 3 V u d C I g V m F s d W U 9 I m w x M C I g L z 4 8 R W 5 0 c n k g V H l w Z T 0 i Q W R k Z W R U b 0 R h d G F N b 2 R l b C I g V m F s d W U 9 I m w x I i A v P j x F b n R y e S B U e X B l P S J G a W x s U 3 R h d H V z I i B W Y W x 1 Z T 0 i c 0 N v b X B s Z X R l I i A v P j x F b n R y e S B U e X B l P S J G a W x s V G F y Z 2 V 0 I i B W Y W x 1 Z T 0 i c 1 R 5 c G V z I i A v P j x F b n R y e S B U e X B l P S J O Y X Z p Z 2 F 0 a W 9 u U 3 R l c E 5 h b W U i I F Z h b H V l P S J z T m F 2 a W d h d G l v b i I g L z 4 8 R W 5 0 c n k g V H l w Z T 0 i U m V s Y X R p b 2 5 z a G l w S W 5 m b 0 N v b n R h a W 5 l c i I g V m F s d W U 9 I n N 7 J n F 1 b 3 Q 7 Y 2 9 s d W 1 u Q 2 9 1 b n Q m c X V v d D s 6 M y w m c X V v d D t r Z X l D b 2 x 1 b W 5 O Y W 1 l c y Z x d W 9 0 O z p b J n F 1 b 3 Q 7 d H l w Z X N f a W Q m c X V v d D t d L C Z x d W 9 0 O 3 F 1 Z X J 5 U m V s Y X R p b 2 5 z a G l w c y Z x d W 9 0 O z p b X S w m c X V v d D t j b 2 x 1 b W 5 J Z G V u d G l 0 a W V z J n F 1 b 3 Q 7 O l s m c X V v d D t T Z X J 2 Z X I u R G F 0 Y W J h c 2 V c X C 8 y L 1 B v c 3 R n c m V T U U w v b G 9 j Y W x o b 3 N 0 O 1 B l c n N v b m 5 h b F 9 k Y X R h c y 9 w d W J s a W M v c H V i b G l j L n R 5 c G V z L n t 0 e X B l c 1 9 p Z C w w f S Z x d W 9 0 O y w m c X V v d D t T Z X J 2 Z X I u R G F 0 Y W J h c 2 V c X C 8 y L 1 B v c 3 R n c m V T U U w v b G 9 j Y W x o b 3 N 0 O 1 B l c n N v b m 5 h b F 9 k Y X R h c y 9 w d W J s a W M v c H V i b G l j L n R 5 c G V z L n t 0 e X B l c 1 9 u Y W 1 l L D F 9 J n F 1 b 3 Q 7 L C Z x d W 9 0 O 1 N l c n Z l c i 5 E Y X R h Y m F z Z V x c L z I v U G 9 z d G d y Z V N R T C 9 s b 2 N h b G h v c 3 Q 7 U G V y c 2 9 u b m F s X 2 R h d G F z L 3 B 1 Y m x p Y y 9 w d W J s a W M u d H l w Z X M u e 3 R 5 c G V z X 2 R l c 2 M s M n 0 m c X V v d D t d L C Z x d W 9 0 O 0 N v b H V t b k N v d W 5 0 J n F 1 b 3 Q 7 O j M s J n F 1 b 3 Q 7 S 2 V 5 Q 2 9 s d W 1 u T m F t Z X M m c X V v d D s 6 W y Z x d W 9 0 O 3 R 5 c G V z X 2 l k J n F 1 b 3 Q 7 X S w m c X V v d D t D b 2 x 1 b W 5 J Z G V u d G l 0 a W V z J n F 1 b 3 Q 7 O l s m c X V v d D t T Z X J 2 Z X I u R G F 0 Y W J h c 2 V c X C 8 y L 1 B v c 3 R n c m V T U U w v b G 9 j Y W x o b 3 N 0 O 1 B l c n N v b m 5 h b F 9 k Y X R h c y 9 w d W J s a W M v c H V i b G l j L n R 5 c G V z L n t 0 e X B l c 1 9 p Z C w w f S Z x d W 9 0 O y w m c X V v d D t T Z X J 2 Z X I u R G F 0 Y W J h c 2 V c X C 8 y L 1 B v c 3 R n c m V T U U w v b G 9 j Y W x o b 3 N 0 O 1 B l c n N v b m 5 h b F 9 k Y X R h c y 9 w d W J s a W M v c H V i b G l j L n R 5 c G V z L n t 0 e X B l c 1 9 u Y W 1 l L D F 9 J n F 1 b 3 Q 7 L C Z x d W 9 0 O 1 N l c n Z l c i 5 E Y X R h Y m F z Z V x c L z I v U G 9 z d G d y Z V N R T C 9 s b 2 N h b G h v c 3 Q 7 U G V y c 2 9 u b m F s X 2 R h d G F z L 3 B 1 Y m x p Y y 9 w d W J s a W M u d H l w Z X M u e 3 R 5 c G V z X 2 R l c 2 M s M n 0 m c X V v d D t d L C Z x d W 9 0 O 1 J l b G F 0 a W 9 u c 2 h p c E l u Z m 8 m c X V v d D s 6 W 1 1 9 I i A v P j w v U 3 R h Y m x l R W 5 0 c m l l c z 4 8 L 0 l 0 Z W 0 + P E l 0 Z W 0 + P E l 0 Z W 1 M b 2 N h d G l v b j 4 8 S X R l b V R 5 c G U + R m 9 y b X V s Y T w v S X R l b V R 5 c G U + P E l 0 Z W 1 Q Y X R o P l N l Y 3 R p b 2 4 x L 1 R 5 c G V z L 1 N v d X J j Z T w v S X R l b V B h d G g + P C 9 J d G V t T G 9 j Y X R p b 2 4 + P F N 0 Y W J s Z U V u d H J p Z X M g L z 4 8 L 0 l 0 Z W 0 + P E l 0 Z W 0 + P E l 0 Z W 1 M b 2 N h d G l v b j 4 8 S X R l b V R 5 c G U + R m 9 y b X V s Y T w v S X R l b V R 5 c G U + P E l 0 Z W 1 Q Y X R o P l N l Y 3 R p b 2 4 x L 1 R 5 c G V z L 3 B 1 Y m x p Y 1 9 0 e X B l c z w v S X R l b V B h d G g + P C 9 J d G V t T G 9 j Y X R p b 2 4 + P F N 0 Y W J s Z U V u d H J p Z X M g L z 4 8 L 0 l 0 Z W 0 + P E l 0 Z W 0 + P E l 0 Z W 1 M b 2 N h d G l v b j 4 8 S X R l b V R 5 c G U + R m 9 y b X V s Y T w v S X R l b V R 5 c G U + P E l 0 Z W 1 Q Y X R o P l N l Y 3 R p b 2 4 x L 1 V u a X R z P C 9 J d G V t U G F 0 a D 4 8 L 0 l 0 Z W 1 M b 2 N h d G l v b j 4 8 U 3 R h Y m x l R W 5 0 c m l l c z 4 8 R W 5 0 c n k g V H l w Z T 0 i S X N Q c m l 2 Y X R l I i B W Y W x 1 Z T 0 i b D A i I C 8 + P E V u d H J 5 I F R 5 c G U 9 I l F 1 Z X J 5 S U Q i I F Z h b H V l P S J z Y 2 E 2 Y z d j Y j g t M z h h M y 0 0 Z G M 5 L W J i M z g t Z m I y O D g 1 O G E y N D l h I i A v P j x F b n R y e S B U e X B l P S J G a W x s R W 5 h Y m x l Z C I g V m F s d W U 9 I m w x I i A v P j x F b n R y e S B U e X B l P S J G a W x s T 2 J q Z W N 0 V H l w Z S I g V m F s d W U 9 I n N U Y W J s Z S I g L z 4 8 R W 5 0 c n k g V H l w Z T 0 i R m l s b F R v R G F 0 Y U 1 v Z G V s R W 5 h Y m x l Z 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s d W 1 u V H l w Z X M i I F Z h b H V l P S J z Q W d Z R 0 F n S U d B Z 1 l H Q m d Z R 0 F n S U N B Z 0 l D Q W d J R 0 F n W U d C Z 1 l H Q m d Z R 0 J n W U d C Z 1 l H Q m d Z R 0 J n W U d C Z 1 l H Q m d J Q y I g L z 4 8 R W 5 0 c n k g V H l w Z T 0 i R m l s b E x h c 3 R V c G R h d G V k I i B W Y W x 1 Z T 0 i Z D I w M j U t M D Q t M D J U M D c 6 M z M 6 M D E u M D Y y O T E 5 M F o i I C 8 + P E V u d H J 5 I F R 5 c G U 9 I k Z p b G x F c n J v c k N v d W 5 0 I i B W Y W x 1 Z T 0 i b D A i I C 8 + P E V u d H J 5 I F R 5 c G U 9 I k Z p b G x F c n J v c k N v Z G U i I F Z h b H V l P S J z V W 5 r b m 9 3 b i I g L z 4 8 R W 5 0 c n k g V H l w Z T 0 i R m l s b E N v d W 5 0 I i B W Y W x 1 Z T 0 i b D U 3 O C I g L z 4 8 R W 5 0 c n k g V H l w Z T 0 i Q W R k Z W R U b 0 R h d G F N b 2 R l b C I g V m F s d W U 9 I m w x I i A v P j x F b n R y e S B U e X B l P S J G a W x s Q 2 9 s d W 1 u T m F t Z X M i I F Z h b H V l P S J z W y Z x d W 9 0 O 3 V u a X R f a W Q m c X V v d D s s J n F 1 b 3 Q 7 d W 5 p d F 9 u Y W 1 l J n F 1 b 3 Q 7 L C Z x d W 9 0 O 2 F 0 d H J p Y n V 0 J n F 1 b 3 Q 7 L C Z x d W 9 0 O 2 d y b 3 V w X 2 Z h Y 3 R p b 2 5 f a W Q m c X V v d D s s J n F 1 b 3 Q 7 Z m F j d G l v b l 9 p Z C Z x d W 9 0 O y w m c X V v d D t 1 b m l 0 X 3 R 5 c G U m c X V v d D s s J n F 1 b 3 Q 7 b m J f Z m l n J n F 1 b 3 Q 7 L C Z x d W 9 0 O 2 1 v d m V t Z W 5 0 J n F 1 b 3 Q 7 L C Z x d W 9 0 O 2 N y d W l z a W 5 n X 3 N w Z W V k J n F 1 b 3 Q 7 L C Z x d W 9 0 O 2 h v d m V y J n F 1 b 3 Q 7 L C Z x d W 9 0 O 2 J z J n F 1 b 3 Q 7 L C Z x d W 9 0 O 3 d z J n F 1 b 3 Q 7 L C Z x d W 9 0 O 3 M m c X V v d D s s J n F 1 b 3 Q 7 d C Z x d W 9 0 O y w m c X V v d D t m c m 9 u d C Z x d W 9 0 O y w m c X V v d D t z a W R l J n F 1 b 3 Q 7 L C Z x d W 9 0 O 3 J l Y X I m c X V v d D s s J n F 1 b 3 Q 7 a H A m c X V v d D s s J n F 1 b 3 Q 7 Y S Z x d W 9 0 O y w m c X V v d D t p J n F 1 b 3 Q 7 L C Z x d W 9 0 O 2 x k J n F 1 b 3 Q 7 L C Z x d W 9 0 O 2 9 j J n F 1 b 3 Q 7 L C Z x d W 9 0 O 3 N 2 J n F 1 b 3 Q 7 L C Z x d W 9 0 O 2 l u d n V s X 3 N 2 J n F 1 b 3 Q 7 L C Z x d W 9 0 O 3 d l Y X B v b n M u M S Z x d W 9 0 O y w m c X V v d D t 3 Z W F w b 2 5 z L j I m c X V v d D s s J n F 1 b 3 Q 7 d 2 V h c G 9 u c y 4 z J n F 1 b 3 Q 7 L C Z x d W 9 0 O 3 d l Y X B v b n M u N C Z x d W 9 0 O y w m c X V v d D t 3 Z W F w b 2 5 z L j U m c X V v d D s s J n F 1 b 3 Q 7 d 2 V h c G 9 u c y 4 2 J n F 1 b 3 Q 7 L C Z x d W 9 0 O 3 d l Y X B v b n M u N y Z x d W 9 0 O y w m c X V v d D t 3 Z W F w b 2 5 z L j g m c X V v d D s s J n F 1 b 3 Q 7 d 2 V h c G 9 u c y 4 5 J n F 1 b 3 Q 7 L C Z x d W 9 0 O 3 d l Y X B v b n M u M T A m c X V v d D s s J n F 1 b 3 Q 7 d 2 V h c G 9 u c y 4 x M S Z x d W 9 0 O y w m c X V v d D t 3 Z W F w b 2 5 z L j E y J n F 1 b 3 Q 7 L C Z x d W 9 0 O 2 F w d G l 0 d W R l c y 4 x J n F 1 b 3 Q 7 L C Z x d W 9 0 O 2 F w d G l 0 d W R l c y 4 y J n F 1 b 3 Q 7 L C Z x d W 9 0 O 2 F w d G l 0 d W R l c y 4 z J n F 1 b 3 Q 7 L C Z x d W 9 0 O 2 F w d G l 0 d W R l c y 4 0 J n F 1 b 3 Q 7 L C Z x d W 9 0 O 2 F w d G l 0 d W R l c y 4 1 J n F 1 b 3 Q 7 L C Z x d W 9 0 O 2 F w d G l 0 d W R l c y 4 2 J n F 1 b 3 Q 7 L C Z x d W 9 0 O 2 F w d G l 0 d W R l c y 4 3 J n F 1 b 3 Q 7 L C Z x d W 9 0 O 2 F w d G l 0 d W R l c y 4 4 J n F 1 b 3 Q 7 L C Z x d W 9 0 O 2 R v b W F p b n M m c X V v d D s s J n F 1 b 3 Q 7 c 3 B l Y 2 l h b F 9 y d W x l c y Z x d W 9 0 O y w m c X V v d D t 1 X 3 B 0 c y Z x d W 9 0 O y w m c X V v d D t 1 X 3 B 0 c 1 9 1 c G R h d G V k J n F 1 b 3 Q 7 X S I g L z 4 8 R W 5 0 c n k g V H l w Z T 0 i R m l s b F R h c m d l d C I g V m F s d W U 9 I n N V b m l 0 c y I g L z 4 8 R W 5 0 c n k g V H l w Z T 0 i Q n V m Z m V y T m V 4 d F J l Z n J l c 2 g i I F Z h b H V l P S J s M S I g L z 4 8 R W 5 0 c n k g V H l w Z T 0 i R m l s b F N 0 Y X R 1 c y I g V m F s d W U 9 I n N D b 2 1 w b G V 0 Z S I g L z 4 8 R W 5 0 c n k g V H l w Z T 0 i U m V s Y X R p b 2 5 z a G l w S W 5 m b 0 N v b n R h a W 5 l c i I g V m F s d W U 9 I n N 7 J n F 1 b 3 Q 7 Y 2 9 s d W 1 u Q 2 9 1 b n Q m c X V v d D s 6 N D g s J n F 1 b 3 Q 7 a 2 V 5 Q 2 9 s d W 1 u T m F t Z X M m c X V v d D s 6 W y Z x d W 9 0 O 3 V u a X R f a W Q m c X V v d D t d L C Z x d W 9 0 O 3 F 1 Z X J 5 U m V s Y X R p b 2 5 z a G l w c y Z x d W 9 0 O z p b X S w m c X V v d D t j b 2 x 1 b W 5 J Z G V u d G l 0 a W V z J n F 1 b 3 Q 7 O l s m c X V v d D t T Z X J 2 Z X I u R G F 0 Y W J h c 2 V c X C 8 y L 1 B v c 3 R n c m V T U U w v b G 9 j Y W x o b 3 N 0 O 1 B l c n N v b m 5 h b F 9 k Y X R h c y 9 w d W J s a W M v c H V i b G l j L n V u a X R z L n t 1 b m l 0 X 2 l k L D B 9 J n F 1 b 3 Q 7 L C Z x d W 9 0 O 1 N l c n Z l c i 5 E Y X R h Y m F z Z V x c L z I v U G 9 z d G d y Z V N R T C 9 s b 2 N h b G h v c 3 Q 7 U G V y c 2 9 u b m F s X 2 R h d G F z L 3 B 1 Y m x p Y y 9 w d W J s a W M u d W 5 p d H M u e 3 V u a X R f b m F t Z S w x f S Z x d W 9 0 O y w m c X V v d D t T Z X J 2 Z X I u R G F 0 Y W J h c 2 V c X C 8 y L 1 B v c 3 R n c m V T U U w v b G 9 j Y W x o b 3 N 0 O 1 B l c n N v b m 5 h b F 9 k Y X R h c y 9 w d W J s a W M v c H V i b G l j L n V u a X R z L n t h d H R y a W J 1 d C w y f S Z x d W 9 0 O y w m c X V v d D t T Z X J 2 Z X I u R G F 0 Y W J h c 2 V c X C 8 y L 1 B v c 3 R n c m V T U U w v b G 9 j Y W x o b 3 N 0 O 1 B l c n N v b m 5 h b F 9 k Y X R h c y 9 w d W J s a W M v c H V i b G l j L n V u a X R z L n t n c m 9 1 c F 9 m Y W N 0 a W 9 u X 2 l k L D N 9 J n F 1 b 3 Q 7 L C Z x d W 9 0 O 1 N l c n Z l c i 5 E Y X R h Y m F z Z V x c L z I v U G 9 z d G d y Z V N R T C 9 s b 2 N h b G h v c 3 Q 7 U G V y c 2 9 u b m F s X 2 R h d G F z L 3 B 1 Y m x p Y y 9 w d W J s a W M u d W 5 p d H M u e 2 Z h Y 3 R p b 2 5 f a W Q s N H 0 m c X V v d D s s J n F 1 b 3 Q 7 U 2 V y d m V y L k R h d G F i Y X N l X F w v M i 9 Q b 3 N 0 Z 3 J l U 1 F M L 2 x v Y 2 F s a G 9 z d D t Q Z X J z b 2 5 u Y W x f Z G F 0 Y X M v c H V i b G l j L 3 B 1 Y m x p Y y 5 1 b m l 0 c y 5 7 d W 5 p d F 9 0 e X B l L D V 9 J n F 1 b 3 Q 7 L C Z x d W 9 0 O 1 N l c n Z l c i 5 E Y X R h Y m F z Z V x c L z I v U G 9 z d G d y Z V N R T C 9 s b 2 N h b G h v c 3 Q 7 U G V y c 2 9 u b m F s X 2 R h d G F z L 3 B 1 Y m x p Y y 9 w d W J s a W M u d W 5 p d H M u e 2 5 i X 2 Z p Z y w 2 f S Z x d W 9 0 O y w m c X V v d D t T Z X J 2 Z X I u R G F 0 Y W J h c 2 V c X C 8 y L 1 B v c 3 R n c m V T U U w v b G 9 j Y W x o b 3 N 0 O 1 B l c n N v b m 5 h b F 9 k Y X R h c y 9 w d W J s a W M v c H V i b G l j L n V u a X R z L n t t b 3 Z l b W V u d C w 3 f S Z x d W 9 0 O y w m c X V v d D t T Z X J 2 Z X I u R G F 0 Y W J h c 2 V c X C 8 y L 1 B v c 3 R n c m V T U U w v b G 9 j Y W x o b 3 N 0 O 1 B l c n N v b m 5 h b F 9 k Y X R h c y 9 w d W J s a W M v c H V i b G l j L n V u a X R z L n t j c n V p c 2 l u Z 1 9 z c G V l Z C w 4 f S Z x d W 9 0 O y w m c X V v d D t T Z X J 2 Z X I u R G F 0 Y W J h c 2 V c X C 8 y L 1 B v c 3 R n c m V T U U w v b G 9 j Y W x o b 3 N 0 O 1 B l c n N v b m 5 h b F 9 k Y X R h c y 9 w d W J s a W M v c H V i b G l j L n V u a X R z L n t o b 3 Z l c i w 5 f S Z x d W 9 0 O y w m c X V v d D t T Z X J 2 Z X I u R G F 0 Y W J h c 2 V c X C 8 y L 1 B v c 3 R n c m V T U U w v b G 9 j Y W x o b 3 N 0 O 1 B l c n N v b m 5 h b F 9 k Y X R h c y 9 w d W J s a W M v c H V i b G l j L n V u a X R z L n t i c y w x M H 0 m c X V v d D s s J n F 1 b 3 Q 7 U 2 V y d m V y L k R h d G F i Y X N l X F w v M i 9 Q b 3 N 0 Z 3 J l U 1 F M L 2 x v Y 2 F s a G 9 z d D t Q Z X J z b 2 5 u Y W x f Z G F 0 Y X M v c H V i b G l j L 3 B 1 Y m x p Y y 5 1 b m l 0 c y 5 7 d 3 M s M T F 9 J n F 1 b 3 Q 7 L C Z x d W 9 0 O 1 N l c n Z l c i 5 E Y X R h Y m F z Z V x c L z I v U G 9 z d G d y Z V N R T C 9 s b 2 N h b G h v c 3 Q 7 U G V y c 2 9 u b m F s X 2 R h d G F z L 3 B 1 Y m x p Y y 9 w d W J s a W M u d W 5 p d H M u e 3 M s M T J 9 J n F 1 b 3 Q 7 L C Z x d W 9 0 O 1 N l c n Z l c i 5 E Y X R h Y m F z Z V x c L z I v U G 9 z d G d y Z V N R T C 9 s b 2 N h b G h v c 3 Q 7 U G V y c 2 9 u b m F s X 2 R h d G F z L 3 B 1 Y m x p Y y 9 w d W J s a W M u d W 5 p d H M u e 3 Q s M T N 9 J n F 1 b 3 Q 7 L C Z x d W 9 0 O 1 N l c n Z l c i 5 E Y X R h Y m F z Z V x c L z I v U G 9 z d G d y Z V N R T C 9 s b 2 N h b G h v c 3 Q 7 U G V y c 2 9 u b m F s X 2 R h d G F z L 3 B 1 Y m x p Y y 9 w d W J s a W M u d W 5 p d H M u e 2 Z y b 2 5 0 L D E 0 f S Z x d W 9 0 O y w m c X V v d D t T Z X J 2 Z X I u R G F 0 Y W J h c 2 V c X C 8 y L 1 B v c 3 R n c m V T U U w v b G 9 j Y W x o b 3 N 0 O 1 B l c n N v b m 5 h b F 9 k Y X R h c y 9 w d W J s a W M v c H V i b G l j L n V u a X R z L n t z a W R l L D E 1 f S Z x d W 9 0 O y w m c X V v d D t T Z X J 2 Z X I u R G F 0 Y W J h c 2 V c X C 8 y L 1 B v c 3 R n c m V T U U w v b G 9 j Y W x o b 3 N 0 O 1 B l c n N v b m 5 h b F 9 k Y X R h c y 9 w d W J s a W M v c H V i b G l j L n V u a X R z L n t y Z W F y L D E 2 f S Z x d W 9 0 O y w m c X V v d D t T Z X J 2 Z X I u R G F 0 Y W J h c 2 V c X C 8 y L 1 B v c 3 R n c m V T U U w v b G 9 j Y W x o b 3 N 0 O 1 B l c n N v b m 5 h b F 9 k Y X R h c y 9 w d W J s a W M v c H V i b G l j L n V u a X R z L n t o c C w x N 3 0 m c X V v d D s s J n F 1 b 3 Q 7 U 2 V y d m V y L k R h d G F i Y X N l X F w v M i 9 Q b 3 N 0 Z 3 J l U 1 F M L 2 x v Y 2 F s a G 9 z d D t Q Z X J z b 2 5 u Y W x f Z G F 0 Y X M v c H V i b G l j L 3 B 1 Y m x p Y y 5 1 b m l 0 c y 5 7 Y S w x O H 0 m c X V v d D s s J n F 1 b 3 Q 7 U 2 V y d m V y L k R h d G F i Y X N l X F w v M i 9 Q b 3 N 0 Z 3 J l U 1 F M L 2 x v Y 2 F s a G 9 z d D t Q Z X J z b 2 5 u Y W x f Z G F 0 Y X M v c H V i b G l j L 3 B 1 Y m x p Y y 5 1 b m l 0 c y 5 7 a S w x O X 0 m c X V v d D s s J n F 1 b 3 Q 7 U 2 V y d m V y L k R h d G F i Y X N l X F w v M i 9 Q b 3 N 0 Z 3 J l U 1 F M L 2 x v Y 2 F s a G 9 z d D t Q Z X J z b 2 5 u Y W x f Z G F 0 Y X M v c H V i b G l j L 3 B 1 Y m x p Y y 5 1 b m l 0 c y 5 7 b G Q s M j B 9 J n F 1 b 3 Q 7 L C Z x d W 9 0 O 1 N l c n Z l c i 5 E Y X R h Y m F z Z V x c L z I v U G 9 z d G d y Z V N R T C 9 s b 2 N h b G h v c 3 Q 7 U G V y c 2 9 u b m F s X 2 R h d G F z L 3 B 1 Y m x p Y y 9 w d W J s a W M u d W 5 p d H M u e 2 9 j L D I x f S Z x d W 9 0 O y w m c X V v d D t T Z X J 2 Z X I u R G F 0 Y W J h c 2 V c X C 8 y L 1 B v c 3 R n c m V T U U w v b G 9 j Y W x o b 3 N 0 O 1 B l c n N v b m 5 h b F 9 k Y X R h c y 9 w d W J s a W M v c H V i b G l j L n V u a X R z L n t z d i w y M n 0 m c X V v d D s s J n F 1 b 3 Q 7 U 2 V y d m V y L k R h d G F i Y X N l X F w v M i 9 Q b 3 N 0 Z 3 J l U 1 F M L 2 x v Y 2 F s a G 9 z d D t Q Z X J z b 2 5 u Y W x f Z G F 0 Y X M v c H V i b G l j L 3 B 1 Y m x p Y y 5 1 b m l 0 c y 5 7 a W 5 2 d W x f c 3 Y s M j N 9 J n F 1 b 3 Q 7 L C Z x d W 9 0 O 1 N l Y 3 R p b 2 4 x L 1 V u a X R z L 1 R 5 c G U g b W 9 k a W Z p w 6 k u e 3 d l Y X B v b n M u M S w y N H 0 m c X V v d D s s J n F 1 b 3 Q 7 U 2 V j d G l v b j E v V W 5 p d H M v V H l w Z S B t b 2 R p Z m n D q S 5 7 d 2 V h c G 9 u c y 4 y L D I 1 f S Z x d W 9 0 O y w m c X V v d D t T Z W N 0 a W 9 u M S 9 V b m l 0 c y 9 U e X B l I G 1 v Z G l m a c O p L n t 3 Z W F w b 2 5 z L j M s M j Z 9 J n F 1 b 3 Q 7 L C Z x d W 9 0 O 1 N l Y 3 R p b 2 4 x L 1 V u a X R z L 1 R 5 c G U g b W 9 k a W Z p w 6 k u e 3 d l Y X B v b n M u N C w y N 3 0 m c X V v d D s s J n F 1 b 3 Q 7 U 2 V j d G l v b j E v V W 5 p d H M v V H l w Z S B t b 2 R p Z m n D q S 5 7 d 2 V h c G 9 u c y 4 1 L D I 4 f S Z x d W 9 0 O y w m c X V v d D t T Z W N 0 a W 9 u M S 9 V b m l 0 c y 9 U e X B l I G 1 v Z G l m a c O p L n t 3 Z W F w b 2 5 z L j Y s M j l 9 J n F 1 b 3 Q 7 L C Z x d W 9 0 O 1 N l Y 3 R p b 2 4 x L 1 V u a X R z L 1 R 5 c G U g b W 9 k a W Z p w 6 k u e 3 d l Y X B v b n M u N y w z M H 0 m c X V v d D s s J n F 1 b 3 Q 7 U 2 V j d G l v b j E v V W 5 p d H M v V H l w Z S B t b 2 R p Z m n D q S 5 7 d 2 V h c G 9 u c y 4 4 L D M x f S Z x d W 9 0 O y w m c X V v d D t T Z W N 0 a W 9 u M S 9 V b m l 0 c y 9 U e X B l I G 1 v Z G l m a c O p L n t 3 Z W F w b 2 5 z L j k s M z J 9 J n F 1 b 3 Q 7 L C Z x d W 9 0 O 1 N l Y 3 R p b 2 4 x L 1 V u a X R z L 1 R 5 c G U g b W 9 k a W Z p w 6 k u e 3 d l Y X B v b n M u M T A s M z N 9 J n F 1 b 3 Q 7 L C Z x d W 9 0 O 1 N l Y 3 R p b 2 4 x L 1 V u a X R z L 1 R 5 c G U g b W 9 k a W Z p w 6 k u e 3 d l Y X B v b n M u M T E s M z R 9 J n F 1 b 3 Q 7 L C Z x d W 9 0 O 1 N l Y 3 R p b 2 4 x L 1 V u a X R z L 1 R 5 c G U g b W 9 k a W Z p w 6 k u e 3 d l Y X B v b n M u M T I s M z V 9 J n F 1 b 3 Q 7 L C Z x d W 9 0 O 1 N l Y 3 R p b 2 4 x L 1 V u a X R z L 1 R 5 c G U g b W 9 k a W Z p w 6 k x L n t h c H R p d H V k Z X M u M S w z N n 0 m c X V v d D s s J n F 1 b 3 Q 7 U 2 V j d G l v b j E v V W 5 p d H M v V H l w Z S B t b 2 R p Z m n D q T E u e 2 F w d G l 0 d W R l c y 4 y L D M 3 f S Z x d W 9 0 O y w m c X V v d D t T Z W N 0 a W 9 u M S 9 V b m l 0 c y 9 U e X B l I G 1 v Z G l m a c O p M S 5 7 Y X B 0 a X R 1 Z G V z L j M s M z h 9 J n F 1 b 3 Q 7 L C Z x d W 9 0 O 1 N l Y 3 R p b 2 4 x L 1 V u a X R z L 1 R 5 c G U g b W 9 k a W Z p w 6 k x L n t h c H R p d H V k Z X M u N C w z O X 0 m c X V v d D s s J n F 1 b 3 Q 7 U 2 V j d G l v b j E v V W 5 p d H M v V H l w Z S B t b 2 R p Z m n D q T E u e 2 F w d G l 0 d W R l c y 4 1 L D Q w f S Z x d W 9 0 O y w m c X V v d D t T Z W N 0 a W 9 u M S 9 V b m l 0 c y 9 U e X B l I G 1 v Z G l m a c O p M S 5 7 Y X B 0 a X R 1 Z G V z L j Y s N D F 9 J n F 1 b 3 Q 7 L C Z x d W 9 0 O 1 N l Y 3 R p b 2 4 x L 1 V u a X R z L 1 R 5 c G U g b W 9 k a W Z p w 6 k x L n t h c H R p d H V k Z X M u N y w 0 M n 0 m c X V v d D s s J n F 1 b 3 Q 7 U 2 V j d G l v b j E v V W 5 p d H M v V H l w Z S B t b 2 R p Z m n D q T E u e 2 F w d G l 0 d W R l c y 4 4 L D Q z f S Z x d W 9 0 O y w m c X V v d D t T Z X J 2 Z X I u R G F 0 Y W J h c 2 V c X C 8 y L 1 B v c 3 R n c m V T U U w v b G 9 j Y W x o b 3 N 0 O 1 B l c n N v b m 5 h b F 9 k Y X R h c y 9 w d W J s a W M v c H V i b G l j L n V u a X R z L n t k b 2 1 h a W 5 z L D I 2 f S Z x d W 9 0 O y w m c X V v d D t T Z W N 0 a W 9 u M S 9 V b m l 0 c y 9 W Y W x l d X I g c m V t c G x h Y 8 O p Z S 5 7 c 3 B l Y 2 l h b F 9 y d W x l c y w y N 3 0 m c X V v d D s s J n F 1 b 3 Q 7 U 2 V y d m V y L k R h d G F i Y X N l X F w v M i 9 Q b 3 N 0 Z 3 J l U 1 F M L 2 x v Y 2 F s a G 9 z d D t Q Z X J z b 2 5 u Y W x f Z G F 0 Y X M v c H V i b G l j L 3 B 1 Y m x p Y y 5 1 b m l 0 c y 5 7 d V 9 w d H M s M j h 9 J n F 1 b 3 Q 7 L C Z x d W 9 0 O 1 N l c n Z l c i 5 E Y X R h Y m F z Z V x c L z I v U G 9 z d G d y Z V N R T C 9 s b 2 N h b G h v c 3 Q 7 U G V y c 2 9 u b m F s X 2 R h d G F z L 3 B 1 Y m x p Y y 9 w d W J s a W M u d W 5 p d H M u e 3 V f c H R z X 3 V w Z G F 0 Z W Q s M j l 9 J n F 1 b 3 Q 7 X S w m c X V v d D t D b 2 x 1 b W 5 D b 3 V u d C Z x d W 9 0 O z o 0 O C w m c X V v d D t L Z X l D b 2 x 1 b W 5 O Y W 1 l c y Z x d W 9 0 O z p b J n F 1 b 3 Q 7 d W 5 p d F 9 p Z C Z x d W 9 0 O 1 0 s J n F 1 b 3 Q 7 Q 2 9 s d W 1 u S W R l b n R p d G l l c y Z x d W 9 0 O z p b J n F 1 b 3 Q 7 U 2 V y d m V y L k R h d G F i Y X N l X F w v M i 9 Q b 3 N 0 Z 3 J l U 1 F M L 2 x v Y 2 F s a G 9 z d D t Q Z X J z b 2 5 u Y W x f Z G F 0 Y X M v c H V i b G l j L 3 B 1 Y m x p Y y 5 1 b m l 0 c y 5 7 d W 5 p d F 9 p Z C w w f S Z x d W 9 0 O y w m c X V v d D t T Z X J 2 Z X I u R G F 0 Y W J h c 2 V c X C 8 y L 1 B v c 3 R n c m V T U U w v b G 9 j Y W x o b 3 N 0 O 1 B l c n N v b m 5 h b F 9 k Y X R h c y 9 w d W J s a W M v c H V i b G l j L n V u a X R z L n t 1 b m l 0 X 2 5 h b W U s M X 0 m c X V v d D s s J n F 1 b 3 Q 7 U 2 V y d m V y L k R h d G F i Y X N l X F w v M i 9 Q b 3 N 0 Z 3 J l U 1 F M L 2 x v Y 2 F s a G 9 z d D t Q Z X J z b 2 5 u Y W x f Z G F 0 Y X M v c H V i b G l j L 3 B 1 Y m x p Y y 5 1 b m l 0 c y 5 7 Y X R 0 c m l i d X Q s M n 0 m c X V v d D s s J n F 1 b 3 Q 7 U 2 V y d m V y L k R h d G F i Y X N l X F w v M i 9 Q b 3 N 0 Z 3 J l U 1 F M L 2 x v Y 2 F s a G 9 z d D t Q Z X J z b 2 5 u Y W x f Z G F 0 Y X M v c H V i b G l j L 3 B 1 Y m x p Y y 5 1 b m l 0 c y 5 7 Z 3 J v d X B f Z m F j d G l v b l 9 p Z C w z f S Z x d W 9 0 O y w m c X V v d D t T Z X J 2 Z X I u R G F 0 Y W J h c 2 V c X C 8 y L 1 B v c 3 R n c m V T U U w v b G 9 j Y W x o b 3 N 0 O 1 B l c n N v b m 5 h b F 9 k Y X R h c y 9 w d W J s a W M v c H V i b G l j L n V u a X R z L n t m Y W N 0 a W 9 u X 2 l k L D R 9 J n F 1 b 3 Q 7 L C Z x d W 9 0 O 1 N l c n Z l c i 5 E Y X R h Y m F z Z V x c L z I v U G 9 z d G d y Z V N R T C 9 s b 2 N h b G h v c 3 Q 7 U G V y c 2 9 u b m F s X 2 R h d G F z L 3 B 1 Y m x p Y y 9 w d W J s a W M u d W 5 p d H M u e 3 V u a X R f d H l w Z S w 1 f S Z x d W 9 0 O y w m c X V v d D t T Z X J 2 Z X I u R G F 0 Y W J h c 2 V c X C 8 y L 1 B v c 3 R n c m V T U U w v b G 9 j Y W x o b 3 N 0 O 1 B l c n N v b m 5 h b F 9 k Y X R h c y 9 w d W J s a W M v c H V i b G l j L n V u a X R z L n t u Y l 9 m a W c s N n 0 m c X V v d D s s J n F 1 b 3 Q 7 U 2 V y d m V y L k R h d G F i Y X N l X F w v M i 9 Q b 3 N 0 Z 3 J l U 1 F M L 2 x v Y 2 F s a G 9 z d D t Q Z X J z b 2 5 u Y W x f Z G F 0 Y X M v c H V i b G l j L 3 B 1 Y m x p Y y 5 1 b m l 0 c y 5 7 b W 9 2 Z W 1 l b n Q s N 3 0 m c X V v d D s s J n F 1 b 3 Q 7 U 2 V y d m V y L k R h d G F i Y X N l X F w v M i 9 Q b 3 N 0 Z 3 J l U 1 F M L 2 x v Y 2 F s a G 9 z d D t Q Z X J z b 2 5 u Y W x f Z G F 0 Y X M v c H V i b G l j L 3 B 1 Y m x p Y y 5 1 b m l 0 c y 5 7 Y 3 J 1 a X N p b m d f c 3 B l Z W Q s O H 0 m c X V v d D s s J n F 1 b 3 Q 7 U 2 V y d m V y L k R h d G F i Y X N l X F w v M i 9 Q b 3 N 0 Z 3 J l U 1 F M L 2 x v Y 2 F s a G 9 z d D t Q Z X J z b 2 5 u Y W x f Z G F 0 Y X M v c H V i b G l j L 3 B 1 Y m x p Y y 5 1 b m l 0 c y 5 7 a G 9 2 Z X I s O X 0 m c X V v d D s s J n F 1 b 3 Q 7 U 2 V y d m V y L k R h d G F i Y X N l X F w v M i 9 Q b 3 N 0 Z 3 J l U 1 F M L 2 x v Y 2 F s a G 9 z d D t Q Z X J z b 2 5 u Y W x f Z G F 0 Y X M v c H V i b G l j L 3 B 1 Y m x p Y y 5 1 b m l 0 c y 5 7 Y n M s M T B 9 J n F 1 b 3 Q 7 L C Z x d W 9 0 O 1 N l c n Z l c i 5 E Y X R h Y m F z Z V x c L z I v U G 9 z d G d y Z V N R T C 9 s b 2 N h b G h v c 3 Q 7 U G V y c 2 9 u b m F s X 2 R h d G F z L 3 B 1 Y m x p Y y 9 w d W J s a W M u d W 5 p d H M u e 3 d z L D E x f S Z x d W 9 0 O y w m c X V v d D t T Z X J 2 Z X I u R G F 0 Y W J h c 2 V c X C 8 y L 1 B v c 3 R n c m V T U U w v b G 9 j Y W x o b 3 N 0 O 1 B l c n N v b m 5 h b F 9 k Y X R h c y 9 w d W J s a W M v c H V i b G l j L n V u a X R z L n t z L D E y f S Z x d W 9 0 O y w m c X V v d D t T Z X J 2 Z X I u R G F 0 Y W J h c 2 V c X C 8 y L 1 B v c 3 R n c m V T U U w v b G 9 j Y W x o b 3 N 0 O 1 B l c n N v b m 5 h b F 9 k Y X R h c y 9 w d W J s a W M v c H V i b G l j L n V u a X R z L n t 0 L D E z f S Z x d W 9 0 O y w m c X V v d D t T Z X J 2 Z X I u R G F 0 Y W J h c 2 V c X C 8 y L 1 B v c 3 R n c m V T U U w v b G 9 j Y W x o b 3 N 0 O 1 B l c n N v b m 5 h b F 9 k Y X R h c y 9 w d W J s a W M v c H V i b G l j L n V u a X R z L n t m c m 9 u d C w x N H 0 m c X V v d D s s J n F 1 b 3 Q 7 U 2 V y d m V y L k R h d G F i Y X N l X F w v M i 9 Q b 3 N 0 Z 3 J l U 1 F M L 2 x v Y 2 F s a G 9 z d D t Q Z X J z b 2 5 u Y W x f Z G F 0 Y X M v c H V i b G l j L 3 B 1 Y m x p Y y 5 1 b m l 0 c y 5 7 c 2 l k Z S w x N X 0 m c X V v d D s s J n F 1 b 3 Q 7 U 2 V y d m V y L k R h d G F i Y X N l X F w v M i 9 Q b 3 N 0 Z 3 J l U 1 F M L 2 x v Y 2 F s a G 9 z d D t Q Z X J z b 2 5 u Y W x f Z G F 0 Y X M v c H V i b G l j L 3 B 1 Y m x p Y y 5 1 b m l 0 c y 5 7 c m V h c i w x N n 0 m c X V v d D s s J n F 1 b 3 Q 7 U 2 V y d m V y L k R h d G F i Y X N l X F w v M i 9 Q b 3 N 0 Z 3 J l U 1 F M L 2 x v Y 2 F s a G 9 z d D t Q Z X J z b 2 5 u Y W x f Z G F 0 Y X M v c H V i b G l j L 3 B 1 Y m x p Y y 5 1 b m l 0 c y 5 7 a H A s M T d 9 J n F 1 b 3 Q 7 L C Z x d W 9 0 O 1 N l c n Z l c i 5 E Y X R h Y m F z Z V x c L z I v U G 9 z d G d y Z V N R T C 9 s b 2 N h b G h v c 3 Q 7 U G V y c 2 9 u b m F s X 2 R h d G F z L 3 B 1 Y m x p Y y 9 w d W J s a W M u d W 5 p d H M u e 2 E s M T h 9 J n F 1 b 3 Q 7 L C Z x d W 9 0 O 1 N l c n Z l c i 5 E Y X R h Y m F z Z V x c L z I v U G 9 z d G d y Z V N R T C 9 s b 2 N h b G h v c 3 Q 7 U G V y c 2 9 u b m F s X 2 R h d G F z L 3 B 1 Y m x p Y y 9 w d W J s a W M u d W 5 p d H M u e 2 k s M T l 9 J n F 1 b 3 Q 7 L C Z x d W 9 0 O 1 N l c n Z l c i 5 E Y X R h Y m F z Z V x c L z I v U G 9 z d G d y Z V N R T C 9 s b 2 N h b G h v c 3 Q 7 U G V y c 2 9 u b m F s X 2 R h d G F z L 3 B 1 Y m x p Y y 9 w d W J s a W M u d W 5 p d H M u e 2 x k L D I w f S Z x d W 9 0 O y w m c X V v d D t T Z X J 2 Z X I u R G F 0 Y W J h c 2 V c X C 8 y L 1 B v c 3 R n c m V T U U w v b G 9 j Y W x o b 3 N 0 O 1 B l c n N v b m 5 h b F 9 k Y X R h c y 9 w d W J s a W M v c H V i b G l j L n V u a X R z L n t v Y y w y M X 0 m c X V v d D s s J n F 1 b 3 Q 7 U 2 V y d m V y L k R h d G F i Y X N l X F w v M i 9 Q b 3 N 0 Z 3 J l U 1 F M L 2 x v Y 2 F s a G 9 z d D t Q Z X J z b 2 5 u Y W x f Z G F 0 Y X M v c H V i b G l j L 3 B 1 Y m x p Y y 5 1 b m l 0 c y 5 7 c 3 Y s M j J 9 J n F 1 b 3 Q 7 L C Z x d W 9 0 O 1 N l c n Z l c i 5 E Y X R h Y m F z Z V x c L z I v U G 9 z d G d y Z V N R T C 9 s b 2 N h b G h v c 3 Q 7 U G V y c 2 9 u b m F s X 2 R h d G F z L 3 B 1 Y m x p Y y 9 w d W J s a W M u d W 5 p d H M u e 2 l u d n V s X 3 N 2 L D I z f S Z x d W 9 0 O y w m c X V v d D t T Z W N 0 a W 9 u M S 9 V b m l 0 c y 9 U e X B l I G 1 v Z G l m a c O p L n t 3 Z W F w b 2 5 z L j E s M j R 9 J n F 1 b 3 Q 7 L C Z x d W 9 0 O 1 N l Y 3 R p b 2 4 x L 1 V u a X R z L 1 R 5 c G U g b W 9 k a W Z p w 6 k u e 3 d l Y X B v b n M u M i w y N X 0 m c X V v d D s s J n F 1 b 3 Q 7 U 2 V j d G l v b j E v V W 5 p d H M v V H l w Z S B t b 2 R p Z m n D q S 5 7 d 2 V h c G 9 u c y 4 z L D I 2 f S Z x d W 9 0 O y w m c X V v d D t T Z W N 0 a W 9 u M S 9 V b m l 0 c y 9 U e X B l I G 1 v Z G l m a c O p L n t 3 Z W F w b 2 5 z L j Q s M j d 9 J n F 1 b 3 Q 7 L C Z x d W 9 0 O 1 N l Y 3 R p b 2 4 x L 1 V u a X R z L 1 R 5 c G U g b W 9 k a W Z p w 6 k u e 3 d l Y X B v b n M u N S w y O H 0 m c X V v d D s s J n F 1 b 3 Q 7 U 2 V j d G l v b j E v V W 5 p d H M v V H l w Z S B t b 2 R p Z m n D q S 5 7 d 2 V h c G 9 u c y 4 2 L D I 5 f S Z x d W 9 0 O y w m c X V v d D t T Z W N 0 a W 9 u M S 9 V b m l 0 c y 9 U e X B l I G 1 v Z G l m a c O p L n t 3 Z W F w b 2 5 z L j c s M z B 9 J n F 1 b 3 Q 7 L C Z x d W 9 0 O 1 N l Y 3 R p b 2 4 x L 1 V u a X R z L 1 R 5 c G U g b W 9 k a W Z p w 6 k u e 3 d l Y X B v b n M u O C w z M X 0 m c X V v d D s s J n F 1 b 3 Q 7 U 2 V j d G l v b j E v V W 5 p d H M v V H l w Z S B t b 2 R p Z m n D q S 5 7 d 2 V h c G 9 u c y 4 5 L D M y f S Z x d W 9 0 O y w m c X V v d D t T Z W N 0 a W 9 u M S 9 V b m l 0 c y 9 U e X B l I G 1 v Z G l m a c O p L n t 3 Z W F w b 2 5 z L j E w L D M z f S Z x d W 9 0 O y w m c X V v d D t T Z W N 0 a W 9 u M S 9 V b m l 0 c y 9 U e X B l I G 1 v Z G l m a c O p L n t 3 Z W F w b 2 5 z L j E x L D M 0 f S Z x d W 9 0 O y w m c X V v d D t T Z W N 0 a W 9 u M S 9 V b m l 0 c y 9 U e X B l I G 1 v Z G l m a c O p L n t 3 Z W F w b 2 5 z L j E y L D M 1 f S Z x d W 9 0 O y w m c X V v d D t T Z W N 0 a W 9 u M S 9 V b m l 0 c y 9 U e X B l I G 1 v Z G l m a c O p M S 5 7 Y X B 0 a X R 1 Z G V z L j E s M z Z 9 J n F 1 b 3 Q 7 L C Z x d W 9 0 O 1 N l Y 3 R p b 2 4 x L 1 V u a X R z L 1 R 5 c G U g b W 9 k a W Z p w 6 k x L n t h c H R p d H V k Z X M u M i w z N 3 0 m c X V v d D s s J n F 1 b 3 Q 7 U 2 V j d G l v b j E v V W 5 p d H M v V H l w Z S B t b 2 R p Z m n D q T E u e 2 F w d G l 0 d W R l c y 4 z L D M 4 f S Z x d W 9 0 O y w m c X V v d D t T Z W N 0 a W 9 u M S 9 V b m l 0 c y 9 U e X B l I G 1 v Z G l m a c O p M S 5 7 Y X B 0 a X R 1 Z G V z L j Q s M z l 9 J n F 1 b 3 Q 7 L C Z x d W 9 0 O 1 N l Y 3 R p b 2 4 x L 1 V u a X R z L 1 R 5 c G U g b W 9 k a W Z p w 6 k x L n t h c H R p d H V k Z X M u N S w 0 M H 0 m c X V v d D s s J n F 1 b 3 Q 7 U 2 V j d G l v b j E v V W 5 p d H M v V H l w Z S B t b 2 R p Z m n D q T E u e 2 F w d G l 0 d W R l c y 4 2 L D Q x f S Z x d W 9 0 O y w m c X V v d D t T Z W N 0 a W 9 u M S 9 V b m l 0 c y 9 U e X B l I G 1 v Z G l m a c O p M S 5 7 Y X B 0 a X R 1 Z G V z L j c s N D J 9 J n F 1 b 3 Q 7 L C Z x d W 9 0 O 1 N l Y 3 R p b 2 4 x L 1 V u a X R z L 1 R 5 c G U g b W 9 k a W Z p w 6 k x L n t h c H R p d H V k Z X M u O C w 0 M 3 0 m c X V v d D s s J n F 1 b 3 Q 7 U 2 V y d m V y L k R h d G F i Y X N l X F w v M i 9 Q b 3 N 0 Z 3 J l U 1 F M L 2 x v Y 2 F s a G 9 z d D t Q Z X J z b 2 5 u Y W x f Z G F 0 Y X M v c H V i b G l j L 3 B 1 Y m x p Y y 5 1 b m l 0 c y 5 7 Z G 9 t Y W l u c y w y N n 0 m c X V v d D s s J n F 1 b 3 Q 7 U 2 V j d G l v b j E v V W 5 p d H M v V m F s Z X V y I H J l b X B s Y W P D q W U u e 3 N w Z W N p Y W x f c n V s Z X M s M j d 9 J n F 1 b 3 Q 7 L C Z x d W 9 0 O 1 N l c n Z l c i 5 E Y X R h Y m F z Z V x c L z I v U G 9 z d G d y Z V N R T C 9 s b 2 N h b G h v c 3 Q 7 U G V y c 2 9 u b m F s X 2 R h d G F z L 3 B 1 Y m x p Y y 9 w d W J s a W M u d W 5 p d H M u e 3 V f c H R z L D I 4 f S Z x d W 9 0 O y w m c X V v d D t T Z X J 2 Z X I u R G F 0 Y W J h c 2 V c X C 8 y L 1 B v c 3 R n c m V T U U w v b G 9 j Y W x o b 3 N 0 O 1 B l c n N v b m 5 h b F 9 k Y X R h c y 9 w d W J s a W M v c H V i b G l j L n V u a X R z L n t 1 X 3 B 0 c 1 9 1 c G R h d G V k L D I 5 f S Z x d W 9 0 O 1 0 s J n F 1 b 3 Q 7 U m V s Y X R p b 2 5 z a G l w S W 5 m b y Z x d W 9 0 O z p b X X 0 i I C 8 + P C 9 T d G F i b G V F b n R y a W V z P j w v S X R l b T 4 8 S X R l b T 4 8 S X R l b U x v Y 2 F 0 a W 9 u P j x J d G V t V H l w Z T 5 G b 3 J t d W x h P C 9 J d G V t V H l w Z T 4 8 S X R l b V B h d G g + U 2 V j d G l v b j E v V W 5 p d H M v U 2 9 1 c m N l P C 9 J d G V t U G F 0 a D 4 8 L 0 l 0 Z W 1 M b 2 N h d G l v b j 4 8 U 3 R h Y m x l R W 5 0 c m l l c y A v P j w v S X R l b T 4 8 S X R l b T 4 8 S X R l b U x v Y 2 F 0 a W 9 u P j x J d G V t V H l w Z T 5 G b 3 J t d W x h P C 9 J d G V t V H l w Z T 4 8 S X R l b V B h d G g + U 2 V j d G l v b j E v V W 5 p d H M v c H V i b G l j X 3 V u a X R z P C 9 J d G V t U G F 0 a D 4 8 L 0 l 0 Z W 1 M b 2 N h d G l v b j 4 8 U 3 R h Y m x l R W 5 0 c m l l c y A v P j w v S X R l b T 4 8 S X R l b T 4 8 S X R l b U x v Y 2 F 0 a W 9 u P j x J d G V t V H l w Z T 5 G b 3 J t d W x h P C 9 J d G V t V H l w Z T 4 8 S X R l b V B h d G g + U 2 V j d G l v b j E v V W 5 p d H N f Y X B 0 a X R 1 Z G V z P C 9 J d G V t U G F 0 a D 4 8 L 0 l 0 Z W 1 M b 2 N h d G l v b j 4 8 U 3 R h Y m x l R W 5 0 c m l l c z 4 8 R W 5 0 c n k g V H l w Z T 0 i S X N Q c m l 2 Y X R l I i B W Y W x 1 Z T 0 i b D A i I C 8 + P E V u d H J 5 I F R 5 c G U 9 I l F 1 Z X J 5 S U Q i I F Z h b H V l P S J z O T Z k M D c 2 M z Y t Z j B j M i 0 0 N 2 I w L T k 4 N G I t M j J k Y z k z N m E 4 N D Z m 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Y X B 0 a X R 1 Z G V f a W Q m c X V v d D s s J n F 1 b 3 Q 7 Y X B 0 a X R 1 Z G V f b m F t Z S Z x d W 9 0 O y w m c X V v d D t h c H R p d H V k Z V 9 k Z X N j J n F 1 b 3 Q 7 X S I g L z 4 8 R W 5 0 c n k g V H l w Z T 0 i R m l s b E N v b H V t b l R 5 c G V z I i B W Y W x 1 Z T 0 i c 0 F n W U c i I C 8 + P E V u d H J 5 I F R 5 c G U 9 I k Z p b G x M Y X N 0 V X B k Y X R l Z C I g V m F s d W U 9 I m Q y M D I 1 L T A 0 L T A y V D A 3 O j M z O j A x L j A 3 N T k x M j h a I i A v P j x F b n R y e S B U e X B l P S J G a W x s R X J y b 3 J D b 3 V u d C I g V m F s d W U 9 I m w w I i A v P j x F b n R y e S B U e X B l P S J G a W x s R X J y b 3 J D b 2 R l I i B W Y W x 1 Z T 0 i c 1 V u a 2 5 v d 2 4 i I C 8 + P E V u d H J 5 I F R 5 c G U 9 I k Z p b G x D b 3 V u d C I g V m F s d W U 9 I m w 0 O T k i I C 8 + P E V u d H J 5 I F R 5 c G U 9 I k F k Z G V k V G 9 E Y X R h T W 9 k Z W w i I F Z h b H V l P S J s M S I g L z 4 8 R W 5 0 c n k g V H l w Z T 0 i R m l s b F N 0 Y X R 1 c y I g V m F s d W U 9 I n N D b 2 1 w b G V 0 Z S I g L z 4 8 R W 5 0 c n k g V H l w Z T 0 i R m l s b F R h c m d l d C I g V m F s d W U 9 I n N V b m l 0 c 1 9 h c H R p d H V k Z X M i I C 8 + P E V u d H J 5 I F R 5 c G U 9 I k 5 h d m l n Y X R p b 2 5 T d G V w T m F t Z S I g V m F s d W U 9 I n N O Y X Z p Z 2 F 0 a W 9 u I i A v P j x F b n R y e S B U e X B l P S J S Z W x h d G l v b n N o a X B J b m Z v Q 2 9 u d G F p b m V y I i B W Y W x 1 Z T 0 i c 3 s m c X V v d D t j b 2 x 1 b W 5 D b 3 V u d C Z x d W 9 0 O z o z L C Z x d W 9 0 O 2 t l e U N v b H V t b k 5 h b W V z J n F 1 b 3 Q 7 O l s m c X V v d D t h c H R p d H V k Z V 9 p Z C Z x d W 9 0 O 1 0 s J n F 1 b 3 Q 7 c X V l c n l S Z W x h d G l v b n N o a X B z J n F 1 b 3 Q 7 O l t d L C Z x d W 9 0 O 2 N v b H V t b k l k Z W 5 0 a X R p Z X M m c X V v d D s 6 W y Z x d W 9 0 O 1 N l c n Z l c i 5 E Y X R h Y m F z Z V x c L z I v U G 9 z d G d y Z V N R T C 9 s b 2 N h b G h v c 3 Q 7 U G V y c 2 9 u b m F s X 2 R h d G F z L 3 B 1 Y m x p Y y 9 w d W J s a W M u d W 5 p d H N f Y X B 0 a X R 1 Z G V z L n t h c H R p d H V k Z V 9 p Z C w w f S Z x d W 9 0 O y w m c X V v d D t T Z X J 2 Z X I u R G F 0 Y W J h c 2 V c X C 8 y L 1 B v c 3 R n c m V T U U w v b G 9 j Y W x o b 3 N 0 O 1 B l c n N v b m 5 h b F 9 k Y X R h c y 9 w d W J s a W M v c H V i b G l j L n V u a X R z X 2 F w d G l 0 d W R l c y 5 7 Y X B 0 a X R 1 Z G V f b m F t Z S w x f S Z x d W 9 0 O y w m c X V v d D t T Z X J 2 Z X I u R G F 0 Y W J h c 2 V c X C 8 y L 1 B v c 3 R n c m V T U U w v b G 9 j Y W x o b 3 N 0 O 1 B l c n N v b m 5 h b F 9 k Y X R h c y 9 w d W J s a W M v c H V i b G l j L n V u a X R z X 2 F w d G l 0 d W R l c y 5 7 Y X B 0 a X R 1 Z G V f Z G V z Y y w y f S Z x d W 9 0 O 1 0 s J n F 1 b 3 Q 7 Q 2 9 s d W 1 u Q 2 9 1 b n Q m c X V v d D s 6 M y w m c X V v d D t L Z X l D b 2 x 1 b W 5 O Y W 1 l c y Z x d W 9 0 O z p b J n F 1 b 3 Q 7 Y X B 0 a X R 1 Z G V f a W Q m c X V v d D t d L C Z x d W 9 0 O 0 N v b H V t b k l k Z W 5 0 a X R p Z X M m c X V v d D s 6 W y Z x d W 9 0 O 1 N l c n Z l c i 5 E Y X R h Y m F z Z V x c L z I v U G 9 z d G d y Z V N R T C 9 s b 2 N h b G h v c 3 Q 7 U G V y c 2 9 u b m F s X 2 R h d G F z L 3 B 1 Y m x p Y y 9 w d W J s a W M u d W 5 p d H N f Y X B 0 a X R 1 Z G V z L n t h c H R p d H V k Z V 9 p Z C w w f S Z x d W 9 0 O y w m c X V v d D t T Z X J 2 Z X I u R G F 0 Y W J h c 2 V c X C 8 y L 1 B v c 3 R n c m V T U U w v b G 9 j Y W x o b 3 N 0 O 1 B l c n N v b m 5 h b F 9 k Y X R h c y 9 w d W J s a W M v c H V i b G l j L n V u a X R z X 2 F w d G l 0 d W R l c y 5 7 Y X B 0 a X R 1 Z G V f b m F t Z S w x f S Z x d W 9 0 O y w m c X V v d D t T Z X J 2 Z X I u R G F 0 Y W J h c 2 V c X C 8 y L 1 B v c 3 R n c m V T U U w v b G 9 j Y W x o b 3 N 0 O 1 B l c n N v b m 5 h b F 9 k Y X R h c y 9 w d W J s a W M v c H V i b G l j L n V u a X R z X 2 F w d G l 0 d W R l c y 5 7 Y X B 0 a X R 1 Z G V f Z G V z Y y w y f S Z x d W 9 0 O 1 0 s J n F 1 b 3 Q 7 U m V s Y X R p b 2 5 z a G l w S W 5 m b y Z x d W 9 0 O z p b X X 0 i I C 8 + P C 9 T d G F i b G V F b n R y a W V z P j w v S X R l b T 4 8 S X R l b T 4 8 S X R l b U x v Y 2 F 0 a W 9 u P j x J d G V t V H l w Z T 5 G b 3 J t d W x h P C 9 J d G V t V H l w Z T 4 8 S X R l b V B h d G g + U 2 V j d G l v b j E v V W 5 p d H N f Y X B 0 a X R 1 Z G V z L 1 N v d X J j Z T w v S X R l b V B h d G g + P C 9 J d G V t T G 9 j Y X R p b 2 4 + P F N 0 Y W J s Z U V u d H J p Z X M g L z 4 8 L 0 l 0 Z W 0 + P E l 0 Z W 0 + P E l 0 Z W 1 M b 2 N h d G l v b j 4 8 S X R l b V R 5 c G U + R m 9 y b X V s Y T w v S X R l b V R 5 c G U + P E l 0 Z W 1 Q Y X R o P l N l Y 3 R p b 2 4 x L 1 V u a X R z X 2 F w d G l 0 d W R l c y 9 w d W J s a W N f d W 5 p d H N f Y X B 0 a X R 1 Z G V z P C 9 J d G V t U G F 0 a D 4 8 L 0 l 0 Z W 1 M b 2 N h d G l v b j 4 8 U 3 R h Y m x l R W 5 0 c m l l c y A v P j w v S X R l b T 4 8 S X R l b T 4 8 S X R l b U x v Y 2 F 0 a W 9 u P j x J d G V t V H l w Z T 5 G b 3 J t d W x h P C 9 J d G V t V H l w Z T 4 8 S X R l b V B h d G g + U 2 V j d G l v b j E v V W 5 p d H N f Y X B 0 a X R 1 Z G V z X 2 x p b m s 8 L 0 l 0 Z W 1 Q Y X R o P j w v S X R l b U x v Y 2 F 0 a W 9 u P j x T d G F i b G V F b n R y a W V z P j x F b n R y e S B U e X B l P S J J c 1 B y a X Z h d G U i I F Z h b H V l P S J s M C I g L z 4 8 R W 5 0 c n k g V H l w Z T 0 i U X V l c n l J R C I g V m F s d W U 9 I n N k O W F h M W M z O S 1 h O T Q w L T Q 3 O D U t O D E 0 N S 0 w Y T c 3 M 2 E 3 N W Q 4 Z T g i I C 8 + P E V u d H J 5 I F R 5 c G U 9 I k Z p b G x F b m F i b G V k I i B W Y W x 1 Z T 0 i b D E i I C 8 + P E V u d H J 5 I F R 5 c G U 9 I k Z p b G x P Y m p l Y 3 R U e X B l I i B W Y W x 1 Z T 0 i c 1 R h Y m x l 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y M T g 2 I i A v P j x F b n R y e S B U e X B l P S J G a W x s R X J y b 3 J D b 2 R l I i B W Y W x 1 Z T 0 i c 1 V u a 2 5 v d 2 4 i I C 8 + P E V u d H J 5 I F R 5 c G U 9 I k Z p b G x F c n J v c k N v d W 5 0 I i B W Y W x 1 Z T 0 i b D A i I C 8 + P E V u d H J 5 I F R 5 c G U 9 I k Z p b G x M Y X N 0 V X B k Y X R l Z C I g V m F s d W U 9 I m Q y M D I 1 L T A 0 L T A y V D A 3 O j M z O j A x L j A 5 M D A 2 N j d a I i A v P j x F b n R y e S B U e X B l P S J G a W x s Q 2 9 s d W 1 u V H l w Z X M i I F Z h b H V l P S J z Q W d J P S I g L z 4 8 R W 5 0 c n k g V H l w Z T 0 i R m l s b E N v b H V t b k 5 h b W V z I i B W Y W x 1 Z T 0 i c 1 s m c X V v d D t 1 b m l 0 X 2 l k J n F 1 b 3 Q 7 L C Z x d W 9 0 O 2 F w d G l 0 d W R l X 2 l k J n F 1 b 3 Q 7 X S I g L z 4 8 R W 5 0 c n k g V H l w Z T 0 i R m l s b F N 0 Y X R 1 c y I g V m F s d W U 9 I n N D b 2 1 w b G V 0 Z S I g L z 4 8 R W 5 0 c n k g V H l w Z T 0 i Q W R k Z W R U b 0 R h d G F N b 2 R l b C I g V m F s d W U 9 I m w x I i A v P j x F b n R y e S B U e X B l P S J S Z W N v d m V y e V R h c m d l d F J v d y I g V m F s d W U 9 I m w x I i A v P j x F b n R y e S B U e X B l P S J S Z W N v d m V y e V R h c m d l d E N v b H V t b i I g V m F s d W U 9 I m w x N i I g L z 4 8 R W 5 0 c n k g V H l w Z T 0 i U m V j b 3 Z l c n l U Y X J n Z X R T a G V l d C I g V m F s d W U 9 I n N M a W 5 r I F R h Y m x l c y I g L z 4 8 R W 5 0 c n k g V H l w Z T 0 i R m l s b F R h c m d l d C I g V m F s d W U 9 I n N V b m l 0 c 1 9 h c H R p d H V k Z X N f b G l u a y I g L z 4 8 R W 5 0 c n k g V H l w Z T 0 i Q n V m Z m V y T m V 4 d F J l Z n J l c 2 g i I F Z h b H V l P S J s M S I g L z 4 8 R W 5 0 c n k g V H l w Z T 0 i U m V s Y X R p b 2 5 z a G l w S W 5 m b 0 N v b n R h a W 5 l c i I g V m F s d W U 9 I n N 7 J n F 1 b 3 Q 7 Y 2 9 s d W 1 u Q 2 9 1 b n Q m c X V v d D s 6 M i w m c X V v d D t r Z X l D b 2 x 1 b W 5 O Y W 1 l c y Z x d W 9 0 O z p b X S w m c X V v d D t x d W V y e V J l b G F 0 a W 9 u c 2 h p c H M m c X V v d D s 6 W 1 0 s J n F 1 b 3 Q 7 Y 2 9 s d W 1 u S W R l b n R p d G l l c y Z x d W 9 0 O z p b J n F 1 b 3 Q 7 U 2 V y d m V y L k R h d G F i Y X N l X F w v M i 9 Q b 3 N 0 Z 3 J l U 1 F M L 2 x v Y 2 F s a G 9 z d D t Q Z X J z b 2 5 u Y W x f Z G F 0 Y X M v c H V i b G l j L 3 B 1 Y m x p Y y 5 1 b m l 0 c 1 9 h c H R p d H V k Z X N f b G l u a y 5 7 d W 5 p d F 9 p Z C w w f S Z x d W 9 0 O y w m c X V v d D t T Z X J 2 Z X I u R G F 0 Y W J h c 2 V c X C 8 y L 1 B v c 3 R n c m V T U U w v b G 9 j Y W x o b 3 N 0 O 1 B l c n N v b m 5 h b F 9 k Y X R h c y 9 w d W J s a W M v c H V i b G l j L n V u a X R z X 2 F w d G l 0 d W R l c 1 9 s a W 5 r L n t h c H R p d H V k Z V 9 p Z C w x f S Z x d W 9 0 O 1 0 s J n F 1 b 3 Q 7 Q 2 9 s d W 1 u Q 2 9 1 b n Q m c X V v d D s 6 M i w m c X V v d D t L Z X l D b 2 x 1 b W 5 O Y W 1 l c y Z x d W 9 0 O z p b X S w m c X V v d D t D b 2 x 1 b W 5 J Z G V u d G l 0 a W V z J n F 1 b 3 Q 7 O l s m c X V v d D t T Z X J 2 Z X I u R G F 0 Y W J h c 2 V c X C 8 y L 1 B v c 3 R n c m V T U U w v b G 9 j Y W x o b 3 N 0 O 1 B l c n N v b m 5 h b F 9 k Y X R h c y 9 w d W J s a W M v c H V i b G l j L n V u a X R z X 2 F w d G l 0 d W R l c 1 9 s a W 5 r L n t 1 b m l 0 X 2 l k L D B 9 J n F 1 b 3 Q 7 L C Z x d W 9 0 O 1 N l c n Z l c i 5 E Y X R h Y m F z Z V x c L z I v U G 9 z d G d y Z V N R T C 9 s b 2 N h b G h v c 3 Q 7 U G V y c 2 9 u b m F s X 2 R h d G F z L 3 B 1 Y m x p Y y 9 w d W J s a W M u d W 5 p d H N f Y X B 0 a X R 1 Z G V z X 2 x p b m s u e 2 F w d G l 0 d W R l X 2 l k L D F 9 J n F 1 b 3 Q 7 X S w m c X V v d D t S Z W x h d G l v b n N o a X B J b m Z v J n F 1 b 3 Q 7 O l t d f S I g L z 4 8 L 1 N 0 Y W J s Z U V u d H J p Z X M + P C 9 J d G V t P j x J d G V t P j x J d G V t T G 9 j Y X R p b 2 4 + P E l 0 Z W 1 U e X B l P k Z v c m 1 1 b G E 8 L 0 l 0 Z W 1 U e X B l P j x J d G V t U G F 0 a D 5 T Z W N 0 a W 9 u M S 9 V b m l 0 c 1 9 h c H R p d H V k Z X N f b G l u a y 9 T b 3 V y Y 2 U 8 L 0 l 0 Z W 1 Q Y X R o P j w v S X R l b U x v Y 2 F 0 a W 9 u P j x T d G F i b G V F b n R y a W V z I C 8 + P C 9 J d G V t P j x J d G V t P j x J d G V t T G 9 j Y X R p b 2 4 + P E l 0 Z W 1 U e X B l P k Z v c m 1 1 b G E 8 L 0 l 0 Z W 1 U e X B l P j x J d G V t U G F 0 a D 5 T Z W N 0 a W 9 u M S 9 V b m l 0 c 1 9 h c H R p d H V k Z X N f b G l u a y 9 w d W J s a W N f d W 5 p d H N f Y X B 0 a X R 1 Z G V z X 2 x p b m s 8 L 0 l 0 Z W 1 Q Y X R o P j w v S X R l b U x v Y 2 F 0 a W 9 u P j x T d G F i b G V F b n R y a W V z I C 8 + P C 9 J d G V t P j x J d G V t P j x J d G V t T G 9 j Y X R p b 2 4 + P E l 0 Z W 1 U e X B l P k Z v c m 1 1 b G E 8 L 0 l 0 Z W 1 U e X B l P j x J d G V t U G F 0 a D 5 T Z W N 0 a W 9 u M S 9 V b m l 0 c 1 9 w c 3 k 8 L 0 l 0 Z W 1 Q Y X R o P j w v S X R l b U x v Y 2 F 0 a W 9 u P j x T d G F i b G V F b n R y a W V z P j x F b n R y e S B U e X B l P S J J c 1 B y a X Z h d G U i I F Z h b H V l P S J s M C I g L z 4 8 R W 5 0 c n k g V H l w Z T 0 i U X V l c n l J R C I g V m F s d W U 9 I n M 5 Y j J i M 2 F i Z C 1 j M z E 5 L T Q y N T k t O T U w O C 1 i N T B h N j Q x Y j Q 0 Y 2 M 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k 5 h b W V z I i B W Y W x 1 Z T 0 i c 1 s m c X V v d D t 1 b m l 0 X 2 l k J n F 1 b 3 Q 7 L C Z x d W 9 0 O 2 R v b W F p b n N f a W Q m c X V v d D t d I i A v P j x F b n R y e S B U e X B l P S J G a W x s Q 2 9 s d W 1 u V H l w Z X M i I F Z h b H V l P S J z Q W d J P S I g L z 4 8 R W 5 0 c n k g V H l w Z T 0 i R m l s b E x h c 3 R V c G R h d G V k I i B W Y W x 1 Z T 0 i Z D I w M j U t M D Q t M D J U M D c 6 M z M 6 M D E u M T A y M z k 5 N F o i I C 8 + P E V u d H J 5 I F R 5 c G U 9 I k Z p b G x F c n J v c k N v d W 5 0 I i B W Y W x 1 Z T 0 i b D A i I C 8 + P E V u d H J 5 I F R 5 c G U 9 I k Z p b G x F c n J v c k N v Z G U i I F Z h b H V l P S J z V W 5 r b m 9 3 b i I g L z 4 8 R W 5 0 c n k g V H l w Z T 0 i R m l s b E N v d W 5 0 I i B W Y W x 1 Z T 0 i b D M 0 M i I g L z 4 8 R W 5 0 c n k g V H l w Z T 0 i Q W R k Z W R U b 0 R h d G F N b 2 R l b C I g V m F s d W U 9 I m w x I i A v P j x F b n R y e S B U e X B l P S J G a W x s U 3 R h d H V z I i B W Y W x 1 Z T 0 i c 0 N v b X B s Z X R l I i A v P j x F b n R y e S B U e X B l P S J S Z W N v d m V y e V R h c m d l d F N o Z W V 0 I i B W Y W x 1 Z T 0 i c 1 d l Y X B v b n N f c n V s Z X M i I C 8 + P E V u d H J 5 I F R 5 c G U 9 I l J l Y 2 9 2 Z X J 5 V G F y Z 2 V 0 Q 2 9 s d W 1 u I i B W Y W x 1 Z T 0 i b D E z I i A v P j x F b n R y e S B U e X B l P S J S Z W N v d m V y e V R h c m d l d F J v d y I g V m F s d W U 9 I m w x I i A v P j x F b n R y e S B U e X B l P S J G a W x s V G F y Z 2 V 0 I i B W Y W x 1 Z T 0 i c 1 V u a X R z X 3 B z e 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c n Z l c i 5 E Y X R h Y m F z Z V x c L z I v U G 9 z d G d y Z V N R T C 9 s b 2 N h b G h v c 3 Q 7 U G V y c 2 9 u b m F s X 2 R h d G F z L 3 B 1 Y m x p Y y 9 w d W J s a W M u d W 5 p d H N f c H N 5 L n t 1 b m l 0 X 2 l k L D B 9 J n F 1 b 3 Q 7 L C Z x d W 9 0 O 1 N l c n Z l c i 5 E Y X R h Y m F z Z V x c L z I v U G 9 z d G d y Z V N R T C 9 s b 2 N h b G h v c 3 Q 7 U G V y c 2 9 u b m F s X 2 R h d G F z L 3 B 1 Y m x p Y y 9 w d W J s a W M u d W 5 p d H N f c H N 5 L n t k b 2 1 h a W 5 z X 2 l k L D F 9 J n F 1 b 3 Q 7 X S w m c X V v d D t D b 2 x 1 b W 5 D b 3 V u d C Z x d W 9 0 O z o y L C Z x d W 9 0 O 0 t l e U N v b H V t b k 5 h b W V z J n F 1 b 3 Q 7 O l t d L C Z x d W 9 0 O 0 N v b H V t b k l k Z W 5 0 a X R p Z X M m c X V v d D s 6 W y Z x d W 9 0 O 1 N l c n Z l c i 5 E Y X R h Y m F z Z V x c L z I v U G 9 z d G d y Z V N R T C 9 s b 2 N h b G h v c 3 Q 7 U G V y c 2 9 u b m F s X 2 R h d G F z L 3 B 1 Y m x p Y y 9 w d W J s a W M u d W 5 p d H N f c H N 5 L n t 1 b m l 0 X 2 l k L D B 9 J n F 1 b 3 Q 7 L C Z x d W 9 0 O 1 N l c n Z l c i 5 E Y X R h Y m F z Z V x c L z I v U G 9 z d G d y Z V N R T C 9 s b 2 N h b G h v c 3 Q 7 U G V y c 2 9 u b m F s X 2 R h d G F z L 3 B 1 Y m x p Y y 9 w d W J s a W M u d W 5 p d H N f c H N 5 L n t k b 2 1 h a W 5 z X 2 l k L D F 9 J n F 1 b 3 Q 7 X S w m c X V v d D t S Z W x h d G l v b n N o a X B J b m Z v J n F 1 b 3 Q 7 O l t d f S I g L z 4 8 L 1 N 0 Y W J s Z U V u d H J p Z X M + P C 9 J d G V t P j x J d G V t P j x J d G V t T G 9 j Y X R p b 2 4 + P E l 0 Z W 1 U e X B l P k Z v c m 1 1 b G E 8 L 0 l 0 Z W 1 U e X B l P j x J d G V t U G F 0 a D 5 T Z W N 0 a W 9 u M S 9 V b m l 0 c 1 9 w c 3 k v U 2 9 1 c m N l P C 9 J d G V t U G F 0 a D 4 8 L 0 l 0 Z W 1 M b 2 N h d G l v b j 4 8 U 3 R h Y m x l R W 5 0 c m l l c y A v P j w v S X R l b T 4 8 S X R l b T 4 8 S X R l b U x v Y 2 F 0 a W 9 u P j x J d G V t V H l w Z T 5 G b 3 J t d W x h P C 9 J d G V t V H l w Z T 4 8 S X R l b V B h d G g + U 2 V j d G l v b j E v V W 5 p d H N f c H N 5 L 3 B 1 Y m x p Y 1 9 1 b m l 0 c 1 9 w c 3 k 8 L 0 l 0 Z W 1 Q Y X R o P j w v S X R l b U x v Y 2 F 0 a W 9 u P j x T d G F i b G V F b n R y a W V z I C 8 + P C 9 J d G V t P j x J d G V t P j x J d G V t T G 9 j Y X R p b 2 4 + P E l 0 Z W 1 U e X B l P k Z v c m 1 1 b G E 8 L 0 l 0 Z W 1 U e X B l P j x J d G V t U G F 0 a D 5 T Z W N 0 a W 9 u M S 9 V b m l 0 c 1 9 y d W x l c z w v S X R l b V B h d G g + P C 9 J d G V t T G 9 j Y X R p b 2 4 + P F N 0 Y W J s Z U V u d H J p Z X M + P E V u d H J 5 I F R 5 c G U 9 I k l z U H J p d m F 0 Z S I g V m F s d W U 9 I m w w I i A v P j x F b n R y e S B U e X B l P S J R d W V y e U l E I i B W Y W x 1 Z T 0 i c 2 V j Y m Q 4 N 2 V h L T d k Z T E t N D A z M y 1 h Y 2 E 5 L T I z Y T l k M T A x Z T Z k O C 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3 V u a X R f a W Q m c X V v d D s s J n F 1 b 3 Q 7 c n V s Z V 9 p Z C Z x d W 9 0 O 1 0 i I C 8 + P E V u d H J 5 I F R 5 c G U 9 I k Z p b G x D b 2 x 1 b W 5 U e X B l c y I g V m F s d W U 9 I n N B Z 0 k 9 I i A v P j x F b n R y e S B U e X B l P S J G a W x s T G F z d F V w Z G F 0 Z W Q i I F Z h b H V l P S J k M j A y N S 0 w N C 0 w M l Q w N z o z M z o w M S 4 x M T k z O T E z W i I g L z 4 8 R W 5 0 c n k g V H l w Z T 0 i R m l s b E V y c m 9 y Q 2 9 1 b n Q i I F Z h b H V l P S J s M C I g L z 4 8 R W 5 0 c n k g V H l w Z T 0 i R m l s b E V y c m 9 y Q 2 9 k Z S I g V m F s d W U 9 I n N V b m t u b 3 d u I i A v P j x F b n R y e S B U e X B l P S J G a W x s Q 2 9 1 b n Q i I F Z h b H V l P S J s M j Y 3 N y I g L z 4 8 R W 5 0 c n k g V H l w Z T 0 i Q W R k Z W R U b 0 R h d G F N b 2 R l b C I g V m F s d W U 9 I m w x I i A v P j x F b n R y e S B U e X B l P S J G a W x s U 3 R h d H V z I i B W Y W x 1 Z T 0 i c 0 N v b X B s Z X R l I i A v P j x F b n R y e S B U e X B l P S J S Z W N v d m V y e V R h c m d l d F N o Z W V 0 I i B W Y W x 1 Z T 0 i c 1 d l Y X B v b n N f c n V s Z X M i I C 8 + P E V u d H J 5 I F R 5 c G U 9 I l J l Y 2 9 2 Z X J 5 V G F y Z 2 V 0 Q 2 9 s d W 1 u I i B W Y W x 1 Z T 0 i b D E w I i A v P j x F b n R y e S B U e X B l P S J S Z W N v d m V y e V R h c m d l d F J v d y I g V m F s d W U 9 I m w x I i A v P j x F b n R y e S B U e X B l P S J G a W x s V G F y Z 2 V 0 I i B W Y W x 1 Z T 0 i c 1 V u a X R z X 3 J 1 b G V z I i A v P j x F b n R y e S B U e X B l P S J O Y X Z p Z 2 F 0 a W 9 u U 3 R l c E 5 h b W U i I F Z h b H V l P S J z T m F 2 a W d h d G l v b i I g L z 4 8 R W 5 0 c n k g V H l w Z T 0 i U m V s Y X R p b 2 5 z a G l w S W 5 m b 0 N v b n R h a W 5 l c i I g V m F s d W U 9 I n N 7 J n F 1 b 3 Q 7 Y 2 9 s d W 1 u Q 2 9 1 b n Q m c X V v d D s 6 M i w m c X V v d D t r Z X l D b 2 x 1 b W 5 O Y W 1 l c y Z x d W 9 0 O z p b X S w m c X V v d D t x d W V y e V J l b G F 0 a W 9 u c 2 h p c H M m c X V v d D s 6 W 1 0 s J n F 1 b 3 Q 7 Y 2 9 s d W 1 u S W R l b n R p d G l l c y Z x d W 9 0 O z p b J n F 1 b 3 Q 7 U 2 V y d m V y L k R h d G F i Y X N l X F w v M i 9 Q b 3 N 0 Z 3 J l U 1 F M L 2 x v Y 2 F s a G 9 z d D t Q Z X J z b 2 5 u Y W x f Z G F 0 Y X M v c H V i b G l j L 3 B 1 Y m x p Y y 5 1 b m l 0 c 1 9 y d W x l c y 5 7 d W 5 p d F 9 p Z C w w f S Z x d W 9 0 O y w m c X V v d D t T Z X J 2 Z X I u R G F 0 Y W J h c 2 V c X C 8 y L 1 B v c 3 R n c m V T U U w v b G 9 j Y W x o b 3 N 0 O 1 B l c n N v b m 5 h b F 9 k Y X R h c y 9 w d W J s a W M v c H V i b G l j L n V u a X R z X 3 J 1 b G V z L n t y d W x l X 2 l k L D F 9 J n F 1 b 3 Q 7 X S w m c X V v d D t D b 2 x 1 b W 5 D b 3 V u d C Z x d W 9 0 O z o y L C Z x d W 9 0 O 0 t l e U N v b H V t b k 5 h b W V z J n F 1 b 3 Q 7 O l t d L C Z x d W 9 0 O 0 N v b H V t b k l k Z W 5 0 a X R p Z X M m c X V v d D s 6 W y Z x d W 9 0 O 1 N l c n Z l c i 5 E Y X R h Y m F z Z V x c L z I v U G 9 z d G d y Z V N R T C 9 s b 2 N h b G h v c 3 Q 7 U G V y c 2 9 u b m F s X 2 R h d G F z L 3 B 1 Y m x p Y y 9 w d W J s a W M u d W 5 p d H N f c n V s Z X M u e 3 V u a X R f a W Q s M H 0 m c X V v d D s s J n F 1 b 3 Q 7 U 2 V y d m V y L k R h d G F i Y X N l X F w v M i 9 Q b 3 N 0 Z 3 J l U 1 F M L 2 x v Y 2 F s a G 9 z d D t Q Z X J z b 2 5 u Y W x f Z G F 0 Y X M v c H V i b G l j L 3 B 1 Y m x p Y y 5 1 b m l 0 c 1 9 y d W x l c y 5 7 c n V s Z V 9 p Z C w x f S Z x d W 9 0 O 1 0 s J n F 1 b 3 Q 7 U m V s Y X R p b 2 5 z a G l w S W 5 m b y Z x d W 9 0 O z p b X X 0 i I C 8 + P C 9 T d G F i b G V F b n R y a W V z P j w v S X R l b T 4 8 S X R l b T 4 8 S X R l b U x v Y 2 F 0 a W 9 u P j x J d G V t V H l w Z T 5 G b 3 J t d W x h P C 9 J d G V t V H l w Z T 4 8 S X R l b V B h d G g + U 2 V j d G l v b j E v V W 5 p d H N f c n V s Z X M v U 2 9 1 c m N l P C 9 J d G V t U G F 0 a D 4 8 L 0 l 0 Z W 1 M b 2 N h d G l v b j 4 8 U 3 R h Y m x l R W 5 0 c m l l c y A v P j w v S X R l b T 4 8 S X R l b T 4 8 S X R l b U x v Y 2 F 0 a W 9 u P j x J d G V t V H l w Z T 5 G b 3 J t d W x h P C 9 J d G V t V H l w Z T 4 8 S X R l b V B h d G g + U 2 V j d G l v b j E v V W 5 p d H N f c n V s Z X M v c H V i b G l j X 3 V u a X R z X 3 J 1 b G V z P C 9 J d G V t U G F 0 a D 4 8 L 0 l 0 Z W 1 M b 2 N h d G l v b j 4 8 U 3 R h Y m x l R W 5 0 c m l l c y A v P j w v S X R l b T 4 8 S X R l b T 4 8 S X R l b U x v Y 2 F 0 a W 9 u P j x J d G V t V H l w Z T 5 G b 3 J t d W x h P C 9 J d G V t V H l w Z T 4 8 S X R l b V B h d G g + U 2 V j d G l v b j E v V W 5 p d H N f d H l w Z T w v S X R l b V B h d G g + P C 9 J d G V t T G 9 j Y X R p b 2 4 + P F N 0 Y W J s Z U V u d H J p Z X M + P E V u d H J 5 I F R 5 c G U 9 I k l z U H J p d m F 0 Z S I g V m F s d W U 9 I m w w I i A v P j x F b n R y e S B U e X B l P S J R d W V y e U l E I i B W Y W x 1 Z T 0 i c z g x Z D d h N W U 5 L T I 4 Z j c t N G F k M y 1 i M z U w L W M 4 M z M 3 M T c 3 Y z Z m N y 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3 V u a X R f a W Q m c X V v d D s s J n F 1 b 3 Q 7 d H l w Z X N f a W Q m c X V v d D t d I i A v P j x F b n R y e S B U e X B l P S J G a W x s Q 2 9 s d W 1 u V H l w Z X M i I F Z h b H V l P S J z Q W d J P S I g L z 4 8 R W 5 0 c n k g V H l w Z T 0 i R m l s b E x h c 3 R V c G R h d G V k I i B W Y W x 1 Z T 0 i Z D I w M j U t M D Q t M D J U M D c 6 M z M 6 M D E u M T Q 2 M D Y y O V o i I C 8 + P E V u d H J 5 I F R 5 c G U 9 I k Z p b G x F c n J v c k N v d W 5 0 I i B W Y W x 1 Z T 0 i b D A i I C 8 + P E V u d H J 5 I F R 5 c G U 9 I k Z p b G x F c n J v c k N v Z G U i I F Z h b H V l P S J z V W 5 r b m 9 3 b i I g L z 4 8 R W 5 0 c n k g V H l w Z T 0 i R m l s b E N v d W 5 0 I i B W Y W x 1 Z T 0 i b D Y z M i I g L z 4 8 R W 5 0 c n k g V H l w Z T 0 i Q W R k Z W R U b 0 R h d G F N b 2 R l b C I g V m F s d W U 9 I m w x I i A v P j x F b n R y e S B U e X B l P S J G a W x s U 3 R h d H V z I i B W Y W x 1 Z T 0 i c 0 N v b X B s Z X R l I i A v P j x F b n R y e S B U e X B l P S J S Z W N v d m V y e V R h c m d l d F N o Z W V 0 I i B W Y W x 1 Z T 0 i c 1 d l Y X B v b n N f c n V s Z X M i I C 8 + P E V u d H J 5 I F R 5 c G U 9 I l J l Y 2 9 2 Z X J 5 V G F y Z 2 V 0 Q 2 9 s d W 1 u I i B W Y W x 1 Z T 0 i b D c i I C 8 + P E V u d H J 5 I F R 5 c G U 9 I l J l Y 2 9 2 Z X J 5 V G F y Z 2 V 0 U m 9 3 I i B W Y W x 1 Z T 0 i b D E i I C 8 + P E V u d H J 5 I F R 5 c G U 9 I k Z p b G x U Y X J n Z X Q i I F Z h b H V l P S J z V W 5 p d H N f d H l w Z S I g L z 4 8 R W 5 0 c n k g V H l w Z T 0 i T m F 2 a W d h d G l v b l N 0 Z X B O Y W 1 l I i B W Y W x 1 Z T 0 i c 0 5 h d m l n Y X R p b 2 4 i I C 8 + P E V u d H J 5 I F R 5 c G U 9 I l J l b G F 0 a W 9 u c 2 h p c E l u Z m 9 D b 2 5 0 Y W l u Z X I i I F Z h b H V l P S J z e y Z x d W 9 0 O 2 N v b H V t b k N v d W 5 0 J n F 1 b 3 Q 7 O j I s J n F 1 b 3 Q 7 a 2 V 5 Q 2 9 s d W 1 u T m F t Z X M m c X V v d D s 6 W 1 0 s J n F 1 b 3 Q 7 c X V l c n l S Z W x h d G l v b n N o a X B z J n F 1 b 3 Q 7 O l t d L C Z x d W 9 0 O 2 N v b H V t b k l k Z W 5 0 a X R p Z X M m c X V v d D s 6 W y Z x d W 9 0 O 1 N l c n Z l c i 5 E Y X R h Y m F z Z V x c L z I v U G 9 z d G d y Z V N R T C 9 s b 2 N h b G h v c 3 Q 7 U G V y c 2 9 u b m F s X 2 R h d G F z L 3 B 1 Y m x p Y y 9 w d W J s a W M u d W 5 p d H N f d H l w Z S 5 7 d W 5 p d F 9 p Z C w w f S Z x d W 9 0 O y w m c X V v d D t T Z X J 2 Z X I u R G F 0 Y W J h c 2 V c X C 8 y L 1 B v c 3 R n c m V T U U w v b G 9 j Y W x o b 3 N 0 O 1 B l c n N v b m 5 h b F 9 k Y X R h c y 9 w d W J s a W M v c H V i b G l j L n V u a X R z X 3 R 5 c G U u e 3 R 5 c G V z X 2 l k L D F 9 J n F 1 b 3 Q 7 X S w m c X V v d D t D b 2 x 1 b W 5 D b 3 V u d C Z x d W 9 0 O z o y L C Z x d W 9 0 O 0 t l e U N v b H V t b k 5 h b W V z J n F 1 b 3 Q 7 O l t d L C Z x d W 9 0 O 0 N v b H V t b k l k Z W 5 0 a X R p Z X M m c X V v d D s 6 W y Z x d W 9 0 O 1 N l c n Z l c i 5 E Y X R h Y m F z Z V x c L z I v U G 9 z d G d y Z V N R T C 9 s b 2 N h b G h v c 3 Q 7 U G V y c 2 9 u b m F s X 2 R h d G F z L 3 B 1 Y m x p Y y 9 w d W J s a W M u d W 5 p d H N f d H l w Z S 5 7 d W 5 p d F 9 p Z C w w f S Z x d W 9 0 O y w m c X V v d D t T Z X J 2 Z X I u R G F 0 Y W J h c 2 V c X C 8 y L 1 B v c 3 R n c m V T U U w v b G 9 j Y W x o b 3 N 0 O 1 B l c n N v b m 5 h b F 9 k Y X R h c y 9 w d W J s a W M v c H V i b G l j L n V u a X R z X 3 R 5 c G U u e 3 R 5 c G V z X 2 l k L D F 9 J n F 1 b 3 Q 7 X S w m c X V v d D t S Z W x h d G l v b n N o a X B J b m Z v J n F 1 b 3 Q 7 O l t d f S I g L z 4 8 L 1 N 0 Y W J s Z U V u d H J p Z X M + P C 9 J d G V t P j x J d G V t P j x J d G V t T G 9 j Y X R p b 2 4 + P E l 0 Z W 1 U e X B l P k Z v c m 1 1 b G E 8 L 0 l 0 Z W 1 U e X B l P j x J d G V t U G F 0 a D 5 T Z W N 0 a W 9 u M S 9 V b m l 0 c 1 9 0 e X B l L 1 N v d X J j Z T w v S X R l b V B h d G g + P C 9 J d G V t T G 9 j Y X R p b 2 4 + P F N 0 Y W J s Z U V u d H J p Z X M g L z 4 8 L 0 l 0 Z W 0 + P E l 0 Z W 0 + P E l 0 Z W 1 M b 2 N h d G l v b j 4 8 S X R l b V R 5 c G U + R m 9 y b X V s Y T w v S X R l b V R 5 c G U + P E l 0 Z W 1 Q Y X R o P l N l Y 3 R p b 2 4 x L 1 V u a X R z X 3 R 5 c G U v c H V i b G l j X 3 V u a X R z X 3 R 5 c G U 8 L 0 l 0 Z W 1 Q Y X R o P j w v S X R l b U x v Y 2 F 0 a W 9 u P j x T d G F i b G V F b n R y a W V z I C 8 + P C 9 J d G V t P j x J d G V t P j x J d G V t T G 9 j Y X R p b 2 4 + P E l 0 Z W 1 U e X B l P k Z v c m 1 1 b G E 8 L 0 l 0 Z W 1 U e X B l P j x J d G V t U G F 0 a D 5 T Z W N 0 a W 9 u M S 9 V b m l 0 c 1 9 3 Z W F w b 2 5 z P C 9 J d G V t U G F 0 a D 4 8 L 0 l 0 Z W 1 M b 2 N h d G l v b j 4 8 U 3 R h Y m x l R W 5 0 c m l l c z 4 8 R W 5 0 c n k g V H l w Z T 0 i S X N Q c m l 2 Y X R l I i B W Y W x 1 Z T 0 i b D A i I C 8 + P E V u d H J 5 I F R 5 c G U 9 I l F 1 Z X J 5 S U Q i I F Z h b H V l P S J z M z E 3 N j k 1 M m E t N j k 5 Y y 0 0 Y T h h L T g 2 Y 2 E t Z T g 1 Y 2 I z N m Z l M W M 4 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d W 5 p d F 9 p Z C Z x d W 9 0 O y w m c X V v d D t 3 Z W F w b 2 5 f a W Q m c X V v d D t d I i A v P j x F b n R y e S B U e X B l P S J G a W x s Q 2 9 s d W 1 u V H l w Z X M i I F Z h b H V l P S J z Q W d J P S I g L z 4 8 R W 5 0 c n k g V H l w Z T 0 i R m l s b E x h c 3 R V c G R h d G V k I i B W Y W x 1 Z T 0 i Z D I w M j U t M D Q t M D J U M D c 6 M z M 6 M D E u M T U 4 N z Q w M 1 o i I C 8 + P E V u d H J 5 I F R 5 c G U 9 I k Z p b G x F c n J v c k N v d W 5 0 I i B W Y W x 1 Z T 0 i b D A i I C 8 + P E V u d H J 5 I F R 5 c G U 9 I k Z p b G x F c n J v c k N v Z G U i I F Z h b H V l P S J z V W 5 r b m 9 3 b i I g L z 4 8 R W 5 0 c n k g V H l w Z T 0 i R m l s b E N v d W 5 0 I i B W Y W x 1 Z T 0 i b D I w M D I i I C 8 + P E V u d H J 5 I F R 5 c G U 9 I k F k Z G V k V G 9 E Y X R h T W 9 k Z W w i I F Z h b H V l P S J s M S I g L z 4 8 R W 5 0 c n k g V H l w Z T 0 i R m l s b F N 0 Y X R 1 c y I g V m F s d W U 9 I n N D b 2 1 w b G V 0 Z S I g L z 4 8 R W 5 0 c n k g V H l w Z T 0 i U m V j b 3 Z l c n l U Y X J n Z X R T a G V l d C I g V m F s d W U 9 I n N X Z W F w b 2 5 z X 3 J 1 b G V z I i A v P j x F b n R y e S B U e X B l P S J S Z W N v d m V y e V R h c m d l d E N v b H V t b i I g V m F s d W U 9 I m w 0 I i A v P j x F b n R y e S B U e X B l P S J S Z W N v d m V y e V R h c m d l d F J v d y I g V m F s d W U 9 I m w x I i A v P j x F b n R y e S B U e X B l P S J G a W x s V G F y Z 2 V 0 I i B W Y W x 1 Z T 0 i c 1 V u a X R z X 3 d l Y X B v b n M i I C 8 + P E V u d H J 5 I F R 5 c G U 9 I k 5 h d m l n Y X R p b 2 5 T d G V w T m F t Z S I g V m F s d W U 9 I n N O Y X Z p Z 2 F 0 a W 9 u I i A v P j x F b n R y e S B U e X B l P S J S Z W x h d G l v b n N o a X B J b m Z v Q 2 9 u d G F p b m V y I i B W Y W x 1 Z T 0 i c 3 s m c X V v d D t j b 2 x 1 b W 5 D b 3 V u d C Z x d W 9 0 O z o y L C Z x d W 9 0 O 2 t l e U N v b H V t b k 5 h b W V z J n F 1 b 3 Q 7 O l t d L C Z x d W 9 0 O 3 F 1 Z X J 5 U m V s Y X R p b 2 5 z a G l w c y Z x d W 9 0 O z p b X S w m c X V v d D t j b 2 x 1 b W 5 J Z G V u d G l 0 a W V z J n F 1 b 3 Q 7 O l s m c X V v d D t T Z X J 2 Z X I u R G F 0 Y W J h c 2 V c X C 8 y L 1 B v c 3 R n c m V T U U w v b G 9 j Y W x o b 3 N 0 O 1 B l c n N v b m 5 h b F 9 k Y X R h c y 9 w d W J s a W M v c H V i b G l j L n V u a X R z X 3 d l Y X B v b n M u e 3 V u a X R f a W Q s M H 0 m c X V v d D s s J n F 1 b 3 Q 7 U 2 V y d m V y L k R h d G F i Y X N l X F w v M i 9 Q b 3 N 0 Z 3 J l U 1 F M L 2 x v Y 2 F s a G 9 z d D t Q Z X J z b 2 5 u Y W x f Z G F 0 Y X M v c H V i b G l j L 3 B 1 Y m x p Y y 5 1 b m l 0 c 1 9 3 Z W F w b 2 5 z L n t 3 Z W F w b 2 5 f a W Q s M X 0 m c X V v d D t d L C Z x d W 9 0 O 0 N v b H V t b k N v d W 5 0 J n F 1 b 3 Q 7 O j I s J n F 1 b 3 Q 7 S 2 V 5 Q 2 9 s d W 1 u T m F t Z X M m c X V v d D s 6 W 1 0 s J n F 1 b 3 Q 7 Q 2 9 s d W 1 u S W R l b n R p d G l l c y Z x d W 9 0 O z p b J n F 1 b 3 Q 7 U 2 V y d m V y L k R h d G F i Y X N l X F w v M i 9 Q b 3 N 0 Z 3 J l U 1 F M L 2 x v Y 2 F s a G 9 z d D t Q Z X J z b 2 5 u Y W x f Z G F 0 Y X M v c H V i b G l j L 3 B 1 Y m x p Y y 5 1 b m l 0 c 1 9 3 Z W F w b 2 5 z L n t 1 b m l 0 X 2 l k L D B 9 J n F 1 b 3 Q 7 L C Z x d W 9 0 O 1 N l c n Z l c i 5 E Y X R h Y m F z Z V x c L z I v U G 9 z d G d y Z V N R T C 9 s b 2 N h b G h v c 3 Q 7 U G V y c 2 9 u b m F s X 2 R h d G F z L 3 B 1 Y m x p Y y 9 w d W J s a W M u d W 5 p d H N f d 2 V h c G 9 u c y 5 7 d 2 V h c G 9 u X 2 l k L D F 9 J n F 1 b 3 Q 7 X S w m c X V v d D t S Z W x h d G l v b n N o a X B J b m Z v J n F 1 b 3 Q 7 O l t d f S I g L z 4 8 L 1 N 0 Y W J s Z U V u d H J p Z X M + P C 9 J d G V t P j x J d G V t P j x J d G V t T G 9 j Y X R p b 2 4 + P E l 0 Z W 1 U e X B l P k Z v c m 1 1 b G E 8 L 0 l 0 Z W 1 U e X B l P j x J d G V t U G F 0 a D 5 T Z W N 0 a W 9 u M S 9 V b m l 0 c 1 9 3 Z W F w b 2 5 z L 1 N v d X J j Z T w v S X R l b V B h d G g + P C 9 J d G V t T G 9 j Y X R p b 2 4 + P F N 0 Y W J s Z U V u d H J p Z X M g L z 4 8 L 0 l 0 Z W 0 + P E l 0 Z W 0 + P E l 0 Z W 1 M b 2 N h d G l v b j 4 8 S X R l b V R 5 c G U + R m 9 y b X V s Y T w v S X R l b V R 5 c G U + P E l 0 Z W 1 Q Y X R o P l N l Y 3 R p b 2 4 x L 1 V u a X R z X 3 d l Y X B v b n M v c H V i b G l j X 3 V u a X R z X 3 d l Y X B v b n M 8 L 0 l 0 Z W 1 Q Y X R o P j w v S X R l b U x v Y 2 F 0 a W 9 u P j x T d G F i b G V F b n R y a W V z I C 8 + P C 9 J d G V t P j x J d G V t P j x J d G V t T G 9 j Y X R p b 2 4 + P E l 0 Z W 1 U e X B l P k Z v c m 1 1 b G E 8 L 0 l 0 Z W 1 U e X B l P j x J d G V t U G F 0 a D 5 T Z W N 0 a W 9 u M S 9 X Z W F w b 2 5 z P C 9 J d G V t U G F 0 a D 4 8 L 0 l 0 Z W 1 M b 2 N h d G l v b j 4 8 U 3 R h Y m x l R W 5 0 c m l l c z 4 8 R W 5 0 c n k g V H l w Z T 0 i S X N Q c m l 2 Y X R l I i B W Y W x 1 Z T 0 i b D A i I C 8 + P E V u d H J 5 I F R 5 c G U 9 I l F 1 Z X J 5 S U Q i I F Z h b H V l P S J z Z j k z M W Y 3 Y j E t O T E y Z S 0 0 N j I x L W I 3 Z j Q t N 2 N m O W U 3 N j B l Z W E 3 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B Z 0 l H Q m d Z R 0 J n W U d C Z 1 l H Q m d J P S I g L z 4 8 R W 5 0 c n k g V H l w Z T 0 i R m l s b E x h c 3 R V c G R h d G V k I i B W Y W x 1 Z T 0 i Z D I w M j U t M D Q t M D J U M D c 6 M z M 6 M D E u M T c w M z k x O F o i I C 8 + P E V u d H J 5 I F R 5 c G U 9 I k Z p b G x F c n J v c k N v d W 5 0 I i B W Y W x 1 Z T 0 i b D A i I C 8 + P E V u d H J 5 I F R 5 c G U 9 I k Z p b G x F c n J v c k N v Z G U i I F Z h b H V l P S J z V W 5 r b m 9 3 b i I g L z 4 8 R W 5 0 c n k g V H l w Z T 0 i R m l s b E N v d W 5 0 I i B W Y W x 1 Z T 0 i b D U 5 M C I g L z 4 8 R W 5 0 c n k g V H l w Z T 0 i Q W R k Z W R U b 0 R h d G F N b 2 R l b C I g V m F s d W U 9 I m w x I i A v P j x F b n R y e S B U e X B l P S J G a W x s Q 2 9 s d W 1 u T m F t Z X M i I F Z h b H V l P S J z W y Z x d W 9 0 O 3 d l Y X B v b l 9 p Z C Z x d W 9 0 O y w m c X V v d D t n c m 9 1 c F 9 m Y W N 0 a W 9 u X 2 l k J n F 1 b 3 Q 7 L C Z x d W 9 0 O 3 d l Y X B v b l 9 u Y W 1 l J n F 1 b 3 Q 7 L C Z x d W 9 0 O 3 d l Y X B v b l 9 0 e X B l L j E m c X V v d D s s J n F 1 b 3 Q 7 d 2 V h c G 9 u X 3 R 5 c G U u M i Z x d W 9 0 O y w m c X V v d D t 3 Z W F w b 2 5 f d H l w Z S 4 z J n F 1 b 3 Q 7 L C Z x d W 9 0 O 3 d l Y X B v b l 9 0 e X B l L j Q m c X V v d D s s J n F 1 b 3 Q 7 d 2 V h c G 9 u X 3 R 5 c G U u N S Z x d W 9 0 O y w m c X V v d D t y Y W 5 n Z S Z x d W 9 0 O y w m c X V v d D t h J n F 1 b 3 Q 7 L C Z x d W 9 0 O 3 M m c X V v d D s s J n F 1 b 3 Q 7 Y X A m c X V v d D s s J n F 1 b 3 Q 7 Z C Z x d W 9 0 O y w m c X V v d D t 3 X 3 B 0 c y Z x d W 9 0 O 1 0 i I C 8 + P E V u d H J 5 I F R 5 c G U 9 I k Z p b G x U Y X J n Z X Q i I F Z h b H V l P S J z V 2 V h c G 9 u c y I g L z 4 8 R W 5 0 c n k g V H l w Z T 0 i T m F 2 a W d h d G l v b l N 0 Z X B O Y W 1 l I i B W Y W x 1 Z T 0 i c 0 5 h d m l n Y X R p b 2 4 i I C 8 + P E V u d H J 5 I F R 5 c G U 9 I k Z p b G x T d G F 0 d X M i I F Z h b H V l P S J z Q 2 9 t c G x l d G U i I C 8 + P E V u d H J 5 I F R 5 c G U 9 I l J l b G F 0 a W 9 u c 2 h p c E l u Z m 9 D b 2 5 0 Y W l u Z X I i I F Z h b H V l P S J z e y Z x d W 9 0 O 2 N v b H V t b k N v d W 5 0 J n F 1 b 3 Q 7 O j E 0 L C Z x d W 9 0 O 2 t l e U N v b H V t b k 5 h b W V z J n F 1 b 3 Q 7 O l s m c X V v d D t 3 Z W F w b 2 5 f a W Q m c X V v d D t d L C Z x d W 9 0 O 3 F 1 Z X J 5 U m V s Y X R p b 2 5 z a G l w c y Z x d W 9 0 O z p b X S w m c X V v d D t j b 2 x 1 b W 5 J Z G V u d G l 0 a W V z J n F 1 b 3 Q 7 O l s m c X V v d D t T Z X J 2 Z X I u R G F 0 Y W J h c 2 V c X C 8 y L 1 B v c 3 R n c m V T U U w v b G 9 j Y W x o b 3 N 0 O 1 B l c n N v b m 5 h b F 9 k Y X R h c y 9 w d W J s a W M v c H V i b G l j L n d l Y X B v b n M u e 3 d l Y X B v b l 9 p Z C w w f S Z x d W 9 0 O y w m c X V v d D t T Z X J 2 Z X I u R G F 0 Y W J h c 2 V c X C 8 y L 1 B v c 3 R n c m V T U U w v b G 9 j Y W x o b 3 N 0 O 1 B l c n N v b m 5 h b F 9 k Y X R h c y 9 w d W J s a W M v c H V i b G l j L n d l Y X B v b n M u e 2 d y b 3 V w X 2 Z h Y 3 R p b 2 5 f a W Q s M X 0 m c X V v d D s s J n F 1 b 3 Q 7 U 2 V y d m V y L k R h d G F i Y X N l X F w v M i 9 Q b 3 N 0 Z 3 J l U 1 F M L 2 x v Y 2 F s a G 9 z d D t Q Z X J z b 2 5 u Y W x f Z G F 0 Y X M v c H V i b G l j L 3 B 1 Y m x p Y y 5 3 Z W F w b 2 5 z L n t 3 Z W F w b 2 5 f b m F t Z S w y f S Z x d W 9 0 O y w m c X V v d D t T Z W N 0 a W 9 u M S 9 X Z W F w b 2 5 z L 1 R 5 c G U g b W 9 k a W Z p w 6 k u e 3 d l Y X B v b l 9 0 e X B l L j E s M 3 0 m c X V v d D s s J n F 1 b 3 Q 7 U 2 V j d G l v b j E v V 2 V h c G 9 u c y 9 U e X B l I G 1 v Z G l m a c O p L n t 3 Z W F w b 2 5 f d H l w Z S 4 y L D R 9 J n F 1 b 3 Q 7 L C Z x d W 9 0 O 1 N l Y 3 R p b 2 4 x L 1 d l Y X B v b n M v V H l w Z S B t b 2 R p Z m n D q S 5 7 d 2 V h c G 9 u X 3 R 5 c G U u M y w 1 f S Z x d W 9 0 O y w m c X V v d D t T Z W N 0 a W 9 u M S 9 X Z W F w b 2 5 z L 1 R 5 c G U g b W 9 k a W Z p w 6 k u e 3 d l Y X B v b l 9 0 e X B l L j Q s N n 0 m c X V v d D s s J n F 1 b 3 Q 7 U 2 V j d G l v b j E v V 2 V h c G 9 u c y 9 U e X B l I G 1 v Z G l m a c O p L n t 3 Z W F w b 2 5 f d H l w Z S 4 1 L D d 9 J n F 1 b 3 Q 7 L C Z x d W 9 0 O 1 N l c n Z l c i 5 E Y X R h Y m F z Z V x c L z I v U G 9 z d G d y Z V N R T C 9 s b 2 N h b G h v c 3 Q 7 U G V y c 2 9 u b m F s X 2 R h d G F z L 3 B 1 Y m x p Y y 9 w d W J s a W M u d 2 V h c G 9 u c y 5 7 c m F u Z 2 U s N H 0 m c X V v d D s s J n F 1 b 3 Q 7 U 2 V y d m V y L k R h d G F i Y X N l X F w v M i 9 Q b 3 N 0 Z 3 J l U 1 F M L 2 x v Y 2 F s a G 9 z d D t Q Z X J z b 2 5 u Y W x f Z G F 0 Y X M v c H V i b G l j L 3 B 1 Y m x p Y y 5 3 Z W F w b 2 5 z L n t h L D V 9 J n F 1 b 3 Q 7 L C Z x d W 9 0 O 1 N l c n Z l c i 5 E Y X R h Y m F z Z V x c L z I v U G 9 z d G d y Z V N R T C 9 s b 2 N h b G h v c 3 Q 7 U G V y c 2 9 u b m F s X 2 R h d G F z L 3 B 1 Y m x p Y y 9 w d W J s a W M u d 2 V h c G 9 u c y 5 7 c y w 2 f S Z x d W 9 0 O y w m c X V v d D t T Z X J 2 Z X I u R G F 0 Y W J h c 2 V c X C 8 y L 1 B v c 3 R n c m V T U U w v b G 9 j Y W x o b 3 N 0 O 1 B l c n N v b m 5 h b F 9 k Y X R h c y 9 w d W J s a W M v c H V i b G l j L n d l Y X B v b n M u e 2 F w L D d 9 J n F 1 b 3 Q 7 L C Z x d W 9 0 O 1 N l c n Z l c i 5 E Y X R h Y m F z Z V x c L z I v U G 9 z d G d y Z V N R T C 9 s b 2 N h b G h v c 3 Q 7 U G V y c 2 9 u b m F s X 2 R h d G F z L 3 B 1 Y m x p Y y 9 w d W J s a W M u d 2 V h c G 9 u c y 5 7 Z C w 4 f S Z x d W 9 0 O y w m c X V v d D t T Z X J 2 Z X I u R G F 0 Y W J h c 2 V c X C 8 y L 1 B v c 3 R n c m V T U U w v b G 9 j Y W x o b 3 N 0 O 1 B l c n N v b m 5 h b F 9 k Y X R h c y 9 w d W J s a W M v c H V i b G l j L n d l Y X B v b n M u e 3 d f c H R z L D l 9 J n F 1 b 3 Q 7 X S w m c X V v d D t D b 2 x 1 b W 5 D b 3 V u d C Z x d W 9 0 O z o x N C w m c X V v d D t L Z X l D b 2 x 1 b W 5 O Y W 1 l c y Z x d W 9 0 O z p b J n F 1 b 3 Q 7 d 2 V h c G 9 u X 2 l k J n F 1 b 3 Q 7 X S w m c X V v d D t D b 2 x 1 b W 5 J Z G V u d G l 0 a W V z J n F 1 b 3 Q 7 O l s m c X V v d D t T Z X J 2 Z X I u R G F 0 Y W J h c 2 V c X C 8 y L 1 B v c 3 R n c m V T U U w v b G 9 j Y W x o b 3 N 0 O 1 B l c n N v b m 5 h b F 9 k Y X R h c y 9 w d W J s a W M v c H V i b G l j L n d l Y X B v b n M u e 3 d l Y X B v b l 9 p Z C w w f S Z x d W 9 0 O y w m c X V v d D t T Z X J 2 Z X I u R G F 0 Y W J h c 2 V c X C 8 y L 1 B v c 3 R n c m V T U U w v b G 9 j Y W x o b 3 N 0 O 1 B l c n N v b m 5 h b F 9 k Y X R h c y 9 w d W J s a W M v c H V i b G l j L n d l Y X B v b n M u e 2 d y b 3 V w X 2 Z h Y 3 R p b 2 5 f a W Q s M X 0 m c X V v d D s s J n F 1 b 3 Q 7 U 2 V y d m V y L k R h d G F i Y X N l X F w v M i 9 Q b 3 N 0 Z 3 J l U 1 F M L 2 x v Y 2 F s a G 9 z d D t Q Z X J z b 2 5 u Y W x f Z G F 0 Y X M v c H V i b G l j L 3 B 1 Y m x p Y y 5 3 Z W F w b 2 5 z L n t 3 Z W F w b 2 5 f b m F t Z S w y f S Z x d W 9 0 O y w m c X V v d D t T Z W N 0 a W 9 u M S 9 X Z W F w b 2 5 z L 1 R 5 c G U g b W 9 k a W Z p w 6 k u e 3 d l Y X B v b l 9 0 e X B l L j E s M 3 0 m c X V v d D s s J n F 1 b 3 Q 7 U 2 V j d G l v b j E v V 2 V h c G 9 u c y 9 U e X B l I G 1 v Z G l m a c O p L n t 3 Z W F w b 2 5 f d H l w Z S 4 y L D R 9 J n F 1 b 3 Q 7 L C Z x d W 9 0 O 1 N l Y 3 R p b 2 4 x L 1 d l Y X B v b n M v V H l w Z S B t b 2 R p Z m n D q S 5 7 d 2 V h c G 9 u X 3 R 5 c G U u M y w 1 f S Z x d W 9 0 O y w m c X V v d D t T Z W N 0 a W 9 u M S 9 X Z W F w b 2 5 z L 1 R 5 c G U g b W 9 k a W Z p w 6 k u e 3 d l Y X B v b l 9 0 e X B l L j Q s N n 0 m c X V v d D s s J n F 1 b 3 Q 7 U 2 V j d G l v b j E v V 2 V h c G 9 u c y 9 U e X B l I G 1 v Z G l m a c O p L n t 3 Z W F w b 2 5 f d H l w Z S 4 1 L D d 9 J n F 1 b 3 Q 7 L C Z x d W 9 0 O 1 N l c n Z l c i 5 E Y X R h Y m F z Z V x c L z I v U G 9 z d G d y Z V N R T C 9 s b 2 N h b G h v c 3 Q 7 U G V y c 2 9 u b m F s X 2 R h d G F z L 3 B 1 Y m x p Y y 9 w d W J s a W M u d 2 V h c G 9 u c y 5 7 c m F u Z 2 U s N H 0 m c X V v d D s s J n F 1 b 3 Q 7 U 2 V y d m V y L k R h d G F i Y X N l X F w v M i 9 Q b 3 N 0 Z 3 J l U 1 F M L 2 x v Y 2 F s a G 9 z d D t Q Z X J z b 2 5 u Y W x f Z G F 0 Y X M v c H V i b G l j L 3 B 1 Y m x p Y y 5 3 Z W F w b 2 5 z L n t h L D V 9 J n F 1 b 3 Q 7 L C Z x d W 9 0 O 1 N l c n Z l c i 5 E Y X R h Y m F z Z V x c L z I v U G 9 z d G d y Z V N R T C 9 s b 2 N h b G h v c 3 Q 7 U G V y c 2 9 u b m F s X 2 R h d G F z L 3 B 1 Y m x p Y y 9 w d W J s a W M u d 2 V h c G 9 u c y 5 7 c y w 2 f S Z x d W 9 0 O y w m c X V v d D t T Z X J 2 Z X I u R G F 0 Y W J h c 2 V c X C 8 y L 1 B v c 3 R n c m V T U U w v b G 9 j Y W x o b 3 N 0 O 1 B l c n N v b m 5 h b F 9 k Y X R h c y 9 w d W J s a W M v c H V i b G l j L n d l Y X B v b n M u e 2 F w L D d 9 J n F 1 b 3 Q 7 L C Z x d W 9 0 O 1 N l c n Z l c i 5 E Y X R h Y m F z Z V x c L z I v U G 9 z d G d y Z V N R T C 9 s b 2 N h b G h v c 3 Q 7 U G V y c 2 9 u b m F s X 2 R h d G F z L 3 B 1 Y m x p Y y 9 w d W J s a W M u d 2 V h c G 9 u c y 5 7 Z C w 4 f S Z x d W 9 0 O y w m c X V v d D t T Z X J 2 Z X I u R G F 0 Y W J h c 2 V c X C 8 y L 1 B v c 3 R n c m V T U U w v b G 9 j Y W x o b 3 N 0 O 1 B l c n N v b m 5 h b F 9 k Y X R h c y 9 w d W J s a W M v c H V i b G l j L n d l Y X B v b n M u e 3 d f c H R z L D l 9 J n F 1 b 3 Q 7 X S w m c X V v d D t S Z W x h d G l v b n N o a X B J b m Z v J n F 1 b 3 Q 7 O l t d f S I g L z 4 8 L 1 N 0 Y W J s Z U V u d H J p Z X M + P C 9 J d G V t P j x J d G V t P j x J d G V t T G 9 j Y X R p b 2 4 + P E l 0 Z W 1 U e X B l P k Z v c m 1 1 b G E 8 L 0 l 0 Z W 1 U e X B l P j x J d G V t U G F 0 a D 5 T Z W N 0 a W 9 u M S 9 X Z W F w b 2 5 z L 1 N v d X J j Z T w v S X R l b V B h d G g + P C 9 J d G V t T G 9 j Y X R p b 2 4 + P F N 0 Y W J s Z U V u d H J p Z X M g L z 4 8 L 0 l 0 Z W 0 + P E l 0 Z W 0 + P E l 0 Z W 1 M b 2 N h d G l v b j 4 8 S X R l b V R 5 c G U + R m 9 y b X V s Y T w v S X R l b V R 5 c G U + P E l 0 Z W 1 Q Y X R o P l N l Y 3 R p b 2 4 x L 1 d l Y X B v b n M v c H V i b G l j X 3 d l Y X B v b n M 8 L 0 l 0 Z W 1 Q Y X R o P j w v S X R l b U x v Y 2 F 0 a W 9 u P j x T d G F i b G V F b n R y a W V z I C 8 + P C 9 J d G V t P j x J d G V t P j x J d G V t T G 9 j Y X R p b 2 4 + P E l 0 Z W 1 U e X B l P k Z v c m 1 1 b G E 8 L 0 l 0 Z W 1 U e X B l P j x J d G V t U G F 0 a D 5 T Z W N 0 a W 9 u M S 9 X Z W F w b 2 5 z X 3 J 1 b G V z P C 9 J d G V t U G F 0 a D 4 8 L 0 l 0 Z W 1 M b 2 N h d G l v b j 4 8 U 3 R h Y m x l R W 5 0 c m l l c z 4 8 R W 5 0 c n k g V H l w Z T 0 i S X N Q c m l 2 Y X R l I i B W Y W x 1 Z T 0 i b D A i I C 8 + P E V u d H J 5 I F R 5 c G U 9 I l F 1 Z X J 5 S U Q i I F Z h b H V l P S J z N G N m M T d l N G E t Z m M 5 Y S 0 0 M j U 3 L W E 0 M D g t Z j E w M z N l Z j k 1 N j g w 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O Y W 1 l c y I g V m F s d W U 9 I n N b J n F 1 b 3 Q 7 d 2 V h c G 9 u X 2 l k J n F 1 b 3 Q 7 L C Z x d W 9 0 O 3 J 1 b G V f a W Q m c X V v d D t d I i A v P j x F b n R y e S B U e X B l P S J G a W x s Q 2 9 s d W 1 u V H l w Z X M i I F Z h b H V l P S J z Q W d J P S I g L z 4 8 R W 5 0 c n k g V H l w Z T 0 i R m l s b E x h c 3 R V c G R h d G V k I i B W Y W x 1 Z T 0 i Z D I w M j U t M D Q t M D J U M D c 6 M z M 6 M D E u M T g 0 O T k 3 M V o i I C 8 + P E V u d H J 5 I F R 5 c G U 9 I k Z p b G x F c n J v c k N v d W 5 0 I i B W Y W x 1 Z T 0 i b D A i I C 8 + P E V u d H J 5 I F R 5 c G U 9 I k Z p b G x F c n J v c k N v Z G U i I F Z h b H V l P S J z V W 5 r b m 9 3 b i I g L z 4 8 R W 5 0 c n k g V H l w Z T 0 i R m l s b E N v d W 5 0 I i B W Y W x 1 Z T 0 i b D E z M j Y i I C 8 + P E V u d H J 5 I F R 5 c G U 9 I k F k Z G V k V G 9 E Y X R h T W 9 k Z W w i I F Z h b H V l P S J s M S I g L z 4 8 R W 5 0 c n k g V H l w Z T 0 i R m l s b F N 0 Y X R 1 c y I g V m F s d W U 9 I n N D b 2 1 w b G V 0 Z S I g L z 4 8 R W 5 0 c n k g V H l w Z T 0 i R m l s b F R h c m d l d C I g V m F s d W U 9 I n N X Z W F w b 2 5 z X 3 J 1 b G V z I i A v P j x F b n R y e S B U e X B l P S J O Y X Z p Z 2 F 0 a W 9 u U 3 R l c E 5 h b W U i I F Z h b H V l P S J z T m F 2 a W d h d G l v b i I g L z 4 8 R W 5 0 c n k g V H l w Z T 0 i U m V s Y X R p b 2 5 z a G l w S W 5 m b 0 N v b n R h a W 5 l c i I g V m F s d W U 9 I n N 7 J n F 1 b 3 Q 7 Y 2 9 s d W 1 u Q 2 9 1 b n Q m c X V v d D s 6 M i w m c X V v d D t r Z X l D b 2 x 1 b W 5 O Y W 1 l c y Z x d W 9 0 O z p b X S w m c X V v d D t x d W V y e V J l b G F 0 a W 9 u c 2 h p c H M m c X V v d D s 6 W 1 0 s J n F 1 b 3 Q 7 Y 2 9 s d W 1 u S W R l b n R p d G l l c y Z x d W 9 0 O z p b J n F 1 b 3 Q 7 U 2 V y d m V y L k R h d G F i Y X N l X F w v M i 9 Q b 3 N 0 Z 3 J l U 1 F M L 2 x v Y 2 F s a G 9 z d D t Q Z X J z b 2 5 u Y W x f Z G F 0 Y X M v c H V i b G l j L 3 B 1 Y m x p Y y 5 3 Z W F w b 2 5 z X 3 J 1 b G V z L n t 3 Z W F w b 2 5 f a W Q s M H 0 m c X V v d D s s J n F 1 b 3 Q 7 U 2 V y d m V y L k R h d G F i Y X N l X F w v M i 9 Q b 3 N 0 Z 3 J l U 1 F M L 2 x v Y 2 F s a G 9 z d D t Q Z X J z b 2 5 u Y W x f Z G F 0 Y X M v c H V i b G l j L 3 B 1 Y m x p Y y 5 3 Z W F w b 2 5 z X 3 J 1 b G V z L n t y d W x l X 2 l k L D F 9 J n F 1 b 3 Q 7 X S w m c X V v d D t D b 2 x 1 b W 5 D b 3 V u d C Z x d W 9 0 O z o y L C Z x d W 9 0 O 0 t l e U N v b H V t b k 5 h b W V z J n F 1 b 3 Q 7 O l t d L C Z x d W 9 0 O 0 N v b H V t b k l k Z W 5 0 a X R p Z X M m c X V v d D s 6 W y Z x d W 9 0 O 1 N l c n Z l c i 5 E Y X R h Y m F z Z V x c L z I v U G 9 z d G d y Z V N R T C 9 s b 2 N h b G h v c 3 Q 7 U G V y c 2 9 u b m F s X 2 R h d G F z L 3 B 1 Y m x p Y y 9 w d W J s a W M u d 2 V h c G 9 u c 1 9 y d W x l c y 5 7 d 2 V h c G 9 u X 2 l k L D B 9 J n F 1 b 3 Q 7 L C Z x d W 9 0 O 1 N l c n Z l c i 5 E Y X R h Y m F z Z V x c L z I v U G 9 z d G d y Z V N R T C 9 s b 2 N h b G h v c 3 Q 7 U G V y c 2 9 u b m F s X 2 R h d G F z L 3 B 1 Y m x p Y y 9 w d W J s a W M u d 2 V h c G 9 u c 1 9 y d W x l c y 5 7 c n V s Z V 9 p Z C w x f S Z x d W 9 0 O 1 0 s J n F 1 b 3 Q 7 U m V s Y X R p b 2 5 z a G l w S W 5 m b y Z x d W 9 0 O z p b X X 0 i I C 8 + P C 9 T d G F i b G V F b n R y a W V z P j w v S X R l b T 4 8 S X R l b T 4 8 S X R l b U x v Y 2 F 0 a W 9 u P j x J d G V t V H l w Z T 5 G b 3 J t d W x h P C 9 J d G V t V H l w Z T 4 8 S X R l b V B h d G g + U 2 V j d G l v b j E v V 2 V h c G 9 u c 1 9 y d W x l c y 9 T b 3 V y Y 2 U 8 L 0 l 0 Z W 1 Q Y X R o P j w v S X R l b U x v Y 2 F 0 a W 9 u P j x T d G F i b G V F b n R y a W V z I C 8 + P C 9 J d G V t P j x J d G V t P j x J d G V t T G 9 j Y X R p b 2 4 + P E l 0 Z W 1 U e X B l P k Z v c m 1 1 b G E 8 L 0 l 0 Z W 1 U e X B l P j x J d G V t U G F 0 a D 5 T Z W N 0 a W 9 u M S 9 X Z W F w b 2 5 z X 3 J 1 b G V z L 3 B 1 Y m x p Y 1 9 3 Z W F w b 2 5 z X 3 J 1 b G V z P C 9 J d G V t U G F 0 a D 4 8 L 0 l 0 Z W 1 M b 2 N h d G l v b j 4 8 U 3 R h Y m x l R W 5 0 c m l l c y A v P j w v S X R l b T 4 8 S X R l b T 4 8 S X R l b U x v Y 2 F 0 a W 9 u P j x J d G V t V H l w Z T 5 G b 3 J t d W x h P C 9 J d G V t V H l w Z T 4 8 S X R l b V B h d G g + U 2 V j d G l v b j E v V W 5 p d H M v R n J h Y 3 R p b 2 5 u Z X I l M j B s Y S U y M G N v b G 9 u b m U l M j B w Y X I l M j B k J U M z J U E 5 b G l t a X R l d X I 8 L 0 l 0 Z W 1 Q Y X R o P j w v S X R l b U x v Y 2 F 0 a W 9 u P j x T d G F i b G V F b n R y a W V z I C 8 + P C 9 J d G V t P j x J d G V t P j x J d G V t T G 9 j Y X R p b 2 4 + P E l 0 Z W 1 U e X B l P k Z v c m 1 1 b G E 8 L 0 l 0 Z W 1 U e X B l P j x J d G V t U G F 0 a D 5 T Z W N 0 a W 9 u M S 9 V b m l 0 c y 9 U e X B l J T I w b W 9 k a W Z p J U M z J U E 5 P C 9 J d G V t U G F 0 a D 4 8 L 0 l 0 Z W 1 M b 2 N h d G l v b j 4 8 U 3 R h Y m x l R W 5 0 c m l l c y A v P j w v S X R l b T 4 8 S X R l b T 4 8 S X R l b U x v Y 2 F 0 a W 9 u P j x J d G V t V H l w Z T 5 G b 3 J t d W x h P C 9 J d G V t V H l w Z T 4 8 S X R l b V B h d G g + U 2 V j d G l v b j E v V W 5 p d H M v R n J h Y 3 R p b 2 5 u Z X I l M j B s Y S U y M G N v b G 9 u b m U l M j B w Y X I l M j B k J U M z J U E 5 b G l t a X R l d X I x P C 9 J d G V t U G F 0 a D 4 8 L 0 l 0 Z W 1 M b 2 N h d G l v b j 4 8 U 3 R h Y m x l R W 5 0 c m l l c y A v P j w v S X R l b T 4 8 S X R l b T 4 8 S X R l b U x v Y 2 F 0 a W 9 u P j x J d G V t V H l w Z T 5 G b 3 J t d W x h P C 9 J d G V t V H l w Z T 4 8 S X R l b V B h d G g + U 2 V j d G l v b j E v V W 5 p d H M v V H l w Z S U y M G 1 v Z G l m a S V D M y V B O T E 8 L 0 l 0 Z W 1 Q Y X R o P j w v S X R l b U x v Y 2 F 0 a W 9 u P j x T d G F i b G V F b n R y a W V z I C 8 + P C 9 J d G V t P j x J d G V t P j x J d G V t T G 9 j Y X R p b 2 4 + P E l 0 Z W 1 U e X B l P k Z v c m 1 1 b G E 8 L 0 l 0 Z W 1 U e X B l P j x J d G V t U G F 0 a D 5 T Z W N 0 a W 9 u M S 9 X Z W F w b 2 5 z L 0 Z y Y W N 0 a W 9 u b m V y J T I w b G E l M j B j b 2 x v b m 5 l J T I w c G F y J T I w Z C V D M y V B O W x p b W l 0 Z X V y P C 9 J d G V t U G F 0 a D 4 8 L 0 l 0 Z W 1 M b 2 N h d G l v b j 4 8 U 3 R h Y m x l R W 5 0 c m l l c y A v P j w v S X R l b T 4 8 S X R l b T 4 8 S X R l b U x v Y 2 F 0 a W 9 u P j x J d G V t V H l w Z T 5 G b 3 J t d W x h P C 9 J d G V t V H l w Z T 4 8 S X R l b V B h d G g + U 2 V j d G l v b j E v V 2 V h c G 9 u c y 9 U e X B l J T I w b W 9 k a W Z p J U M z J U E 5 P C 9 J d G V t U G F 0 a D 4 8 L 0 l 0 Z W 1 M b 2 N h d G l v b j 4 8 U 3 R h Y m x l R W 5 0 c m l l c y A v P j w v S X R l b T 4 8 S X R l b T 4 8 S X R l b U x v Y 2 F 0 a W 9 u P j x J d G V t V H l w Z T 5 G b 3 J t d W x h P C 9 J d G V t V H l w Z T 4 8 S X R l b V B h d G g + U 2 V j d G l v b j E v V W 5 p d H M v V m F s Z X V y J T I w c m V t c G x h Y y V D M y V B O W U 8 L 0 l 0 Z W 1 Q Y X R o P j w v S X R l b U x v Y 2 F 0 a W 9 u P j x T d G F i b G V F b n R y a W V z I C 8 + P C 9 J d G V t P j x J d G V t P j x J d G V t T G 9 j Y X R p b 2 4 + P E l 0 Z W 1 U e X B l P k Z v c m 1 1 b G E 8 L 0 l 0 Z W 1 U e X B l P j x J d G V t U G F 0 a D 5 T Z W N 0 a W 9 u M S 9 V b m l 0 c y 9 W Y W x l d X I l M j B y Z W 1 w b G F j J U M z J U E 5 Z T E 8 L 0 l 0 Z W 1 Q Y X R o P j w v S X R l b U x v Y 2 F 0 a W 9 u P j x T d G F i b G V F b n R y a W V z I C 8 + P C 9 J d G V t P j w v S X R l b X M + P C 9 M b 2 N h b F B h Y 2 t h Z 2 V N Z X R h Z G F 0 Y U Z p b G U + F g A A A F B L B Q Y A A A A A A A A A A A A A A A A A A A A A A A A m A Q A A A Q A A A N C M n d 8 B F d E R j H o A w E / C l + s B A A A A a 1 s / 9 K D q 2 U W T d o a 3 R S v U p g A A A A A C A A A A A A A Q Z g A A A A E A A C A A A A D 4 K i + n D u w 3 j 3 n / W o Q p y S L K Z b N K t y f m 3 U M U 2 F R 7 9 Y q W q w A A A A A O g A A A A A I A A C A A A A C S 9 g H P G Q h a s D E T Y 4 E i r O 9 X t t g J U b a S u H i 1 q B 2 U s f z C A F A A A A B R f 5 q V s O Z g m e y E G a g p I K 0 I U + h S 2 A o Q z 8 n X l 0 D z 2 a M i z Q V / Z U 2 q z w a m W 5 3 g t c C A 5 R Y 7 J V Q N 9 u 9 a q r S a O c Q C 0 0 0 I r n Y a B C I N 5 w Y b X 7 b f T k u H i U A A A A C u b g L t + 3 c M r D 2 B 7 k 1 u P 3 u U x i E K L d H o l x q Q a E 9 C 8 C c b x t B o 6 y g Q 5 m Q w 3 A L a t O 8 M D i 4 2 I S v + t e 7 1 P 8 1 P R c p E p b Y F < / 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 C o r e _ r u l e s _ 8 8 6 8 7 e f 9 - 6 4 5 e - 4 b 7 3 - 8 4 d 0 - e 0 7 6 d c 5 6 0 5 0 a < / K e y > < V a l u e   x m l n s : a = " h t t p : / / s c h e m a s . d a t a c o n t r a c t . o r g / 2 0 0 4 / 0 7 / M i c r o s o f t . A n a l y s i s S e r v i c e s . C o m m o n " > < a : H a s F o c u s > t r u e < / a : H a s F o c u s > < a : S i z e A t D p i 9 6 > 1 1 3 < / a : S i z e A t D p i 9 6 > < a : V i s i b l e > t r u e < / a : V i s i b l e > < / V a l u e > < / K e y V a l u e O f s t r i n g S a n d b o x E d i t o r . M e a s u r e G r i d S t a t e S c d E 3 5 R y > < K e y V a l u e O f s t r i n g S a n d b o x E d i t o r . M e a s u r e G r i d S t a t e S c d E 3 5 R y > < K e y > U n i t s _ c e 9 0 f e 1 6 - f 4 8 d - 4 9 3 e - b a a 4 - 2 f 1 2 6 8 d a 6 a 9 f 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p u b l i c   u n i t s _ t y p e _ e a 6 7 3 b 6 2 - 9 5 0 6 - 4 6 e 7 - 9 7 f d - c 3 3 2 5 d e c 5 e 5 2 " > < C u s t o m C o n t e n t > < ! [ C D A T A [ < T a b l e W i d g e t G r i d S e r i a l i z a t i o n   x m l n s : x s d = " h t t p : / / w w w . w 3 . o r g / 2 0 0 1 / X M L S c h e m a "   x m l n s : x s i = " h t t p : / / w w w . w 3 . o r g / 2 0 0 1 / X M L S c h e m a - i n s t a n c e " > < C o l u m n S u g g e s t e d T y p e   / > < C o l u m n F o r m a t   / > < C o l u m n A c c u r a c y   / > < C o l u m n C u r r e n c y S y m b o l   / > < C o l u m n P o s i t i v e P a t t e r n   / > < C o l u m n N e g a t i v e P a t t e r n   / > < C o l u m n W i d t h s > < i t e m > < k e y > < s t r i n g > u n i t _ i d < / s t r i n g > < / k e y > < v a l u e > < i n t > 7 7 < / i n t > < / v a l u e > < / i t e m > < i t e m > < k e y > < s t r i n g > t y p e s _ i d < / s t r i n g > < / k e y > < v a l u e > < i n t > 8 9 < / i n t > < / v a l u e > < / i t e m > < / C o l u m n W i d t h s > < C o l u m n D i s p l a y I n d e x > < i t e m > < k e y > < s t r i n g > u n i t _ i d < / s t r i n g > < / k e y > < v a l u e > < i n t > 0 < / i n t > < / v a l u e > < / i t e m > < i t e m > < k e y > < s t r i n g > t y p e s _ i d < / 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X M L _ p u b l i c   w e a p o n s _ 0 8 f a 2 f 1 9 - e 6 d c - 4 4 4 c - b 3 c e - 5 e 8 b 1 c 7 f 9 9 7 e " > < C u s t o m C o n t e n t > < ! [ C D A T A [ < T a b l e W i d g e t G r i d S e r i a l i z a t i o n   x m l n s : x s d = " h t t p : / / w w w . w 3 . o r g / 2 0 0 1 / X M L S c h e m a "   x m l n s : x s i = " h t t p : / / w w w . w 3 . o r g / 2 0 0 1 / X M L S c h e m a - i n s t a n c e " > < C o l u m n S u g g e s t e d T y p e   / > < C o l u m n F o r m a t   / > < C o l u m n A c c u r a c y   / > < C o l u m n C u r r e n c y S y m b o l   / > < C o l u m n P o s i t i v e P a t t e r n   / > < C o l u m n N e g a t i v e P a t t e r n   / > < C o l u m n W i d t h s > < i t e m > < k e y > < s t r i n g > w e a p o n _ i d < / s t r i n g > < / k e y > < v a l u e > < i n t > 1 0 6 < / i n t > < / v a l u e > < / i t e m > < i t e m > < k e y > < s t r i n g > g r o u p _ f a c t i o n _ i d < / s t r i n g > < / k e y > < v a l u e > < i n t > 1 4 4 < / i n t > < / v a l u e > < / i t e m > < i t e m > < k e y > < s t r i n g > w e a p o n _ n a m e < / s t r i n g > < / k e y > < v a l u e > < i n t > 1 3 2 < / i n t > < / v a l u e > < / i t e m > < i t e m > < k e y > < s t r i n g > w e a p o n _ t y p e < / s t r i n g > < / k e y > < v a l u e > < i n t > 1 2 2 < / i n t > < / v a l u e > < / i t e m > < i t e m > < k e y > < s t r i n g > r a n g e < / s t r i n g > < / k e y > < v a l u e > < i n t > 7 2 < / i n t > < / v a l u e > < / i t e m > < i t e m > < k e y > < s t r i n g > a < / s t r i n g > < / k e y > < v a l u e > < i n t > 4 3 < / i n t > < / v a l u e > < / i t e m > < i t e m > < k e y > < s t r i n g > s < / s t r i n g > < / k e y > < v a l u e > < i n t > 4 3 < / i n t > < / v a l u e > < / i t e m > < i t e m > < k e y > < s t r i n g > a p < / s t r i n g > < / k e y > < v a l u e > < i n t > 5 1 < / i n t > < / v a l u e > < / i t e m > < i t e m > < k e y > < s t r i n g > d < / s t r i n g > < / k e y > < v a l u e > < i n t > 4 3 < / i n t > < / v a l u e > < / i t e m > < i t e m > < k e y > < s t r i n g > w _ p t s < / s t r i n g > < / k e y > < v a l u e > < i n t > 7 4 < / i n t > < / v a l u e > < / i t e m > < / C o l u m n W i d t h s > < C o l u m n D i s p l a y I n d e x > < i t e m > < k e y > < s t r i n g > w e a p o n _ i d < / s t r i n g > < / k e y > < v a l u e > < i n t > 0 < / i n t > < / v a l u e > < / i t e m > < i t e m > < k e y > < s t r i n g > g r o u p _ f a c t i o n _ i d < / s t r i n g > < / k e y > < v a l u e > < i n t > 1 < / i n t > < / v a l u e > < / i t e m > < i t e m > < k e y > < s t r i n g > w e a p o n _ n a m e < / s t r i n g > < / k e y > < v a l u e > < i n t > 2 < / i n t > < / v a l u e > < / i t e m > < i t e m > < k e y > < s t r i n g > w e a p o n _ t y p e < / s t r i n g > < / k e y > < v a l u e > < i n t > 3 < / i n t > < / v a l u e > < / i t e m > < i t e m > < k e y > < s t r i n g > r a n g e < / s t r i n g > < / k e y > < v a l u e > < i n t > 4 < / i n t > < / v a l u e > < / i t e m > < i t e m > < k e y > < s t r i n g > a < / s t r i n g > < / k e y > < v a l u e > < i n t > 5 < / i n t > < / v a l u e > < / i t e m > < i t e m > < k e y > < s t r i n g > s < / s t r i n g > < / k e y > < v a l u e > < i n t > 6 < / i n t > < / v a l u e > < / i t e m > < i t e m > < k e y > < s t r i n g > a p < / s t r i n g > < / k e y > < v a l u e > < i n t > 7 < / i n t > < / v a l u e > < / i t e m > < i t e m > < k e y > < s t r i n g > d < / s t r i n g > < / k e y > < v a l u e > < i n t > 8 < / i n t > < / v a l u e > < / i t e m > < i t e m > < k e y > < s t r i n g > w _ p t s < / 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B3412FB-B50E-4DF7-893B-AC597C33B8C7}">
  <ds:schemaRefs/>
</ds:datastoreItem>
</file>

<file path=customXml/itemProps10.xml><?xml version="1.0" encoding="utf-8"?>
<ds:datastoreItem xmlns:ds="http://schemas.openxmlformats.org/officeDocument/2006/customXml" ds:itemID="{2A352B8E-4D07-445F-9EC5-CB1B9C6CDCA9}">
  <ds:schemaRefs/>
</ds:datastoreItem>
</file>

<file path=customXml/itemProps11.xml><?xml version="1.0" encoding="utf-8"?>
<ds:datastoreItem xmlns:ds="http://schemas.openxmlformats.org/officeDocument/2006/customXml" ds:itemID="{DC37AA54-439C-43E4-ABBB-0CCF258F4EC8}">
  <ds:schemaRefs/>
</ds:datastoreItem>
</file>

<file path=customXml/itemProps12.xml><?xml version="1.0" encoding="utf-8"?>
<ds:datastoreItem xmlns:ds="http://schemas.openxmlformats.org/officeDocument/2006/customXml" ds:itemID="{2125E6CB-49BF-4460-808F-8796B02F247E}">
  <ds:schemaRefs/>
</ds:datastoreItem>
</file>

<file path=customXml/itemProps13.xml><?xml version="1.0" encoding="utf-8"?>
<ds:datastoreItem xmlns:ds="http://schemas.openxmlformats.org/officeDocument/2006/customXml" ds:itemID="{B20AAEEE-2175-471A-994F-C927A1204F8D}">
  <ds:schemaRefs/>
</ds:datastoreItem>
</file>

<file path=customXml/itemProps14.xml><?xml version="1.0" encoding="utf-8"?>
<ds:datastoreItem xmlns:ds="http://schemas.openxmlformats.org/officeDocument/2006/customXml" ds:itemID="{D07EDAB5-466F-46E4-9736-EA7007CCFEFC}">
  <ds:schemaRefs/>
</ds:datastoreItem>
</file>

<file path=customXml/itemProps15.xml><?xml version="1.0" encoding="utf-8"?>
<ds:datastoreItem xmlns:ds="http://schemas.openxmlformats.org/officeDocument/2006/customXml" ds:itemID="{C93B1396-65D1-4362-BA6D-AB7DCEEEC185}">
  <ds:schemaRefs/>
</ds:datastoreItem>
</file>

<file path=customXml/itemProps16.xml><?xml version="1.0" encoding="utf-8"?>
<ds:datastoreItem xmlns:ds="http://schemas.openxmlformats.org/officeDocument/2006/customXml" ds:itemID="{B83AA534-4605-4C34-A093-1E2118E71A2A}">
  <ds:schemaRefs/>
</ds:datastoreItem>
</file>

<file path=customXml/itemProps17.xml><?xml version="1.0" encoding="utf-8"?>
<ds:datastoreItem xmlns:ds="http://schemas.openxmlformats.org/officeDocument/2006/customXml" ds:itemID="{825179B3-64A1-4885-B5F1-938066073C6F}">
  <ds:schemaRefs/>
</ds:datastoreItem>
</file>

<file path=customXml/itemProps18.xml><?xml version="1.0" encoding="utf-8"?>
<ds:datastoreItem xmlns:ds="http://schemas.openxmlformats.org/officeDocument/2006/customXml" ds:itemID="{FA481E38-EE53-4D8A-9340-A5809791E867}">
  <ds:schemaRefs/>
</ds:datastoreItem>
</file>

<file path=customXml/itemProps19.xml><?xml version="1.0" encoding="utf-8"?>
<ds:datastoreItem xmlns:ds="http://schemas.openxmlformats.org/officeDocument/2006/customXml" ds:itemID="{8F74E5F7-EB10-461B-B15B-B3FE6C48DBD1}">
  <ds:schemaRefs/>
</ds:datastoreItem>
</file>

<file path=customXml/itemProps2.xml><?xml version="1.0" encoding="utf-8"?>
<ds:datastoreItem xmlns:ds="http://schemas.openxmlformats.org/officeDocument/2006/customXml" ds:itemID="{4F85D499-2860-4A88-9370-8C0AA99A40CA}">
  <ds:schemaRefs/>
</ds:datastoreItem>
</file>

<file path=customXml/itemProps20.xml><?xml version="1.0" encoding="utf-8"?>
<ds:datastoreItem xmlns:ds="http://schemas.openxmlformats.org/officeDocument/2006/customXml" ds:itemID="{8D376572-C728-4DB6-AB0A-5CC6E3DE7287}">
  <ds:schemaRefs/>
</ds:datastoreItem>
</file>

<file path=customXml/itemProps21.xml><?xml version="1.0" encoding="utf-8"?>
<ds:datastoreItem xmlns:ds="http://schemas.openxmlformats.org/officeDocument/2006/customXml" ds:itemID="{C13C8A3E-2B23-43A1-8A48-1C05BDE66D04}">
  <ds:schemaRefs/>
</ds:datastoreItem>
</file>

<file path=customXml/itemProps22.xml><?xml version="1.0" encoding="utf-8"?>
<ds:datastoreItem xmlns:ds="http://schemas.openxmlformats.org/officeDocument/2006/customXml" ds:itemID="{CA157906-83E9-480C-AD47-B8B0E95C3C95}">
  <ds:schemaRefs/>
</ds:datastoreItem>
</file>

<file path=customXml/itemProps23.xml><?xml version="1.0" encoding="utf-8"?>
<ds:datastoreItem xmlns:ds="http://schemas.openxmlformats.org/officeDocument/2006/customXml" ds:itemID="{48A2CAB4-3210-41FB-A5DA-C2BD1F042F1B}">
  <ds:schemaRefs/>
</ds:datastoreItem>
</file>

<file path=customXml/itemProps24.xml><?xml version="1.0" encoding="utf-8"?>
<ds:datastoreItem xmlns:ds="http://schemas.openxmlformats.org/officeDocument/2006/customXml" ds:itemID="{6D51E1CF-A091-4BC0-BFD2-C0E684D7DDBA}">
  <ds:schemaRefs/>
</ds:datastoreItem>
</file>

<file path=customXml/itemProps25.xml><?xml version="1.0" encoding="utf-8"?>
<ds:datastoreItem xmlns:ds="http://schemas.openxmlformats.org/officeDocument/2006/customXml" ds:itemID="{0DE95918-BDD6-47AD-AE24-24B1024D3859}">
  <ds:schemaRefs/>
</ds:datastoreItem>
</file>

<file path=customXml/itemProps26.xml><?xml version="1.0" encoding="utf-8"?>
<ds:datastoreItem xmlns:ds="http://schemas.openxmlformats.org/officeDocument/2006/customXml" ds:itemID="{05F0EFF8-0B99-40B9-A941-BE20BE434690}">
  <ds:schemaRefs/>
</ds:datastoreItem>
</file>

<file path=customXml/itemProps27.xml><?xml version="1.0" encoding="utf-8"?>
<ds:datastoreItem xmlns:ds="http://schemas.openxmlformats.org/officeDocument/2006/customXml" ds:itemID="{BBCB5DBA-AA05-4DBB-BFBF-5316CA7687D5}">
  <ds:schemaRefs/>
</ds:datastoreItem>
</file>

<file path=customXml/itemProps28.xml><?xml version="1.0" encoding="utf-8"?>
<ds:datastoreItem xmlns:ds="http://schemas.openxmlformats.org/officeDocument/2006/customXml" ds:itemID="{05F8C6D1-8ED8-458D-A4DE-55AB65CDDAA0}">
  <ds:schemaRefs/>
</ds:datastoreItem>
</file>

<file path=customXml/itemProps29.xml><?xml version="1.0" encoding="utf-8"?>
<ds:datastoreItem xmlns:ds="http://schemas.openxmlformats.org/officeDocument/2006/customXml" ds:itemID="{86059C5A-20DB-44F2-8910-F6EE77264761}">
  <ds:schemaRefs/>
</ds:datastoreItem>
</file>

<file path=customXml/itemProps3.xml><?xml version="1.0" encoding="utf-8"?>
<ds:datastoreItem xmlns:ds="http://schemas.openxmlformats.org/officeDocument/2006/customXml" ds:itemID="{A54D8960-74B2-4A21-90FC-A0E129B5F85A}">
  <ds:schemaRefs/>
</ds:datastoreItem>
</file>

<file path=customXml/itemProps30.xml><?xml version="1.0" encoding="utf-8"?>
<ds:datastoreItem xmlns:ds="http://schemas.openxmlformats.org/officeDocument/2006/customXml" ds:itemID="{02B3B93F-8C6F-49C9-933F-A01D308635E1}">
  <ds:schemaRefs/>
</ds:datastoreItem>
</file>

<file path=customXml/itemProps31.xml><?xml version="1.0" encoding="utf-8"?>
<ds:datastoreItem xmlns:ds="http://schemas.openxmlformats.org/officeDocument/2006/customXml" ds:itemID="{39576C6B-E809-4D4B-B244-304FED9E5913}">
  <ds:schemaRefs/>
</ds:datastoreItem>
</file>

<file path=customXml/itemProps32.xml><?xml version="1.0" encoding="utf-8"?>
<ds:datastoreItem xmlns:ds="http://schemas.openxmlformats.org/officeDocument/2006/customXml" ds:itemID="{0D535B2E-2C0F-4854-A20B-277BEA7DA79B}">
  <ds:schemaRefs/>
</ds:datastoreItem>
</file>

<file path=customXml/itemProps33.xml><?xml version="1.0" encoding="utf-8"?>
<ds:datastoreItem xmlns:ds="http://schemas.openxmlformats.org/officeDocument/2006/customXml" ds:itemID="{86B2A3CF-3638-49CC-9276-E2CA40C75F33}">
  <ds:schemaRefs>
    <ds:schemaRef ds:uri="http://schemas.microsoft.com/DataMashup"/>
  </ds:schemaRefs>
</ds:datastoreItem>
</file>

<file path=customXml/itemProps4.xml><?xml version="1.0" encoding="utf-8"?>
<ds:datastoreItem xmlns:ds="http://schemas.openxmlformats.org/officeDocument/2006/customXml" ds:itemID="{E9F12910-62F9-4BE5-9BA2-51819EA8E80C}">
  <ds:schemaRefs/>
</ds:datastoreItem>
</file>

<file path=customXml/itemProps5.xml><?xml version="1.0" encoding="utf-8"?>
<ds:datastoreItem xmlns:ds="http://schemas.openxmlformats.org/officeDocument/2006/customXml" ds:itemID="{F5F1DE62-2014-49E8-971C-25361730807D}">
  <ds:schemaRefs/>
</ds:datastoreItem>
</file>

<file path=customXml/itemProps6.xml><?xml version="1.0" encoding="utf-8"?>
<ds:datastoreItem xmlns:ds="http://schemas.openxmlformats.org/officeDocument/2006/customXml" ds:itemID="{714971C2-E231-4DD1-93D9-147B1C6D3008}">
  <ds:schemaRefs/>
</ds:datastoreItem>
</file>

<file path=customXml/itemProps7.xml><?xml version="1.0" encoding="utf-8"?>
<ds:datastoreItem xmlns:ds="http://schemas.openxmlformats.org/officeDocument/2006/customXml" ds:itemID="{84791F50-8843-4E2C-A91D-7628105539AA}">
  <ds:schemaRefs/>
</ds:datastoreItem>
</file>

<file path=customXml/itemProps8.xml><?xml version="1.0" encoding="utf-8"?>
<ds:datastoreItem xmlns:ds="http://schemas.openxmlformats.org/officeDocument/2006/customXml" ds:itemID="{5BB39D91-8981-4AE1-9517-78627789FF25}">
  <ds:schemaRefs/>
</ds:datastoreItem>
</file>

<file path=customXml/itemProps9.xml><?xml version="1.0" encoding="utf-8"?>
<ds:datastoreItem xmlns:ds="http://schemas.openxmlformats.org/officeDocument/2006/customXml" ds:itemID="{04B74CA1-3649-4627-B47B-AD689264F0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vt:lpstr>
      <vt:lpstr>Units</vt:lpstr>
      <vt:lpstr>Weapons</vt:lpstr>
      <vt:lpstr>Link Tables</vt:lpstr>
      <vt:lpstr>Faction_aptitudes</vt:lpstr>
      <vt:lpstr>Factions</vt:lpstr>
      <vt:lpstr>Psychic_powers</vt:lpstr>
      <vt:lpstr>Units_aptitudes</vt:lpstr>
      <vt:lpstr>Special_rules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FLEUREAU</dc:creator>
  <cp:lastModifiedBy>Antoine FLEUREAU</cp:lastModifiedBy>
  <cp:lastPrinted>2025-04-01T14:55:46Z</cp:lastPrinted>
  <dcterms:created xsi:type="dcterms:W3CDTF">2025-03-26T08:17:51Z</dcterms:created>
  <dcterms:modified xsi:type="dcterms:W3CDTF">2025-04-02T07:33:15Z</dcterms:modified>
</cp:coreProperties>
</file>