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782" documentId="8_{6AFEE1C4-A81F-4352-B9C1-5EADF6F8FC67}" xr6:coauthVersionLast="47" xr6:coauthVersionMax="47" xr10:uidLastSave="{06825054-C787-48BB-ABBF-0174CDD26CCC}"/>
  <bookViews>
    <workbookView xWindow="57480" yWindow="-120" windowWidth="29040" windowHeight="15720" tabRatio="896" activeTab="8" xr2:uid="{874EDEBE-0AF9-4896-9B79-992C1B6952FF}"/>
  </bookViews>
  <sheets>
    <sheet name="Data" sheetId="1" r:id="rId1"/>
    <sheet name="Fiche Unit" sheetId="20" r:id="rId2"/>
    <sheet name="Link Tables" sheetId="3" state="hidden" r:id="rId3"/>
    <sheet name="Units" sheetId="14" state="hidden" r:id="rId4"/>
    <sheet name="Combined Units" sheetId="17" r:id="rId5"/>
    <sheet name="Weapons" sheetId="2" state="hidden" r:id="rId6"/>
    <sheet name="Weapons Table" sheetId="16" state="hidden" r:id="rId7"/>
    <sheet name="Units Table" sheetId="15" state="hidden" r:id="rId8"/>
    <sheet name="Combined Units Weapons" sheetId="18" r:id="rId9"/>
    <sheet name="Faction_aptitudes" sheetId="10" state="hidden" r:id="rId10"/>
    <sheet name="Factions" sheetId="9" state="hidden" r:id="rId11"/>
    <sheet name="Psychic_powers" sheetId="8" state="hidden" r:id="rId12"/>
    <sheet name="Units_aptitudes" sheetId="4" state="hidden" r:id="rId13"/>
    <sheet name="Special_rules" sheetId="6" state="hidden" r:id="rId14"/>
    <sheet name="Special_rules_Weapon" sheetId="13" state="hidden" r:id="rId15"/>
    <sheet name="Types" sheetId="12" state="hidden" r:id="rId16"/>
  </sheets>
  <definedNames>
    <definedName name="_xleta.EXP" hidden="1" xlm="1">#NAME?</definedName>
    <definedName name="_xleta.ISBLANK" hidden="1" xlm="1">#NAME?</definedName>
    <definedName name="_xleta.N" hidden="1" xlm="1">#NAME?</definedName>
    <definedName name="DonnéesExternes_1" localSheetId="5" hidden="1">Weapons!$A$1:$O$592</definedName>
    <definedName name="DonnéesExternes_10" localSheetId="10" hidden="1">Factions!$A$1:$D$19</definedName>
    <definedName name="DonnéesExternes_10" localSheetId="2" hidden="1">'Link Tables'!$Y$1:$AC$579</definedName>
    <definedName name="DonnéesExternes_11" localSheetId="9" hidden="1">Faction_aptitudes!$A$1:$D$65</definedName>
    <definedName name="DonnéesExternes_11" localSheetId="3" hidden="1">Units!$A$1:$BJ$579</definedName>
    <definedName name="DonnéesExternes_12" localSheetId="4" hidden="1">'Combined Units'!$A$1:$S$338</definedName>
    <definedName name="DonnéesExternes_12" localSheetId="7" hidden="1">'Units Table'!$A$1:$R$587</definedName>
    <definedName name="DonnéesExternes_13" localSheetId="8" hidden="1">'Combined Units Weapons'!$A$1:$T$338</definedName>
    <definedName name="DonnéesExternes_13" localSheetId="6" hidden="1">'Weapons Table'!$A$1:$B$498</definedName>
    <definedName name="DonnéesExternes_2" localSheetId="2" hidden="1">'Link Tables'!$A$1:$B$1328</definedName>
    <definedName name="DonnéesExternes_2" localSheetId="12" hidden="1">Units_aptitudes!$A$1:$C$501</definedName>
    <definedName name="DonnéesExternes_3" localSheetId="2" hidden="1">'Link Tables'!$D$1:$E$2015</definedName>
    <definedName name="DonnéesExternes_4" localSheetId="2" hidden="1">'Link Tables'!$G$1:$H$633</definedName>
    <definedName name="DonnéesExternes_4" localSheetId="13" hidden="1">Special_rules!$A$1:$C$157</definedName>
    <definedName name="DonnéesExternes_4" localSheetId="14" hidden="1">Special_rules_Weapon!$A$1:$C$157</definedName>
    <definedName name="DonnéesExternes_5" localSheetId="2" hidden="1">'Link Tables'!$J$1:$K$2695</definedName>
    <definedName name="DonnéesExternes_5" localSheetId="15" hidden="1">Types!$A$1:$C$11</definedName>
    <definedName name="DonnéesExternes_6" localSheetId="2" hidden="1">'Link Tables'!$M$1:$N$343</definedName>
    <definedName name="DonnéesExternes_7" localSheetId="2" hidden="1">'Link Tables'!$P$1:$Q$2204</definedName>
    <definedName name="DonnéesExternes_8" localSheetId="2" hidden="1">'Link Tables'!$S$1:$T$51</definedName>
    <definedName name="DonnéesExternes_9" localSheetId="2" hidden="1">'Link Tables'!$V$1:$W$6</definedName>
    <definedName name="DonnéesExternes_9" localSheetId="11" hidden="1">Psychic_powers!$A$1:$F$339</definedName>
    <definedName name="_xlnm.Print_Area" localSheetId="0">Data!$A$1:$R$58</definedName>
    <definedName name="_xlnm.Print_Area" localSheetId="1">'Fiche Unit'!$A$1:$R$77</definedName>
  </definedNames>
  <calcPr calcId="191029"/>
  <pivotCaches>
    <pivotCache cacheId="37" r:id="rId17"/>
    <pivotCache cacheId="40" r:id="rId18"/>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 id="Combined Units_de864e2c-1151-420f-a4b5-4f2a24a27a8f" name="Combined Units" connection="Requête - Combined Units"/>
          <x15:modelTable id="Combined Units Weapons_5e7bd019-2c88-4291-969e-b1318739bd61" name="Combined Units Weapons" connection="Requête - Combined Units Weapons"/>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 fromColumn="unit_name" toTable="Combined Units" toColumn="unit_name"/>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rules" fromColumn="rule_id" toTable="Special_rules_Unit" toColumn="rule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R59" i="20"/>
  <c r="R1" i="20"/>
  <c r="M59" i="20" a="1"/>
  <c r="M59" i="20" s="1"/>
  <c r="J59" i="20" a="1"/>
  <c r="J59" i="20" s="1"/>
  <c r="G59" i="20" a="1"/>
  <c r="G59" i="20" s="1"/>
  <c r="D59" i="20" a="1"/>
  <c r="D59" i="20" s="1"/>
  <c r="A59" i="20" a="1"/>
  <c r="A59" i="20" s="1"/>
  <c r="P59" i="20"/>
  <c r="A20" i="20"/>
  <c r="A18" i="20"/>
  <c r="A16" i="20"/>
  <c r="D16" i="20" s="1"/>
  <c r="A14" i="20"/>
  <c r="D14" i="20" s="1"/>
  <c r="A13" i="20"/>
  <c r="D13" i="20" s="1"/>
  <c r="A12" i="20"/>
  <c r="D12" i="20" s="1"/>
  <c r="A11" i="20"/>
  <c r="D11" i="20" s="1"/>
  <c r="A10" i="20"/>
  <c r="D10" i="20" s="1"/>
  <c r="A9" i="20"/>
  <c r="D9" i="20" s="1"/>
  <c r="A15" i="20"/>
  <c r="D15" i="20" s="1"/>
  <c r="A3" i="20"/>
  <c r="B4" i="20"/>
  <c r="A4" i="20"/>
  <c r="B5" i="20"/>
  <c r="C5" i="20"/>
  <c r="D5" i="20"/>
  <c r="E5" i="20"/>
  <c r="F5" i="20"/>
  <c r="G5" i="20"/>
  <c r="H5" i="20"/>
  <c r="I5" i="20"/>
  <c r="J5" i="20"/>
  <c r="K5" i="20"/>
  <c r="L5" i="20"/>
  <c r="M5" i="20"/>
  <c r="N5" i="20"/>
  <c r="O5" i="20"/>
  <c r="P5" i="20"/>
  <c r="Q5" i="20"/>
  <c r="R5" i="20"/>
  <c r="B6" i="20"/>
  <c r="C6" i="20"/>
  <c r="D6" i="20"/>
  <c r="E6" i="20"/>
  <c r="F6" i="20"/>
  <c r="G6" i="20"/>
  <c r="H6" i="20"/>
  <c r="I6" i="20"/>
  <c r="J6" i="20"/>
  <c r="K6" i="20"/>
  <c r="L6" i="20"/>
  <c r="M6" i="20"/>
  <c r="N6" i="20"/>
  <c r="O6" i="20"/>
  <c r="P6" i="20"/>
  <c r="Q6" i="20"/>
  <c r="R6" i="20"/>
  <c r="B7" i="20"/>
  <c r="C7" i="20"/>
  <c r="D7" i="20"/>
  <c r="E7" i="20"/>
  <c r="F7" i="20"/>
  <c r="G7" i="20"/>
  <c r="H7" i="20"/>
  <c r="I7" i="20"/>
  <c r="J7" i="20"/>
  <c r="K7" i="20"/>
  <c r="L7" i="20"/>
  <c r="M7" i="20"/>
  <c r="N7" i="20"/>
  <c r="O7" i="20"/>
  <c r="P7" i="20"/>
  <c r="Q7" i="20"/>
  <c r="R7" i="20"/>
  <c r="R4" i="20"/>
  <c r="Q4" i="20"/>
  <c r="P4" i="20"/>
  <c r="O4" i="20"/>
  <c r="N4" i="20"/>
  <c r="M4" i="20"/>
  <c r="L4" i="20"/>
  <c r="K4" i="20"/>
  <c r="J4" i="20"/>
  <c r="I4" i="20"/>
  <c r="H4" i="20"/>
  <c r="G4" i="20"/>
  <c r="F4" i="20"/>
  <c r="E4" i="20"/>
  <c r="D4" i="20"/>
  <c r="C4" i="20"/>
  <c r="A5" i="20"/>
  <c r="A6" i="20"/>
  <c r="A7" i="20"/>
  <c r="E1" i="20"/>
  <c r="A2" i="20"/>
  <c r="A1" i="20"/>
  <c r="T3" i="1"/>
  <c r="T4" i="1" s="1"/>
  <c r="A42" i="1" s="1" a="1"/>
  <c r="A42" i="1" s="1"/>
  <c r="E42" i="1" s="1" a="1"/>
  <c r="E42" i="1" s="1"/>
  <c r="A40" i="1" l="1" a="1"/>
  <c r="A40" i="1" s="1"/>
  <c r="F40" i="1" s="1" a="1"/>
  <c r="F40" i="1" s="1"/>
  <c r="P56" i="1"/>
  <c r="A56" i="1" a="1"/>
  <c r="A56" i="1" s="1"/>
  <c r="A34" i="1"/>
  <c r="A30" i="1"/>
  <c r="A13" i="1"/>
  <c r="D13" i="1" s="1"/>
  <c r="B4" i="1"/>
  <c r="A2" i="1"/>
  <c r="A44" i="1" a="1"/>
  <c r="A44" i="1" s="1"/>
  <c r="F44" i="1" s="1" a="1"/>
  <c r="F44" i="1" s="1"/>
  <c r="A41" i="1" a="1"/>
  <c r="A41" i="1" s="1"/>
  <c r="D41" i="1" s="1" a="1"/>
  <c r="D41" i="1" s="1"/>
  <c r="A52" i="1" a="1"/>
  <c r="A52" i="1" s="1"/>
  <c r="E52" i="1" s="1" a="1"/>
  <c r="E52" i="1" s="1"/>
  <c r="A50" i="1" a="1"/>
  <c r="A50" i="1" s="1"/>
  <c r="D50" i="1" s="1" a="1"/>
  <c r="D50" i="1" s="1"/>
  <c r="A48" i="1" a="1"/>
  <c r="A48" i="1" s="1"/>
  <c r="D48" i="1" s="1" a="1"/>
  <c r="D48" i="1" s="1"/>
  <c r="A46" i="1" a="1"/>
  <c r="A46" i="1" s="1"/>
  <c r="F46" i="1" s="1" a="1"/>
  <c r="F46" i="1" s="1"/>
  <c r="A43" i="1" a="1"/>
  <c r="A43" i="1" s="1"/>
  <c r="I43" i="1" s="1" a="1"/>
  <c r="I43" i="1" s="1"/>
  <c r="A53" i="1" a="1"/>
  <c r="A53" i="1" s="1"/>
  <c r="E53" i="1" s="1" a="1"/>
  <c r="E53" i="1" s="1"/>
  <c r="A51" i="1" a="1"/>
  <c r="A51" i="1" s="1"/>
  <c r="E51" i="1" s="1" a="1"/>
  <c r="E51" i="1" s="1"/>
  <c r="A49" i="1" a="1"/>
  <c r="A49" i="1" s="1"/>
  <c r="E49" i="1" s="1" a="1"/>
  <c r="E49" i="1" s="1"/>
  <c r="A47" i="1" a="1"/>
  <c r="A47" i="1" s="1"/>
  <c r="D47" i="1" s="1" a="1"/>
  <c r="D47" i="1" s="1"/>
  <c r="A45" i="1" a="1"/>
  <c r="A45" i="1" s="1"/>
  <c r="D45" i="1" s="1" a="1"/>
  <c r="D45" i="1" s="1"/>
  <c r="A54" i="1" a="1"/>
  <c r="A54" i="1" s="1"/>
  <c r="E54" i="1" s="1" a="1"/>
  <c r="E54" i="1" s="1"/>
  <c r="I42" i="1" a="1"/>
  <c r="I42" i="1" s="1"/>
  <c r="H42" i="1" a="1"/>
  <c r="H42" i="1" s="1"/>
  <c r="G42" i="1" a="1"/>
  <c r="G42" i="1" s="1"/>
  <c r="F42" i="1" a="1"/>
  <c r="F42" i="1" s="1"/>
  <c r="D42" i="1" a="1"/>
  <c r="D42" i="1" s="1"/>
  <c r="C6" i="1" a="1"/>
  <c r="C6" i="1" s="1"/>
  <c r="O6" i="1" a="1"/>
  <c r="O6" i="1" s="1"/>
  <c r="D6" i="1" a="1"/>
  <c r="D6" i="1" s="1"/>
  <c r="P6" i="1" a="1"/>
  <c r="P6" i="1" s="1"/>
  <c r="E6" i="1" a="1"/>
  <c r="E6" i="1" s="1"/>
  <c r="Q6" i="1" a="1"/>
  <c r="Q6" i="1" s="1"/>
  <c r="F6" i="1" a="1"/>
  <c r="F6" i="1" s="1"/>
  <c r="R6" i="1" a="1"/>
  <c r="R6" i="1" s="1"/>
  <c r="G6" i="1" a="1"/>
  <c r="G6" i="1" s="1"/>
  <c r="H6" i="1" a="1"/>
  <c r="H6" i="1" s="1"/>
  <c r="I6" i="1" a="1"/>
  <c r="I6" i="1" s="1"/>
  <c r="J6" i="1" a="1"/>
  <c r="J6" i="1" s="1"/>
  <c r="K6" i="1" a="1"/>
  <c r="K6" i="1" s="1"/>
  <c r="F1" i="1"/>
  <c r="L6" i="1" a="1"/>
  <c r="L6" i="1" s="1"/>
  <c r="A6" i="1" a="1"/>
  <c r="A6" i="1" s="1"/>
  <c r="M6" i="1" a="1"/>
  <c r="M6" i="1" s="1"/>
  <c r="B6" i="1" a="1"/>
  <c r="B6" i="1" s="1"/>
  <c r="N6" i="1" a="1"/>
  <c r="N6" i="1" s="1"/>
  <c r="G8" i="1" a="1"/>
  <c r="G8" i="1" s="1"/>
  <c r="A4" i="1"/>
  <c r="A10" i="1" a="1"/>
  <c r="A10" i="1" s="1"/>
  <c r="M10" i="1" a="1"/>
  <c r="M10" i="1" s="1"/>
  <c r="O10" i="1" a="1"/>
  <c r="O10" i="1" s="1"/>
  <c r="Q10" i="1" a="1"/>
  <c r="Q10" i="1" s="1"/>
  <c r="B10" i="1" a="1"/>
  <c r="B10" i="1" s="1"/>
  <c r="C10" i="1" a="1"/>
  <c r="C10" i="1" s="1"/>
  <c r="K10" i="1" a="1"/>
  <c r="K10" i="1" s="1"/>
  <c r="I10" i="1" a="1"/>
  <c r="I10" i="1" s="1"/>
  <c r="G10" i="1" a="1"/>
  <c r="G10" i="1" s="1"/>
  <c r="D10" i="1" a="1"/>
  <c r="D10" i="1" s="1"/>
  <c r="H10" i="1" a="1"/>
  <c r="H10" i="1" s="1"/>
  <c r="L10" i="1" a="1"/>
  <c r="L10" i="1" s="1"/>
  <c r="P10" i="1" a="1"/>
  <c r="P10" i="1" s="1"/>
  <c r="E10" i="1" a="1"/>
  <c r="E10" i="1" s="1"/>
  <c r="F10" i="1" a="1"/>
  <c r="F10" i="1" s="1"/>
  <c r="J10" i="1" a="1"/>
  <c r="J10" i="1" s="1"/>
  <c r="N10" i="1" a="1"/>
  <c r="N10" i="1" s="1"/>
  <c r="R10" i="1" a="1"/>
  <c r="R10" i="1" s="1"/>
  <c r="R40" i="1" a="1"/>
  <c r="G44" i="1" l="1" a="1"/>
  <c r="G44" i="1" s="1"/>
  <c r="H44" i="1" a="1"/>
  <c r="H44" i="1" s="1"/>
  <c r="I41" i="1" a="1"/>
  <c r="I41" i="1" s="1"/>
  <c r="G50" i="1" a="1"/>
  <c r="G50" i="1" s="1"/>
  <c r="H41" i="1" a="1"/>
  <c r="H41" i="1" s="1"/>
  <c r="G51" i="1" a="1"/>
  <c r="G51" i="1" s="1"/>
  <c r="G41" i="1" a="1"/>
  <c r="G41" i="1" s="1"/>
  <c r="D52" i="1" a="1"/>
  <c r="D52" i="1" s="1"/>
  <c r="E50" i="1" a="1"/>
  <c r="E50" i="1" s="1"/>
  <c r="D44" i="1" a="1"/>
  <c r="D44" i="1" s="1"/>
  <c r="I50" i="1" a="1"/>
  <c r="I50" i="1" s="1"/>
  <c r="E41" i="1" a="1"/>
  <c r="E41" i="1" s="1"/>
  <c r="E40" i="1" a="1"/>
  <c r="E40" i="1" s="1"/>
  <c r="F50" i="1" a="1"/>
  <c r="F50" i="1" s="1"/>
  <c r="G46" i="1" a="1"/>
  <c r="G46" i="1" s="1"/>
  <c r="G43" i="1" a="1"/>
  <c r="G43" i="1" s="1"/>
  <c r="R40" i="1"/>
  <c r="H54" i="1" a="1"/>
  <c r="H54" i="1" s="1"/>
  <c r="D54" i="1" a="1"/>
  <c r="D54" i="1" s="1"/>
  <c r="I45" i="1" a="1"/>
  <c r="I45" i="1" s="1"/>
  <c r="G45" i="1" a="1"/>
  <c r="G45" i="1" s="1"/>
  <c r="I48" i="1" a="1"/>
  <c r="I48" i="1" s="1"/>
  <c r="I44" i="1" a="1"/>
  <c r="I44" i="1" s="1"/>
  <c r="F41" i="1" a="1"/>
  <c r="F41" i="1" s="1"/>
  <c r="E44" i="1" a="1"/>
  <c r="E44" i="1" s="1"/>
  <c r="H50" i="1" a="1"/>
  <c r="H50" i="1" s="1"/>
  <c r="I40" i="1" a="1"/>
  <c r="I40" i="1" s="1"/>
  <c r="H45" i="1" a="1"/>
  <c r="H45" i="1" s="1"/>
  <c r="H48" i="1" a="1"/>
  <c r="H48" i="1" s="1"/>
  <c r="G54" i="1" a="1"/>
  <c r="G54" i="1" s="1"/>
  <c r="F43" i="1" a="1"/>
  <c r="F43" i="1" s="1"/>
  <c r="E43" i="1" a="1"/>
  <c r="E43" i="1" s="1"/>
  <c r="E46" i="1" a="1"/>
  <c r="E46" i="1" s="1"/>
  <c r="E45" i="1" a="1"/>
  <c r="E45" i="1" s="1"/>
  <c r="H53" i="1" a="1"/>
  <c r="H53" i="1" s="1"/>
  <c r="G48" i="1" a="1"/>
  <c r="G48" i="1" s="1"/>
  <c r="G53" i="1" a="1"/>
  <c r="G53" i="1" s="1"/>
  <c r="H43" i="1" a="1"/>
  <c r="H43" i="1" s="1"/>
  <c r="D43" i="1" a="1"/>
  <c r="D43" i="1" s="1"/>
  <c r="D49" i="1" a="1"/>
  <c r="D49" i="1" s="1"/>
  <c r="G40" i="1" a="1"/>
  <c r="G40" i="1" s="1"/>
  <c r="D40" i="1" a="1"/>
  <c r="D40" i="1" s="1"/>
  <c r="I51" i="1" a="1"/>
  <c r="I51" i="1" s="1"/>
  <c r="F53" i="1" a="1"/>
  <c r="F53" i="1" s="1"/>
  <c r="I53" i="1" a="1"/>
  <c r="I53" i="1" s="1"/>
  <c r="F52" i="1" a="1"/>
  <c r="F52" i="1" s="1"/>
  <c r="I49" i="1" a="1"/>
  <c r="I49" i="1" s="1"/>
  <c r="I46" i="1" a="1"/>
  <c r="I46" i="1" s="1"/>
  <c r="H46" i="1" a="1"/>
  <c r="H46" i="1" s="1"/>
  <c r="F49" i="1" a="1"/>
  <c r="F49" i="1" s="1"/>
  <c r="F45" i="1" a="1"/>
  <c r="F45" i="1" s="1"/>
  <c r="D53" i="1" a="1"/>
  <c r="D53" i="1" s="1"/>
  <c r="H52" i="1" a="1"/>
  <c r="H52" i="1" s="1"/>
  <c r="F48" i="1" a="1"/>
  <c r="F48" i="1" s="1"/>
  <c r="E48" i="1" a="1"/>
  <c r="E48" i="1" s="1"/>
  <c r="E47" i="1" a="1"/>
  <c r="E47" i="1" s="1"/>
  <c r="G52" i="1" a="1"/>
  <c r="G52" i="1" s="1"/>
  <c r="F51" i="1" a="1"/>
  <c r="F51" i="1" s="1"/>
  <c r="G47" i="1" a="1"/>
  <c r="G47" i="1" s="1"/>
  <c r="H47" i="1" a="1"/>
  <c r="H47" i="1" s="1"/>
  <c r="I47" i="1" a="1"/>
  <c r="I47" i="1" s="1"/>
  <c r="D51" i="1" a="1"/>
  <c r="D51" i="1" s="1"/>
  <c r="H40" i="1" a="1"/>
  <c r="H40" i="1" s="1"/>
  <c r="F47" i="1" a="1"/>
  <c r="F47" i="1" s="1"/>
  <c r="H51" i="1" a="1"/>
  <c r="H51" i="1" s="1"/>
  <c r="I52" i="1" a="1"/>
  <c r="I52" i="1" s="1"/>
  <c r="F54" i="1" a="1"/>
  <c r="F54" i="1" s="1"/>
  <c r="I54" i="1" a="1"/>
  <c r="I54" i="1" s="1"/>
  <c r="H49" i="1" a="1"/>
  <c r="H49" i="1" s="1"/>
  <c r="G49" i="1" a="1"/>
  <c r="G49" i="1" s="1"/>
  <c r="D46" i="1" a="1"/>
  <c r="D46" i="1" s="1"/>
  <c r="A3" i="1"/>
  <c r="A27" i="1"/>
  <c r="D27" i="1" s="1"/>
  <c r="A25" i="1"/>
  <c r="D25" i="1" s="1"/>
  <c r="A23" i="1"/>
  <c r="D23" i="1" s="1"/>
  <c r="A21" i="1"/>
  <c r="D21" i="1" s="1"/>
  <c r="A19" i="1"/>
  <c r="D19" i="1" s="1"/>
  <c r="A15" i="1"/>
  <c r="D15" i="1" s="1"/>
  <c r="A17" i="1"/>
  <c r="D17" i="1" s="1"/>
  <c r="P8" i="1" a="1"/>
  <c r="P8" i="1" s="1"/>
  <c r="H8" i="1" a="1"/>
  <c r="H8" i="1" s="1"/>
  <c r="N8" i="1" a="1"/>
  <c r="N8" i="1" s="1"/>
  <c r="M8" i="1" a="1"/>
  <c r="M8" i="1" s="1"/>
  <c r="E8" i="1" a="1"/>
  <c r="E8" i="1" s="1"/>
  <c r="Q8" i="1" a="1"/>
  <c r="Q8" i="1" s="1"/>
  <c r="A8" i="1" a="1"/>
  <c r="A8" i="1" s="1"/>
  <c r="J8" i="1" a="1"/>
  <c r="J8" i="1" s="1"/>
  <c r="K8" i="1" a="1"/>
  <c r="K8" i="1" s="1"/>
  <c r="D8" i="1" a="1"/>
  <c r="D8" i="1" s="1"/>
  <c r="L8" i="1" a="1"/>
  <c r="L8" i="1" s="1"/>
  <c r="R8" i="1" a="1"/>
  <c r="R8" i="1" s="1"/>
  <c r="I8" i="1" a="1"/>
  <c r="I8" i="1" s="1"/>
  <c r="B8" i="1" a="1"/>
  <c r="B8" i="1" s="1"/>
  <c r="C8" i="1" a="1"/>
  <c r="C8" i="1" s="1"/>
  <c r="F8" i="1" a="1"/>
  <c r="F8" i="1" s="1"/>
  <c r="O8" i="1" a="1"/>
  <c r="O8" i="1" s="1"/>
  <c r="J56" i="1" a="1"/>
  <c r="J56" i="1" s="1"/>
  <c r="H4" i="1"/>
  <c r="I4" i="1"/>
  <c r="K4" i="1"/>
  <c r="L4" i="1"/>
  <c r="R4" i="1"/>
  <c r="O4" i="1"/>
  <c r="Q4" i="1"/>
  <c r="F4" i="1"/>
  <c r="E4" i="1"/>
  <c r="M4" i="1"/>
  <c r="N4" i="1"/>
  <c r="C4" i="1"/>
  <c r="J4" i="1"/>
  <c r="P4" i="1"/>
  <c r="D4" i="1"/>
  <c r="A37" i="1"/>
  <c r="F37" i="1"/>
  <c r="G4" i="1"/>
  <c r="A38" i="1"/>
  <c r="A1" i="1"/>
  <c r="D56" i="1" a="1"/>
  <c r="D56" i="1" s="1"/>
  <c r="G56" i="1" a="1"/>
  <c r="G56" i="1" s="1"/>
  <c r="R54" i="1" a="1"/>
  <c r="R46" i="1" a="1"/>
  <c r="R52" i="1" a="1"/>
  <c r="R43" i="1" a="1"/>
  <c r="R42" i="1" a="1"/>
  <c r="R41" i="1" a="1"/>
  <c r="R54" i="1" l="1"/>
  <c r="R52" i="1"/>
  <c r="R46" i="1"/>
  <c r="R41" i="1"/>
  <c r="R43" i="1"/>
  <c r="R42" i="1"/>
  <c r="R45" i="1" a="1"/>
  <c r="R47" i="1" a="1"/>
  <c r="R53" i="1" a="1"/>
  <c r="R50" i="1" a="1"/>
  <c r="R49" i="1" a="1"/>
  <c r="R51" i="1" a="1"/>
  <c r="R48" i="1" a="1"/>
  <c r="R44" i="1" a="1"/>
  <c r="R45" i="1" l="1"/>
  <c r="R44" i="1"/>
  <c r="R48" i="1"/>
  <c r="R51" i="1"/>
  <c r="R49" i="1"/>
  <c r="R53" i="1"/>
  <c r="R47" i="1"/>
  <c r="R50" i="1"/>
  <c r="R56"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770EE824-865E-4603-BAD2-D54491FF010B}" keepAlive="1" name="ModelConnection_DonnéesExternes_12" description="Modèle de données" type="5" refreshedVersion="8" minRefreshableVersion="5" saveData="1">
    <dbPr connection="Data Model Connection" command="Combined Units" commandType="3"/>
    <extLst>
      <ext xmlns:x15="http://schemas.microsoft.com/office/spreadsheetml/2010/11/main" uri="{DE250136-89BD-433C-8126-D09CA5730AF9}">
        <x15:connection id="" model="1"/>
      </ext>
    </extLst>
  </connection>
  <connection id="7" xr16:uid="{34134696-2D6F-409B-AC07-73231953A126}" keepAlive="1" name="ModelConnection_DonnéesExternes_13" description="Modèle de données" type="5" refreshedVersion="8" minRefreshableVersion="5" saveData="1">
    <dbPr connection="Data Model Connection" command="Combined Units Weapons" commandType="3"/>
    <extLst>
      <ext xmlns:x15="http://schemas.microsoft.com/office/spreadsheetml/2010/11/main" uri="{DE250136-89BD-433C-8126-D09CA5730AF9}">
        <x15:connection id="" model="1"/>
      </ext>
    </extLst>
  </connection>
  <connection id="8"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9"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10"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11"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2"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3"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4"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5"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6"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7"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8"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9"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20"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21"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2" xr16:uid="{8BD4947B-0C73-4DA7-BC50-2AEE2C86011C}" name="Requête - Combined Units" description="Connexion à la requête « Combined Units » dans le classeur." type="100" refreshedVersion="8" minRefreshableVersion="5">
    <extLst>
      <ext xmlns:x15="http://schemas.microsoft.com/office/spreadsheetml/2010/11/main" uri="{DE250136-89BD-433C-8126-D09CA5730AF9}">
        <x15:connection id="576fe7ff-0ae6-40cf-a336-e8b14b7e927d"/>
      </ext>
    </extLst>
  </connection>
  <connection id="23" xr16:uid="{6E4FB9DC-87A1-40E2-986E-28347C95B46C}" name="Requête - Combined Units Weapons" description="Connexion à la requête « Combined Units Weapons » dans le classeur." type="100" refreshedVersion="8" minRefreshableVersion="5">
    <extLst>
      <ext xmlns:x15="http://schemas.microsoft.com/office/spreadsheetml/2010/11/main" uri="{DE250136-89BD-433C-8126-D09CA5730AF9}">
        <x15:connection id="7937626b-7111-4933-b87a-1f144ed55697"/>
      </ext>
    </extLst>
  </connection>
  <connection id="24"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5"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6"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7"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8"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9"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30"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31"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32"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33"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4"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5"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6"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7"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8"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9"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40"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41"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42"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43"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4"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5"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3">
    <s v="ThisWorkbookDataModel"/>
    <s v="{[Units].[Full Unit Name].&amp;[MAGNUS THE RED - Magnus the Red, The Crimson King, The Cyclopean Giant - Full HP]}"/>
    <s v="{[Units].[unit_name].&amp;[SCARAB OCCULT TERMINATORS - Crystalbound]}"/>
  </metadataStrings>
  <mdxMetadata count="2">
    <mdx n="0" f="s">
      <ms ns="1" c="0"/>
    </mdx>
    <mdx n="0" f="s">
      <ms ns="2"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5">
    <bk>
      <rc t="1" v="0"/>
    </bk>
    <bk>
      <rc t="1" v="1"/>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<sst xmlns="http://schemas.openxmlformats.org/spreadsheetml/2006/main" count="33422" uniqueCount="6193">
  <si>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</si>
  <si>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</si>
  <si>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</si>
  <si>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</si>
  <si>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</si>
  <si>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</si>
  <si>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</si>
  <si>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</si>
  <si>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</si>
  <si>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</si>
  <si>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</si>
  <si>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</si>
  <si>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</si>
  <si>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</si>
  <si>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</si>
  <si>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</si>
  <si>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</si>
  <si>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</si>
  <si>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</si>
  <si>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</si>
  <si>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</si>
  <si>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</si>
  <si>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</si>
  <si>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</si>
  <si>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</si>
  <si>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</si>
  <si>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</si>
  <si>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</si>
  <si>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</si>
  <si>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</si>
  <si>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</si>
  <si>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</si>
  <si>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</si>
  <si>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</si>
  <si>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</si>
  <si>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</si>
  <si>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</si>
  <si>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</si>
  <si>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</si>
  <si>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</si>
  <si>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</si>
  <si>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</si>
  <si>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</si>
  <si>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</si>
  <si>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</si>
  <si>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</si>
  <si>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</si>
  <si>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</si>
  <si>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</si>
  <si>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</si>
  <si>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</si>
  <si>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</si>
  <si>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</si>
  <si>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</si>
  <si>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</si>
  <si>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</si>
  <si>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</si>
  <si>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</si>
  <si>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</si>
  <si>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</si>
  <si>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</si>
  <si>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</si>
  <si>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</si>
  <si>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</si>
  <si>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</si>
  <si>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</si>
  <si>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</si>
  <si>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</si>
  <si>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</si>
  <si>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</si>
  <si>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</si>
  <si>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</si>
  <si>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</si>
  <si>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</si>
  <si>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</si>
  <si>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</si>
  <si>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</si>
  <si>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</si>
  <si>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</si>
  <si>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</si>
  <si>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</si>
  <si>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</si>
  <si>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</si>
  <si>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</si>
  <si>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</si>
  <si>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</si>
  <si>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</si>
  <si>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</si>
  <si>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</si>
  <si>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</si>
  <si>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</si>
  <si>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</si>
  <si>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</si>
  <si>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</si>
  <si>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</si>
  <si>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</si>
  <si>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</si>
  <si>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</si>
  <si>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</si>
  <si>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</si>
  <si>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</si>
  <si>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</si>
  <si>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</si>
  <si>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</si>
  <si>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</si>
  <si>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</si>
  <si>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</si>
  <si>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</si>
  <si>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</si>
  <si>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</si>
  <si>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</si>
  <si>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</si>
  <si>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</si>
  <si>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</si>
  <si>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</si>
  <si>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</si>
  <si>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</si>
  <si>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</si>
  <si>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</si>
  <si>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</si>
  <si>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</si>
  <si>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</si>
  <si>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</si>
  <si>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</si>
  <si>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</si>
  <si>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</si>
  <si>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</si>
  <si>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</si>
  <si>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</si>
  <si>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</si>
  <si>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</si>
  <si>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</si>
  <si>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</si>
  <si>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</si>
  <si>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</si>
  <si>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</si>
  <si>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</si>
  <si>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</si>
  <si>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</si>
  <si>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</si>
  <si>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</si>
  <si>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</si>
  <si>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</si>
  <si>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</si>
  <si>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</si>
  <si>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</si>
  <si>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</si>
  <si>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</si>
  <si>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</si>
  <si>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</si>
  <si>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</si>
  <si>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</si>
  <si>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</si>
  <si>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</si>
  <si>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</si>
  <si>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</si>
  <si>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</si>
  <si>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</si>
  <si>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</si>
  <si>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</si>
  <si>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</si>
  <si>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</si>
  <si>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</si>
  <si>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</si>
  <si>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</si>
  <si>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</si>
  <si>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</si>
  <si>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</si>
  <si>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</si>
  <si>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</si>
  <si>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</si>
  <si>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</si>
  <si>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</si>
  <si>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</si>
  <si>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</si>
  <si>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</si>
  <si>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</si>
  <si>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</si>
  <si>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</si>
  <si>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</si>
  <si>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</si>
  <si>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</si>
  <si>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</si>
  <si>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</si>
  <si>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</si>
  <si>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</si>
  <si>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</si>
  <si>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</si>
  <si>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</si>
  <si>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</si>
  <si>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</si>
  <si>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</si>
  <si>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</si>
  <si>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</si>
  <si>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</si>
  <si>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</si>
  <si>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</si>
  <si>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</si>
  <si>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</si>
  <si>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</si>
  <si>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</si>
  <si>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</si>
  <si>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</si>
  <si>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</si>
  <si>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</si>
  <si>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</si>
  <si>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</si>
  <si>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</si>
  <si>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</si>
  <si>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</si>
  <si>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</si>
  <si>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</si>
  <si>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</si>
  <si>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</si>
  <si>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</si>
  <si>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</si>
  <si>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</si>
  <si>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</si>
  <si>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</si>
  <si>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</si>
  <si>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</si>
  <si>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</si>
  <si>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</si>
  <si>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</si>
  <si>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</si>
  <si>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</si>
  <si>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</si>
  <si>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</si>
  <si>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</si>
  <si>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</si>
  <si>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</si>
  <si>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</si>
  <si>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</si>
  <si>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</si>
  <si>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</si>
  <si>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</si>
  <si>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</si>
  <si>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</si>
  <si>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</si>
  <si>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</si>
  <si>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</si>
  <si>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</si>
  <si>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</si>
  <si>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</si>
  <si>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</si>
  <si>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</si>
  <si>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</si>
  <si>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</si>
  <si>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</si>
  <si>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</si>
  <si>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</si>
  <si>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</si>
  <si>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</si>
  <si>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</si>
  <si>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</si>
  <si>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</si>
  <si>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</si>
  <si>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</si>
  <si>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</si>
  <si>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</si>
  <si>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</si>
  <si>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</si>
  <si>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</si>
  <si>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</si>
  <si>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</si>
  <si>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</si>
  <si>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</si>
  <si>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</si>
  <si>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</si>
  <si>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</si>
  <si>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</si>
  <si>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</si>
  <si>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</si>
  <si>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</si>
  <si>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</si>
  <si>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</si>
  <si>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</si>
  <si>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</si>
  <si>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</si>
  <si>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</si>
  <si>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</si>
  <si>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</si>
  <si>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</si>
  <si>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</si>
  <si>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</si>
  <si>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</si>
  <si>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</si>
  <si>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</si>
  <si>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</si>
  <si>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</si>
  <si>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</si>
  <si>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</si>
  <si>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</si>
  <si>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</si>
  <si>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</si>
  <si>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</si>
  <si>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</si>
  <si>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</si>
  <si>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</si>
  <si>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</si>
  <si>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</si>
  <si>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</si>
  <si>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</si>
  <si>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</si>
  <si>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</si>
  <si>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</si>
  <si>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</si>
  <si>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</si>
  <si>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</si>
  <si>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</si>
  <si>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</si>
  <si>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</si>
  <si>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</si>
  <si>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</si>
  <si>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</si>
  <si>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</si>
  <si>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</si>
  <si>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</si>
  <si>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</si>
  <si>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</si>
  <si>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</si>
  <si>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</si>
  <si>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</si>
  <si>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</si>
  <si>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</si>
  <si>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</si>
  <si>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</si>
  <si>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</si>
  <si>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</si>
  <si>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</si>
  <si>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</si>
  <si>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</si>
  <si>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</si>
  <si>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</si>
  <si>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</si>
  <si>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</si>
  <si>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</si>
  <si>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</si>
  <si>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</si>
  <si>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</si>
  <si>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</si>
  <si>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</si>
  <si>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</si>
  <si>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</si>
  <si>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</si>
  <si>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</si>
  <si>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</si>
  <si>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</si>
  <si>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</si>
  <si>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</si>
  <si>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</si>
  <si>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</si>
  <si>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</si>
  <si>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</si>
  <si>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</si>
  <si>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</si>
  <si>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</si>
  <si>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</si>
  <si>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</si>
  <si>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</si>
  <si>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</si>
  <si>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</si>
  <si>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</si>
  <si>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</si>
  <si>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</si>
  <si>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</si>
  <si>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</si>
  <si>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</si>
  <si>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</si>
  <si>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</si>
  <si>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</si>
  <si>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</si>
  <si>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</si>
  <si>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</si>
  <si>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</si>
  <si>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</si>
  <si>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</si>
  <si>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</si>
  <si>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</si>
  <si>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</si>
  <si>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</si>
  <si>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</si>
  <si>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</si>
  <si>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</si>
  <si>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</si>
  <si>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</si>
  <si>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</si>
  <si>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</si>
  <si>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</si>
  <si>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</si>
  <si>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</si>
  <si>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</si>
  <si>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</si>
  <si>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</si>
  <si>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</si>
  <si>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</si>
  <si>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</si>
  <si>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</si>
  <si>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</si>
  <si>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</si>
  <si>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</si>
  <si>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</si>
  <si>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</si>
  <si>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</si>
  <si>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</si>
  <si>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</si>
  <si>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</si>
  <si>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</si>
  <si>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</si>
  <si>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</si>
  <si>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</si>
  <si>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</si>
  <si>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</si>
  <si>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</si>
  <si>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</si>
  <si>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</si>
  <si>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</si>
  <si>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</si>
  <si>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</si>
  <si>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</si>
  <si>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</si>
  <si>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</si>
  <si>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</si>
  <si>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</si>
  <si>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</si>
  <si>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</si>
  <si>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</si>
  <si>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</si>
  <si>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</si>
  <si>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</si>
  <si>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</si>
  <si>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</si>
  <si>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</si>
  <si>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</si>
  <si>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</si>
  <si>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</si>
  <si>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</si>
  <si>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</si>
  <si>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</si>
  <si>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</si>
  <si>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</si>
  <si>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</si>
  <si>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</si>
  <si>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</si>
  <si>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</si>
  <si>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</si>
  <si>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</si>
  <si>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</si>
  <si>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</si>
  <si>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</si>
  <si>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</si>
  <si>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</si>
  <si>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</si>
  <si>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</si>
  <si>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</si>
  <si>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</si>
  <si>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</si>
  <si>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</si>
  <si>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</si>
  <si>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</si>
  <si>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</si>
  <si>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</si>
  <si>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</si>
  <si>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</si>
  <si>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</si>
  <si>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</si>
  <si>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</si>
  <si>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</si>
  <si>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</si>
  <si>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</si>
  <si>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</si>
  <si>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</si>
  <si>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</si>
  <si>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</si>
  <si>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</si>
  <si>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</si>
  <si>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</si>
  <si>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</si>
  <si>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</si>
  <si>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</si>
  <si>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</si>
  <si>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</si>
  <si>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</si>
  <si>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</si>
  <si>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</si>
  <si>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</si>
  <si>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</si>
  <si>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</si>
  <si>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</si>
  <si>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</si>
  <si>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</si>
  <si>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</si>
  <si>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</si>
  <si>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</si>
  <si>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</si>
  <si>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</si>
  <si>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</si>
  <si>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</si>
  <si>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</si>
  <si>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</si>
  <si>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</si>
  <si>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</si>
  <si>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</si>
  <si>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</si>
  <si>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</si>
  <si>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</si>
  <si>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</si>
  <si>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</si>
  <si>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</si>
  <si>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</si>
  <si>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</si>
  <si>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</si>
  <si>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</si>
  <si>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</si>
  <si>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</si>
  <si>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</si>
  <si>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</si>
  <si>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</si>
  <si>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</si>
  <si>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</si>
  <si>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</si>
  <si>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</si>
  <si>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</si>
  <si>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</si>
  <si>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</si>
  <si>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</si>
  <si>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</si>
  <si>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</si>
  <si>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</si>
  <si>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</si>
  <si>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</si>
  <si>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</si>
  <si>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</si>
  <si>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</si>
  <si>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</si>
  <si>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</si>
  <si>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</si>
  <si>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</si>
  <si>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</si>
  <si>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</si>
  <si>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</si>
  <si>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</si>
  <si>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</si>
  <si>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</si>
  <si>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</si>
  <si>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</si>
  <si>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</si>
  <si>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</si>
  <si>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</si>
  <si>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</si>
  <si>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</si>
  <si>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</si>
  <si>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</si>
  <si>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</si>
  <si>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</si>
  <si>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</si>
  <si>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</si>
  <si>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</si>
  <si>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</si>
  <si>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</si>
  <si>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</si>
  <si>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</si>
  <si>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</si>
  <si>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</si>
  <si>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</si>
  <si>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</si>
  <si>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</si>
  <si>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</si>
  <si>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</si>
  <si>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</si>
  <si>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</si>
  <si>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</si>
  <si>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</si>
  <si>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</si>
  <si>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</si>
  <si>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</si>
  <si>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</si>
  <si>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</si>
  <si>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</si>
  <si>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</si>
  <si>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</si>
  <si>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</si>
  <si>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</si>
  <si>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</si>
  <si>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</si>
  <si>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</si>
  <si>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</si>
  <si>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</si>
  <si>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</si>
  <si>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</si>
  <si>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</si>
  <si>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</si>
  <si>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</si>
  <si>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</si>
  <si>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</si>
  <si>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</si>
  <si>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</si>
  <si>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</si>
  <si>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</si>
  <si>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</si>
  <si>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</si>
  <si>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</si>
  <si>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</si>
  <si>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</si>
  <si>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</si>
  <si>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</si>
  <si>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</si>
  <si>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</si>
  <si>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</si>
  <si>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</si>
  <si>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</si>
  <si>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</si>
  <si>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</si>
  <si>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</si>
  <si>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</si>
  <si>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</si>
  <si>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</si>
  <si>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</si>
  <si>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</si>
  <si>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</si>
  <si>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</si>
  <si>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</si>
  <si>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</si>
  <si>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</si>
  <si>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</si>
  <si>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</si>
  <si>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</si>
  <si>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</si>
  <si>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</si>
  <si>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</si>
  <si>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</si>
  <si>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</si>
  <si>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</si>
  <si>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</si>
  <si>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</si>
  <si>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</si>
  <si>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</si>
  <si>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</si>
  <si>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</si>
  <si>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</si>
  <si>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</si>
  <si>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</si>
  <si>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</si>
  <si>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</si>
  <si>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</si>
  <si>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</si>
  <si>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</si>
  <si>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</si>
  <si>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</si>
  <si>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</si>
  <si>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</si>
  <si>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</si>
  <si>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</si>
  <si>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</si>
  <si>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</si>
  <si>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</si>
  <si>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</si>
  <si>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</si>
  <si>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</si>
  <si>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</si>
  <si>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</si>
  <si>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</si>
  <si>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</si>
  <si>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</si>
  <si>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</si>
  <si>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</si>
  <si>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</si>
  <si>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</si>
  <si>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</si>
  <si>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</si>
  <si>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</si>
  <si>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</si>
  <si>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</si>
  <si>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</si>
  <si>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</si>
  <si>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</si>
  <si>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</si>
  <si>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</si>
  <si>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</si>
  <si>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</si>
  <si>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</si>
  <si>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</si>
  <si>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</si>
  <si>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</si>
  <si>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</si>
  <si>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</si>
  <si>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</si>
  <si>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</si>
  <si>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</si>
  <si>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</si>
  <si>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</si>
  <si>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</si>
  <si>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</si>
  <si>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</si>
  <si>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</si>
  <si>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</si>
  <si>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</si>
  <si>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</si>
  <si>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</si>
  <si>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</si>
  <si>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</si>
  <si>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</si>
  <si>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</si>
  <si>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</si>
  <si>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</si>
  <si>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</si>
  <si>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</si>
  <si>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</si>
  <si>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</si>
  <si>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</si>
  <si>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</si>
  <si>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</si>
  <si>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</si>
  <si>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</si>
  <si>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</si>
  <si>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</si>
  <si>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</si>
  <si>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</si>
  <si>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</si>
  <si>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</si>
  <si>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</si>
  <si>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</si>
  <si>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</si>
  <si>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</si>
  <si>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</si>
  <si>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</si>
  <si>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</si>
  <si>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</si>
  <si>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</si>
  <si>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</si>
  <si>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</si>
  <si>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</si>
  <si>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</si>
  <si>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</si>
  <si>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</si>
  <si>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</si>
  <si>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</si>
  <si>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</si>
  <si>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</si>
  <si>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</si>
  <si>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</si>
  <si>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</si>
  <si>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</si>
  <si>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</si>
  <si>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</si>
  <si>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</si>
  <si>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</si>
  <si>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</si>
  <si>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</si>
  <si>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</si>
  <si>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</si>
  <si>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</si>
  <si>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</si>
  <si>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</si>
  <si>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</si>
  <si>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</si>
  <si>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</si>
  <si>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</si>
  <si>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</si>
  <si>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</si>
  <si>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</si>
  <si>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</si>
  <si>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</si>
  <si>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</si>
  <si>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</si>
  <si>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</si>
  <si>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</si>
  <si>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</si>
  <si>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</si>
  <si>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</si>
  <si>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</si>
  <si>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</si>
  <si>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</si>
  <si>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</si>
  <si>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</si>
  <si>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</si>
  <si>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</si>
  <si>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</si>
  <si>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</si>
  <si>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</si>
  <si>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</si>
  <si>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</si>
  <si>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</si>
  <si>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</si>
  <si>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</si>
  <si>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</si>
  <si>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</si>
  <si>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</si>
  <si>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</si>
  <si>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</si>
  <si>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</si>
  <si>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</si>
  <si>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</si>
  <si>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</si>
  <si>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</si>
  <si>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</si>
  <si>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</si>
  <si>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</si>
  <si>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</si>
  <si>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</si>
  <si>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</si>
  <si>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</si>
  <si>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</si>
  <si>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</si>
  <si>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</si>
  <si>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</si>
  <si>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</si>
  <si>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</si>
  <si>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</si>
  <si>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</si>
  <si>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</si>
  <si>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</si>
  <si>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</si>
  <si>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</si>
  <si>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</si>
  <si>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</si>
  <si>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</si>
  <si>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</si>
  <si>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</si>
  <si>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</si>
  <si>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</si>
  <si>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</si>
  <si>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</si>
  <si>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</si>
  <si>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</si>
  <si>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</si>
  <si>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</si>
  <si>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</si>
  <si>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</si>
  <si>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</si>
  <si>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</si>
  <si>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</si>
  <si>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</si>
  <si>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</si>
  <si>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</si>
  <si>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</si>
  <si>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</si>
  <si>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</si>
  <si>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</si>
  <si>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</si>
  <si>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</si>
  <si>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</si>
  <si>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</si>
  <si>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</si>
  <si>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</si>
  <si>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</si>
  <si>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</si>
  <si>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</si>
  <si>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</si>
  <si>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</si>
  <si>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</si>
  <si>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</si>
  <si>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</si>
  <si>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</si>
  <si>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</si>
  <si>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</si>
  <si>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</si>
  <si>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</si>
  <si>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</si>
  <si>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</si>
  <si>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</si>
  <si>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</si>
  <si>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</si>
  <si>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</si>
  <si>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</si>
  <si>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</si>
  <si>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</si>
  <si>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</si>
  <si>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</si>
  <si>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</si>
  <si>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</si>
  <si>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</si>
  <si>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</si>
  <si>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</si>
  <si>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</si>
  <si>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</si>
  <si>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</si>
  <si>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</si>
  <si>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</si>
  <si>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</si>
  <si>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</si>
  <si>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</si>
  <si>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</si>
  <si>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</si>
  <si>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</si>
  <si>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</si>
  <si>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</si>
  <si>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</si>
  <si>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</si>
  <si>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</si>
  <si>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</si>
  <si>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</si>
  <si>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</si>
  <si>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</si>
  <si>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</si>
  <si>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</si>
  <si>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</si>
  <si>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</si>
  <si>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</si>
  <si>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</si>
  <si>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</si>
  <si>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</si>
  <si>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</si>
  <si>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</si>
  <si>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</si>
  <si>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</si>
  <si>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</si>
  <si>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</si>
  <si>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</si>
  <si>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</si>
  <si>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</si>
  <si>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</si>
  <si>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</si>
  <si>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</si>
  <si>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</si>
  <si>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</si>
  <si>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</si>
  <si>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</si>
  <si>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</si>
  <si>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</si>
  <si>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</si>
  <si>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</si>
  <si>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</si>
  <si>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</si>
  <si>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</si>
  <si>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</si>
  <si>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</si>
  <si>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</si>
  <si>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</si>
  <si>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</si>
  <si>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</si>
  <si>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</si>
  <si>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</si>
  <si>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</si>
  <si>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</si>
  <si>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</si>
  <si>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</si>
  <si>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</si>
  <si>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</si>
  <si>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</si>
  <si>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</si>
  <si>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</si>
  <si>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</si>
  <si>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</si>
  <si>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</si>
  <si>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</si>
  <si>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</si>
  <si>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</si>
  <si>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</si>
  <si>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</si>
  <si>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</si>
  <si>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</si>
  <si>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</si>
  <si>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</si>
  <si>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</si>
  <si>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</si>
  <si>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</si>
  <si>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</si>
  <si>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</si>
  <si>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</si>
  <si>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</si>
  <si>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</si>
  <si>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</si>
  <si>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</si>
  <si>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</si>
  <si>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</si>
  <si>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</si>
  <si>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</si>
  <si>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</si>
  <si>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</si>
  <si>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</si>
  <si>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</si>
  <si>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</si>
  <si>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</si>
  <si>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</si>
  <si>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</si>
  <si>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</si>
  <si>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</si>
  <si>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</si>
  <si>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</si>
  <si>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</si>
  <si>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</si>
  <si>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</si>
  <si>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</si>
  <si>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</si>
  <si>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</si>
  <si>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</si>
  <si>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</si>
  <si>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</si>
  <si>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</si>
  <si>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</si>
  <si>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</si>
  <si>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</si>
  <si>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</si>
  <si>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</si>
  <si>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</si>
  <si>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</si>
  <si>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</si>
  <si>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</si>
  <si>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</si>
  <si>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</si>
  <si>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</si>
  <si>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</si>
  <si>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</si>
  <si>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</si>
  <si>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</si>
  <si>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</si>
  <si>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</si>
  <si>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</si>
  <si>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</si>
  <si>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</si>
  <si>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</si>
  <si>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</si>
  <si>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</si>
  <si>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</si>
  <si>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</si>
  <si>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</si>
  <si>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</si>
  <si>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</si>
  <si>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</si>
  <si>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</si>
  <si>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</si>
  <si>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</si>
  <si>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</si>
  <si>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</si>
  <si>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</si>
  <si>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</si>
  <si>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</si>
  <si>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</si>
  <si>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</si>
  <si>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</si>
  <si>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</si>
  <si>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</si>
  <si>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</si>
  <si>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</si>
  <si>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</si>
  <si>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</si>
  <si>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</si>
  <si>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</si>
  <si>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</si>
  <si>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</si>
  <si>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</si>
  <si>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</si>
  <si>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</si>
  <si>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</si>
  <si>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</si>
  <si>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</si>
  <si>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</si>
  <si>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</si>
  <si>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</si>
  <si>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</si>
  <si>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</si>
  <si>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</si>
  <si>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</si>
  <si>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</si>
  <si>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</si>
  <si>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</si>
  <si>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</si>
  <si>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</si>
  <si>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</si>
  <si>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</si>
  <si>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</si>
  <si>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</si>
  <si>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</si>
  <si>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</si>
  <si>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</si>
  <si>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</si>
  <si>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</si>
  <si>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</si>
  <si>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</si>
  <si>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</si>
  <si>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</si>
  <si>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</si>
  <si>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</si>
  <si>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</si>
  <si>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</si>
  <si>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</si>
  <si>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</si>
  <si>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</si>
  <si>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</si>
  <si>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</si>
  <si>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</si>
  <si>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</si>
  <si>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</si>
  <si>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</si>
  <si>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</si>
  <si>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</si>
  <si>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</si>
  <si>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</si>
  <si>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</si>
  <si>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</si>
  <si>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</si>
  <si>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</si>
  <si>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</si>
  <si>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</si>
  <si>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</si>
  <si>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</si>
  <si>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</si>
  <si>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</si>
  <si>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</si>
  <si>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</si>
  <si>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</si>
  <si>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</si>
  <si>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</si>
  <si>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</si>
  <si>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</si>
  <si>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</si>
  <si>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</si>
  <si>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</si>
  <si>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</si>
  <si>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</si>
  <si>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</si>
  <si>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</si>
  <si>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</si>
  <si>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</si>
  <si>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</si>
  <si>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</si>
  <si>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</si>
  <si>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</si>
  <si>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</si>
  <si>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</si>
  <si>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</si>
  <si>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</si>
  <si>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</si>
  <si>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</si>
  <si>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</si>
  <si>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</si>
  <si>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</si>
  <si>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</si>
  <si>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</si>
  <si>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</si>
  <si>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</si>
  <si>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</si>
  <si>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</si>
  <si>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</si>
  <si>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</si>
  <si>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</si>
  <si>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</si>
  <si>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</si>
  <si>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</si>
  <si>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</si>
  <si>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</si>
  <si>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</si>
  <si>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</si>
  <si>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</si>
  <si>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</si>
  <si>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</si>
  <si>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</si>
  <si>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</si>
  <si>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</si>
  <si>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</si>
  <si>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</si>
  <si>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</si>
  <si>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</si>
  <si>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</si>
  <si>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</si>
  <si>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</si>
  <si>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</si>
  <si>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</si>
  <si>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</si>
  <si>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</si>
  <si>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</si>
  <si>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</si>
  <si>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</si>
  <si>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</si>
  <si>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</si>
  <si>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</si>
  <si>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</si>
  <si>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</si>
  <si>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</si>
  <si>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</si>
  <si>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</si>
  <si>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</si>
  <si>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</si>
  <si>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</si>
  <si>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</si>
  <si>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</si>
  <si>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</si>
  <si>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</si>
  <si>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</si>
  <si>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</si>
  <si>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</si>
  <si>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</si>
  <si>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</si>
  <si>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</si>
  <si>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</si>
  <si>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</si>
  <si>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</si>
  <si>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</si>
  <si>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</si>
  <si>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</si>
  <si>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</si>
  <si>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</si>
  <si>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</si>
  <si>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</si>
  <si>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</si>
  <si>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</si>
  <si>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</si>
  <si>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</si>
  <si>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</si>
  <si>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</si>
  <si>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</si>
  <si>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</si>
  <si>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</si>
  <si>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</si>
  <si>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</si>
  <si>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</si>
  <si>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</si>
  <si>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</si>
  <si>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</si>
  <si>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</si>
  <si>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</si>
  <si>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</si>
  <si>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</si>
  <si>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</si>
  <si>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</si>
  <si>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</si>
  <si>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</si>
  <si>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</si>
  <si>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</si>
  <si>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</si>
  <si>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</si>
  <si>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</si>
  <si>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</si>
  <si>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</si>
  <si>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</si>
  <si>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</si>
  <si>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</si>
  <si>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</si>
  <si>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</si>
  <si>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</si>
  <si>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</si>
  <si>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</si>
  <si>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</si>
  <si>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</si>
  <si>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</si>
  <si>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</si>
  <si>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</si>
  <si>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</si>
  <si>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</si>
  <si>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</si>
  <si>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</si>
  <si>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</si>
  <si>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</si>
  <si>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</si>
  <si>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</si>
  <si>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</si>
  <si>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</si>
  <si>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</si>
  <si>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</si>
  <si>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</si>
  <si>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</si>
  <si>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</si>
  <si>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</si>
  <si>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</si>
  <si>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</si>
  <si>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</si>
  <si>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</si>
  <si>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</si>
  <si>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</si>
  <si>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</si>
  <si>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</si>
  <si>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</si>
  <si>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</si>
  <si>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</si>
  <si>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</si>
  <si>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</si>
  <si>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</si>
  <si>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</si>
  <si>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</si>
  <si>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</si>
  <si>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</si>
  <si>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</si>
  <si>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</si>
  <si>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</si>
  <si>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</si>
  <si>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</si>
  <si>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</si>
  <si>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</si>
  <si>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</si>
  <si>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</si>
  <si>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</si>
  <si>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</si>
  <si>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</si>
  <si>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</si>
  <si>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</si>
  <si>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</si>
  <si>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</si>
  <si>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</si>
  <si>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</si>
  <si>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</si>
  <si>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</si>
  <si>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</si>
  <si>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</si>
  <si>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</si>
  <si>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</si>
  <si>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</si>
  <si>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</si>
  <si>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</si>
  <si>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</si>
  <si>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</si>
  <si>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</si>
  <si>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</si>
  <si>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</si>
  <si>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</si>
  <si>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</si>
  <si>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</si>
  <si>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</si>
  <si>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</si>
  <si>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</si>
  <si>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</si>
  <si>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</si>
  <si>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</si>
  <si>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</si>
  <si>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</si>
  <si>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</si>
  <si>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</si>
  <si>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</si>
  <si>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</si>
  <si>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</si>
  <si>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</si>
  <si>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</si>
  <si>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</si>
  <si>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</si>
  <si>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</si>
  <si>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</si>
  <si>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</si>
  <si>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</si>
  <si>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</si>
  <si>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</si>
  <si>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</si>
  <si>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</si>
  <si>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</si>
  <si>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</si>
  <si>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</si>
  <si>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</si>
  <si>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</si>
  <si>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</si>
  <si>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</si>
  <si>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</si>
  <si>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</si>
  <si>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</si>
  <si>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</si>
  <si>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</si>
  <si>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</si>
  <si>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</si>
  <si>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</si>
  <si>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</si>
  <si>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</si>
  <si>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</si>
  <si>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</si>
  <si>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</si>
  <si>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</si>
  <si>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</si>
  <si>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</si>
  <si>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</si>
  <si>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</si>
  <si>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</si>
  <si>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</si>
  <si>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</si>
  <si>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</si>
  <si>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</si>
  <si>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</si>
  <si>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</si>
  <si>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</si>
  <si>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</si>
  <si>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</si>
  <si>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</si>
  <si>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</si>
  <si>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</si>
  <si>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</si>
  <si>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</si>
  <si>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</si>
  <si>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</si>
  <si>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</si>
  <si>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</si>
  <si>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</si>
  <si>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</si>
  <si>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</si>
  <si>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</si>
  <si>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</si>
  <si>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</si>
  <si>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</si>
  <si>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</si>
  <si>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</si>
  <si>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</si>
  <si>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</si>
  <si>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</si>
  <si>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</si>
  <si>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</si>
  <si>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</si>
  <si>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</si>
  <si>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</si>
  <si>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</si>
  <si>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</si>
  <si>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</si>
  <si>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</si>
  <si>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</si>
  <si>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</si>
  <si>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</si>
  <si>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</si>
  <si>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</si>
  <si>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</si>
  <si>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</si>
  <si>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</si>
  <si>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</si>
  <si>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</si>
  <si>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</si>
  <si>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</si>
  <si>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</si>
  <si>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</si>
  <si>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</si>
  <si>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</si>
  <si>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</si>
  <si>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</si>
  <si>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</si>
  <si>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</si>
  <si>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</si>
  <si>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</si>
  <si>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</si>
  <si>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</si>
  <si>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</si>
  <si>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</si>
  <si>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</si>
  <si>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</si>
  <si>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</si>
  <si>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</si>
  <si>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</si>
  <si>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</si>
  <si>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</si>
  <si>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</si>
  <si>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</si>
  <si>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</si>
  <si>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</si>
  <si>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</si>
  <si>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</si>
  <si>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</si>
  <si>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</si>
  <si>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</si>
  <si>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</si>
  <si>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</si>
  <si>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</si>
  <si>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</si>
  <si>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</si>
  <si>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</si>
  <si>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</si>
  <si>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</si>
  <si>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</si>
  <si>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</si>
  <si>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</si>
  <si>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</si>
  <si>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</si>
  <si>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</si>
  <si>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</si>
  <si>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</si>
  <si>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</si>
  <si>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</si>
  <si>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</si>
  <si>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</si>
  <si>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</si>
  <si>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</si>
  <si>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</si>
  <si>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</si>
  <si>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</si>
  <si>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</si>
  <si>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</si>
  <si>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</si>
  <si>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</si>
  <si>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</si>
  <si>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</si>
  <si>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</si>
  <si>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</si>
  <si>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</si>
  <si>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</si>
  <si>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</si>
  <si>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</si>
  <si>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</si>
  <si>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</si>
  <si>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</si>
  <si>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</si>
  <si>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</si>
  <si>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</si>
  <si>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</si>
  <si>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</si>
  <si>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</si>
  <si>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</si>
  <si>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</si>
  <si>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</si>
  <si>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</si>
  <si>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</si>
  <si>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</si>
  <si>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</si>
  <si>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</si>
  <si>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</si>
  <si>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</si>
  <si>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</si>
  <si>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</si>
  <si>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</si>
  <si>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</si>
  <si>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</si>
  <si>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</si>
  <si>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</si>
  <si>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</si>
  <si>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</si>
  <si>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</si>
  <si>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</si>
  <si>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</si>
  <si>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</si>
  <si>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</si>
  <si>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</si>
  <si>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</si>
  <si>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</si>
  <si>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</si>
  <si>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</si>
  <si>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</si>
  <si>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</si>
  <si>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</si>
  <si>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</si>
  <si>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</si>
  <si>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</si>
  <si>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</si>
  <si>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</si>
  <si>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</si>
  <si>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</si>
  <si>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</si>
  <si>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</si>
  <si>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</si>
  <si>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</si>
  <si>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</si>
  <si>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</si>
  <si>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</si>
  <si>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</si>
  <si>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</si>
  <si>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</si>
  <si>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</si>
  <si>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</si>
  <si>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</si>
  <si>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</si>
  <si>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</si>
  <si>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</si>
  <si>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</si>
  <si>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</si>
  <si>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</si>
  <si>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</si>
  <si>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</si>
  <si>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</si>
  <si>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</si>
  <si>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</si>
  <si>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</si>
  <si>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</si>
  <si>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</si>
  <si>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</si>
  <si>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</si>
  <si>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</si>
  <si>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</si>
  <si>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</si>
  <si>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</si>
  <si>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</si>
  <si>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</si>
  <si>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</si>
  <si>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</si>
  <si>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</si>
  <si>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</si>
  <si>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</si>
  <si>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</si>
  <si>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</si>
  <si>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</si>
  <si>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</si>
  <si>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</si>
  <si>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</si>
  <si>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</si>
  <si>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</si>
  <si>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</si>
  <si>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</si>
  <si>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</si>
  <si>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</si>
  <si>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</si>
  <si>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</si>
  <si>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</si>
  <si>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</si>
  <si>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</si>
  <si>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</si>
  <si>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</si>
  <si>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</si>
  <si>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</si>
  <si>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</si>
  <si>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</si>
  <si>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</si>
  <si>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</si>
  <si>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</si>
  <si>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</si>
  <si>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</si>
  <si>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</si>
  <si>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</si>
  <si>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</si>
  <si>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</si>
  <si>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</si>
  <si>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</si>
  <si>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</si>
  <si>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</si>
  <si>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</si>
  <si>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</si>
  <si>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</si>
  <si>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</si>
  <si>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</si>
  <si>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</si>
  <si>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</si>
  <si>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</si>
  <si>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</si>
  <si>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</si>
  <si>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</si>
  <si>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</si>
  <si>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</si>
  <si>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</si>
  <si>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</si>
  <si>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</si>
  <si>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</si>
  <si>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</si>
  <si>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</si>
  <si>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</si>
  <si>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</si>
  <si>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</si>
  <si>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</si>
  <si>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</si>
  <si>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</si>
  <si>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</si>
  <si>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</si>
  <si>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</si>
  <si>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</si>
  <si>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</si>
  <si>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</si>
  <si>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</si>
  <si>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</si>
  <si>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</si>
  <si>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</si>
  <si>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</si>
  <si>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</si>
  <si>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</si>
  <si>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</si>
  <si>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</si>
  <si>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</si>
  <si>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</si>
  <si>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</si>
  <si>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</si>
  <si>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</si>
  <si>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</si>
  <si>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</si>
  <si>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</si>
  <si>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</si>
  <si>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</si>
  <si>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</si>
  <si>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</si>
  <si>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</si>
  <si>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</si>
  <si>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</si>
  <si>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</si>
  <si>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</si>
  <si>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</si>
  <si>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</si>
  <si>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</si>
  <si>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</si>
  <si>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</si>
  <si>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</si>
  <si>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</si>
  <si>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</si>
  <si>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</si>
  <si>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</si>
  <si>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</si>
  <si>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</si>
  <si>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</si>
  <si>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</si>
  <si>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</si>
  <si>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</si>
  <si>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</si>
  <si>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</si>
  <si>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</si>
  <si>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</si>
  <si>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</si>
  <si>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</si>
  <si>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</si>
  <si>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</si>
  <si>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</si>
  <si>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</si>
  <si>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</si>
  <si>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</si>
  <si>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</si>
  <si>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</si>
  <si>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</si>
  <si>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</si>
  <si>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</si>
  <si>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</si>
  <si>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</si>
  <si>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</si>
  <si>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</si>
  <si>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</si>
  <si>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</si>
  <si>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</si>
  <si>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</si>
  <si>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</si>
  <si>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</si>
  <si>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</si>
  <si>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</si>
  <si>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</si>
  <si>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</si>
  <si>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</si>
  <si>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</si>
  <si>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</si>
  <si>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</si>
  <si>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</si>
  <si>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</si>
  <si>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</si>
  <si>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</si>
  <si>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</si>
  <si>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</si>
  <si>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</si>
  <si>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</si>
  <si>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</si>
  <si>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</si>
  <si>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</si>
  <si>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</si>
  <si>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</si>
  <si>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</si>
  <si>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</si>
  <si>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</si>
  <si>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</si>
  <si>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</si>
  <si>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</si>
  <si>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</si>
  <si>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</si>
  <si>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</si>
  <si>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</si>
  <si>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</si>
  <si>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</si>
  <si>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</si>
  <si>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</si>
  <si>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</si>
  <si>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</si>
  <si>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</si>
  <si>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</si>
  <si>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</si>
  <si>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</si>
  <si>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</si>
  <si>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</si>
  <si>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</si>
  <si>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</si>
  <si>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</si>
  <si>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</si>
  <si>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</si>
  <si>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</si>
  <si>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</si>
  <si>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</si>
  <si>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</si>
  <si>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</si>
  <si>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</si>
  <si>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</si>
  <si>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</si>
  <si>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</si>
  <si>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</si>
  <si>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</si>
  <si>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</si>
  <si>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</si>
  <si>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</si>
  <si>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</si>
  <si>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</si>
  <si>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</si>
  <si>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</si>
  <si>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</si>
  <si>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</si>
  <si>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</si>
  <si>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</si>
  <si>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</si>
  <si>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</si>
  <si>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</si>
  <si>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</si>
  <si>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</si>
  <si>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</si>
  <si>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</si>
  <si>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</si>
  <si>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</si>
  <si>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</si>
  <si>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</si>
  <si>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</si>
  <si>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</si>
  <si>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</si>
  <si>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</si>
  <si>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</si>
  <si>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</si>
  <si>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</si>
  <si>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</si>
  <si>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</si>
  <si>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</si>
  <si>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</si>
  <si>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</si>
  <si>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</si>
  <si>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</si>
  <si>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</si>
  <si>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</si>
  <si>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</si>
  <si>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</si>
  <si>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</si>
  <si>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</si>
  <si>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</si>
  <si>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</si>
  <si>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</si>
  <si>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</si>
  <si>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</si>
  <si>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</si>
  <si>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</si>
  <si>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</si>
  <si>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</si>
  <si>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</si>
  <si>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</si>
  <si>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</si>
  <si>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</si>
  <si>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</si>
  <si>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</si>
  <si>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</si>
  <si>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</si>
  <si>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</si>
  <si>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</si>
  <si>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</si>
  <si>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</si>
  <si>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</si>
  <si>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</si>
  <si>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</si>
  <si>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</si>
  <si>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</si>
  <si>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</si>
  <si>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</si>
  <si>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</si>
  <si>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</si>
  <si>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</si>
  <si>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</si>
  <si>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</si>
  <si>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</si>
  <si>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</si>
  <si>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</si>
  <si>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</si>
  <si>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</si>
  <si>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</si>
  <si>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</si>
  <si>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</si>
  <si>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</si>
  <si>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</si>
  <si>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</si>
  <si>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</si>
  <si>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</si>
  <si>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</si>
  <si>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</si>
  <si>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</si>
  <si>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</si>
  <si>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</si>
  <si>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</si>
  <si>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</si>
  <si>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</si>
  <si>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</si>
  <si>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</si>
  <si>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</si>
  <si>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</si>
  <si>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</si>
  <si>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</si>
  <si>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</si>
  <si>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</si>
  <si>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</si>
  <si>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</si>
  <si>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</si>
  <si>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</si>
  <si>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</si>
  <si>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</si>
  <si>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</si>
  <si>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</si>
  <si>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</si>
  <si>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</si>
  <si>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</si>
  <si>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</si>
  <si>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</si>
  <si>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</si>
  <si>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</si>
  <si>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</si>
  <si>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</si>
  <si>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</si>
  <si>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</si>
  <si>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</si>
  <si>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</si>
  <si>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</si>
  <si>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</si>
  <si>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</si>
  <si>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</si>
  <si>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</si>
  <si>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</si>
  <si>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</si>
  <si>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</si>
  <si>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</si>
  <si>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</si>
  <si>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</si>
  <si>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</si>
  <si>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</si>
  <si>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</si>
  <si>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</si>
  <si>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</si>
  <si>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</si>
  <si>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</si>
  <si>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</si>
  <si>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</si>
  <si>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</si>
  <si>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</si>
  <si>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</si>
  <si>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</si>
  <si>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</si>
  <si>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</si>
  <si>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</si>
  <si>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</si>
  <si>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</si>
  <si>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</si>
  <si>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</si>
  <si>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</si>
  <si>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</si>
  <si>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</si>
  <si>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</si>
  <si>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</si>
  <si>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</si>
  <si>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</si>
  <si>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</si>
  <si>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</si>
  <si>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</si>
  <si>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</si>
  <si>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</si>
  <si>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</si>
  <si>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</si>
  <si>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</si>
  <si>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</si>
  <si>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</si>
  <si>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</si>
  <si>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</si>
  <si>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</si>
  <si>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</si>
  <si>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</si>
  <si>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</si>
  <si>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</si>
  <si>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</si>
  <si>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</si>
  <si>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</si>
  <si>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</si>
  <si>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</si>
  <si>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</si>
  <si>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</si>
  <si>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</si>
  <si>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</si>
  <si>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</si>
  <si>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</si>
  <si>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</si>
  <si>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</si>
  <si>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</si>
  <si>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</si>
  <si>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</si>
  <si>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</si>
  <si>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</si>
  <si>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</si>
  <si>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</si>
  <si>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</si>
  <si>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</si>
  <si>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</si>
  <si>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</si>
  <si>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</si>
  <si>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</si>
  <si>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</si>
  <si>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</si>
  <si>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</si>
  <si>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</si>
  <si>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</si>
  <si>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</si>
  <si>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</si>
  <si>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</si>
  <si>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</si>
  <si>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</si>
  <si>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</si>
  <si>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</si>
  <si>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</si>
  <si>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</si>
  <si>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</si>
  <si>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</si>
  <si>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</si>
  <si>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</si>
  <si>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</si>
  <si>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</si>
  <si>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</si>
  <si>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</si>
  <si>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</si>
  <si>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</si>
  <si>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</si>
  <si>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</si>
  <si>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</si>
  <si>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</si>
  <si>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</si>
  <si>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</si>
  <si>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</si>
  <si>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</si>
  <si>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</si>
  <si>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</si>
  <si>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</si>
  <si>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</si>
  <si>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</si>
  <si>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</si>
  <si>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</si>
  <si>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</si>
  <si>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</si>
  <si>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</si>
  <si>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</si>
  <si>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</si>
  <si>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</si>
  <si>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</si>
  <si>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</si>
  <si>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</si>
  <si>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</si>
  <si>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</si>
  <si>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</si>
  <si>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</si>
  <si>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</si>
  <si>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</si>
  <si>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</si>
  <si>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</si>
  <si>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</si>
  <si>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</si>
  <si>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</si>
  <si>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</si>
  <si>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</si>
  <si>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</si>
  <si>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</si>
  <si>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</si>
  <si>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</si>
  <si>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</si>
  <si>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</si>
  <si>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</si>
  <si>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</si>
  <si>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</si>
  <si>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</si>
  <si>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</si>
  <si>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</si>
  <si>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</si>
  <si>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</si>
  <si>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</si>
  <si>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</si>
  <si>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</si>
  <si>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</si>
  <si>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</si>
  <si>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</si>
  <si>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</si>
  <si>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</si>
  <si>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</si>
  <si>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</si>
  <si>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</si>
  <si>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</si>
  <si>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</si>
  <si>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</si>
  <si>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</si>
  <si>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</si>
  <si>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</si>
  <si>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</si>
  <si>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</si>
  <si>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</si>
  <si>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</si>
  <si>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</si>
  <si>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</si>
  <si>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</si>
  <si>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</si>
  <si>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</si>
  <si>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</si>
  <si>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</si>
  <si>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</si>
  <si>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</si>
  <si>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</si>
  <si>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</si>
  <si>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</si>
  <si>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</si>
  <si>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</si>
  <si>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</si>
  <si>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</si>
  <si>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</si>
  <si>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</si>
  <si>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</si>
  <si>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</si>
  <si>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</si>
  <si>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</si>
  <si>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</si>
  <si>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</si>
  <si>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</si>
  <si>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</si>
  <si>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</si>
  <si>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</si>
  <si>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</si>
  <si>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</si>
  <si>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</si>
  <si>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</si>
  <si>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</si>
  <si>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</si>
  <si>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</si>
  <si>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</si>
  <si>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</si>
  <si>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</si>
  <si>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</si>
  <si>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</si>
  <si>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</si>
  <si>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</si>
  <si>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</si>
  <si>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</si>
  <si>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</si>
  <si>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</si>
  <si>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</si>
  <si>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</si>
  <si>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</si>
  <si>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</si>
  <si>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</si>
  <si>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</si>
  <si>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</si>
  <si>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</si>
  <si>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</si>
  <si>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</si>
  <si>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</si>
  <si>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</si>
  <si>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</si>
  <si>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</si>
  <si>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</si>
  <si>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</si>
  <si>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</si>
  <si>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</si>
  <si>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</si>
  <si>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</si>
  <si>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</si>
  <si>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</si>
  <si>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</si>
  <si>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</si>
  <si>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</si>
  <si>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</si>
  <si>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</si>
  <si>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</si>
  <si>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</si>
  <si>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</si>
  <si>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</si>
  <si>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</si>
  <si>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</si>
  <si>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</si>
  <si>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</si>
  <si>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</si>
  <si>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</si>
  <si>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</si>
  <si>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</si>
  <si>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</si>
  <si>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</si>
  <si>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</si>
  <si>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</si>
  <si>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</si>
  <si>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</si>
  <si>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</si>
  <si>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</si>
  <si>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</si>
  <si>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</si>
  <si>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</si>
  <si>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</si>
  <si>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</si>
  <si>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</si>
  <si>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</si>
  <si>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</si>
  <si>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</si>
  <si>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</si>
  <si>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</si>
  <si>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</si>
  <si>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</si>
  <si>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</si>
  <si>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</si>
  <si>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</si>
  <si>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</si>
  <si>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</si>
  <si>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</si>
  <si>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</si>
  <si>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</si>
  <si>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</si>
  <si>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</si>
  <si>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</si>
  <si>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</si>
  <si>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</si>
  <si>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</si>
  <si>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</si>
  <si>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</si>
  <si>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</si>
  <si>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</si>
  <si>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</si>
  <si>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</si>
  <si>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</si>
  <si>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</si>
  <si>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</si>
  <si>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</si>
  <si>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</si>
  <si>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</si>
  <si>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</si>
  <si>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</si>
  <si>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</si>
  <si>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</si>
  <si>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</si>
  <si>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</si>
  <si>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</si>
  <si>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</si>
  <si>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</si>
  <si>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</si>
  <si>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</si>
  <si>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</si>
  <si>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</si>
  <si>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</si>
  <si>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</si>
  <si>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</si>
  <si>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</si>
  <si>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</si>
  <si>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</si>
  <si>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</si>
  <si>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</si>
  <si>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</si>
  <si>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</si>
  <si>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</si>
  <si>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</si>
  <si>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</si>
  <si>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</si>
  <si>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</si>
  <si>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</si>
  <si>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</si>
  <si>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</si>
  <si>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</si>
  <si>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</si>
  <si>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</si>
  <si>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</si>
  <si>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</si>
  <si>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</si>
  <si>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</si>
  <si>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</si>
  <si>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</si>
  <si>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</si>
  <si>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</si>
  <si>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</si>
  <si>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</si>
  <si>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</si>
  <si>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</si>
  <si>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</si>
  <si>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</si>
  <si>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</si>
  <si>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</si>
  <si>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</si>
  <si>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</si>
  <si>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</si>
  <si>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</si>
  <si>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</si>
  <si>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</si>
  <si>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</si>
  <si>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</si>
  <si>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</si>
  <si>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</si>
  <si>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</si>
  <si>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</si>
  <si>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</si>
  <si>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</si>
  <si>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</si>
  <si>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</si>
  <si>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</si>
  <si>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</si>
  <si>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</si>
  <si>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</si>
  <si>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</si>
  <si>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</si>
  <si>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</si>
  <si>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</si>
  <si>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</si>
  <si>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</si>
  <si>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</si>
  <si>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</si>
  <si>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</si>
  <si>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</si>
  <si>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</si>
  <si>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</si>
  <si>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</si>
  <si>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</si>
  <si>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</si>
  <si>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</si>
  <si>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</si>
  <si>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</si>
  <si>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</si>
  <si>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</si>
  <si>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</si>
  <si>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</si>
  <si>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</si>
  <si>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</si>
  <si>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</si>
  <si>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</si>
  <si>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</si>
  <si>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</si>
  <si>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</si>
  <si>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</si>
  <si>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</si>
  <si>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</si>
  <si>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</si>
  <si>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</si>
  <si>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</si>
  <si>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</si>
  <si>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</si>
  <si>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</si>
  <si>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</si>
  <si>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</si>
  <si>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</si>
  <si>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</si>
  <si>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</si>
  <si>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</si>
  <si>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</si>
  <si>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</si>
  <si>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</si>
  <si>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</si>
  <si>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</si>
  <si>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</si>
  <si>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</si>
  <si>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</si>
  <si>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</si>
  <si>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</si>
  <si>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</si>
  <si>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</si>
  <si>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</si>
  <si>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</si>
  <si>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</si>
  <si>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</si>
  <si>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</si>
  <si>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</si>
  <si>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</si>
  <si>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</si>
  <si>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</si>
  <si>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</si>
  <si>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</si>
  <si>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</si>
  <si>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</si>
  <si>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</si>
  <si>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</si>
  <si>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</si>
  <si>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</si>
  <si>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</si>
  <si>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</si>
  <si>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</si>
  <si>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</si>
  <si>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</si>
  <si>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</si>
  <si>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</si>
  <si>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</si>
  <si>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</si>
  <si>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</si>
  <si>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</si>
  <si>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</si>
  <si>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</si>
  <si>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</si>
  <si>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</si>
  <si>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</si>
  <si>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</si>
  <si>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</si>
  <si>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</si>
  <si>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</si>
  <si>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</si>
  <si>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</si>
  <si>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</si>
  <si>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</si>
  <si>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</si>
  <si>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</si>
  <si>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</si>
  <si>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</si>
  <si>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</si>
  <si>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</si>
  <si>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</si>
  <si>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</si>
  <si>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</si>
  <si>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</si>
  <si>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</si>
  <si>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</si>
  <si>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</si>
  <si>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</si>
  <si>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</si>
  <si>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</si>
  <si>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</si>
  <si>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</si>
  <si>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</si>
  <si>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</si>
  <si>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</si>
  <si>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</si>
  <si>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</si>
  <si>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</si>
  <si>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</si>
  <si>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</si>
  <si>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</si>
  <si>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</si>
  <si>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</si>
  <si>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</si>
  <si>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</si>
  <si>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</si>
  <si>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</si>
  <si>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</si>
  <si>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</si>
  <si>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</si>
  <si>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</si>
  <si>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</si>
  <si>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</si>
  <si>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</si>
  <si>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</si>
  <si>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</si>
  <si>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</si>
  <si>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</si>
  <si>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</si>
  <si>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</si>
  <si>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</si>
  <si>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</si>
  <si>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</si>
  <si>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</si>
  <si>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</si>
  <si>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</si>
  <si>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</si>
  <si>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</si>
  <si>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</si>
  <si>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</si>
  <si>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</si>
  <si>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</si>
  <si>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</si>
  <si>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</si>
  <si>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</si>
  <si>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</si>
  <si>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</si>
  <si>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</si>
  <si>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</si>
  <si>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</si>
  <si>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</si>
  <si>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</si>
  <si>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</si>
  <si>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</si>
  <si>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</si>
  <si>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</si>
  <si>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</si>
  <si>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</si>
  <si>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</si>
  <si>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</si>
  <si>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</si>
  <si>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</si>
  <si>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</si>
  <si>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</si>
  <si>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</si>
  <si>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</si>
  <si>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</si>
  <si>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</si>
  <si>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</si>
  <si>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</si>
  <si>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</si>
  <si>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</si>
  <si>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</si>
  <si>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</si>
  <si>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</si>
  <si>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</si>
  <si>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</si>
  <si>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</si>
  <si>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</si>
  <si>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</si>
  <si>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</si>
  <si>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</si>
  <si>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</si>
  <si>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</si>
  <si>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</si>
  <si>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</si>
  <si>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</si>
  <si>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</si>
  <si>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</si>
  <si>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</si>
  <si>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</si>
  <si>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</si>
  <si>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</si>
  <si>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</si>
  <si>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</si>
  <si>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</si>
  <si>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</si>
  <si>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</si>
  <si>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</si>
  <si>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</si>
  <si>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</si>
  <si>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</si>
  <si>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</si>
  <si>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</si>
  <si>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</si>
  <si>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</si>
  <si>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</si>
  <si>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</si>
  <si>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</si>
  <si>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</si>
  <si>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</si>
  <si>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</si>
  <si>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</si>
  <si>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</si>
  <si>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</si>
  <si>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</si>
  <si>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</si>
  <si>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</si>
  <si>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</si>
  <si>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</si>
  <si>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</si>
  <si>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</si>
  <si>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</si>
  <si>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</si>
  <si>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</si>
  <si>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</si>
  <si>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</si>
  <si>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</si>
  <si>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</si>
  <si>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</si>
  <si>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</si>
  <si>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</si>
  <si>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</si>
  <si>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</si>
  <si>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</si>
  <si>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</si>
  <si>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</si>
  <si>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</si>
  <si>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</si>
  <si>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</si>
  <si>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</si>
  <si>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</si>
  <si>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</si>
  <si>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</si>
  <si>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</si>
  <si>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</si>
  <si>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</si>
  <si>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</si>
  <si>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</si>
  <si>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</si>
  <si>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</si>
  <si>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</si>
  <si>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</si>
  <si>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</si>
  <si>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</si>
  <si>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</si>
  <si>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</si>
  <si>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</si>
  <si>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</si>
  <si>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</si>
  <si>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</si>
  <si>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</si>
  <si>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</si>
  <si>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</si>
  <si>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</si>
  <si>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</si>
  <si>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</si>
  <si>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</si>
  <si>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</si>
  <si>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</si>
  <si>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</si>
  <si>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</si>
  <si>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</si>
  <si>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</si>
  <si>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</si>
  <si>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</si>
  <si>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</si>
  <si>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</si>
  <si>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</si>
  <si>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</si>
  <si>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</si>
  <si>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</si>
  <si>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</si>
  <si>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</si>
  <si>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</si>
  <si>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</si>
  <si>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</si>
  <si>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</si>
  <si>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</si>
  <si>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</si>
  <si>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</si>
  <si>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</si>
  <si>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</si>
  <si>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</si>
  <si>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</si>
  <si>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</si>
  <si>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</si>
  <si>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</si>
  <si>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</si>
  <si>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</si>
  <si>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</si>
  <si>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</si>
  <si>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</si>
  <si>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</si>
  <si>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</si>
  <si>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</si>
  <si>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</si>
  <si>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</si>
  <si>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</si>
  <si>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</si>
  <si>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</si>
  <si>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</si>
  <si>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</si>
  <si>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</si>
  <si>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</si>
  <si>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</si>
  <si>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</si>
  <si>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</si>
  <si>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</si>
  <si>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</si>
  <si>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</si>
  <si>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</si>
  <si>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</si>
  <si>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</si>
  <si>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</si>
  <si>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</si>
  <si>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</si>
  <si>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</si>
  <si>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</si>
  <si>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</si>
  <si>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</si>
  <si>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</si>
  <si>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</si>
  <si>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</si>
  <si>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</si>
  <si>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</si>
  <si>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</si>
  <si>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</si>
  <si>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</si>
  <si>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</si>
  <si>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</si>
  <si>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</si>
  <si>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</si>
  <si>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</si>
  <si>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</si>
  <si>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</si>
  <si>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</si>
  <si>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</si>
  <si>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</si>
  <si>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</si>
  <si>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</si>
  <si>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</si>
  <si>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</si>
  <si>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</si>
  <si>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</si>
  <si>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</si>
  <si>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</si>
  <si>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</si>
  <si>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</si>
  <si>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</si>
  <si>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</si>
  <si>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</si>
  <si>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</si>
  <si>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</si>
  <si>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</si>
  <si>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</si>
  <si>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</si>
  <si>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</si>
  <si>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</si>
  <si>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</si>
  <si>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</si>
  <si>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</si>
  <si>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</si>
  <si>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</si>
  <si>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</si>
  <si>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</si>
  <si>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</si>
  <si>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</si>
  <si>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</si>
  <si>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</si>
  <si>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</si>
  <si>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</si>
  <si>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</si>
  <si>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</si>
  <si>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</si>
  <si>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</si>
  <si>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</si>
  <si>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</si>
  <si>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</si>
  <si>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</si>
  <si>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</si>
  <si>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</si>
  <si>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</si>
  <si>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</si>
  <si>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</si>
  <si>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</si>
  <si>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</si>
  <si>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</si>
  <si>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</si>
  <si>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</si>
  <si>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</si>
  <si>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</si>
  <si>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</si>
  <si>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</si>
  <si>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</si>
  <si>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</si>
  <si>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</si>
  <si>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</si>
  <si>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</si>
  <si>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</si>
  <si>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</si>
  <si>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</si>
  <si>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</si>
  <si>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</si>
  <si>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</si>
  <si>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</si>
  <si>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</si>
  <si>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</si>
  <si>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</si>
  <si>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</si>
  <si>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</si>
  <si>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</si>
  <si>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</si>
  <si>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</si>
  <si>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</si>
  <si>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</si>
  <si>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</si>
  <si>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</si>
  <si>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</si>
  <si>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</si>
  <si>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</si>
  <si>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</si>
  <si>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</si>
  <si>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</si>
  <si>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</si>
  <si>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</si>
  <si>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</si>
  <si>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</si>
  <si>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</si>
  <si>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</si>
  <si>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</si>
  <si>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</si>
  <si>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</si>
  <si>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</si>
  <si>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</si>
  <si>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</si>
  <si>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</si>
  <si>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</si>
  <si>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</si>
  <si>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</si>
  <si>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</si>
  <si>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</si>
  <si>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</si>
  <si>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</si>
  <si>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</si>
  <si>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</si>
  <si>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</si>
  <si>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</si>
  <si>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</si>
  <si>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</si>
  <si>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</si>
  <si>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</si>
  <si>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</si>
  <si>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</si>
  <si>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</si>
  <si>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</si>
  <si>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</si>
  <si>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</si>
  <si>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</si>
  <si>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</si>
  <si>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</si>
  <si>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</si>
  <si>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</si>
  <si>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</si>
  <si>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</si>
  <si>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</si>
  <si>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</si>
  <si>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</si>
  <si>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</si>
  <si>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</si>
  <si>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</si>
  <si>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</si>
  <si>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</si>
  <si>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</si>
  <si>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</si>
  <si>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</si>
  <si>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</si>
  <si>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</si>
  <si>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</si>
  <si>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</si>
  <si>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</si>
  <si>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</si>
  <si>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</si>
  <si>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</si>
  <si>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</si>
  <si>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</si>
  <si>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</si>
  <si>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</si>
  <si>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</si>
  <si>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</si>
  <si>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</si>
  <si>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</si>
  <si>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</si>
  <si>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</si>
  <si>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</si>
  <si>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</si>
  <si>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</si>
  <si>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</si>
  <si>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</si>
  <si>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</si>
  <si>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</si>
  <si>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</si>
  <si>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</si>
  <si>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</si>
  <si>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</si>
  <si>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</si>
  <si>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</si>
  <si>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</si>
  <si>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</si>
  <si>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</si>
  <si>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</si>
  <si>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</si>
  <si>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</si>
  <si>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</si>
  <si>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</si>
  <si>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</si>
  <si>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</si>
  <si>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</si>
  <si>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</si>
  <si>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</si>
  <si>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</si>
  <si>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</si>
  <si>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</si>
  <si>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</si>
  <si>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</si>
  <si>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</si>
  <si>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</si>
  <si>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</si>
  <si>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</si>
  <si>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</si>
  <si>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</si>
  <si>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</si>
  <si>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</si>
  <si>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</si>
  <si>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</si>
  <si>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</si>
  <si>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</si>
  <si>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</si>
  <si>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</si>
  <si>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</si>
  <si>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</si>
  <si>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</si>
  <si>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</si>
  <si>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</si>
  <si>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</si>
  <si>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</si>
  <si>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</si>
  <si>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</si>
  <si>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</si>
  <si>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</si>
  <si>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</si>
  <si>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</si>
  <si>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</si>
  <si>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</si>
  <si>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</si>
  <si>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</si>
  <si>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</si>
  <si>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</si>
  <si>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</si>
  <si>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</si>
  <si>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</si>
  <si>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</si>
  <si>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</si>
  <si>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</si>
  <si>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</si>
  <si>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</si>
  <si>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</si>
  <si>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</si>
  <si>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</si>
  <si>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</si>
  <si>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</si>
  <si>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</si>
  <si>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</si>
  <si>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</si>
  <si>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</si>
  <si>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</si>
  <si>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</si>
  <si>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</si>
  <si>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</si>
  <si>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</si>
  <si>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</si>
  <si>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</si>
  <si>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</si>
  <si>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</si>
  <si>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</si>
  <si>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</si>
  <si>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</si>
  <si>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</si>
  <si>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</si>
  <si>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</si>
  <si>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</si>
  <si>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</si>
  <si>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</si>
  <si>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</si>
  <si>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</si>
  <si>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</si>
  <si>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</si>
  <si>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</si>
  <si>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</si>
  <si>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</si>
  <si>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</si>
  <si>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</si>
  <si>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</si>
  <si>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</si>
  <si>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</si>
  <si>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</si>
  <si>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</si>
  <si>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</si>
  <si>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</si>
  <si>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</si>
  <si>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</si>
  <si>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</si>
  <si>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</si>
  <si>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</si>
  <si>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</si>
  <si>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</si>
  <si>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</si>
  <si>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</si>
  <si>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</si>
  <si>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</si>
  <si>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</si>
  <si>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</si>
  <si>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</si>
  <si>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</si>
  <si>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</si>
  <si>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</si>
  <si>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</si>
  <si>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</si>
  <si>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</si>
  <si>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</si>
  <si>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</si>
  <si>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</si>
  <si>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</si>
  <si>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</si>
  <si>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</si>
  <si>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</si>
  <si>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</si>
  <si>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</si>
  <si>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</si>
  <si>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</si>
  <si>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</si>
  <si>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</si>
  <si>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</si>
  <si>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</si>
  <si>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</si>
  <si>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</si>
  <si>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</si>
  <si>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</si>
  <si>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</si>
  <si>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</si>
  <si>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</si>
  <si>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</si>
  <si>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</si>
  <si>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</si>
  <si>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</si>
  <si>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</si>
  <si>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</si>
  <si>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</si>
  <si>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</si>
  <si>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</si>
  <si>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</si>
  <si>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</si>
  <si>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</si>
  <si>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</si>
  <si>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</si>
  <si>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</si>
  <si>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</si>
  <si>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</si>
  <si>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</si>
  <si>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</si>
  <si>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</si>
  <si>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</si>
  <si>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</si>
  <si>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</si>
  <si>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</si>
  <si>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</si>
  <si>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</si>
  <si>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</si>
  <si>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</si>
  <si>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</si>
  <si>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</si>
  <si>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</si>
  <si>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</si>
  <si>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</si>
  <si>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</si>
  <si>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</si>
  <si>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</si>
  <si>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</si>
  <si>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</si>
  <si>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</si>
  <si>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</si>
  <si>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</si>
  <si>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</si>
  <si>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</si>
  <si>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</si>
  <si>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</si>
  <si>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</si>
  <si>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</si>
  <si>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</si>
  <si>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</si>
  <si>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</si>
  <si>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</si>
  <si>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</si>
  <si>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</si>
  <si>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</si>
  <si>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</si>
  <si>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</si>
  <si>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</si>
  <si>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</si>
  <si>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</si>
  <si>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</si>
  <si>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</si>
  <si>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</si>
  <si>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</si>
  <si>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</si>
  <si>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</si>
  <si>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</si>
  <si>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</si>
  <si>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</si>
  <si>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</si>
  <si>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</si>
  <si>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</si>
  <si>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</si>
  <si>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</si>
  <si>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</si>
  <si>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</si>
  <si>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</si>
  <si>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</si>
  <si>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</si>
  <si>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</si>
  <si>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</si>
  <si>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</si>
  <si>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</si>
  <si>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</si>
  <si>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</si>
  <si>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</si>
  <si>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</si>
  <si>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</si>
  <si>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</si>
  <si>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</si>
  <si>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</si>
  <si>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</si>
  <si>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</si>
  <si>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</si>
  <si>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</si>
  <si>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</si>
  <si>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</si>
  <si>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</si>
  <si>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</si>
  <si>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</si>
  <si>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</si>
  <si>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</si>
  <si>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</si>
  <si>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</si>
  <si>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</si>
  <si>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</si>
  <si>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</si>
  <si>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</si>
  <si>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</si>
  <si>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</si>
  <si>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</si>
  <si>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</si>
  <si>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</si>
  <si>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</si>
  <si>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</si>
  <si>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</si>
  <si>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</si>
  <si>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</si>
  <si>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</si>
  <si>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</si>
  <si>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</si>
  <si>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</si>
  <si>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</si>
  <si>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</si>
  <si>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</si>
  <si>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</si>
  <si>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</si>
  <si>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</si>
  <si>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</si>
  <si>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</si>
  <si>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</si>
  <si>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</si>
  <si>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</si>
  <si>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</si>
  <si>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</si>
  <si>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</si>
  <si>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</si>
  <si>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</si>
  <si>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</si>
  <si>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</si>
  <si>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</si>
  <si>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</si>
  <si>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</si>
  <si>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</si>
  <si>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</si>
  <si>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</si>
  <si>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</si>
  <si>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</si>
  <si>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</si>
  <si>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</si>
  <si>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</si>
  <si>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</si>
  <si>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</si>
  <si>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</si>
  <si>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</si>
  <si>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</si>
  <si>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</si>
  <si>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</si>
  <si>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</si>
  <si>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</si>
  <si>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</si>
  <si>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</si>
  <si>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</si>
  <si>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</si>
  <si>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</si>
  <si>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</si>
  <si>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</si>
  <si>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</si>
  <si>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</si>
  <si>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</si>
  <si>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</si>
  <si>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</si>
  <si>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</si>
  <si>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</si>
  <si>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</si>
  <si>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</si>
  <si>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</si>
  <si>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</si>
  <si>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</si>
  <si>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</si>
  <si>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</si>
  <si>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</si>
  <si>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</si>
  <si>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</si>
  <si>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</si>
  <si>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</si>
  <si>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</si>
  <si>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</si>
  <si>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</si>
  <si>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</si>
  <si>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</si>
  <si>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</si>
  <si>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</si>
  <si>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</si>
  <si>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</si>
  <si>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</si>
  <si>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</si>
  <si>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</si>
  <si>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</si>
  <si>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</si>
  <si>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</si>
  <si>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</si>
  <si>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</si>
  <si>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</si>
  <si>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</si>
  <si>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</si>
  <si>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</si>
  <si>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</si>
  <si>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</si>
  <si>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</si>
  <si>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</si>
  <si>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</si>
  <si>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</si>
  <si>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</si>
  <si>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</si>
  <si>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</si>
  <si>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</si>
  <si>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</si>
  <si>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</si>
  <si>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</si>
  <si>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</si>
  <si>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</si>
  <si>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</si>
  <si>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</si>
  <si>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</si>
  <si>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</si>
  <si>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</si>
  <si>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</si>
  <si>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</si>
  <si>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</si>
  <si>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</si>
  <si>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</si>
  <si>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</si>
  <si>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</si>
  <si>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</si>
  <si>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</si>
  <si>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</si>
  <si>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</si>
  <si>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</si>
  <si>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</si>
  <si>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</si>
  <si>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</si>
  <si>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</si>
  <si>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</si>
  <si>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</si>
  <si>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</si>
  <si>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</si>
  <si>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</si>
  <si>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</si>
  <si>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</si>
  <si>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</si>
  <si>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</si>
  <si>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</si>
  <si>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</si>
  <si>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</si>
  <si>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</si>
  <si>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</si>
  <si>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</si>
  <si>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</si>
  <si>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</si>
  <si>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</si>
  <si>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</si>
  <si>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</si>
  <si>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</si>
  <si>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</si>
  <si>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</si>
  <si>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</si>
  <si>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</si>
  <si>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</si>
  <si>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</si>
  <si>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</si>
  <si>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</si>
  <si>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</si>
  <si>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</si>
  <si>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</si>
  <si>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</si>
  <si>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</si>
  <si>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</si>
  <si>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</si>
  <si>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</si>
  <si>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</si>
  <si>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</si>
  <si>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</si>
  <si>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</si>
  <si>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</si>
  <si>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</si>
  <si>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</si>
  <si>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</si>
  <si>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</si>
  <si>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</si>
  <si>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</si>
  <si>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</si>
  <si>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</si>
  <si>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</si>
  <si>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</si>
  <si>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</si>
  <si>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</si>
  <si>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</si>
  <si>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</si>
  <si>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</si>
  <si>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</si>
  <si>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</si>
  <si>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</si>
  <si>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</si>
  <si>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</si>
  <si>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</si>
  <si>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</si>
  <si>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</si>
  <si>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</si>
  <si>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</si>
  <si>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</si>
  <si>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</si>
  <si>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</si>
  <si>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</si>
  <si>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</si>
  <si>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</si>
  <si>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</si>
  <si>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</si>
  <si>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</si>
  <si>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</si>
  <si>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</si>
  <si>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</si>
  <si>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</si>
  <si>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</si>
  <si>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</si>
  <si>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</si>
  <si>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</si>
  <si>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</si>
  <si>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</si>
  <si>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</si>
  <si>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</si>
  <si>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</si>
  <si>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</si>
  <si>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</si>
  <si>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</si>
  <si>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</si>
  <si>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</si>
  <si>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</si>
  <si>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</si>
  <si>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</si>
  <si>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</si>
  <si>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</si>
  <si>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</si>
  <si>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</si>
  <si>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</si>
  <si>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</si>
  <si>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</si>
  <si>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</si>
  <si>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</si>
  <si>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</si>
  <si>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</si>
  <si>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</si>
  <si>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</si>
  <si>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</si>
  <si>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</si>
  <si>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</si>
  <si>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</si>
  <si>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</si>
  <si>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</si>
  <si>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</si>
  <si>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</si>
  <si>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</si>
  <si>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</si>
  <si>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</si>
  <si>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</si>
  <si>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</si>
  <si>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</si>
  <si>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</si>
  <si>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</si>
  <si>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</si>
  <si>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</si>
  <si>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</si>
  <si>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</si>
  <si>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</si>
  <si>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</si>
  <si>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</si>
  <si>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</si>
  <si>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</si>
  <si>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</si>
  <si>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</si>
  <si>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</si>
  <si>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</si>
  <si>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</si>
  <si>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</si>
  <si>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</si>
  <si>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</si>
  <si>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</si>
  <si>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</si>
  <si>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</si>
  <si>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</si>
  <si>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</si>
  <si>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</si>
  <si>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</si>
  <si>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</si>
  <si>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</si>
  <si>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</si>
  <si>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</si>
  <si>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</si>
  <si>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Night Vision - Fear - Daemon - It Will Not Die - Flyer</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</si>
  <si>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</si>
  <si>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</si>
  <si>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</si>
  <si>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</si>
  <si>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</si>
  <si>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</si>
  <si>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</si>
  <si>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</si>
  <si>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</si>
  <si>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</si>
  <si>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</si>
  <si>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</si>
  <si>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</si>
  <si>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</si>
  <si>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</si>
  <si>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</si>
  <si>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</si>
  <si>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</si>
  <si>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</si>
  <si>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</si>
  <si>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</si>
  <si>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</si>
  <si>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</si>
  <si>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</si>
  <si>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</si>
  <si>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</si>
  <si>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</si>
  <si>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</si>
  <si>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</si>
  <si>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</si>
  <si>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</si>
  <si>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</si>
  <si>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</si>
  <si>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</si>
  <si>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</si>
  <si>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</si>
  <si>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</si>
  <si>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</si>
  <si>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</si>
  <si>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</si>
  <si>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</si>
  <si>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</si>
  <si>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</si>
  <si>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</si>
  <si>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</si>
  <si>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</si>
  <si>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</si>
  <si>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</si>
  <si>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</si>
  <si>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</si>
  <si>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</si>
  <si>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</si>
  <si>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</si>
  <si>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</si>
  <si>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</si>
  <si>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</si>
  <si>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</si>
  <si>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</si>
  <si>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</si>
  <si>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</si>
  <si>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</si>
  <si>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</si>
  <si>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</si>
  <si>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</si>
  <si>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</si>
  <si>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</si>
  <si>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</si>
  <si>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</si>
  <si>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</si>
  <si>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</si>
  <si>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</si>
  <si>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</si>
  <si>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</si>
  <si>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</si>
  <si>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</si>
  <si>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</si>
  <si>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</si>
  <si>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</si>
  <si>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</si>
  <si>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</si>
  <si>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</si>
  <si>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</si>
  <si>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</si>
  <si>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</si>
  <si>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</si>
  <si>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</si>
  <si>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</si>
  <si>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</si>
  <si>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</si>
  <si>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</si>
  <si>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</si>
  <si>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</si>
  <si>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</si>
  <si>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</si>
  <si>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</si>
  <si>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</si>
  <si>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</si>
  <si>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</si>
  <si>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</si>
  <si>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</si>
  <si>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</si>
  <si>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</si>
  <si>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</si>
  <si>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</si>
  <si>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</si>
  <si>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</si>
  <si>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</si>
  <si>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</si>
  <si>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</si>
  <si>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</si>
  <si>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</si>
  <si>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</si>
  <si>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</si>
  <si>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</si>
  <si>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</si>
  <si>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</si>
  <si>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</si>
  <si>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</si>
  <si>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</si>
  <si>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</si>
  <si>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</si>
  <si>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</si>
  <si>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</si>
  <si>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</si>
  <si>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</si>
  <si>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</si>
  <si>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</si>
  <si>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</si>
  <si>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</si>
  <si>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</si>
  <si>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</si>
  <si>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</si>
  <si>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</si>
  <si>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</si>
  <si>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</si>
  <si>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</si>
  <si>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</si>
  <si>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</si>
  <si>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</si>
  <si>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</si>
  <si>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</si>
  <si>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</si>
  <si>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</si>
  <si>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</si>
  <si>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</si>
  <si>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</si>
  <si>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</si>
  <si>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</si>
  <si>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</si>
  <si>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</si>
  <si>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</si>
  <si>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</si>
  <si>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</si>
  <si>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</si>
  <si>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</si>
  <si>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</si>
  <si>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</si>
  <si>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</si>
  <si>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</si>
  <si>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</si>
  <si>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</si>
  <si>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</si>
  <si>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</si>
  <si>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</si>
  <si>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</si>
  <si>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</si>
  <si>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</si>
  <si>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</si>
  <si>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</si>
  <si>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</si>
  <si>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</si>
  <si>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</si>
  <si>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</si>
  <si>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</si>
  <si>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</si>
  <si>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</si>
  <si>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</si>
  <si>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</si>
  <si>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</si>
  <si>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</si>
  <si>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</si>
  <si>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</si>
  <si>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</si>
  <si>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</si>
  <si>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</si>
  <si>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</si>
  <si>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</si>
  <si>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</si>
  <si>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</si>
  <si>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</si>
  <si>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</si>
  <si>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</si>
  <si>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</si>
  <si>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</si>
  <si>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</si>
  <si>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</si>
  <si>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</si>
  <si>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</si>
  <si>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</si>
  <si>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</si>
  <si>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</si>
  <si>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</si>
  <si>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</si>
  <si>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</si>
  <si>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</si>
  <si>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</si>
  <si>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</si>
  <si>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</si>
  <si>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</si>
  <si>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</si>
  <si>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</si>
  <si>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</si>
  <si>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</si>
  <si>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</si>
  <si>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</si>
  <si>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</si>
  <si>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</si>
  <si>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</si>
  <si>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</si>
  <si>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</si>
  <si>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</si>
  <si>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</si>
  <si>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</si>
  <si>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</si>
  <si>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</si>
  <si>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</si>
  <si>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</si>
  <si>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</si>
  <si>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</si>
  <si>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</si>
  <si>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</si>
  <si>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</si>
  <si>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</si>
  <si>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</si>
  <si>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</si>
  <si>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</si>
  <si>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</si>
  <si>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</si>
  <si>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</si>
  <si>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</si>
  <si>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</si>
  <si>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</si>
  <si>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</si>
  <si>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</si>
  <si>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</si>
  <si>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</si>
  <si>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</si>
  <si>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</si>
  <si>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</si>
  <si>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</si>
  <si>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</si>
  <si>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</si>
  <si>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</si>
  <si>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</si>
  <si>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</si>
  <si>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</si>
  <si>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</si>
  <si>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</si>
  <si>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</si>
  <si>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</si>
  <si>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</si>
  <si>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</si>
  <si>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</si>
  <si>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</si>
  <si>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</si>
  <si>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</si>
  <si>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</si>
  <si>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</si>
  <si>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</si>
  <si>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</si>
  <si>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</si>
  <si>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</si>
  <si>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</si>
  <si>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</si>
  <si>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</si>
  <si>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</si>
  <si>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</si>
  <si>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</si>
  <si>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</si>
  <si>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</si>
  <si>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</si>
  <si>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</si>
  <si>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</si>
  <si>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</si>
  <si>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</si>
  <si>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</si>
  <si>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</si>
  <si>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</si>
  <si>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</si>
  <si>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</si>
  <si>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</si>
  <si>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</si>
  <si>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</si>
  <si>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</si>
  <si>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</si>
  <si>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</si>
  <si>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</si>
  <si>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</si>
  <si>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</si>
  <si>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</si>
  <si>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</si>
  <si>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</si>
  <si>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</si>
  <si>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</si>
  <si>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</si>
  <si>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</si>
  <si>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</si>
  <si>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</si>
  <si>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</si>
  <si>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</si>
  <si>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</si>
  <si>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</si>
  <si>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</si>
  <si>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</si>
  <si>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</si>
  <si>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</si>
  <si>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</si>
  <si>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</si>
  <si>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</si>
  <si>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</si>
  <si>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</si>
  <si>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</si>
  <si>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</si>
  <si>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</si>
  <si>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</si>
  <si>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</si>
  <si>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</si>
  <si>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</si>
  <si>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</si>
  <si>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</si>
  <si>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</si>
  <si>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</si>
  <si>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</si>
  <si>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</si>
  <si>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</si>
  <si>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</si>
  <si>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</si>
  <si>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</si>
  <si>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</si>
  <si>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</si>
  <si>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</si>
  <si>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</si>
  <si>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</si>
  <si>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</si>
  <si>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</si>
  <si>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</si>
  <si>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</si>
  <si>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</si>
  <si>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</si>
  <si>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</si>
  <si>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</si>
  <si>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</si>
  <si>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</si>
  <si>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</si>
  <si>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</si>
  <si>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</si>
  <si>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</si>
  <si>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</si>
  <si>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</si>
  <si>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</si>
  <si>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</si>
  <si>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</si>
  <si>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</si>
  <si>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</si>
  <si>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</si>
  <si>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</si>
  <si>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</si>
  <si>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</si>
  <si>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</si>
  <si>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</si>
  <si>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</si>
  <si>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</si>
  <si>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</si>
  <si>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</si>
  <si>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</si>
  <si>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</si>
  <si>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</si>
  <si>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</si>
  <si>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</si>
  <si>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</si>
  <si>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</si>
  <si>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</si>
  <si>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</si>
  <si>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</si>
  <si>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</si>
  <si>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</si>
  <si>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</si>
  <si>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</si>
  <si>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</si>
  <si>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</si>
  <si>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</si>
  <si>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</si>
  <si>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</si>
  <si>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</si>
  <si>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</si>
  <si>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</si>
  <si>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</si>
  <si>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</si>
  <si>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</si>
  <si>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</si>
  <si>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</si>
  <si>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</si>
  <si>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</si>
  <si>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</si>
  <si>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</si>
  <si>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</si>
  <si>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</si>
  <si>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</si>
  <si>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</si>
  <si>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</si>
  <si>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</si>
  <si>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</si>
  <si>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</si>
  <si>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</si>
  <si>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</si>
  <si>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</si>
  <si>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</si>
  <si>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</si>
  <si>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</si>
  <si>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</si>
  <si>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</si>
  <si>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</si>
  <si>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</si>
  <si>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</si>
  <si>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</si>
  <si>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</si>
  <si>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</si>
  <si>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</si>
  <si>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</si>
  <si>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</si>
  <si>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</si>
  <si>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</si>
  <si>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</si>
  <si>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</si>
  <si>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</si>
  <si>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</si>
  <si>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</si>
  <si>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</si>
  <si>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</si>
  <si>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</si>
  <si>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</si>
  <si>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</si>
  <si>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</si>
  <si>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</si>
  <si>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</si>
  <si>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</si>
  <si>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</si>
  <si>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</si>
  <si>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</si>
  <si>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</si>
  <si>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</si>
  <si>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</si>
  <si>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</si>
  <si>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</si>
  <si>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</si>
  <si>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</si>
  <si>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</si>
  <si>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</si>
  <si>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</si>
  <si>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</si>
  <si>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</si>
  <si>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</si>
  <si>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</si>
  <si>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</si>
  <si>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</si>
  <si>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</si>
  <si>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</si>
  <si>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</si>
  <si>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</si>
  <si>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</si>
  <si>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</si>
  <si>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</si>
  <si>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</si>
  <si>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</si>
  <si>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</si>
  <si>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</si>
  <si>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</si>
  <si>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</si>
  <si>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</si>
  <si>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</si>
  <si>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</si>
  <si>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</si>
  <si>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</si>
  <si>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</si>
  <si>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</si>
  <si>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</si>
  <si>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</si>
  <si>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</si>
  <si>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</si>
  <si>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</si>
  <si>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</si>
  <si>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</si>
  <si>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</si>
  <si>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</si>
  <si>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</si>
  <si>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</si>
  <si>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</si>
  <si>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</si>
  <si>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</si>
  <si>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</si>
  <si>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</si>
  <si>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</si>
  <si>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</si>
  <si>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</si>
  <si>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</si>
  <si>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</si>
  <si>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</si>
  <si>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</si>
  <si>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</si>
  <si>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</si>
  <si>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</si>
  <si>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</si>
  <si>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</si>
  <si>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</si>
  <si>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</si>
  <si>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</si>
  <si>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</si>
  <si>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</si>
  <si>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</si>
  <si>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</si>
  <si>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</si>
  <si>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</si>
  <si>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</si>
  <si>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</si>
  <si>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</si>
  <si>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</si>
  <si>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</si>
  <si>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</si>
  <si>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</si>
  <si>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</si>
  <si>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</si>
  <si>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</si>
  <si>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</si>
  <si>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</si>
  <si>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</si>
  <si>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</si>
  <si>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</si>
  <si>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</si>
  <si>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</si>
  <si>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</si>
  <si>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</si>
  <si>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</si>
  <si>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</si>
  <si>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</si>
  <si>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</si>
  <si>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</si>
  <si>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</si>
  <si>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</si>
  <si>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</si>
  <si>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</si>
  <si>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</si>
  <si>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</si>
  <si>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</si>
  <si>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</si>
  <si>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</si>
  <si>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</si>
  <si>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</si>
  <si>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</si>
  <si>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</si>
  <si>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</si>
  <si>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</si>
  <si>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</si>
  <si>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</si>
  <si>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</si>
  <si>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</si>
  <si>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</si>
  <si>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</si>
  <si>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</si>
  <si>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</si>
  <si>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</si>
  <si>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</si>
  <si>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</si>
  <si>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</si>
  <si>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</si>
  <si>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</si>
  <si>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</si>
  <si>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</si>
  <si>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</si>
  <si>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</si>
  <si>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</si>
  <si>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</si>
  <si>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</si>
  <si>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</si>
  <si>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</si>
  <si>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</si>
  <si>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</si>
  <si>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</si>
  <si>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</si>
  <si>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</si>
  <si>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</si>
  <si>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</si>
  <si>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</si>
  <si>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</si>
  <si>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</si>
  <si>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</si>
  <si>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</si>
  <si>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</si>
  <si>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</si>
  <si>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</si>
  <si>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</si>
  <si>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</si>
  <si>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</si>
  <si>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</si>
  <si>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</si>
  <si>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</si>
  <si>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</si>
  <si>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</si>
  <si>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</si>
  <si>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</si>
  <si>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</si>
  <si>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</si>
  <si>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</si>
  <si>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</si>
  <si>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</si>
  <si>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</si>
  <si>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</si>
  <si>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</si>
  <si>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</si>
  <si>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</si>
  <si>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</si>
  <si>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</si>
  <si>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</si>
  <si>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</si>
  <si>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</si>
  <si>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</si>
  <si>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</si>
  <si>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</si>
  <si>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</si>
  <si>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</si>
  <si>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</si>
  <si>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</si>
  <si>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</si>
  <si>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</si>
  <si>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</si>
  <si>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</si>
  <si>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</si>
  <si>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</si>
  <si>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</si>
  <si>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</si>
  <si>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</si>
  <si>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</si>
  <si>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</si>
  <si>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</si>
  <si>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</si>
  <si>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</si>
  <si>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</si>
  <si>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</si>
  <si>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</si>
  <si>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</si>
  <si>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</si>
  <si>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</si>
  <si>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</si>
  <si>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</si>
  <si>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</si>
  <si>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</si>
  <si>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</si>
  <si>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</si>
  <si>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</si>
  <si>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</si>
  <si>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</si>
  <si>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</si>
  <si>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</si>
  <si>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</si>
  <si>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</si>
  <si>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</si>
  <si>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</si>
  <si>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</si>
  <si>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</si>
  <si>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</si>
  <si>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</si>
  <si>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</si>
  <si>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</si>
  <si>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</si>
  <si>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</si>
  <si>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</si>
  <si>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</si>
  <si>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</si>
  <si>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</si>
  <si>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</si>
  <si>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</si>
  <si>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</si>
  <si>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</si>
  <si>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</si>
  <si>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</si>
  <si>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</si>
  <si>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</si>
  <si>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</si>
  <si>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</si>
  <si>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</si>
  <si>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</si>
  <si>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</si>
  <si>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</si>
  <si>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</si>
  <si>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</si>
  <si>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</si>
  <si>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</si>
  <si>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</si>
  <si>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</si>
  <si>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</si>
  <si>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</si>
  <si>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</si>
  <si>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</si>
  <si>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</si>
  <si>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</si>
  <si>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</si>
  <si>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</si>
  <si>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</si>
  <si>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</si>
  <si>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</si>
  <si>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</si>
  <si>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</si>
  <si>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</si>
  <si>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</si>
  <si>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</si>
  <si>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</si>
  <si>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</si>
  <si>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</si>
  <si>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</si>
  <si>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</si>
  <si>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</si>
  <si>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</si>
  <si>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</si>
  <si>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</si>
  <si>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</si>
  <si>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</si>
  <si>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</si>
  <si>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</si>
  <si>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</si>
  <si>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</si>
  <si>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</si>
  <si>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</si>
  <si>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</si>
  <si>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</si>
  <si>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</si>
  <si>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</si>
  <si>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</si>
  <si>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</si>
  <si>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</si>
  <si>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</si>
  <si>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</si>
  <si>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</si>
  <si>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</si>
  <si>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</si>
  <si>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</si>
  <si>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</si>
  <si>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</si>
  <si>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</si>
  <si>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</si>
  <si>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</si>
  <si>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</si>
  <si>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</si>
  <si>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</si>
  <si>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</si>
  <si>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</si>
  <si>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</si>
  <si>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</si>
  <si>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</si>
  <si>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</si>
  <si>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</si>
  <si>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</si>
  <si>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</si>
  <si>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</si>
  <si>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</si>
  <si>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</si>
  <si>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</si>
  <si>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</si>
  <si>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</si>
  <si>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</si>
  <si>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</si>
  <si>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</si>
  <si>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</si>
  <si>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</si>
  <si>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</si>
  <si>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</si>
  <si>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</si>
  <si>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</si>
  <si>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</si>
  <si>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</si>
  <si>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</si>
  <si>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</si>
  <si>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</si>
  <si>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</si>
  <si>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</si>
  <si>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</si>
  <si>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</si>
  <si>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</si>
  <si>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</si>
  <si>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</si>
  <si>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</si>
  <si>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</si>
  <si>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</si>
  <si>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</si>
  <si>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</si>
  <si>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</si>
  <si>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</si>
  <si>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</si>
  <si>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</si>
  <si>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</si>
  <si>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</si>
  <si>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</si>
  <si>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</si>
  <si>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</si>
  <si>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</si>
  <si>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</si>
  <si>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</si>
  <si>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</si>
  <si>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</si>
  <si>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</si>
  <si>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</si>
  <si>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</si>
  <si>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</si>
  <si>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</si>
  <si>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</si>
  <si>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</si>
  <si>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</si>
  <si>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</si>
  <si>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</si>
  <si>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</si>
  <si>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</si>
  <si>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</si>
  <si>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</si>
  <si>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</si>
  <si>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</si>
  <si>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</si>
  <si>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</si>
  <si>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</si>
  <si>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</si>
  <si>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</si>
  <si>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</si>
  <si>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</si>
  <si>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</si>
  <si>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</si>
  <si>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</si>
  <si>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</si>
  <si>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</si>
  <si>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</si>
  <si>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</si>
  <si>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</si>
  <si>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</si>
  <si>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</si>
  <si>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</si>
  <si>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</si>
  <si>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</si>
  <si>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</si>
  <si>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</si>
  <si>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</si>
  <si>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</si>
  <si>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</si>
  <si>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</si>
  <si>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</si>
  <si>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</si>
  <si>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</si>
  <si>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</si>
  <si>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</si>
  <si>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</si>
  <si>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</si>
  <si>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</si>
  <si>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</si>
  <si>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</si>
  <si>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</si>
  <si>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</si>
  <si>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</si>
  <si>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</si>
  <si>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</si>
  <si>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</si>
  <si>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</si>
  <si>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</si>
  <si>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</si>
  <si>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</si>
  <si>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</si>
  <si>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</si>
  <si>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</si>
  <si>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</si>
  <si>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</si>
  <si>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</si>
  <si>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</si>
  <si>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</si>
  <si>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</si>
  <si>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</si>
  <si>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</si>
  <si>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</si>
  <si>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</si>
  <si>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</si>
  <si>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</si>
  <si>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</si>
  <si>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</si>
  <si>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</si>
  <si>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</si>
  <si>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</si>
  <si>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</si>
  <si>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</si>
  <si>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</si>
  <si>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</si>
  <si>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</si>
  <si>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</si>
  <si>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</si>
  <si>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</si>
  <si>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</si>
  <si>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</si>
  <si>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</si>
  <si>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</si>
  <si>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</si>
  <si>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</si>
  <si>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</si>
  <si>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</si>
  <si>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</si>
  <si>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</si>
  <si>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</si>
  <si>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</si>
  <si>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</si>
  <si>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</si>
  <si>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</si>
  <si>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</si>
  <si>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</si>
  <si>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</si>
  <si>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</si>
  <si>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</si>
  <si>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</si>
  <si>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</si>
  <si>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</si>
  <si>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</si>
  <si>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</si>
  <si>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</si>
  <si>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</si>
  <si>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</si>
  <si>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</si>
  <si>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</si>
  <si>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</si>
  <si>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</si>
  <si>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</si>
  <si>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</si>
  <si>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</si>
  <si>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</si>
  <si>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</si>
  <si>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</si>
  <si>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</si>
  <si>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</si>
  <si>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</si>
  <si>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</si>
  <si>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</si>
  <si>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</si>
  <si>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</si>
  <si>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</si>
  <si>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</si>
  <si>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</si>
  <si>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</si>
  <si>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</si>
  <si>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</si>
  <si>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</si>
  <si>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</si>
  <si>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</si>
  <si>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</si>
  <si>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</si>
  <si>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</si>
  <si>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</si>
  <si>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</si>
  <si>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</si>
  <si>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</si>
  <si>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</si>
  <si>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</si>
  <si>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</si>
  <si>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</si>
  <si>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</si>
  <si>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</si>
  <si>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</si>
  <si>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</si>
  <si>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</si>
  <si>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</si>
  <si>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</si>
  <si>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</si>
  <si>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</si>
  <si>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</si>
  <si>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</si>
  <si>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</si>
  <si>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</si>
  <si>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</si>
  <si>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</si>
  <si>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</si>
  <si>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</si>
  <si>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</si>
  <si>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</si>
  <si>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</si>
  <si>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</si>
  <si>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</si>
  <si>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</si>
  <si>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</si>
  <si>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</si>
  <si>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</si>
  <si>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</si>
  <si>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</si>
  <si>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</si>
  <si>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</si>
  <si>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</si>
  <si>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</si>
  <si>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</si>
  <si>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</si>
  <si>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</si>
  <si>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</si>
  <si>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</si>
  <si>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</si>
  <si>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</si>
  <si>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</si>
  <si>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</si>
  <si>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</si>
  <si>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</si>
  <si>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</si>
  <si>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</si>
  <si>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</si>
  <si>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</si>
  <si>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</si>
  <si>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</si>
  <si>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</si>
  <si>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</si>
  <si>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</si>
  <si>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</si>
  <si>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</si>
  <si>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</si>
  <si>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</si>
  <si>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</si>
  <si>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</si>
  <si>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</si>
  <si>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</si>
  <si>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</si>
  <si>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</si>
  <si>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</si>
  <si>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</si>
  <si>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</si>
  <si>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</si>
  <si>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</si>
  <si>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</si>
  <si>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</si>
  <si>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</si>
  <si>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</si>
  <si>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</si>
  <si>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</si>
  <si>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</si>
  <si>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</si>
  <si>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</si>
  <si>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</si>
  <si>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</si>
  <si>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</si>
  <si>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</si>
  <si>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</si>
  <si>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</si>
  <si>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</si>
  <si>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</si>
  <si>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</si>
  <si>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</si>
  <si>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</si>
  <si>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</si>
  <si>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</si>
  <si>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</si>
  <si>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</si>
  <si>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</si>
  <si>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</si>
  <si>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</si>
  <si>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</si>
  <si>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</si>
  <si>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</si>
  <si>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</si>
  <si>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</si>
  <si>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</si>
  <si>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</si>
  <si>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</si>
  <si>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</si>
  <si>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</si>
  <si>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</si>
  <si>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</si>
  <si>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</si>
  <si>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</si>
  <si>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</si>
  <si>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</si>
  <si>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</si>
  <si>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</si>
  <si>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</si>
  <si>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</si>
  <si>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</si>
  <si>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</si>
  <si>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</si>
  <si>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</si>
  <si>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</si>
  <si>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</si>
  <si>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</si>
  <si>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</si>
  <si>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</si>
  <si>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</si>
  <si>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</si>
  <si>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</si>
  <si>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</si>
  <si>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</si>
  <si>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</si>
  <si>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</si>
  <si>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</si>
  <si>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</si>
  <si>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</si>
  <si>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</si>
  <si>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</si>
  <si>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</si>
  <si>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</si>
  <si>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</si>
  <si>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</si>
  <si>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</si>
  <si>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</si>
  <si>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</si>
  <si>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</si>
  <si>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</si>
  <si>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</si>
  <si>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</si>
  <si>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</si>
  <si>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</si>
  <si>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</si>
  <si>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</si>
  <si>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</si>
  <si>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</si>
  <si>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</si>
  <si>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</si>
  <si>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</si>
  <si>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</si>
  <si>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</si>
  <si>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</si>
  <si>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</si>
  <si>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</si>
  <si>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</si>
  <si>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</si>
  <si>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</si>
  <si>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</si>
  <si>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</si>
  <si>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</si>
  <si>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</si>
  <si>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</si>
  <si>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</si>
  <si>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</si>
  <si>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</si>
  <si>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</si>
  <si>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</si>
  <si>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</si>
  <si>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</si>
  <si>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</si>
  <si>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</si>
  <si>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</si>
  <si>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</si>
  <si>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</si>
  <si>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</si>
  <si>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</si>
  <si>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</si>
  <si>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</si>
  <si>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</si>
  <si>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</si>
  <si>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</si>
  <si>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</si>
  <si>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</si>
  <si>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</si>
  <si>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</si>
  <si>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</si>
  <si>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</si>
  <si>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</si>
  <si>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</si>
  <si>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</si>
  <si>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</si>
  <si>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</si>
  <si>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</si>
  <si>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</si>
  <si>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</si>
  <si>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</si>
  <si>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</si>
  <si>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</si>
  <si>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</si>
  <si>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</si>
  <si>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</si>
  <si>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</si>
  <si>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</si>
  <si>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</si>
  <si>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</si>
  <si>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</si>
  <si>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</si>
  <si>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</si>
  <si>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</si>
  <si>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</si>
  <si>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</si>
  <si>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</si>
  <si>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</si>
  <si>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</si>
  <si>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</si>
  <si>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</si>
  <si>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</si>
  <si>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</si>
  <si>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</si>
  <si>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</si>
  <si>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</si>
  <si>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</si>
  <si>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</si>
  <si>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</si>
  <si>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</si>
  <si>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</si>
  <si>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</si>
  <si>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</si>
  <si>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</si>
  <si>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</si>
  <si>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</si>
  <si>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</si>
  <si>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</si>
  <si>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</si>
  <si>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</si>
  <si>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</si>
  <si>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</si>
  <si>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</si>
  <si>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</si>
  <si>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</si>
  <si>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</si>
  <si>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</si>
  <si>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</si>
  <si>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</si>
  <si>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</si>
  <si>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</si>
  <si>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</si>
  <si>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</si>
  <si>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</si>
  <si>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</si>
  <si>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</si>
  <si>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</si>
  <si>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</si>
  <si>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</si>
  <si>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</si>
  <si>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</si>
  <si>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</si>
  <si>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</si>
  <si>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</si>
  <si>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</si>
  <si>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</si>
  <si>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</si>
  <si>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</si>
  <si>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</si>
  <si>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</si>
  <si>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</si>
  <si>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</si>
  <si>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</si>
  <si>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</si>
  <si>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</si>
  <si>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</si>
  <si>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</si>
  <si>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</si>
  <si>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</si>
  <si>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</si>
  <si>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</si>
  <si>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</si>
  <si>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</si>
  <si>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</si>
  <si>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</si>
  <si>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</si>
  <si>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</si>
  <si>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</si>
  <si>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</si>
  <si>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</si>
  <si>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</si>
  <si>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</si>
  <si>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</si>
  <si>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</si>
  <si>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</si>
  <si>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</si>
  <si>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</si>
  <si>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</si>
  <si>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</si>
  <si>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</si>
  <si>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</si>
  <si>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</si>
  <si>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</si>
  <si>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</si>
  <si>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</si>
  <si>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</si>
  <si>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</si>
  <si>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</si>
  <si>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</si>
  <si>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</si>
  <si>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</si>
  <si>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</si>
  <si>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</si>
  <si>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</si>
  <si>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</si>
  <si>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</si>
  <si>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</si>
  <si>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</si>
  <si>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</si>
  <si>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</si>
  <si>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</si>
  <si>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</si>
  <si>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</si>
  <si>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</si>
  <si>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</si>
  <si>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</si>
  <si>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</si>
  <si>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</si>
  <si>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</si>
  <si>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</si>
  <si>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</si>
  <si>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</si>
  <si>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</si>
  <si>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</si>
  <si>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</si>
  <si>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</si>
  <si>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</si>
  <si>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</si>
  <si>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</si>
  <si>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</si>
  <si>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</si>
  <si>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</si>
  <si>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</si>
  <si>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</si>
  <si>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</si>
  <si>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</si>
  <si>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</si>
  <si>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</si>
  <si>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</si>
  <si>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</si>
  <si>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</si>
  <si>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</si>
  <si>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</si>
  <si>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</si>
  <si>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</si>
  <si>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</si>
  <si>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</si>
  <si>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</si>
  <si>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</si>
  <si>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</si>
  <si>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</si>
  <si>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</si>
  <si>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</si>
  <si>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</si>
  <si>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</si>
  <si>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</si>
  <si>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</si>
  <si>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</si>
  <si>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</si>
  <si>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</si>
  <si>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</si>
  <si>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</si>
  <si>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</si>
  <si>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</si>
  <si>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</si>
  <si>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</si>
  <si>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</si>
  <si>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</si>
  <si>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</si>
  <si>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</si>
  <si>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</si>
  <si>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</si>
  <si>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</si>
  <si>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</si>
  <si>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</si>
  <si>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</si>
  <si>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</si>
  <si>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</si>
  <si>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</si>
  <si>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</si>
  <si>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</si>
  <si>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</si>
  <si>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</si>
  <si>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</si>
  <si>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</si>
  <si>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</si>
  <si>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</si>
  <si>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</si>
  <si>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</si>
  <si>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</si>
  <si>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</si>
  <si>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</si>
  <si>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</si>
  <si>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</si>
  <si>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</si>
  <si>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</si>
  <si>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</si>
  <si>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</si>
  <si>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</si>
  <si>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</si>
  <si>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</si>
  <si>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</si>
  <si>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</si>
  <si>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</si>
  <si>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</si>
  <si>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</si>
  <si>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</si>
  <si>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</si>
  <si>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</si>
  <si>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</si>
  <si>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</si>
  <si>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</si>
  <si>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</si>
  <si>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</si>
  <si>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</si>
  <si>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</si>
  <si>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</si>
  <si>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</si>
  <si>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</si>
  <si>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</si>
  <si>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</si>
  <si>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</si>
  <si>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</si>
  <si>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</si>
  <si>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</si>
  <si>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</si>
  <si>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</si>
  <si>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</si>
  <si>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</si>
  <si>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</si>
  <si>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</si>
  <si>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</si>
  <si>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</si>
  <si>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</si>
  <si>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</si>
  <si>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</si>
  <si>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</si>
  <si>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</si>
  <si>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</si>
  <si>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</si>
  <si>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</si>
  <si>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</si>
  <si>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</si>
  <si>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</si>
  <si>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</si>
  <si>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</si>
  <si>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</si>
  <si>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</si>
  <si>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</si>
  <si>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</si>
  <si>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</si>
  <si>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</si>
  <si>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</si>
  <si>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</si>
  <si>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</si>
  <si>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</si>
  <si>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</si>
  <si>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</si>
  <si>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</si>
  <si>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</si>
  <si>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</si>
  <si>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</si>
  <si>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</si>
  <si>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</si>
  <si>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</si>
  <si>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</si>
  <si>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</si>
  <si>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</si>
  <si>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</si>
  <si>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</si>
  <si>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</si>
  <si>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</si>
  <si>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</si>
  <si>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</si>
  <si>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</si>
  <si>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</si>
  <si>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</si>
  <si>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</si>
  <si>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</si>
  <si>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</si>
  <si>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</si>
  <si>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</si>
  <si>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</si>
  <si>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</si>
  <si>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</si>
  <si>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</si>
  <si>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</si>
  <si>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</si>
  <si>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</si>
  <si>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</si>
  <si>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</si>
  <si>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</si>
  <si>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</si>
  <si>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</si>
  <si>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</si>
  <si>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</si>
  <si>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</si>
  <si>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</si>
  <si>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</si>
  <si>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</si>
  <si>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</si>
  <si>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</si>
  <si>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</si>
  <si>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</si>
  <si>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</si>
  <si>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</si>
  <si>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</si>
  <si>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</si>
  <si>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</si>
  <si>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</si>
  <si>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</si>
  <si>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</si>
  <si>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</si>
  <si>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</si>
  <si>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</si>
  <si>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</si>
  <si>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</si>
  <si>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</si>
  <si>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</si>
  <si>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</si>
  <si>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</si>
  <si>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</si>
  <si>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</si>
  <si>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</si>
  <si>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</si>
  <si>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</si>
  <si>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</si>
  <si>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</si>
  <si>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</si>
  <si>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</si>
  <si>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</si>
  <si>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</si>
  <si>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</si>
  <si>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</si>
  <si>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</si>
  <si>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</si>
  <si>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</si>
  <si>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</si>
  <si>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</si>
  <si>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</si>
  <si>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</si>
  <si>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</si>
  <si>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</si>
  <si>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</si>
  <si>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</si>
  <si>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</si>
  <si>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</si>
  <si>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</si>
  <si>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</si>
  <si>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</si>
  <si>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</si>
  <si>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</si>
  <si>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</si>
  <si>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</si>
  <si>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</si>
  <si>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</si>
  <si>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</si>
  <si>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</si>
  <si>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</si>
  <si>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</si>
  <si>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</si>
  <si>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</si>
  <si>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</si>
  <si>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</si>
  <si>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</si>
  <si>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</si>
  <si>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</si>
  <si>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</si>
  <si>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</si>
  <si>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</si>
  <si>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</si>
  <si>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</si>
  <si>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</si>
  <si>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</si>
  <si>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</si>
  <si>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</si>
  <si>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</si>
  <si>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</si>
  <si>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</si>
  <si>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</si>
  <si>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</si>
  <si>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</si>
  <si>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</si>
  <si>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</si>
  <si>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</si>
  <si>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</si>
  <si>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</si>
  <si>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</si>
  <si>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</si>
  <si>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</si>
  <si>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</si>
  <si>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</si>
  <si>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</si>
  <si>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</si>
  <si>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</si>
  <si>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</si>
  <si>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</si>
  <si>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</si>
  <si>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</si>
  <si>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</si>
  <si>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</si>
  <si>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</si>
  <si>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</si>
  <si>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</si>
  <si>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</si>
  <si>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</si>
  <si>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</si>
  <si>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</si>
  <si>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</si>
  <si>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</si>
  <si>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</si>
  <si>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</si>
  <si>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</si>
  <si>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</si>
  <si>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</si>
  <si>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</si>
  <si>
    <t>nb weapons.1</t>
  </si>
  <si>
    <t>nb weapons.2</t>
  </si>
  <si>
    <t>nb weapons.3</t>
  </si>
  <si>
    <t>nb weapons.4</t>
  </si>
  <si>
    <t>nb weapons.5</t>
  </si>
  <si>
    <t>nb weapons.6</t>
  </si>
  <si>
    <t>nb weapons.7</t>
  </si>
  <si>
    <t>nb weapons.8</t>
  </si>
  <si>
    <t>nb weapons.9</t>
  </si>
  <si>
    <t>nb weapons.10</t>
  </si>
  <si>
    <t>nb weapons.11</t>
  </si>
  <si>
    <t>nb weapons.12</t>
  </si>
  <si>
    <t>ronstorm missile pod</t>
  </si>
  <si>
    <t>19</t>
  </si>
  <si>
    <t>17</t>
  </si>
  <si>
    <t>11</t>
  </si>
  <si>
    <t xml:space="preserve"> Warpsword</t>
  </si>
  <si>
    <t>Attribut combined</t>
  </si>
  <si>
    <t>Domains Combined</t>
  </si>
  <si>
    <t>Nb Fig Combined</t>
  </si>
  <si>
    <t>Special Rules Combined</t>
  </si>
  <si>
    <t>Pts Combined</t>
  </si>
  <si>
    <t>Pts_Updated Combined</t>
  </si>
  <si>
    <t>90</t>
  </si>
  <si>
    <t>125</t>
  </si>
  <si>
    <t>150</t>
  </si>
  <si>
    <t>60</t>
  </si>
  <si>
    <t>50</t>
  </si>
  <si>
    <t>85</t>
  </si>
  <si>
    <t>100</t>
  </si>
  <si>
    <t>95</t>
  </si>
  <si>
    <t>175</t>
  </si>
  <si>
    <t>310</t>
  </si>
  <si>
    <t>300</t>
  </si>
  <si>
    <t>225</t>
  </si>
  <si>
    <t>200</t>
  </si>
  <si>
    <t>80</t>
  </si>
  <si>
    <t>105</t>
  </si>
  <si>
    <t>170</t>
  </si>
  <si>
    <t>165</t>
  </si>
  <si>
    <t>180</t>
  </si>
  <si>
    <t>220</t>
  </si>
  <si>
    <t>130</t>
  </si>
  <si>
    <t>295</t>
  </si>
  <si>
    <t>115</t>
  </si>
  <si>
    <t>120</t>
  </si>
  <si>
    <t>330</t>
  </si>
  <si>
    <t>350</t>
  </si>
  <si>
    <t>230</t>
  </si>
  <si>
    <t>210</t>
  </si>
  <si>
    <t>140</t>
  </si>
  <si>
    <t>145</t>
  </si>
  <si>
    <t>280</t>
  </si>
  <si>
    <t>110</t>
  </si>
  <si>
    <t>40</t>
  </si>
  <si>
    <t>55</t>
  </si>
  <si>
    <t>260</t>
  </si>
  <si>
    <t>160</t>
  </si>
  <si>
    <t>195</t>
  </si>
  <si>
    <t>70</t>
  </si>
  <si>
    <t>75</t>
  </si>
  <si>
    <t>Initiates / Novices / Sword Brother</t>
  </si>
  <si>
    <t>265</t>
  </si>
  <si>
    <t>Initiates / Sword Brother</t>
  </si>
  <si>
    <t>190</t>
  </si>
  <si>
    <t>255</t>
  </si>
  <si>
    <t>185</t>
  </si>
  <si>
    <t>135</t>
  </si>
  <si>
    <t>Full HP / Mid HP / Low HP</t>
  </si>
  <si>
    <t>420</t>
  </si>
  <si>
    <t>Boyz’s / Nob</t>
  </si>
  <si>
    <t>Boyz’s / Spanner</t>
  </si>
  <si>
    <t>Destroyers / Canoptek Plasmacyte</t>
  </si>
  <si>
    <t>Avengers / Exarch</t>
  </si>
  <si>
    <t>Dragons / Exarch</t>
  </si>
  <si>
    <t>155</t>
  </si>
  <si>
    <t>Banshees / Exarch</t>
  </si>
  <si>
    <t>Spiders / Exarch</t>
  </si>
  <si>
    <t>435</t>
  </si>
  <si>
    <t>245</t>
  </si>
  <si>
    <t>240</t>
  </si>
  <si>
    <t>Squad Galatael / Squad Galatael with Storm Shield / Squad Crull</t>
  </si>
  <si>
    <t>450</t>
  </si>
  <si>
    <t>400</t>
  </si>
  <si>
    <t>250</t>
  </si>
  <si>
    <t>65</t>
  </si>
  <si>
    <t>480</t>
  </si>
  <si>
    <t>270</t>
  </si>
  <si>
    <t>Scorpions / Exarch</t>
  </si>
  <si>
    <t>Reapers / Exarch</t>
  </si>
  <si>
    <t>Hawks / Exarch</t>
  </si>
  <si>
    <t>Spears / Exarch</t>
  </si>
  <si>
    <t>235</t>
  </si>
  <si>
    <t>205</t>
  </si>
  <si>
    <t>Saint Celestine of the Order of Our Martyred Lady, Seraphic Aegis / Geminae Superia, Celestial Wardens</t>
  </si>
  <si>
    <t>405</t>
  </si>
  <si>
    <t>Independent Character / Master-crafted / Frag &amp; Krak Grenades / Crusader / Adamantium Will / And They Shall Know No Fear</t>
  </si>
  <si>
    <t>Frag &amp; Krak Grenades / Crusader / Adamantium Will / And They Shall Know No Fear / Infiltrate / Scout / Move Through Cover</t>
  </si>
  <si>
    <t>Frag &amp; Krak Grenades / And They Shall Know No Fear / It Will Not Die (5+)</t>
  </si>
  <si>
    <t>Frag &amp; Krak Grenades / And They Shall Know No Fear / Stubborn / Deep Strike / Bulky / Relentless / It Will Not Die (5+)</t>
  </si>
  <si>
    <t>Independent Character / Frag &amp; Krak Grenades / And They Shall Know No Fear</t>
  </si>
  <si>
    <t>Independent Character / Frag &amp; Krak Grenades / And They Shall Know No Fear / Stealth / Infiltrate</t>
  </si>
  <si>
    <t>Independent Character / Frag &amp; Krak Grenades / And They Shall Know No Fear / Zealot</t>
  </si>
  <si>
    <t>Frag &amp; Krak Grenades / And They Shall Know No Fear</t>
  </si>
  <si>
    <t>Frag &amp; Krak Grenades / And They Shall Know No Fear / Scout</t>
  </si>
  <si>
    <t>Frag &amp; Krak Grenades / And They Shall Know No Fear / Infiltrate</t>
  </si>
  <si>
    <t>Frag &amp; Krak Grenades / And They Shall Know No Fear / Infiltrate / Fear / Deep Strike</t>
  </si>
  <si>
    <t>Frag &amp; Krak Grenades / And They Shall Know No Fear / Scout / Infiltrate</t>
  </si>
  <si>
    <t>Independent Character / Feel no Pain (4+)</t>
  </si>
  <si>
    <t>Night Vision / Fear / Frag &amp; Krak Grenades</t>
  </si>
  <si>
    <t>Night Vision / Fear / Deep Strike / Bulky</t>
  </si>
  <si>
    <t>Frag &amp; Krak Grenades / Fearless / Move Through Cover / Feel no Pain (4+)</t>
  </si>
  <si>
    <t>Frag Grenades / Move Through Cover / Feel no Pain (5+)</t>
  </si>
  <si>
    <t>Frag &amp; Krak Grenades / Fearless / Bulky / Deep Strike / Slow and Purposeful / Move Through Cover / Feel no Pain (4+)</t>
  </si>
  <si>
    <t>Frag Grenades / Scout</t>
  </si>
  <si>
    <t>Frag Grenades / Furious Charge / Feel no Pain (6+)</t>
  </si>
  <si>
    <t>Deep Strike / Daemon / Fear</t>
  </si>
  <si>
    <t>Independent Character / Furious Charge</t>
  </si>
  <si>
    <t>Independent Character / Shred</t>
  </si>
  <si>
    <t>Shred / Deep Strike</t>
  </si>
  <si>
    <t>Shred / Feel no Pain</t>
  </si>
  <si>
    <t>Fleet / Night Vision / Plasma Grenades</t>
  </si>
  <si>
    <t>Fleet / Night Vision / Rampage</t>
  </si>
  <si>
    <t>Independent Character / Fleet / Haywire &amp; Plasma Grenades</t>
  </si>
  <si>
    <t>Fleet / Infiltrate / Move Through Cover / Shrouded / Stealth</t>
  </si>
  <si>
    <t>Bulky / Fearless / Rage</t>
  </si>
  <si>
    <t>Bulky / Fearless</t>
  </si>
  <si>
    <t>Independent Character / Master-crafted / Frag &amp; Krak Grenades / Crusader / Adamantium Will / And They Shall Know No Fear / Deep Strike / Eternal Warrior / Bulky</t>
  </si>
  <si>
    <t>Frag &amp; Krak Grenades / And They Shall Know No Fear / Deep Strike / Bulky</t>
  </si>
  <si>
    <t>Frag &amp; Krak Grenades / And They Shall Know No Fear / Very Bulky / Jink / Relentless / Hammer of Wrath</t>
  </si>
  <si>
    <t>Deep Strike / Daemon / Fear / Furious Charge</t>
  </si>
  <si>
    <t>Fleet / Night Vision / Hit &amp; Run / Plasma Grenades / Deep Strike / Bulky</t>
  </si>
  <si>
    <t>Fleet / Night Vision / Plasma Grenades / Deep Strike / Bulky</t>
  </si>
  <si>
    <t>Hammer of Wrath / Jink / Relentless / Very Bulky</t>
  </si>
  <si>
    <t>Frag &amp; Krak Grenades / Crusader / Adamantium Will / And They Shall Know No Fear</t>
  </si>
  <si>
    <t>Frag &amp; K,rak Grenades / Crusader / Adamantium Will / And They Shall Know No Fear / Deep Strike / Bulky</t>
  </si>
  <si>
    <t>Frag &amp; Krak Grenades / Crusader / Adamantium Will / And They Shall Know No Fear / Deep Strike / Bulky</t>
  </si>
  <si>
    <t>Frag &amp; Krak Grenades / Crusader / Adamantium Will / And They Shall Know No Fear / Hammer of Wrath / Jink / Relentless / Very Bulky</t>
  </si>
  <si>
    <t>And They Shall Know No Fear / Scout / Searchlight / Smoke launchers / Walker</t>
  </si>
  <si>
    <t>Furious Charge / Assault Grenades</t>
  </si>
  <si>
    <t>Shred / Fearless</t>
  </si>
  <si>
    <t>Shred / Move Through Cover / Walker</t>
  </si>
  <si>
    <t>Shred / Skimmer / Oppen-topped</t>
  </si>
  <si>
    <t>Fleet / Melta Bombs</t>
  </si>
  <si>
    <t>Fleet / Hit &amp; Run / Deep Strike / Bulky / Relentless</t>
  </si>
  <si>
    <t>Fleet / Scout / Walker / Oppen-topped</t>
  </si>
  <si>
    <t>Fast / Skimmer / Oppen-topped</t>
  </si>
  <si>
    <t>Fast / Skimmer / Tank</t>
  </si>
  <si>
    <t>Fearless / Walker</t>
  </si>
  <si>
    <t>Frag &amp; Krak Grenades / Crusader / Adamantium Will / And They Shall Know No Fear / Heroic Intervention / Deep Strike / Bulky</t>
  </si>
  <si>
    <t>Crusader / Adamantium Will / And They Shall Know No Fear / Searchlight / Smoke launchers / Walker</t>
  </si>
  <si>
    <t>Crusader / Adamantium Will / And They Shall Know No Fear / Searchlight / Smoke launchers / Tank</t>
  </si>
  <si>
    <t>And They Shall Know No Fear / Searchlight / Smoke launchers / Fleet / Walker</t>
  </si>
  <si>
    <t>Independent Character / Frag &amp; Krak Grenades / And They Shall Know No Fear / Fearless / Feel no Pain (6+)</t>
  </si>
  <si>
    <t>Frag &amp; Krak Grenades / And They Shall Know No Fear / Deep Strike / Heroic Intervention / Bulky</t>
  </si>
  <si>
    <t>Independent Character / Fearless / Infiltrate / Hit &amp; Run / Fleet / Fight First / Precision Strike / Lone Operative / Move Through Cover / Lightning Reflexes</t>
  </si>
  <si>
    <t>Frag &amp; Krak Grenades / And They Shall Know No Fear / Infiltrate / Fear</t>
  </si>
  <si>
    <t>And They Shall Know No Fear / Searchlight / Assault Vehicle / Tank / Oppen-topped / Skimmer / Transport</t>
  </si>
  <si>
    <t>Independent Character / Feel no Pain (4+) / Bulky / Relentless</t>
  </si>
  <si>
    <t>Feel no Pain (4+) / Scout</t>
  </si>
  <si>
    <t>Searchlight / Smoke launchers / Walker</t>
  </si>
  <si>
    <t>Searchlight / Walker / Heavyweights</t>
  </si>
  <si>
    <t>Searchlight / Super-Heavy Walker</t>
  </si>
  <si>
    <t>Searchlight / Colossal / Super-Heavy Walker</t>
  </si>
  <si>
    <t>Independent Character / Night Vision / Fear / Deep Strike / Fearless / Bulky</t>
  </si>
  <si>
    <t>Independent Character / Night Vision / Fear / Deep Strike / Fearless / Counter-Attack / Furious Charge / Bulky</t>
  </si>
  <si>
    <t>Night Vision / Fear / Fearless / Fleet / Daemon / Fight First / Bulky</t>
  </si>
  <si>
    <t>Night Vision / Fear / Frag &amp; Krak Grenades / Deep strike / Counter-Attack / Furious Charge / Bulky</t>
  </si>
  <si>
    <t>Night Vision / Fear / Frag &amp; Krak Grenades / Deep strike / Fight First / Bulky</t>
  </si>
  <si>
    <t>Independent Character / Frag Grenades / Fearless / Bulky / Deep Strike / Move Through Cover / Feel no Pain (4+)</t>
  </si>
  <si>
    <t>Independent Character / Frag &amp; Krak Grenades / Fearless / Move Through Cover / Feel no Pain (4+)</t>
  </si>
  <si>
    <t>Independent Character / Frag &amp; Krak Grenades / Precision Strike / Fearless / Furious Charge</t>
  </si>
  <si>
    <t>Furious Charge / Fearless / Fleet / Daemon / Bulky</t>
  </si>
  <si>
    <t>Independent Character / Deep Strike / Daemon / Fear / Furious Charge</t>
  </si>
  <si>
    <t>Deep Strike / Daemon / Fear / Scout / Furious Charge</t>
  </si>
  <si>
    <t>Independent Character / It Will Not Die / Fear / Shred</t>
  </si>
  <si>
    <t>Independent Character / Shred / Lone Operative</t>
  </si>
  <si>
    <t>Shred / Swarm</t>
  </si>
  <si>
    <t>Shred / Fearless / Rending</t>
  </si>
  <si>
    <t>Shred / Scout</t>
  </si>
  <si>
    <t>Independent Character / Fleet / Night Vision / Plasma Grenades / Fear</t>
  </si>
  <si>
    <t>Independent Character / Fleet / Night Vision / Eternal Warrior / Fearless / Rampage</t>
  </si>
  <si>
    <t>Fleet / Night Vision / Hit &amp; Run / Very Bulky / Skilled Rider</t>
  </si>
  <si>
    <t>Independent Character / Fleet</t>
  </si>
  <si>
    <t>Independent Character / Fleet / Hatred (Chaos Daemons) / Eternal Warrior / Night Vision / Fearless</t>
  </si>
  <si>
    <t>Fleet / Infiltate / Move Through Cover / Stealth / Plasma Grenades</t>
  </si>
  <si>
    <t>Fleet / Slow and Purposeful</t>
  </si>
  <si>
    <t>Fleet / Haywire &amp; Plasma Grenades / Deep Strike / Bulky</t>
  </si>
  <si>
    <t>Outflank / Hammer of Wrath / Very Bulky / Relentless / Jink / Skilled Rider</t>
  </si>
  <si>
    <t>Flyer / Vector Dancer / Precision Shots</t>
  </si>
  <si>
    <t>Fearless / Super-Heavy Walker</t>
  </si>
  <si>
    <t>Feel no Pain (5+) / Master-crafted / Independent Character / It Will Not Die / Adamantium Will / Zealot / Crusader / Frag &amp; Krak Grenades / And They Shall Know No Fear</t>
  </si>
  <si>
    <t>Independent Character / Frag &amp; Krak Grenades / Crusader / Adamantium Will / And They Shall Know No Fear / Zealot</t>
  </si>
  <si>
    <t>Independent Character / Frag &amp; Krak Grenades / Crusader / Zealot / Adamantium Will / And They Shall Know No Fear / Deep Strike / Bulky</t>
  </si>
  <si>
    <t>Independent Character / Frag &amp; Krak Grenades / And They Shall Know No Fear / Psyker (2)</t>
  </si>
  <si>
    <t>Independent Character / Night Vision / Fear / Deep Strike / Psyker (2)</t>
  </si>
  <si>
    <t>Independent Character / Night Vision / Fear / Frag &amp; Krak Grenades / Psyker (1)</t>
  </si>
  <si>
    <t>Independent Character / Frag Grenades / Fearless / Bulky / Deep Strike / Move Through Cover / Lone Operative / Feel no Pain (4+) / Psyker (1)</t>
  </si>
  <si>
    <t>Independent Character / Frag &amp; Krak Grenades / Fearless / Move Through Cover / Feel no Pain (4+) / Psyker (2)</t>
  </si>
  <si>
    <t>Fearless / Slow and Purpseful / Psyker (1)</t>
  </si>
  <si>
    <t>Deep Strike / Fearless / Stubborn / Brotherhood of Psykers / Psyker (2)</t>
  </si>
  <si>
    <t>Independent Character / Deep Strike / Daemon / Fear / Lone Operative / Psyker (2)</t>
  </si>
  <si>
    <t>Independent Character / Fleet / Psyker (2)</t>
  </si>
  <si>
    <t>Independent Character / Fleet / Psyker (3)</t>
  </si>
  <si>
    <t>Independent Character / Hammer of Wrath / Jink / Relentless / Very Bulky / Psyker (3)</t>
  </si>
  <si>
    <t>Independent Character / Brotherhood of Psyker / Hammer of Wrath / Jink / Relentless / Very Bulky / Psyker (3)</t>
  </si>
  <si>
    <t>Independent Character / Master-crafted / Fearless / Frag &amp; Krak Grenades / Crusader / Adamantium Will / And They Shall Know No Fear</t>
  </si>
  <si>
    <t>Crusader / Adamantium Will / And They Shall Know No Fear / Deep Strike / Bulky / Relentless</t>
  </si>
  <si>
    <t>Crusader / Adamantium Will / And They Shall Know No Fear / Flyer (Hover)</t>
  </si>
  <si>
    <t>Frag &amp; Krak Grenades / And They Shall Know No Fear / Feel no Pain (6+) (Ennox Sorrlock, IH) / Precision Shots (Vael Donatus, U) / Relentless (Rodricus Grytt, IF) / Counter-Attack (Drenn Redblade, SW) / Stubborn (Zameon Gydrael, DA) / Deep Strike / Heroic Intervention / Bulky / Furious Charge (Antor Delassio) / Stealth (Edryc Setorax) / Fearless / Relentless / Hammer of Wrath / Hit &amp; Run / Jink / Very Bulky</t>
  </si>
  <si>
    <t>Independent Character / Defensive Grenades / Fearless / Infiltrate / Stealth / Precision Shot / Lone Operative / Move Through Cover / Lightning Reflexes</t>
  </si>
  <si>
    <t>Independent Character / Fear / Fearless / Infiltrate / Preferred Enemy (Psykers) / Lone Operative / Move Through Cover / Lightning Reflexes</t>
  </si>
  <si>
    <t>And They Shall Know No Fear / Searchlight / Smoke launchers / Tank / Heavyweights / Skimmer / Transport</t>
  </si>
  <si>
    <t>Night Vision / Fear / Frag &amp; Krak Grenades / Deep strike / Counter-Attack / Furious Charge / Daemon / Bulky</t>
  </si>
  <si>
    <t>Night Vision / Fear / Fleet / Adamantium Will / Searchlight / Smoke Launcher / Walker</t>
  </si>
  <si>
    <t>Independent Character / Frag &amp; Krak Grenades / Adamantium Will / Precision Strike / Psyker (4)</t>
  </si>
  <si>
    <t>Independent Character / Frag &amp; Krak Grenades / Fearless / Psyker (3)</t>
  </si>
  <si>
    <t>Move Through Cover / Psyker (1)</t>
  </si>
  <si>
    <t>Frag &amp; Krak Grenades / Precision Strike / Fearless / Furious Charge</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</si>
  <si>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</si>
  <si>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</si>
  <si>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</si>
  <si>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</si>
  <si>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</si>
  <si>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</si>
  <si>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</si>
  <si>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Independent Character / Deep Strike / Shred</t>
  </si>
  <si>
    <t>Shred / Skimmer / Transport / Oppen-topped</t>
  </si>
  <si>
    <t>Shred / Deep Strike / Transport / Heavyweight</t>
  </si>
  <si>
    <t>Deep Strike / Night Vision / Fast / Skimmer / Oppen-topped</t>
  </si>
  <si>
    <t>Daemon / Fleet / Fear / Independent Character / Hammer of Wrath / Relentless / Smash / Move Through Cover</t>
  </si>
  <si>
    <t>Independent Character / Fleet / Psyker (4)</t>
  </si>
  <si>
    <t>Independent Character / Fleet / Fights First / Eternal Warrior / Fear / Fearless</t>
  </si>
  <si>
    <t>Independent Character / Fleet / Infiltrate / Move Through Cover / Shrouded / Precision Shot / Stealth</t>
  </si>
  <si>
    <t>Fast / Skimmer / Tank / Transport</t>
  </si>
  <si>
    <t>Flyer / Vector Dancer / Psychic Pilot / Psyker (2)</t>
  </si>
  <si>
    <t>Independent Character / Frag &amp; Krak Grenades / Crusader / Adamantium Will / And They Shall Know No Fear / Bulky</t>
  </si>
  <si>
    <t>Crusader / Adamantium Will / And They Shall Know No Fear / Searchlight / Smoke launchers / Fast / Skimmer</t>
  </si>
  <si>
    <t>Crusader / Adamantium Will / And They Shall Know No Fear / Searchlight / Smoke launchers / Tank / Transport</t>
  </si>
  <si>
    <t>Crusader / Adamantium Will / And They Shall Know No Fear / Deep Strike / Oppen-topped / Transport</t>
  </si>
  <si>
    <t>Crusader / Adamantium Will / And They Shall Know No Fear / Power of the Machine Spirit / Assault Vehicle / Flyer (Hover) / Transport</t>
  </si>
  <si>
    <t>And They Shall Know No Fear / Searchlight / Smoke launchers / Independent Character / Walker / It Will Not Die</t>
  </si>
  <si>
    <t>Independent Character / Frag &amp; Krak Grenades / And They Shall Know No Fear / Zealot / Master-carfted</t>
  </si>
  <si>
    <t>And They Shall Know No Fear / Searchlight / Smoke launchers / Walker</t>
  </si>
  <si>
    <t>And They Shall Know No Fear / Assault Vehicle / Stealth / Searchlight / Flyer (Hover) / Transport</t>
  </si>
  <si>
    <t>Independent Character / Frag &amp; Krak Grenades / Preferred Enemy (Psykers) / Stubborn / Ordo Hereticus / Psyker (2)</t>
  </si>
  <si>
    <t>Independent Character / Fear / Infiltrate / Feel no Pain (4+) / Melta bombs / Fearless / Furious Charge / Lone Operative / Move Through Cover / Lightning Reflexes</t>
  </si>
  <si>
    <t>Independent Character / Feel no Pain (4+) / Very Bulky</t>
  </si>
  <si>
    <t>Independent Character / Night Vision / Fear / Frag &amp; Krak Grenades / Precision Strike / Fight First / Psyker (1)</t>
  </si>
  <si>
    <t>Night Vision / Fear / Frag &amp; Krak Grenades / Rage / Counter-Attack / Furious Charge</t>
  </si>
  <si>
    <t>Night Vision / Fear / Daemon / It Will Not Die / Flyer</t>
  </si>
  <si>
    <t>Night Vision / Fear / Searchlight / Smoke launchers / Tank / Transport</t>
  </si>
  <si>
    <t>Night Vision / Fear / Daemon / It Will Not Die / Fleet / Searchlight / Smoke launchers / Walker</t>
  </si>
  <si>
    <t>Night Vision / Fear / Daemon / Walker</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</si>
  <si>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</si>
  <si>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</si>
  <si>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Frag &amp; Krak Grenades / Precision Strike / Fearless / Furious Charge / Rampage</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</si>
  <si>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</si>
  <si>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</si>
  <si>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</si>
  <si>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</si>
  <si>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</si>
  <si>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</si>
  <si>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</si>
  <si>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</si>
  <si>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Furious Charge / Transport / Oppen-topped</t>
  </si>
  <si>
    <t>Independent Character / Fleet / Night Vision / Rampage</t>
  </si>
  <si>
    <t>Deep Strike / Night Vision / Stealth / Fast / Skimmer / Transport / Oppen-topped</t>
  </si>
  <si>
    <t>Deep Strike / Night Vision / Fast / Skimmer / Transport / Oppen-topped</t>
  </si>
  <si>
    <t>Fleet / Fear / Independent Character / Daemon / Deep Strike / Hammer of Wrath / Relentless / Smash / Move Through Cover / Psyker (2)</t>
  </si>
  <si>
    <t>Independent Character / Fleet / Haywire &amp; Plasma Grenades / Stealth / Relentless / Bulky / Deep Strike / Lone Operative</t>
  </si>
  <si>
    <t>Independent Character / Haywire &amp; Plasma Grenades / Hammer of Wrath / Jink / Relentless / Very Bulky</t>
  </si>
  <si>
    <t>Aptitude Cleaned.1</t>
  </si>
  <si>
    <t>Aptitude Cleaned.2</t>
  </si>
  <si>
    <t>Aptitude Cleaned.3</t>
  </si>
  <si>
    <t>Aptitude Cleaned.4</t>
  </si>
  <si>
    <t>Aptitude Cleaned.5</t>
  </si>
  <si>
    <t>Aptitude Cleaned.6</t>
  </si>
  <si>
    <t>Aptitude Cleaned.7</t>
  </si>
  <si>
    <t>Aptitude Cleaned.8</t>
  </si>
  <si>
    <t>Squad Donatus</t>
  </si>
  <si>
    <t>425</t>
  </si>
  <si>
    <t>430</t>
  </si>
  <si>
    <t>445</t>
  </si>
  <si>
    <t>440</t>
  </si>
  <si>
    <t>325</t>
  </si>
  <si>
    <t>335</t>
  </si>
  <si>
    <t>275</t>
  </si>
  <si>
    <t>485</t>
  </si>
  <si>
    <t>470</t>
  </si>
  <si>
    <t>Squad Donatus / Antor Delassio &amp; Edryc Setorax / Garran Branatar / Jetek Suberei</t>
  </si>
  <si>
    <t>305</t>
  </si>
  <si>
    <t>Types Combined</t>
  </si>
  <si>
    <t>Jump / Infantry</t>
  </si>
  <si>
    <t>Beast / Jump</t>
  </si>
  <si>
    <t>Beast / Jetbike</t>
  </si>
  <si>
    <t>Monster / Infantry</t>
  </si>
  <si>
    <t>Monster / Jump</t>
  </si>
  <si>
    <t>Monster / Jet Pack</t>
  </si>
  <si>
    <t>Infantry / Jump / Bike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</si>
  <si>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</si>
  <si>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</si>
  <si>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ONAGER DUNECRAWLER - Noctis Redeemer - Full HP</t>
  </si>
  <si>
    <t>ONAGER DUNECRAWLER - Noctis Redeemer</t>
  </si>
  <si>
    <t>ONAGER DUNECRAWLER - Noctis Redeemer - Mid HP</t>
  </si>
  <si>
    <t>ONAGER DUNECRAWLER - Noctis Redeemer - Low HP</t>
  </si>
  <si>
    <t>ONAGER DUNECRAWLER - Exegitor Ultima - Full HP</t>
  </si>
  <si>
    <t>ONAGER DUNECRAWLER - Exegitor Ultima</t>
  </si>
  <si>
    <t>ONAGER DUNECRAWLER - Exegitor Ultima - Mid HP</t>
  </si>
  <si>
    <t>ONAGER DUNECRAWLER - Exegitor Ultima - Low HP</t>
  </si>
  <si>
    <t>ONAGER DUNECRAWLER - Machina Ferrata - Full HP</t>
  </si>
  <si>
    <t>ONAGER DUNECRAWLER - Machina Ferrata</t>
  </si>
  <si>
    <t>ONAGER DUNECRAWLER - Machina Ferrata - Mid HP</t>
  </si>
  <si>
    <t>ONAGER DUNECRAWLER - Machina Ferrata - Low HP</t>
  </si>
  <si>
    <t>Independent Character - Accute Sens - Night Vision - Eternal Warrior - Bulky - Fear - Fleet - Counter-Attack - Adamantium Will - It Will Not Die - Fearless - Lone Operative - Frag Grenades - Furious Charge - Precision Strike - Precision Shot</t>
  </si>
  <si>
    <t>HORRORS - Essence Conjurers</t>
  </si>
  <si>
    <t>Blue Horrors</t>
  </si>
  <si>
    <t>HORRORS - Warpflame Phantasms</t>
  </si>
  <si>
    <t>Brimstone Horrors</t>
  </si>
  <si>
    <t>HORRORS - Screamweavers</t>
  </si>
  <si>
    <t>Pink Horrors</t>
  </si>
  <si>
    <t>Independent Character - And They Shall Know No Fear - Eternal Warrior - Very Bulky - Fear - Fleet - Adamantium Will - Fearless - Deep Strike - Lone Operative - It Will Not Die - Precision Strike - Precision Shot</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</si>
  <si>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</si>
  <si>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</si>
  <si>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Independent Character / And They Shall Know No Fear / Eternal Warrior / Very Bulky / Fear / Fleet / Adamantium Will / Fearless / Lone Operative / It Will Not Die / Precision Strike / Precision Shot</t>
  </si>
  <si>
    <t>Independent Character / Accute Sens / Night Vision / Eternal Warrior / Bulky / Fear / Fleet / Counter-Attack / Adamantium Will / It Will Not Die / Fearless / Lone Operative / Frag Grenades / Furious Charge / Precision Strike / Precision Shot</t>
  </si>
  <si>
    <t>Pink Horrors / Blue Horrors / Brimstone Horrors</t>
  </si>
  <si>
    <t>Independent Character / And They Shall Know No Fear / Eternal Warrior / Very Bulky / Fear / Fleet / Adamantium Will / Fearless / Deep Strike / Lone Operative / It Will Not Die / Precision Strike / Precision Shot</t>
  </si>
  <si>
    <t>Independent Character / Frag &amp; Krak Grenades / Eternal Warrior / Bulky / Fearless / Hit &amp; Run / Adamantium Will / Deep Strike</t>
  </si>
  <si>
    <t>Independent Character / Relentless / Frag Grenades / Eternal Warrior / Very Bulky / Fear / Fleet / Fearless / Adamantium Will / It Will Not Die / Move Through Cover / Daemon / Lone Operative / Psyker (2)</t>
  </si>
  <si>
    <t>Independent Character / Eternal Warrior / Very Bulky / Fear / Fleet / Fearless / It Will Not Die / Deep Strike / Daemon / Lone Operative / Adamantium Will / Psyker (5)</t>
  </si>
  <si>
    <t>Bike / Assault Bike</t>
  </si>
  <si>
    <t>410</t>
  </si>
  <si>
    <t>320</t>
  </si>
  <si>
    <t>460</t>
  </si>
  <si>
    <t>290</t>
  </si>
  <si>
    <t>Weapon.1</t>
  </si>
  <si>
    <t>Weapon.2</t>
  </si>
  <si>
    <t>Weapon.3</t>
  </si>
  <si>
    <t>Weapon.4</t>
  </si>
  <si>
    <t>Weapon.5</t>
  </si>
  <si>
    <t>Weapon.6</t>
  </si>
  <si>
    <t>Weapon.7</t>
  </si>
  <si>
    <t>Weapon.8</t>
  </si>
  <si>
    <t>Weapon.9</t>
  </si>
  <si>
    <t>Weapon.10</t>
  </si>
  <si>
    <t>Weapon.11</t>
  </si>
  <si>
    <t>Weapon.12</t>
  </si>
  <si>
    <t>Weapon.13</t>
  </si>
  <si>
    <t>Weapon.14</t>
  </si>
  <si>
    <t>Weapon.15</t>
  </si>
  <si>
    <t>Weapon.16</t>
  </si>
  <si>
    <t>Weapon.17</t>
  </si>
  <si>
    <t>Weapon.18</t>
  </si>
  <si>
    <t>Weapon.19</t>
  </si>
  <si>
    <t>Unit Aptitudes</t>
  </si>
  <si>
    <t>Unit Special Rules</t>
  </si>
  <si>
    <t>Psychic Domains</t>
  </si>
  <si>
    <t>Weapons 1</t>
  </si>
  <si>
    <t>Weapons 2</t>
  </si>
  <si>
    <t>Weapons 3</t>
  </si>
  <si>
    <t>Weapons 4</t>
  </si>
  <si>
    <t>Weapons 5</t>
  </si>
  <si>
    <t>Weapons 6</t>
  </si>
  <si>
    <t>Weapons 7</t>
  </si>
  <si>
    <t>Weapons 8</t>
  </si>
  <si>
    <t>Weapons 9</t>
  </si>
  <si>
    <t>Weapons 10</t>
  </si>
  <si>
    <t>Weapons 11</t>
  </si>
  <si>
    <t>Weapons 12</t>
  </si>
  <si>
    <t>Weapons 13</t>
  </si>
  <si>
    <t>Weapons 14</t>
  </si>
  <si>
    <t>Weapons 15</t>
  </si>
  <si>
    <t>Weapons 16</t>
  </si>
  <si>
    <t>Weapons 17</t>
  </si>
  <si>
    <t>Weapons 18</t>
  </si>
  <si>
    <t>Weapons 19</t>
  </si>
  <si>
    <t>Weapons 20</t>
  </si>
  <si>
    <t>Portée</t>
  </si>
  <si>
    <t>Attaques</t>
  </si>
  <si>
    <t>PA</t>
  </si>
  <si>
    <t>Dégats</t>
  </si>
  <si>
    <t>Types</t>
  </si>
  <si>
    <t>Règles Spéciales</t>
  </si>
  <si>
    <t>Unit type</t>
  </si>
  <si>
    <t>Terror Assault</t>
  </si>
  <si>
    <t>rien</t>
  </si>
  <si>
    <t>Group Faction_id</t>
  </si>
  <si>
    <t>Faction_id</t>
  </si>
  <si>
    <t>13</t>
  </si>
  <si>
    <t>Attribut Short</t>
  </si>
  <si>
    <t>Delassio &amp; Setorax</t>
  </si>
  <si>
    <t>Galatael Storm Shield</t>
  </si>
  <si>
    <t>Saint Celestine</t>
  </si>
  <si>
    <t>Geminae Superia</t>
  </si>
  <si>
    <t>Weapon Special Rules</t>
  </si>
  <si>
    <t>28</t>
  </si>
  <si>
    <t>77</t>
  </si>
  <si>
    <t>78</t>
  </si>
  <si>
    <t>121</t>
  </si>
  <si>
    <t>122</t>
  </si>
  <si>
    <t>123</t>
  </si>
  <si>
    <t>124</t>
  </si>
  <si>
    <t>126</t>
  </si>
  <si>
    <t>127</t>
  </si>
  <si>
    <t>131</t>
  </si>
  <si>
    <t>132</t>
  </si>
  <si>
    <t>133</t>
  </si>
  <si>
    <t>134</t>
  </si>
  <si>
    <t>136</t>
  </si>
  <si>
    <t>137</t>
  </si>
  <si>
    <t>138</t>
  </si>
  <si>
    <t>139</t>
  </si>
  <si>
    <t>143</t>
  </si>
  <si>
    <t>144</t>
  </si>
  <si>
    <t>161</t>
  </si>
  <si>
    <t>215</t>
  </si>
  <si>
    <t>216</t>
  </si>
  <si>
    <t>217</t>
  </si>
  <si>
    <t>218</t>
  </si>
  <si>
    <t>222</t>
  </si>
  <si>
    <t>248</t>
  </si>
  <si>
    <t>249</t>
  </si>
  <si>
    <t>254</t>
  </si>
  <si>
    <t>273</t>
  </si>
  <si>
    <t>289</t>
  </si>
  <si>
    <t>348</t>
  </si>
  <si>
    <t>372</t>
  </si>
  <si>
    <t>373</t>
  </si>
  <si>
    <t>376</t>
  </si>
  <si>
    <t>377</t>
  </si>
  <si>
    <t>378</t>
  </si>
  <si>
    <t>379</t>
  </si>
  <si>
    <t>380</t>
  </si>
  <si>
    <t>381</t>
  </si>
  <si>
    <t>382</t>
  </si>
  <si>
    <t>383</t>
  </si>
  <si>
    <t>384</t>
  </si>
  <si>
    <t>385</t>
  </si>
  <si>
    <t>386</t>
  </si>
  <si>
    <t>387</t>
  </si>
  <si>
    <t>388</t>
  </si>
  <si>
    <t>391</t>
  </si>
  <si>
    <t>437</t>
  </si>
  <si>
    <t>438</t>
  </si>
  <si>
    <t>439</t>
  </si>
  <si>
    <t>444</t>
  </si>
  <si>
    <t>446</t>
  </si>
  <si>
    <t>494</t>
  </si>
  <si>
    <t>496</t>
  </si>
  <si>
    <t>497</t>
  </si>
  <si>
    <t>499</t>
  </si>
  <si>
    <t>500</t>
  </si>
  <si>
    <t>501</t>
  </si>
  <si>
    <t>554</t>
  </si>
  <si>
    <t>555</t>
  </si>
  <si>
    <t>556</t>
  </si>
  <si>
    <t>557</t>
  </si>
  <si>
    <t>146</t>
  </si>
  <si>
    <t>147</t>
  </si>
  <si>
    <t>148</t>
  </si>
  <si>
    <t>340</t>
  </si>
  <si>
    <t>341</t>
  </si>
  <si>
    <t>447</t>
  </si>
  <si>
    <t>448</t>
  </si>
  <si>
    <t>449</t>
  </si>
  <si>
    <t>498</t>
  </si>
  <si>
    <t>22</t>
  </si>
  <si>
    <t>24</t>
  </si>
  <si>
    <t>26</t>
  </si>
  <si>
    <t>35</t>
  </si>
  <si>
    <t>37</t>
  </si>
  <si>
    <t>39</t>
  </si>
  <si>
    <t>149</t>
  </si>
  <si>
    <t>349</t>
  </si>
  <si>
    <t>351</t>
  </si>
  <si>
    <t>353</t>
  </si>
  <si>
    <t>355</t>
  </si>
  <si>
    <t>357</t>
  </si>
  <si>
    <t>359</t>
  </si>
  <si>
    <t>361</t>
  </si>
  <si>
    <t>389</t>
  </si>
  <si>
    <t>408</t>
  </si>
  <si>
    <t>413</t>
  </si>
  <si>
    <t>422</t>
  </si>
  <si>
    <t>428</t>
  </si>
  <si>
    <t>502</t>
  </si>
  <si>
    <t>504</t>
  </si>
  <si>
    <t>506</t>
  </si>
  <si>
    <t>508</t>
  </si>
  <si>
    <t>510</t>
  </si>
  <si>
    <t>512</t>
  </si>
  <si>
    <t>520</t>
  </si>
  <si>
    <t>524</t>
  </si>
  <si>
    <t>527</t>
  </si>
  <si>
    <t>545</t>
  </si>
  <si>
    <t>558</t>
  </si>
  <si>
    <t>29</t>
  </si>
  <si>
    <t>41</t>
  </si>
  <si>
    <t>44</t>
  </si>
  <si>
    <t>53</t>
  </si>
  <si>
    <t>79</t>
  </si>
  <si>
    <t>92</t>
  </si>
  <si>
    <t>102</t>
  </si>
  <si>
    <t>119</t>
  </si>
  <si>
    <t>141</t>
  </si>
  <si>
    <t>142</t>
  </si>
  <si>
    <t>152</t>
  </si>
  <si>
    <t>159</t>
  </si>
  <si>
    <t>162</t>
  </si>
  <si>
    <t>163</t>
  </si>
  <si>
    <t>164</t>
  </si>
  <si>
    <t>168</t>
  </si>
  <si>
    <t>171</t>
  </si>
  <si>
    <t>174</t>
  </si>
  <si>
    <t>177</t>
  </si>
  <si>
    <t>183</t>
  </si>
  <si>
    <t>186</t>
  </si>
  <si>
    <t>189</t>
  </si>
  <si>
    <t>192</t>
  </si>
  <si>
    <t>198</t>
  </si>
  <si>
    <t>201</t>
  </si>
  <si>
    <t>204</t>
  </si>
  <si>
    <t>211</t>
  </si>
  <si>
    <t>212</t>
  </si>
  <si>
    <t>219</t>
  </si>
  <si>
    <t>223</t>
  </si>
  <si>
    <t>224</t>
  </si>
  <si>
    <t>246</t>
  </si>
  <si>
    <t>251</t>
  </si>
  <si>
    <t>252</t>
  </si>
  <si>
    <t>253</t>
  </si>
  <si>
    <t>278</t>
  </si>
  <si>
    <t>279</t>
  </si>
  <si>
    <t>282</t>
  </si>
  <si>
    <t>283</t>
  </si>
  <si>
    <t>285</t>
  </si>
  <si>
    <t>286</t>
  </si>
  <si>
    <t>298</t>
  </si>
  <si>
    <t>299</t>
  </si>
  <si>
    <t>309</t>
  </si>
  <si>
    <t>339</t>
  </si>
  <si>
    <t>369</t>
  </si>
  <si>
    <t>374</t>
  </si>
  <si>
    <t>375</t>
  </si>
  <si>
    <t>392</t>
  </si>
  <si>
    <t>393</t>
  </si>
  <si>
    <t>394</t>
  </si>
  <si>
    <t>395</t>
  </si>
  <si>
    <t>399</t>
  </si>
  <si>
    <t>402</t>
  </si>
  <si>
    <t>411</t>
  </si>
  <si>
    <t>434</t>
  </si>
  <si>
    <t>441</t>
  </si>
  <si>
    <t>442</t>
  </si>
  <si>
    <t>443</t>
  </si>
  <si>
    <t>451</t>
  </si>
  <si>
    <t>482</t>
  </si>
  <si>
    <t>489</t>
  </si>
  <si>
    <t>491</t>
  </si>
  <si>
    <t>514</t>
  </si>
  <si>
    <t>516</t>
  </si>
  <si>
    <t>518</t>
  </si>
  <si>
    <t>522</t>
  </si>
  <si>
    <t>542</t>
  </si>
  <si>
    <t>548</t>
  </si>
  <si>
    <t>561</t>
  </si>
  <si>
    <t>564</t>
  </si>
  <si>
    <t>570</t>
  </si>
  <si>
    <t>573</t>
  </si>
  <si>
    <t>94</t>
  </si>
  <si>
    <t>128</t>
  </si>
  <si>
    <t>129</t>
  </si>
  <si>
    <t>213</t>
  </si>
  <si>
    <t>214</t>
  </si>
  <si>
    <t>247</t>
  </si>
  <si>
    <t>274</t>
  </si>
  <si>
    <t>276</t>
  </si>
  <si>
    <t>277</t>
  </si>
  <si>
    <t>483</t>
  </si>
  <si>
    <t>486</t>
  </si>
  <si>
    <t>487</t>
  </si>
  <si>
    <t>495</t>
  </si>
  <si>
    <t>31</t>
  </si>
  <si>
    <t>32</t>
  </si>
  <si>
    <t>33</t>
  </si>
  <si>
    <t>34</t>
  </si>
  <si>
    <t>47</t>
  </si>
  <si>
    <t>56</t>
  </si>
  <si>
    <t>71</t>
  </si>
  <si>
    <t>99</t>
  </si>
  <si>
    <t>116</t>
  </si>
  <si>
    <t>117</t>
  </si>
  <si>
    <t>207</t>
  </si>
  <si>
    <t>226</t>
  </si>
  <si>
    <t>239</t>
  </si>
  <si>
    <t>267</t>
  </si>
  <si>
    <t>268</t>
  </si>
  <si>
    <t>269</t>
  </si>
  <si>
    <t>281</t>
  </si>
  <si>
    <t>287</t>
  </si>
  <si>
    <t>288</t>
  </si>
  <si>
    <t>301</t>
  </si>
  <si>
    <t>306</t>
  </si>
  <si>
    <t>307</t>
  </si>
  <si>
    <t>308</t>
  </si>
  <si>
    <t>311</t>
  </si>
  <si>
    <t>317</t>
  </si>
  <si>
    <t>326</t>
  </si>
  <si>
    <t>329</t>
  </si>
  <si>
    <t>333</t>
  </si>
  <si>
    <t>336</t>
  </si>
  <si>
    <t>342</t>
  </si>
  <si>
    <t>370</t>
  </si>
  <si>
    <t>371</t>
  </si>
  <si>
    <t>396</t>
  </si>
  <si>
    <t>412</t>
  </si>
  <si>
    <t>416</t>
  </si>
  <si>
    <t>419</t>
  </si>
  <si>
    <t>431</t>
  </si>
  <si>
    <t>473</t>
  </si>
  <si>
    <t>476</t>
  </si>
  <si>
    <t>484</t>
  </si>
  <si>
    <t>488</t>
  </si>
  <si>
    <t>490</t>
  </si>
  <si>
    <t>530</t>
  </si>
  <si>
    <t>533</t>
  </si>
  <si>
    <t>536</t>
  </si>
  <si>
    <t>539</t>
  </si>
  <si>
    <t>551</t>
  </si>
  <si>
    <t>567</t>
  </si>
  <si>
    <t>576</t>
  </si>
  <si>
    <t>59</t>
  </si>
  <si>
    <t>62</t>
  </si>
  <si>
    <t>68</t>
  </si>
  <si>
    <t>74</t>
  </si>
  <si>
    <t>82</t>
  </si>
  <si>
    <t>88</t>
  </si>
  <si>
    <t>91</t>
  </si>
  <si>
    <t>93</t>
  </si>
  <si>
    <t>103</t>
  </si>
  <si>
    <t>106</t>
  </si>
  <si>
    <t>109</t>
  </si>
  <si>
    <t>112</t>
  </si>
  <si>
    <t>114</t>
  </si>
  <si>
    <t>118</t>
  </si>
  <si>
    <t>158</t>
  </si>
  <si>
    <t>221</t>
  </si>
  <si>
    <t>227</t>
  </si>
  <si>
    <t>233</t>
  </si>
  <si>
    <t>236</t>
  </si>
  <si>
    <t>242</t>
  </si>
  <si>
    <t>258</t>
  </si>
  <si>
    <t>261</t>
  </si>
  <si>
    <t>264</t>
  </si>
  <si>
    <t>271</t>
  </si>
  <si>
    <t>272</t>
  </si>
  <si>
    <t>284</t>
  </si>
  <si>
    <t>291</t>
  </si>
  <si>
    <t>294</t>
  </si>
  <si>
    <t>297</t>
  </si>
  <si>
    <t>304</t>
  </si>
  <si>
    <t>314</t>
  </si>
  <si>
    <t>323</t>
  </si>
  <si>
    <t>324</t>
  </si>
  <si>
    <t>345</t>
  </si>
  <si>
    <t>363</t>
  </si>
  <si>
    <t>366</t>
  </si>
  <si>
    <t>436</t>
  </si>
  <si>
    <t>452</t>
  </si>
  <si>
    <t>455</t>
  </si>
  <si>
    <t>458</t>
  </si>
  <si>
    <t>461</t>
  </si>
  <si>
    <t>464</t>
  </si>
  <si>
    <t>467</t>
  </si>
  <si>
    <t>479</t>
  </si>
  <si>
    <t>492</t>
  </si>
  <si>
    <t>493</t>
  </si>
  <si>
    <t>(vide)</t>
  </si>
  <si>
    <t>1_1Crozius Arcanum</t>
  </si>
  <si>
    <t>1_1Plasma pistol</t>
  </si>
  <si>
    <t>5_1Close combat weapon</t>
  </si>
  <si>
    <t>1_1Black Sword</t>
  </si>
  <si>
    <t>1_1Bolt pistol</t>
  </si>
  <si>
    <t>1_1Power fist</t>
  </si>
  <si>
    <t>1_1Power sword</t>
  </si>
  <si>
    <t>1_1Boltgun</t>
  </si>
  <si>
    <t>1_1Heavy bolter</t>
  </si>
  <si>
    <t>5_1Servo-arm</t>
  </si>
  <si>
    <t>5_1Thunder hammer</t>
  </si>
  <si>
    <t>5_1Twin lightning claw</t>
  </si>
  <si>
    <t>1_1Missile launcher</t>
  </si>
  <si>
    <t>1_1Twin lascannon</t>
  </si>
  <si>
    <t>1_1Storm bolter</t>
  </si>
  <si>
    <t>1_1Vehicles close combat</t>
  </si>
  <si>
    <t>1_1Deathwind launcher</t>
  </si>
  <si>
    <t>1_1Dreadfire heavy flamer</t>
  </si>
  <si>
    <t>2_1Dreadnought combat weapon</t>
  </si>
  <si>
    <t>1_1Animus speculum</t>
  </si>
  <si>
    <t>1_1Life-draining touch</t>
  </si>
  <si>
    <t>1_1Boltstorm gauntlet</t>
  </si>
  <si>
    <t>1_1Heavy bolt pistol</t>
  </si>
  <si>
    <t>1_1Combat knife</t>
  </si>
  <si>
    <t>1_1Special issue bolt pistol</t>
  </si>
  <si>
    <t>1_1Neo-volkite pistol</t>
  </si>
  <si>
    <t>1_1Absolvor bolt pistol</t>
  </si>
  <si>
    <t>1_1Execution relic blade</t>
  </si>
  <si>
    <t>1_1Close combat weapon</t>
  </si>
  <si>
    <t>3_1Heavy bolt pistol</t>
  </si>
  <si>
    <t>3_1Power sword</t>
  </si>
  <si>
    <t>10_1Astartes chainsword</t>
  </si>
  <si>
    <t>10_1Heavy bolt pistol</t>
  </si>
  <si>
    <t>5_1Combat knife</t>
  </si>
  <si>
    <t>5_1Special issue bolt pistol</t>
  </si>
  <si>
    <t>5_1Occulus bolt carbine</t>
  </si>
  <si>
    <t>3_1Assault boltgun</t>
  </si>
  <si>
    <t>3_1Close combat weapon</t>
  </si>
  <si>
    <t>1_1Gamma pistol</t>
  </si>
  <si>
    <t>1_1Twin onager heavy phosphor blaster</t>
  </si>
  <si>
    <t>1_2Mercy &amp; Forgiveness</t>
  </si>
  <si>
    <t>1_2The Widowmakers</t>
  </si>
  <si>
    <t>1_2Dæmon blade</t>
  </si>
  <si>
    <t>1_2Exalted weapon</t>
  </si>
  <si>
    <t>1_2Claws of the Black Hunt</t>
  </si>
  <si>
    <t>10_2Hideous Mutations</t>
  </si>
  <si>
    <t>5_2Warp claws</t>
  </si>
  <si>
    <t>1_2Baleflamer</t>
  </si>
  <si>
    <t>1_2Vehicles close combat</t>
  </si>
  <si>
    <t>1_2Combi-bolter</t>
  </si>
  <si>
    <t>1_2Plagueblade</t>
  </si>
  <si>
    <t>20_2Improvised weapon</t>
  </si>
  <si>
    <t>1_2Cursed plague bell</t>
  </si>
  <si>
    <t>1_2Infected plasma pistol</t>
  </si>
  <si>
    <t>1_2Plague knife</t>
  </si>
  <si>
    <t>1_2Balesword</t>
  </si>
  <si>
    <t>1_2Plague bolt pistol</t>
  </si>
  <si>
    <t>3_2Manreaper</t>
  </si>
  <si>
    <t>4_2Plaguespurt gauntlet</t>
  </si>
  <si>
    <t>1_2Plague probe</t>
  </si>
  <si>
    <t>1_2Plaguespitter</t>
  </si>
  <si>
    <t>20_2Close combat weapon</t>
  </si>
  <si>
    <t>20_2Cultist firearm</t>
  </si>
  <si>
    <t>10_2Tzaangor blades</t>
  </si>
  <si>
    <t>10_2Tzaangor heavy blades</t>
  </si>
  <si>
    <t>1_2Mutating Orbs</t>
  </si>
  <si>
    <t>1_2Shaman’s stave</t>
  </si>
  <si>
    <t>3_2Close combat weapon</t>
  </si>
  <si>
    <t>3_2Fatecaster greatbow</t>
  </si>
  <si>
    <t>3_2Divining spear</t>
  </si>
  <si>
    <t>1_2Gorechild</t>
  </si>
  <si>
    <t>1_2Plasma pistol</t>
  </si>
  <si>
    <t>1_2Axe of dismemberment</t>
  </si>
  <si>
    <t>1_2Bolt pistol</t>
  </si>
  <si>
    <t>1_2Hades autocannon</t>
  </si>
  <si>
    <t>1_2Great axe of Khorne</t>
  </si>
  <si>
    <t>1_2Hellfire Breath</t>
  </si>
  <si>
    <t>1_2The Slayer Sword</t>
  </si>
  <si>
    <t>1_2Blade of blood</t>
  </si>
  <si>
    <t>1_2Juggernaut’s bladed horn</t>
  </si>
  <si>
    <t>2_2Attendants’ hellblades</t>
  </si>
  <si>
    <t>1_2Soul-rending fangs</t>
  </si>
  <si>
    <t>10_2Hell Blade</t>
  </si>
  <si>
    <t>20_2Hell Blade</t>
  </si>
  <si>
    <t>5_2Hell Blade</t>
  </si>
  <si>
    <t>5_2Juggernaut’s bladed horn</t>
  </si>
  <si>
    <t>5_2Burning roar</t>
  </si>
  <si>
    <t>5_2Gore-drenched fangs</t>
  </si>
  <si>
    <t>6_2Dæmonic claws</t>
  </si>
  <si>
    <t>1_2Infernal cannon</t>
  </si>
  <si>
    <t>1_2Mutating Warpblade</t>
  </si>
  <si>
    <t>1_2Infernal Gateway</t>
  </si>
  <si>
    <t>1_2Staff of Tomorrow</t>
  </si>
  <si>
    <t>1_2Infernal Flames</t>
  </si>
  <si>
    <t>1_2The Trickster’s Staff</t>
  </si>
  <si>
    <t>1_2Sharp quills</t>
  </si>
  <si>
    <t>1_2Arcane Fireball</t>
  </si>
  <si>
    <t>1_2Close combat weapon</t>
  </si>
  <si>
    <t>9_2Flamermouths</t>
  </si>
  <si>
    <t>9_2Flickering flames</t>
  </si>
  <si>
    <t>6_2Lamprey bites</t>
  </si>
  <si>
    <t>1_4Tachyon arrow</t>
  </si>
  <si>
    <t>1_4Voidblade</t>
  </si>
  <si>
    <t>1_4Staff of light</t>
  </si>
  <si>
    <t>1_4Close combat weapon</t>
  </si>
  <si>
    <t>1_4Relic gauss blaster</t>
  </si>
  <si>
    <t>1_4Plasmic lance</t>
  </si>
  <si>
    <t>10_4Close combat weapon</t>
  </si>
  <si>
    <t>10_4Gauss flayer</t>
  </si>
  <si>
    <t>20_4Close combat weapon</t>
  </si>
  <si>
    <t>20_4Gauss flayer</t>
  </si>
  <si>
    <t>20_4Gauss reaper</t>
  </si>
  <si>
    <t>10_4Gauss blaster</t>
  </si>
  <si>
    <t>10_4Tesla carbine</t>
  </si>
  <si>
    <t>5_4Hyperphase sword</t>
  </si>
  <si>
    <t>10_4Synaptic disintegrator</t>
  </si>
  <si>
    <t>5_4Rod of covenant</t>
  </si>
  <si>
    <t>2_4Close combat weapon</t>
  </si>
  <si>
    <t>2_4Scouring eye</t>
  </si>
  <si>
    <t>9_4Feeder mandibles</t>
  </si>
  <si>
    <t>4_4Feeder mandibles</t>
  </si>
  <si>
    <t>2_4Automaton claws</t>
  </si>
  <si>
    <t>2_4Twin particle beamer</t>
  </si>
  <si>
    <t>3_4Particle caster</t>
  </si>
  <si>
    <t>3_4Whip coils</t>
  </si>
  <si>
    <t>3_4Transdimensional beamer</t>
  </si>
  <si>
    <t>3_4Vicious claws</t>
  </si>
  <si>
    <t>1_4Atomiser beam</t>
  </si>
  <si>
    <t>1_4Reanimator’s claws</t>
  </si>
  <si>
    <t>3_4Close combat weapon</t>
  </si>
  <si>
    <t>3_4Particle beamer</t>
  </si>
  <si>
    <t>3_4Twin tesla carbine</t>
  </si>
  <si>
    <t>1_4Particle shredder</t>
  </si>
  <si>
    <t>1_4Stalker’s forelimbs</t>
  </si>
  <si>
    <t>1_4Vehicles close combat</t>
  </si>
  <si>
    <t>2_4Gaussflayer array</t>
  </si>
  <si>
    <t>1_3The Parasite’s Kiss</t>
  </si>
  <si>
    <t>1_3The Triptych Whip</t>
  </si>
  <si>
    <t>1_3The Executioner’s</t>
  </si>
  <si>
    <t>1_3Lelith’s blades</t>
  </si>
  <si>
    <t>1_3Demiklaives</t>
  </si>
  <si>
    <t>4_3Klaive</t>
  </si>
  <si>
    <t>1_3Bladevanes</t>
  </si>
  <si>
    <t>2_3Splinter cannon</t>
  </si>
  <si>
    <t>1_3The Wailing Doom</t>
  </si>
  <si>
    <t>1_3Swirling soul energy</t>
  </si>
  <si>
    <t>1_3Vilith-zhar, the Sword of Souls</t>
  </si>
  <si>
    <t>1_3Asu-var, the Sword of Silent Screams</t>
  </si>
  <si>
    <t>1_3Kha-vir, the Sword of Sorrows</t>
  </si>
  <si>
    <t>1_3Storm of Whispers</t>
  </si>
  <si>
    <t>1_3Shuriken pistol</t>
  </si>
  <si>
    <t>1_3Witchstaff</t>
  </si>
  <si>
    <t>1_3The Blade of Destruction</t>
  </si>
  <si>
    <t>1_3The Silent Death</t>
  </si>
  <si>
    <t>1_3The Maugetar</t>
  </si>
  <si>
    <t>1_3Dragon fusion gun</t>
  </si>
  <si>
    <t>1_3Star glaive</t>
  </si>
  <si>
    <t>1_3Banshee blade</t>
  </si>
  <si>
    <t>1_3Pulse laser</t>
  </si>
  <si>
    <t>2_3Starcannon</t>
  </si>
  <si>
    <t>2_3Heavy D-scythes</t>
  </si>
  <si>
    <t>5_3Ghost Axe</t>
  </si>
  <si>
    <t>5_3Ghost Swords</t>
  </si>
  <si>
    <t>5_3Close combat weapon</t>
  </si>
  <si>
    <t>5_3Wraithcannon</t>
  </si>
  <si>
    <t>5_3D-scythe</t>
  </si>
  <si>
    <t>1_1Assault cannon</t>
  </si>
  <si>
    <t>1_1Dreadnought combat weapon</t>
  </si>
  <si>
    <t>1_1Heavy flamer</t>
  </si>
  <si>
    <t>1_1Twin heavy flamer</t>
  </si>
  <si>
    <t>1_1Twin heavy bolter</t>
  </si>
  <si>
    <t>1_1Twin assault cannon</t>
  </si>
  <si>
    <t>1_1Typhoon missile launcher</t>
  </si>
  <si>
    <t>1_1Multi-melta</t>
  </si>
  <si>
    <t>1_1Dawnbringer</t>
  </si>
  <si>
    <t>1_1The Furnace’s Heart</t>
  </si>
  <si>
    <t>1_1Infernus</t>
  </si>
  <si>
    <t>1_1Moonsilver</t>
  </si>
  <si>
    <t>1_1The Spear of Telesto</t>
  </si>
  <si>
    <t>1_1Plasma cannon</t>
  </si>
  <si>
    <t>1_1The Ardent Blade</t>
  </si>
  <si>
    <t>2_1Bolt pistol</t>
  </si>
  <si>
    <t>2_1Power sword</t>
  </si>
  <si>
    <t>1_1Exitus pistol</t>
  </si>
  <si>
    <t>1_1Exitus rifle</t>
  </si>
  <si>
    <t>1_1Executioner pistol</t>
  </si>
  <si>
    <t>1_1Neuro gauntlet</t>
  </si>
  <si>
    <t>1_1Neural shredder</t>
  </si>
  <si>
    <t>1_1Phase sword</t>
  </si>
  <si>
    <t>1_1Poison Blades</t>
  </si>
  <si>
    <t>1_1Instigator bolt carbine</t>
  </si>
  <si>
    <t>1_1Occulus bolt carbine</t>
  </si>
  <si>
    <t>1_1Paired combat blades</t>
  </si>
  <si>
    <t>1_1Force sword</t>
  </si>
  <si>
    <t>1_1Smite</t>
  </si>
  <si>
    <t>1_1Boltrifle</t>
  </si>
  <si>
    <t>10_1Bolt pistol</t>
  </si>
  <si>
    <t>10_1Boltrifle</t>
  </si>
  <si>
    <t>10_1Close combat weapon</t>
  </si>
  <si>
    <t>5_1Bolt pistol</t>
  </si>
  <si>
    <t>5_1Marksman bolt carbine</t>
  </si>
  <si>
    <t>5_1Plasma incinerator</t>
  </si>
  <si>
    <t>3_1Bolt pistol</t>
  </si>
  <si>
    <t>3_1Meltarifle</t>
  </si>
  <si>
    <t>3_1Bolt sniper rifle</t>
  </si>
  <si>
    <t>3_1Accelerator autocannon</t>
  </si>
  <si>
    <t>3_1Astartes chainsword</t>
  </si>
  <si>
    <t>3_1Twin boltrifle</t>
  </si>
  <si>
    <t>1_1Macrostubber</t>
  </si>
  <si>
    <t>1_1Omnissian power axe</t>
  </si>
  <si>
    <t>1_1Volkite blaster</t>
  </si>
  <si>
    <t>1_1Eradication ray</t>
  </si>
  <si>
    <t>1_1Phosphor serpenta</t>
  </si>
  <si>
    <t>1_1Transuranic arquebus</t>
  </si>
  <si>
    <t>4_1Galvanic rifle</t>
  </si>
  <si>
    <t>1_1Cognis heavy stubber</t>
  </si>
  <si>
    <t>1_1Eradication beamer</t>
  </si>
  <si>
    <t>1_1Daedalus missile launcher</t>
  </si>
  <si>
    <t>1_1Icarus array</t>
  </si>
  <si>
    <t>1_1Neutron laser</t>
  </si>
  <si>
    <t>1_1Questoris heavy stubber</t>
  </si>
  <si>
    <t>2_1Armiger autocannon</t>
  </si>
  <si>
    <t>1_1Reaper chaincleaver</t>
  </si>
  <si>
    <t>1_1Thermal spear</t>
  </si>
  <si>
    <t>1_2Nostraman chainglaive</t>
  </si>
  <si>
    <t>1_2Combi-melta</t>
  </si>
  <si>
    <t>1_2Force stave</t>
  </si>
  <si>
    <t>1_2Infernal Gaze</t>
  </si>
  <si>
    <t>1_2Heavy flamer</t>
  </si>
  <si>
    <t>1_2Helbrute fist</t>
  </si>
  <si>
    <t>1_2Multi-melta</t>
  </si>
  <si>
    <t>1_2Blight grenades</t>
  </si>
  <si>
    <t>1_2Death Cloud projector</t>
  </si>
  <si>
    <t>1_2Lakrimae</t>
  </si>
  <si>
    <t>1_2Corrupted staff</t>
  </si>
  <si>
    <t>1_2Plague Wind</t>
  </si>
  <si>
    <t>1_2Bile maw</t>
  </si>
  <si>
    <t>1_2Blightreaper cannon</t>
  </si>
  <si>
    <t>1_2Greater plague probe</t>
  </si>
  <si>
    <t>1_2Black Staff of Ahriman</t>
  </si>
  <si>
    <t>1_2Inferno bolt pistol</t>
  </si>
  <si>
    <t>1_2Psychic Stalk</t>
  </si>
  <si>
    <t>1_2Arcane Fire</t>
  </si>
  <si>
    <t>1_2Astral Blast</t>
  </si>
  <si>
    <t>1_2Warpflame pistol</t>
  </si>
  <si>
    <t>1_2Seer’s Bane</t>
  </si>
  <si>
    <t>1_2Biting maw</t>
  </si>
  <si>
    <t>1_2Skull cannon</t>
  </si>
  <si>
    <t>2_2Lamprey bites</t>
  </si>
  <si>
    <t>1_2Fire of Tzeentch</t>
  </si>
  <si>
    <t>1_2Flamermouths</t>
  </si>
  <si>
    <t>1_2Lamprey bites</t>
  </si>
  <si>
    <t>1_5Attack squig</t>
  </si>
  <si>
    <t>1_5Kombi-skorcha</t>
  </si>
  <si>
    <t>1_5Power klaw</t>
  </si>
  <si>
    <t>1_5Big shoota</t>
  </si>
  <si>
    <t>1_5Vehicles close combat</t>
  </si>
  <si>
    <t>1_5Wreckin’ball</t>
  </si>
  <si>
    <t>1_4Enmitic annihilator</t>
  </si>
  <si>
    <t>1_4Flensing claw</t>
  </si>
  <si>
    <t>1_4Hyperphase harvester</t>
  </si>
  <si>
    <t>1_4Doomsday cannon</t>
  </si>
  <si>
    <t>1_4Gauss cannon</t>
  </si>
  <si>
    <t>1_4Twin tesla destructor</t>
  </si>
  <si>
    <t>1_4Tesla cannon</t>
  </si>
  <si>
    <t>1_3Disintegrator cannon</t>
  </si>
  <si>
    <t>1_3Torment grenades launcher</t>
  </si>
  <si>
    <t>3_3Dark lance</t>
  </si>
  <si>
    <t>1_3Eldritch Storm</t>
  </si>
  <si>
    <t>1_3Singing spear</t>
  </si>
  <si>
    <t>1_3Twin shuriken catapult</t>
  </si>
  <si>
    <t>1_3Witchblade</t>
  </si>
  <si>
    <t>1_3Aeldari power sword</t>
  </si>
  <si>
    <t>1_3Voidbringer</t>
  </si>
  <si>
    <t>4_3Destructor</t>
  </si>
  <si>
    <t>4_3Shuriken pistol</t>
  </si>
  <si>
    <t>4_3Witchblade</t>
  </si>
  <si>
    <t>10_3Close combat weapon</t>
  </si>
  <si>
    <t>10_3Shuriken catapult</t>
  </si>
  <si>
    <t>1_3Shuriken cannon</t>
  </si>
  <si>
    <t>1_3Bright lance</t>
  </si>
  <si>
    <t>3_3Shuriken cannon</t>
  </si>
  <si>
    <t>6_3Twin shuriken catapult</t>
  </si>
  <si>
    <t>9_3Close combat weapon</t>
  </si>
  <si>
    <t>10_3Ranger long rifle</t>
  </si>
  <si>
    <t>10_3Shuriken pistol</t>
  </si>
  <si>
    <t>5_3Ranger long rifle</t>
  </si>
  <si>
    <t>5_3Shuriken pistol</t>
  </si>
  <si>
    <t>1_3Mirrorswords</t>
  </si>
  <si>
    <t>5_3Banshee blade</t>
  </si>
  <si>
    <t>1_3Executionner</t>
  </si>
  <si>
    <t>4_3Banshee blade</t>
  </si>
  <si>
    <t>1_3Twin shuriken cannon</t>
  </si>
  <si>
    <t>1_3Vehicles close combat</t>
  </si>
  <si>
    <t>1_3Twin starcannon</t>
  </si>
  <si>
    <t>1_3Prism cannon</t>
  </si>
  <si>
    <t>1_3Doomweaver</t>
  </si>
  <si>
    <t>1_3Suncannon</t>
  </si>
  <si>
    <t>2_3Shuriken cannon</t>
  </si>
  <si>
    <t>2_3Vehicles close combat</t>
  </si>
  <si>
    <t>1_3Titanic ghostglaive</t>
  </si>
  <si>
    <t>1_3Heavy wraithcannon</t>
  </si>
  <si>
    <t>2_3Heavy wraithcannon</t>
  </si>
  <si>
    <t>1_1Predator autocannon</t>
  </si>
  <si>
    <t>2_1Heavy bolter</t>
  </si>
  <si>
    <t>1_1Predator twin lascannon</t>
  </si>
  <si>
    <t>2_1Lascannon</t>
  </si>
  <si>
    <t>4_1Close combat weapon</t>
  </si>
  <si>
    <t>5_1Pyroclast flame projector</t>
  </si>
  <si>
    <t>1_1Bellicatus missile array</t>
  </si>
  <si>
    <t>1_1Ironhail heavy stubber</t>
  </si>
  <si>
    <t>1_1Arc scourge</t>
  </si>
  <si>
    <t>1_1Cawl’s Omnissian axe</t>
  </si>
  <si>
    <t>1_1Mechadendrite hive</t>
  </si>
  <si>
    <t>1_1Solar atomiser</t>
  </si>
  <si>
    <t>1_1Heavy phosphor blaster</t>
  </si>
  <si>
    <t>1_1Incendine combustor</t>
  </si>
  <si>
    <t>2_1Twin kastelan phosphor blaster</t>
  </si>
  <si>
    <t>4_1Kastelan fist</t>
  </si>
  <si>
    <t>18_2Close combat weapon</t>
  </si>
  <si>
    <t>18_2Cultist firearm</t>
  </si>
  <si>
    <t>1_2Flamer</t>
  </si>
  <si>
    <t>1_2Heavy stubber</t>
  </si>
  <si>
    <t>1_2Defiler cannon</t>
  </si>
  <si>
    <t>1_2Defiler scourge</t>
  </si>
  <si>
    <t>1_2Reaper autocannon</t>
  </si>
  <si>
    <t>2_2Defiler claw</t>
  </si>
  <si>
    <t>1_2Dreadnought chainfist</t>
  </si>
  <si>
    <t>1_2Dreadnought combat weapon</t>
  </si>
  <si>
    <t>1_2Soulburner</t>
  </si>
  <si>
    <t>1_2Phosphex bombs</t>
  </si>
  <si>
    <t>1_2Rotwind</t>
  </si>
  <si>
    <t>1_2Silence</t>
  </si>
  <si>
    <t>1_2The Lantern</t>
  </si>
  <si>
    <t>1_2Blight launcher</t>
  </si>
  <si>
    <t>1_2Plasma gun</t>
  </si>
  <si>
    <t>5_2Plague boltgun</t>
  </si>
  <si>
    <t>7_2Plague knife</t>
  </si>
  <si>
    <t>1_2Bubotic defiler cannon</t>
  </si>
  <si>
    <t>1_2Bubotic defiler scourge</t>
  </si>
  <si>
    <t>1_2Gaze of Magnus</t>
  </si>
  <si>
    <t>1_2Psyfire Serpenta</t>
  </si>
  <si>
    <t>1_2The Blade of Ahn-Nunurta</t>
  </si>
  <si>
    <t>1_2Tzeentch’s Firestorm</t>
  </si>
  <si>
    <t>1_2Power sword</t>
  </si>
  <si>
    <t>2_2Plasma pistol</t>
  </si>
  <si>
    <t>8_2Bolt pistol</t>
  </si>
  <si>
    <t>9_2Berzerker chainsword</t>
  </si>
  <si>
    <t>1_2Power axe</t>
  </si>
  <si>
    <t>9_2Berzerker chainaxe</t>
  </si>
  <si>
    <t>1_2Harvester cannon</t>
  </si>
  <si>
    <t>1_2Warp Gaze</t>
  </si>
  <si>
    <t>1_2Warpclaw</t>
  </si>
  <si>
    <t>19_5Choppa</t>
  </si>
  <si>
    <t>19_5Slugga</t>
  </si>
  <si>
    <t>1_5Big choppa</t>
  </si>
  <si>
    <t>1_5Twin slugga</t>
  </si>
  <si>
    <t>11_5Choppa</t>
  </si>
  <si>
    <t>11_5Slugga</t>
  </si>
  <si>
    <t>1_5Slugga</t>
  </si>
  <si>
    <t>1_5Close combat weapon</t>
  </si>
  <si>
    <t>1_5Kustom mega-blasta</t>
  </si>
  <si>
    <t>4_5Burna</t>
  </si>
  <si>
    <t>4_5Cuttin’flames</t>
  </si>
  <si>
    <t>4_5Close combat weapon</t>
  </si>
  <si>
    <t>4_5Deffgun</t>
  </si>
  <si>
    <t>1_5Twin dakkagun</t>
  </si>
  <si>
    <t>8_5Choppa</t>
  </si>
  <si>
    <t>8_5Twin dakkagun</t>
  </si>
  <si>
    <t>1_4Monomolecular proboscis</t>
  </si>
  <si>
    <t>3_4Hyperphase glaive</t>
  </si>
  <si>
    <t>3_4Hyperphase reap-blade</t>
  </si>
  <si>
    <t>3_4Hyperphase threshers</t>
  </si>
  <si>
    <t>1_4Heavy death ray</t>
  </si>
  <si>
    <t>1_4Particle whip</t>
  </si>
  <si>
    <t>1_4Portal of exile</t>
  </si>
  <si>
    <t>4_4Gauss flux arc</t>
  </si>
  <si>
    <t>1_3Only Impaler</t>
  </si>
  <si>
    <t>3_3Shardnet &amp; Impaler</t>
  </si>
  <si>
    <t>6_3Hekatarii blade</t>
  </si>
  <si>
    <t>7_3Splinter pistol</t>
  </si>
  <si>
    <t>10_3Splinter pistol</t>
  </si>
  <si>
    <t>1_3Agoniser</t>
  </si>
  <si>
    <t>8_3Hekatarii blade</t>
  </si>
  <si>
    <t>1_3Splinter pistol</t>
  </si>
  <si>
    <t>1_3Stunclaw</t>
  </si>
  <si>
    <t>4_3Hellglaive</t>
  </si>
  <si>
    <t>5_3Splinter pods</t>
  </si>
  <si>
    <t>1_3The Staff of Ulthamar</t>
  </si>
  <si>
    <t>1_3Close combat weapon</t>
  </si>
  <si>
    <t>2_3Avenger shuriken catapult</t>
  </si>
  <si>
    <t>4_3Avenger shuriken catapult</t>
  </si>
  <si>
    <t>4_3Close combat weapon</t>
  </si>
  <si>
    <t>1_3Diresword</t>
  </si>
  <si>
    <t>1_3Firepike</t>
  </si>
  <si>
    <t>5_3Dragon fusion gun</t>
  </si>
  <si>
    <t>1_3Chainsabres</t>
  </si>
  <si>
    <t>1_3Twin Pistol Shuriken</t>
  </si>
  <si>
    <t>5_3Scorpion chainsword</t>
  </si>
  <si>
    <t>1_3Tempest launcher</t>
  </si>
  <si>
    <t>4_3Reaper launcher</t>
  </si>
  <si>
    <t>1_3Death spinner</t>
  </si>
  <si>
    <t>1_3Powerblades</t>
  </si>
  <si>
    <t>4_3Death spinner</t>
  </si>
  <si>
    <t>1_3Star lance</t>
  </si>
  <si>
    <t>4_3Laser lance</t>
  </si>
  <si>
    <t>4_3Twin shuriken catapult</t>
  </si>
  <si>
    <t>1_3Scatter laser</t>
  </si>
  <si>
    <t>1_3Aeldari missile launcher</t>
  </si>
  <si>
    <t>1_3Ghostglaive</t>
  </si>
  <si>
    <t>2_3Aeldari flamer</t>
  </si>
  <si>
    <t>2_3Wraithbone fists</t>
  </si>
  <si>
    <t>1_1Flamer</t>
  </si>
  <si>
    <t>1_1Plasma cutter</t>
  </si>
  <si>
    <t>2_1Servo-arm</t>
  </si>
  <si>
    <t>1_1Combi-flamer</t>
  </si>
  <si>
    <t>3_1Boltgun</t>
  </si>
  <si>
    <t>2_1Plasma pistol</t>
  </si>
  <si>
    <t>5_1Astartes chainsword</t>
  </si>
  <si>
    <t>1_1Power axe</t>
  </si>
  <si>
    <t>2_1Flamer</t>
  </si>
  <si>
    <t>1_1Stormstrike missile launcher</t>
  </si>
  <si>
    <t>1_1Twin heavy plasma cannon</t>
  </si>
  <si>
    <t>2_1Hurricane boltgun</t>
  </si>
  <si>
    <t>1_1Ammunition Dragonfire Bolt</t>
  </si>
  <si>
    <t>1_1Ammunition Hellfire Round</t>
  </si>
  <si>
    <t>1_1Ammunition Kraken Bolt</t>
  </si>
  <si>
    <t>1_1Ammunition Vengeance Round</t>
  </si>
  <si>
    <t>1_1Vigil Spear</t>
  </si>
  <si>
    <t>1_1Blackstar cluster launcher</t>
  </si>
  <si>
    <t>1_1Blackstar rocket launcher</t>
  </si>
  <si>
    <t>1_1Hurricane boltgun</t>
  </si>
  <si>
    <t>1_1Fragstorm grenade launcher</t>
  </si>
  <si>
    <t>1_1Incendium cannon</t>
  </si>
  <si>
    <t>1_1Invictor fist</t>
  </si>
  <si>
    <t>1_1Twin ironhail heavy stubber</t>
  </si>
  <si>
    <t>1_1Ironstorm missile pod</t>
  </si>
  <si>
    <t>1_1Meltagun</t>
  </si>
  <si>
    <t>1_1Reaper chainsword</t>
  </si>
  <si>
    <t>1_1Thunderstrike gauntlet</t>
  </si>
  <si>
    <t>1_2Power fist</t>
  </si>
  <si>
    <t>4_2Boltgun</t>
  </si>
  <si>
    <t>4_2Close combat weapon</t>
  </si>
  <si>
    <t>5_2Bolt pistol</t>
  </si>
  <si>
    <t>2_2Astartes chainsword</t>
  </si>
  <si>
    <t>1_2Warpsmite</t>
  </si>
  <si>
    <t>5_2Close combat weapon</t>
  </si>
  <si>
    <t>5_2Inferno boltgun</t>
  </si>
  <si>
    <t>5_2Warpflamer</t>
  </si>
  <si>
    <t>1_2Hellfyre missiles rack</t>
  </si>
  <si>
    <t>4_2Prosperine khopesh</t>
  </si>
  <si>
    <t>5_2Inferno combi-bolter</t>
  </si>
  <si>
    <t>12_2Jakhal chainblades</t>
  </si>
  <si>
    <t>15_2Cultist firearm</t>
  </si>
  <si>
    <t>1_2Dishonoured chainblades</t>
  </si>
  <si>
    <t>1_2Mauler chainblade</t>
  </si>
  <si>
    <t>1_2Skullsmasher</t>
  </si>
  <si>
    <t>1_2 Warpsword</t>
  </si>
  <si>
    <t>1_2Torrent of burning blood</t>
  </si>
  <si>
    <t>1_2Warpsword</t>
  </si>
  <si>
    <t>1_3Blast pistol</t>
  </si>
  <si>
    <t>2_3Blaster</t>
  </si>
  <si>
    <t>2_3Shredder</t>
  </si>
  <si>
    <t>3_3Razorflail</t>
  </si>
  <si>
    <t>6_3Splinter pistol</t>
  </si>
  <si>
    <t>3_3Mindphase Gauntlet</t>
  </si>
  <si>
    <t>2_3Witchblade</t>
  </si>
  <si>
    <t>3_3Destructor</t>
  </si>
  <si>
    <t>3_3Shuriken pistol</t>
  </si>
  <si>
    <t>3_3Twin shuriken catapult</t>
  </si>
  <si>
    <t>1_3Starcannon</t>
  </si>
  <si>
    <t>3_3Aeldari missile launcher</t>
  </si>
  <si>
    <t>3_3Vehicles close combat</t>
  </si>
  <si>
    <t>2_3Aeldari missile launcher</t>
  </si>
  <si>
    <t>5_3Twin shuriken catapult</t>
  </si>
  <si>
    <t>5_3Vehicles close combat</t>
  </si>
  <si>
    <t>1_1Twin lightning claw</t>
  </si>
  <si>
    <t>7_1Astartes chainsword</t>
  </si>
  <si>
    <t>9_1Bolt pistol</t>
  </si>
  <si>
    <t>9_1Close combat weapon</t>
  </si>
  <si>
    <t>1_1Grav-gun</t>
  </si>
  <si>
    <t>1_1Lascannon</t>
  </si>
  <si>
    <t>7_1Boltgun</t>
  </si>
  <si>
    <t>8_1Bolt pistol</t>
  </si>
  <si>
    <t>1_1Plasma gun</t>
  </si>
  <si>
    <t>1_1Relic blade</t>
  </si>
  <si>
    <t>1_1Thunder hammer</t>
  </si>
  <si>
    <t>1_1Combi-plasma</t>
  </si>
  <si>
    <t>5_1Combi-melta</t>
  </si>
  <si>
    <t>6_1Ammunition Dragonfire Bolt</t>
  </si>
  <si>
    <t>6_1Ammunition Hellfire Round</t>
  </si>
  <si>
    <t>6_1Ammunition Kraken Bolt</t>
  </si>
  <si>
    <t>6_1Ammunition Vengeance Round</t>
  </si>
  <si>
    <t>4_1Chainfist</t>
  </si>
  <si>
    <t>5_1Power fist</t>
  </si>
  <si>
    <t>8_1Storm bolter</t>
  </si>
  <si>
    <t>1_1Twin boltgun</t>
  </si>
  <si>
    <t>2_1Boltgun</t>
  </si>
  <si>
    <t>2_1Close combat weapon</t>
  </si>
  <si>
    <t>4_1Bolt pistol</t>
  </si>
  <si>
    <t>4_1Twin boltgun</t>
  </si>
  <si>
    <t>1_1Hellfire Extremis</t>
  </si>
  <si>
    <t>1_1Cleanse</t>
  </si>
  <si>
    <t>1_1Astartes chainsword</t>
  </si>
  <si>
    <t>1_1Combi-melta</t>
  </si>
  <si>
    <t>1_1Frag cannon - 1_1Twin boltgun</t>
  </si>
  <si>
    <t>1_1Hand flamer</t>
  </si>
  <si>
    <t>1_1Plasma pistol - 1_1Power sword</t>
  </si>
  <si>
    <t>3_1Ammunition Dragonfire Bolt</t>
  </si>
  <si>
    <t>3_1Ammunition Hellfire Round</t>
  </si>
  <si>
    <t>3_1Ammunition Kraken Bolt</t>
  </si>
  <si>
    <t>3_1Ammunition Vengeance Round - 1_1Ammunition Vengeance Round</t>
  </si>
  <si>
    <t>1_1Heavy Thunder hammer</t>
  </si>
  <si>
    <t>1_1Infernus heavy bolter</t>
  </si>
  <si>
    <t>1_1Power maul</t>
  </si>
  <si>
    <t>1_1Stalker pattern boltgun</t>
  </si>
  <si>
    <t>1_1Xenophase blade</t>
  </si>
  <si>
    <t>5_1Ammunition Dragonfire Bolt</t>
  </si>
  <si>
    <t>5_1Ammunition Hellfire Round</t>
  </si>
  <si>
    <t>5_1Ammunition Kraken Bolt</t>
  </si>
  <si>
    <t>5_1Ammunition Vengeance Round</t>
  </si>
  <si>
    <t>1_1Frag cannon</t>
  </si>
  <si>
    <t>1_1Grav-pistol</t>
  </si>
  <si>
    <t>2_1Stalker pattern boltgun</t>
  </si>
  <si>
    <t>1_1Castigation</t>
  </si>
  <si>
    <t>1_1Condemnor strake</t>
  </si>
  <si>
    <t>1_1Icarus rocket pod</t>
  </si>
  <si>
    <t>1_1Las-talon</t>
  </si>
  <si>
    <t>1_1Onslaught gatling cannon</t>
  </si>
  <si>
    <t>1_1Repulsor defensive array</t>
  </si>
  <si>
    <t>1_1Arc maul</t>
  </si>
  <si>
    <t>1_1Arc pistol</t>
  </si>
  <si>
    <t>1_1Arc rifle</t>
  </si>
  <si>
    <t>1_1Plasma caliver</t>
  </si>
  <si>
    <t>2_1Radium carbine</t>
  </si>
  <si>
    <t>1_1Radium pistol</t>
  </si>
  <si>
    <t>1_1Taser goad</t>
  </si>
  <si>
    <t>7_1Radium carbine</t>
  </si>
  <si>
    <t>1_1Avenger gatling cannon</t>
  </si>
  <si>
    <t>1_1Icarus autocannon</t>
  </si>
  <si>
    <t>1_1Thermal cannon</t>
  </si>
  <si>
    <t>1_1ronstorm missile pod</t>
  </si>
  <si>
    <t>1_1Rapid fire battle cannon</t>
  </si>
  <si>
    <t>1_2Heavy bolter</t>
  </si>
  <si>
    <t>1_2Meltagun</t>
  </si>
  <si>
    <t>7_2Boltgun</t>
  </si>
  <si>
    <t>8_2Close combat weapon</t>
  </si>
  <si>
    <t>4_2Bolt pistol</t>
  </si>
  <si>
    <t>1_2Lightning claw</t>
  </si>
  <si>
    <t>1_2Power maul</t>
  </si>
  <si>
    <t>2_2Chainfist</t>
  </si>
  <si>
    <t>2_2Combi-melta</t>
  </si>
  <si>
    <t>3_2Combi-bolter</t>
  </si>
  <si>
    <t>1_2Twin lightning claw</t>
  </si>
  <si>
    <t>2_2Boltgun</t>
  </si>
  <si>
    <t>2_2Bolt pistol</t>
  </si>
  <si>
    <t>4_2Combi-bolter</t>
  </si>
  <si>
    <t>3_2Astartes chainsword</t>
  </si>
  <si>
    <t>1_2Bubotic axe &amp; Mace of Contagion</t>
  </si>
  <si>
    <t>1_2Bubotic power fist</t>
  </si>
  <si>
    <t>1_2Heavy plague weapon</t>
  </si>
  <si>
    <t>1_2Plague belcher</t>
  </si>
  <si>
    <t>1_2Plague spewer</t>
  </si>
  <si>
    <t>4_2Bubotic weapon</t>
  </si>
  <si>
    <t>20_2Blue claws</t>
  </si>
  <si>
    <t>20_2Coruscating blue flames</t>
  </si>
  <si>
    <t>20_2Coruscating pink flames</t>
  </si>
  <si>
    <t>20_2Coruscating yellow flames</t>
  </si>
  <si>
    <t>20_2Pink claws</t>
  </si>
  <si>
    <t>20_2Yellow claws</t>
  </si>
  <si>
    <t>17_5Shoota</t>
  </si>
  <si>
    <t>19_5Close combat weapon</t>
  </si>
  <si>
    <t>1_5Rokkit launcha</t>
  </si>
  <si>
    <t>17_5Choppa</t>
  </si>
  <si>
    <t>17_5Slugga</t>
  </si>
  <si>
    <t>2_5Close combat weapon</t>
  </si>
  <si>
    <t>1_3Dark lance</t>
  </si>
  <si>
    <t>1_3Shredder</t>
  </si>
  <si>
    <t>7_3Splinter rifle</t>
  </si>
  <si>
    <t>1_3Blaster</t>
  </si>
  <si>
    <t>1_3Splinter cannon</t>
  </si>
  <si>
    <t>1_3Haywire blaster</t>
  </si>
  <si>
    <t>1_3Heat lance</t>
  </si>
  <si>
    <t>2_3Shardcarbine</t>
  </si>
  <si>
    <t>10_3Bladevanes</t>
  </si>
  <si>
    <t>2_3Heat lance</t>
  </si>
  <si>
    <t>1_3Grenades pack</t>
  </si>
  <si>
    <t>1_3Hawk’s talon</t>
  </si>
  <si>
    <t>5_3Grenades pack</t>
  </si>
  <si>
    <t>5_3Lasblaster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</si>
</sst>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2"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
      <sz val="10"/>
      <name val="Aptos Narrow"/>
      <family val="2"/>
      <scheme val="minor"/>
    </font>
    <font>
      <sz val="8"/>
      <color theme="1"/>
      <name val="Aptos Narrow"/>
      <family val="2"/>
      <scheme val="minor"/>
    </font>
    <font>
      <sz val="8"/>
      <color theme="0"/>
      <name val="Aptos Narrow"/>
      <family val="2"/>
      <scheme val="minor"/>
    </font>
    <font>
      <sz val="11"/>
      <color rgb="FFFF0000"/>
      <name val="Aptos Narrow"/>
      <family val="2"/>
      <scheme val="minor"/>
    </font>
    <font>
      <sz val="10"/>
      <color rgb="FFFF0000"/>
      <name val="Aptos Narrow"/>
      <family val="2"/>
      <scheme val="minor"/>
    </font>
    <font>
      <sz val="8"/>
      <color theme="1"/>
      <name val="Baskerville Old Face"/>
      <family val="1"/>
    </font>
    <font>
      <b/>
      <sz val="8"/>
      <color theme="1"/>
      <name val="Baskerville Old Face"/>
      <family val="1"/>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2"/>
        <bgColor indexed="64"/>
      </patternFill>
    </fill>
    <fill>
      <patternFill patternType="solid">
        <fgColor theme="1" tint="0.499984740745262"/>
        <bgColor indexed="64"/>
      </patternFill>
    </fill>
  </fills>
  <borders count="1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127">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9" fillId="0" borderId="0" xfId="0" quotePrefix="1" applyFont="1" applyAlignment="1">
      <alignment vertical="center"/>
    </xf>
    <xf numFmtId="0" fontId="9" fillId="0" borderId="0" xfId="0" applyFont="1" applyAlignment="1">
      <alignment vertical="center"/>
    </xf>
    <xf numFmtId="0" fontId="0" fillId="0" borderId="0" xfId="0" applyAlignment="1">
      <alignment vertical="top" wrapText="1"/>
    </xf>
    <xf numFmtId="0" fontId="4" fillId="2" borderId="0" xfId="0" applyFont="1" applyFill="1" applyAlignment="1">
      <alignment horizontal="center" vertical="center"/>
    </xf>
    <xf numFmtId="0" fontId="9" fillId="0" borderId="5" xfId="0" applyFont="1" applyBorder="1" applyAlignment="1">
      <alignment horizontal="center" vertical="center" wrapText="1"/>
    </xf>
    <xf numFmtId="0" fontId="15" fillId="0" borderId="0" xfId="0" applyFont="1"/>
    <xf numFmtId="0" fontId="14" fillId="2" borderId="9" xfId="0" applyFont="1" applyFill="1" applyBorder="1" applyAlignment="1">
      <alignment horizontal="center" vertical="center"/>
    </xf>
    <xf numFmtId="0" fontId="12" fillId="4" borderId="0" xfId="0" applyFont="1" applyFill="1" applyAlignment="1">
      <alignment horizontal="center" vertical="center" wrapText="1"/>
    </xf>
    <xf numFmtId="0" fontId="9" fillId="4" borderId="5" xfId="0" applyFont="1" applyFill="1" applyBorder="1" applyAlignment="1">
      <alignment horizontal="center" vertical="center" wrapText="1"/>
    </xf>
    <xf numFmtId="0" fontId="6" fillId="5" borderId="0" xfId="0" applyFont="1" applyFill="1" applyAlignment="1">
      <alignment horizontal="center" vertical="center"/>
    </xf>
    <xf numFmtId="0" fontId="7" fillId="5" borderId="5" xfId="0" applyFont="1" applyFill="1" applyBorder="1" applyAlignment="1">
      <alignment horizontal="center" vertical="center"/>
    </xf>
    <xf numFmtId="0" fontId="8" fillId="5" borderId="0" xfId="0" applyFont="1" applyFill="1" applyAlignment="1">
      <alignment horizontal="center" vertical="center"/>
    </xf>
    <xf numFmtId="0" fontId="13" fillId="5" borderId="5" xfId="0" applyFont="1" applyFill="1" applyBorder="1" applyAlignment="1">
      <alignment horizontal="center" vertical="center"/>
    </xf>
    <xf numFmtId="0" fontId="7" fillId="5" borderId="0" xfId="0" applyFont="1" applyFill="1" applyAlignment="1">
      <alignment horizontal="center" vertical="center"/>
    </xf>
    <xf numFmtId="0" fontId="16" fillId="0" borderId="0" xfId="0" applyFont="1" applyAlignment="1">
      <alignment horizontal="left"/>
    </xf>
    <xf numFmtId="0" fontId="17" fillId="0" borderId="0" xfId="0" applyFont="1" applyAlignment="1">
      <alignment horizontal="left" vertical="center"/>
    </xf>
    <xf numFmtId="0" fontId="16" fillId="0" borderId="0" xfId="0" applyFont="1" applyAlignment="1">
      <alignment horizontal="left" vertical="center"/>
    </xf>
    <xf numFmtId="0" fontId="16" fillId="0" borderId="0" xfId="0" applyFont="1" applyAlignment="1">
      <alignment horizontal="left" vertical="top" wrapText="1"/>
    </xf>
    <xf numFmtId="0" fontId="2" fillId="0" borderId="0" xfId="0" applyFont="1" applyAlignment="1">
      <alignment horizontal="left"/>
    </xf>
    <xf numFmtId="0" fontId="17" fillId="0" borderId="0" xfId="0" applyFont="1" applyAlignment="1">
      <alignment horizontal="left"/>
    </xf>
    <xf numFmtId="0" fontId="19" fillId="0" borderId="0" xfId="0" applyFont="1"/>
    <xf numFmtId="0" fontId="18" fillId="0" borderId="0" xfId="0" applyFont="1"/>
    <xf numFmtId="0" fontId="12" fillId="3" borderId="0" xfId="0" applyFont="1" applyFill="1" applyAlignment="1">
      <alignment horizontal="center" vertical="center" wrapText="1"/>
    </xf>
    <xf numFmtId="49" fontId="0" fillId="0" borderId="0" xfId="0" applyNumberFormat="1"/>
    <xf numFmtId="0" fontId="20" fillId="0" borderId="1" xfId="0" applyFont="1" applyBorder="1" applyAlignment="1">
      <alignment horizontal="center" vertical="center"/>
    </xf>
    <xf numFmtId="0" fontId="20" fillId="0" borderId="5" xfId="0" applyFont="1" applyBorder="1" applyAlignment="1">
      <alignment horizontal="center" vertical="center"/>
    </xf>
    <xf numFmtId="0" fontId="20" fillId="0" borderId="4" xfId="0" applyFont="1" applyBorder="1" applyAlignment="1">
      <alignment horizontal="center" vertical="center"/>
    </xf>
    <xf numFmtId="0" fontId="20" fillId="0" borderId="0" xfId="0" applyFont="1" applyAlignment="1">
      <alignment horizontal="center" vertical="center"/>
    </xf>
    <xf numFmtId="0" fontId="20" fillId="0" borderId="6" xfId="0" applyFont="1" applyBorder="1" applyAlignment="1">
      <alignment horizontal="center" vertical="center"/>
    </xf>
    <xf numFmtId="0" fontId="20" fillId="0" borderId="7" xfId="0" applyFont="1" applyBorder="1" applyAlignment="1">
      <alignment horizontal="center" vertical="center"/>
    </xf>
    <xf numFmtId="0" fontId="20" fillId="0" borderId="8" xfId="0" applyFont="1" applyBorder="1" applyAlignment="1">
      <alignment horizontal="center" vertical="center"/>
    </xf>
    <xf numFmtId="0" fontId="20" fillId="0" borderId="4" xfId="0" applyFont="1" applyBorder="1" applyAlignment="1">
      <alignment horizontal="center" vertical="center" wrapText="1"/>
    </xf>
    <xf numFmtId="0" fontId="20" fillId="0" borderId="3" xfId="0" applyFont="1" applyBorder="1" applyAlignment="1">
      <alignment horizontal="center" vertical="center"/>
    </xf>
    <xf numFmtId="0" fontId="20" fillId="0" borderId="6" xfId="0" applyFont="1" applyBorder="1" applyAlignment="1">
      <alignment horizontal="center" vertical="center" wrapText="1"/>
    </xf>
    <xf numFmtId="0" fontId="16" fillId="0" borderId="0" xfId="0" applyFont="1"/>
    <xf numFmtId="0" fontId="14" fillId="5" borderId="2" xfId="0" applyFont="1" applyFill="1" applyBorder="1" applyAlignment="1">
      <alignment horizontal="center" vertical="center"/>
    </xf>
    <xf numFmtId="0" fontId="14" fillId="5" borderId="3" xfId="0" applyFont="1" applyFill="1" applyBorder="1" applyAlignment="1">
      <alignment horizontal="center" vertical="center"/>
    </xf>
    <xf numFmtId="0" fontId="20" fillId="0" borderId="0" xfId="0" applyFont="1"/>
    <xf numFmtId="0" fontId="20" fillId="5" borderId="0" xfId="0" applyFont="1" applyFill="1" applyAlignment="1">
      <alignment horizontal="center" vertical="center"/>
    </xf>
    <xf numFmtId="0" fontId="21" fillId="5" borderId="5" xfId="0" applyFont="1" applyFill="1" applyBorder="1" applyAlignment="1">
      <alignment horizontal="center" vertical="center"/>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9" fillId="4" borderId="4" xfId="0" applyFont="1" applyFill="1" applyBorder="1" applyAlignment="1">
      <alignment horizontal="left" vertical="center" wrapText="1"/>
    </xf>
    <xf numFmtId="0" fontId="9" fillId="4" borderId="0" xfId="0" applyFont="1" applyFill="1" applyAlignment="1">
      <alignment horizontal="left" vertical="center" wrapText="1"/>
    </xf>
    <xf numFmtId="0" fontId="9" fillId="4" borderId="5" xfId="0" applyFont="1" applyFill="1" applyBorder="1" applyAlignment="1">
      <alignment horizontal="left" vertical="center" wrapText="1"/>
    </xf>
    <xf numFmtId="0" fontId="9" fillId="3" borderId="4"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5" xfId="0" applyFont="1" applyFill="1" applyBorder="1" applyAlignment="1">
      <alignment horizontal="left" vertical="center" wrapText="1"/>
    </xf>
    <xf numFmtId="0" fontId="14" fillId="2" borderId="10"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8" fillId="0" borderId="0" xfId="0" applyFont="1" applyAlignment="1">
      <alignment horizontal="center" vertical="center"/>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10" fillId="4" borderId="4" xfId="0" applyFont="1" applyFill="1" applyBorder="1" applyAlignment="1">
      <alignment horizontal="center" vertical="center" wrapText="1"/>
    </xf>
    <xf numFmtId="0" fontId="10" fillId="4" borderId="0" xfId="0" applyFont="1" applyFill="1" applyAlignment="1">
      <alignment horizontal="center"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5" fillId="2" borderId="4" xfId="0" applyFont="1" applyFill="1" applyBorder="1" applyAlignment="1">
      <alignment horizontal="center" vertical="center"/>
    </xf>
    <xf numFmtId="0" fontId="9" fillId="4" borderId="0" xfId="0" applyFont="1" applyFill="1" applyAlignment="1">
      <alignment horizontal="justify" vertical="center" wrapText="1"/>
    </xf>
    <xf numFmtId="0" fontId="9" fillId="4" borderId="5" xfId="0" applyFont="1" applyFill="1" applyBorder="1" applyAlignment="1">
      <alignment horizontal="justify" vertical="center" wrapText="1"/>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8" fillId="0" borderId="5" xfId="0" applyFont="1" applyBorder="1" applyAlignment="1">
      <alignment horizontal="center" vertical="center"/>
    </xf>
    <xf numFmtId="0" fontId="8" fillId="4" borderId="0" xfId="0" applyFont="1" applyFill="1" applyAlignment="1">
      <alignment horizontal="center" vertical="center"/>
    </xf>
    <xf numFmtId="0" fontId="9" fillId="0" borderId="0" xfId="0" applyFont="1" applyAlignment="1">
      <alignment horizontal="center" vertical="center" wrapText="1"/>
    </xf>
    <xf numFmtId="0" fontId="9" fillId="0" borderId="7" xfId="0" applyFont="1" applyBorder="1" applyAlignment="1">
      <alignment horizontal="center" vertical="center" wrapText="1"/>
    </xf>
    <xf numFmtId="0" fontId="11" fillId="2" borderId="1"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9" fillId="4" borderId="0" xfId="0" applyFont="1" applyFill="1" applyAlignment="1">
      <alignment horizontal="center" vertical="center" wrapText="1"/>
    </xf>
    <xf numFmtId="0" fontId="8" fillId="5" borderId="0" xfId="0" applyFont="1" applyFill="1" applyAlignment="1">
      <alignment horizontal="center" vertical="center"/>
    </xf>
    <xf numFmtId="0" fontId="9" fillId="3" borderId="0" xfId="0" applyFont="1" applyFill="1" applyAlignment="1">
      <alignment horizontal="center" vertical="center" wrapText="1"/>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8" fillId="4" borderId="5" xfId="0" applyFont="1" applyFill="1" applyBorder="1" applyAlignment="1">
      <alignment horizontal="center" vertical="center"/>
    </xf>
    <xf numFmtId="0" fontId="20" fillId="0" borderId="0" xfId="0" applyFont="1" applyAlignment="1">
      <alignment horizontal="center" vertical="center" wrapText="1"/>
    </xf>
    <xf numFmtId="0" fontId="20" fillId="0" borderId="7" xfId="0" applyFont="1" applyBorder="1" applyAlignment="1">
      <alignment horizontal="center" vertical="center" wrapText="1"/>
    </xf>
    <xf numFmtId="0" fontId="21" fillId="0" borderId="1" xfId="0" applyFont="1" applyBorder="1" applyAlignment="1">
      <alignment horizontal="center"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0" fillId="0" borderId="6" xfId="0" applyFont="1" applyBorder="1" applyAlignment="1">
      <alignment horizontal="left" vertical="center" wrapText="1"/>
    </xf>
    <xf numFmtId="0" fontId="20" fillId="0" borderId="7" xfId="0" applyFont="1" applyBorder="1" applyAlignment="1">
      <alignment horizontal="left" vertical="center" wrapText="1"/>
    </xf>
    <xf numFmtId="0" fontId="20" fillId="0" borderId="8" xfId="0" applyFont="1" applyBorder="1" applyAlignment="1">
      <alignment horizontal="left" vertical="center" wrapText="1"/>
    </xf>
    <xf numFmtId="0" fontId="20" fillId="5" borderId="2" xfId="0" applyFont="1" applyFill="1" applyBorder="1" applyAlignment="1">
      <alignment horizontal="center" vertical="center"/>
    </xf>
    <xf numFmtId="0" fontId="20" fillId="0" borderId="5" xfId="0" applyFont="1" applyBorder="1" applyAlignment="1">
      <alignment horizontal="center" vertical="center"/>
    </xf>
    <xf numFmtId="0" fontId="20" fillId="0" borderId="8" xfId="0" applyFont="1" applyBorder="1" applyAlignment="1">
      <alignment horizontal="center" vertical="center"/>
    </xf>
    <xf numFmtId="0" fontId="20" fillId="0" borderId="1" xfId="0" applyFont="1" applyBorder="1" applyAlignment="1">
      <alignment horizontal="center" vertical="center"/>
    </xf>
    <xf numFmtId="0" fontId="20" fillId="0" borderId="2" xfId="0" applyFont="1" applyBorder="1" applyAlignment="1">
      <alignment horizontal="center" vertical="center"/>
    </xf>
    <xf numFmtId="0" fontId="20" fillId="0" borderId="4"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4" xfId="0" applyFont="1" applyBorder="1" applyAlignment="1">
      <alignment horizontal="left" vertical="center" wrapText="1"/>
    </xf>
    <xf numFmtId="0" fontId="20" fillId="0" borderId="0" xfId="0" applyFont="1" applyAlignment="1">
      <alignment horizontal="left" vertical="center" wrapText="1"/>
    </xf>
    <xf numFmtId="0" fontId="20" fillId="0" borderId="5" xfId="0" applyFont="1" applyBorder="1" applyAlignment="1">
      <alignment horizontal="left" vertical="center" wrapText="1"/>
    </xf>
    <xf numFmtId="0" fontId="21" fillId="0" borderId="4" xfId="0" applyFont="1" applyBorder="1" applyAlignment="1">
      <alignment horizontal="center" vertical="center"/>
    </xf>
    <xf numFmtId="0" fontId="21" fillId="0" borderId="0" xfId="0" applyFont="1" applyAlignment="1">
      <alignment horizontal="center" vertical="center"/>
    </xf>
    <xf numFmtId="0" fontId="20" fillId="0" borderId="3" xfId="0" applyFont="1" applyBorder="1" applyAlignment="1">
      <alignment horizontal="center" vertical="center" wrapText="1"/>
    </xf>
    <xf numFmtId="0" fontId="20" fillId="0" borderId="5" xfId="0" applyFont="1" applyBorder="1" applyAlignment="1">
      <alignment horizontal="center" vertical="center" wrapText="1"/>
    </xf>
    <xf numFmtId="0" fontId="0" fillId="0" borderId="0" xfId="0" applyNumberFormat="1"/>
  </cellXfs>
  <cellStyles count="1">
    <cellStyle name="Normal" xfId="0" builtinId="0"/>
  </cellStyles>
  <dxfs count="136">
    <dxf>
      <numFmt numFmtId="0" formatCode="General"/>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font>
        <color theme="0"/>
      </font>
    </dxf>
    <dxf>
      <font>
        <color theme="0"/>
      </font>
    </dxf>
    <dxf>
      <font>
        <color theme="0"/>
      </font>
    </dxf>
    <dxf>
      <font>
        <color theme="0"/>
      </font>
    </dxf>
    <dxf>
      <font>
        <color theme="2"/>
      </font>
    </dxf>
    <dxf>
      <font>
        <color theme="1"/>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17/06/relationships/rdRichValueStructure" Target="richData/rdrichvaluestructure.xml"/><Relationship Id="rId21" Type="http://schemas.openxmlformats.org/officeDocument/2006/relationships/styles" Target="styles.xml"/><Relationship Id="rId42" Type="http://schemas.openxmlformats.org/officeDocument/2006/relationships/customXml" Target="../customXml/item12.xml"/><Relationship Id="rId47" Type="http://schemas.openxmlformats.org/officeDocument/2006/relationships/customXml" Target="../customXml/item17.xml"/><Relationship Id="rId63" Type="http://schemas.openxmlformats.org/officeDocument/2006/relationships/customXml" Target="../customXml/item33.xml"/><Relationship Id="rId68" Type="http://schemas.openxmlformats.org/officeDocument/2006/relationships/customXml" Target="../customXml/item38.xml"/><Relationship Id="rId16" Type="http://schemas.openxmlformats.org/officeDocument/2006/relationships/worksheet" Target="worksheets/sheet16.xml"/><Relationship Id="rId11" Type="http://schemas.openxmlformats.org/officeDocument/2006/relationships/worksheet" Target="worksheets/sheet11.xml"/><Relationship Id="rId24" Type="http://schemas.microsoft.com/office/2022/10/relationships/richValueRel" Target="richData/richValueRel.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openxmlformats.org/officeDocument/2006/relationships/customXml" Target="../customXml/item36.xml"/><Relationship Id="rId74" Type="http://schemas.openxmlformats.org/officeDocument/2006/relationships/customXml" Target="../customXml/item44.xml"/><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theme" Target="theme/theme1.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17/06/relationships/rdRichValueTypes" Target="richData/rdRichValueTyp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69" Type="http://schemas.openxmlformats.org/officeDocument/2006/relationships/customXml" Target="../customXml/item39.xml"/><Relationship Id="rId77" Type="http://schemas.openxmlformats.org/officeDocument/2006/relationships/customXml" Target="../customXml/item47.xml"/><Relationship Id="rId8" Type="http://schemas.openxmlformats.org/officeDocument/2006/relationships/worksheet" Target="worksheets/sheet8.xml"/><Relationship Id="rId51" Type="http://schemas.openxmlformats.org/officeDocument/2006/relationships/customXml" Target="../customXml/item21.xml"/><Relationship Id="rId72" Type="http://schemas.openxmlformats.org/officeDocument/2006/relationships/customXml" Target="../customXml/item4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microsoft.com/office/2017/06/relationships/rdRichValue" Target="richData/rdrichvalue.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67" Type="http://schemas.openxmlformats.org/officeDocument/2006/relationships/customXml" Target="../customXml/item37.xml"/><Relationship Id="rId20" Type="http://schemas.openxmlformats.org/officeDocument/2006/relationships/connections" Target="connections.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70" Type="http://schemas.openxmlformats.org/officeDocument/2006/relationships/customXml" Target="../customXml/item40.xml"/><Relationship Id="rId75" Type="http://schemas.openxmlformats.org/officeDocument/2006/relationships/customXml" Target="../customXml/item4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powerPivotData" Target="model/item.data"/><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73" Type="http://schemas.openxmlformats.org/officeDocument/2006/relationships/customXml" Target="../customXml/item43.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39" Type="http://schemas.openxmlformats.org/officeDocument/2006/relationships/customXml" Target="../customXml/item9.xml"/><Relationship Id="rId34" Type="http://schemas.openxmlformats.org/officeDocument/2006/relationships/customXml" Target="../customXml/item4.xml"/><Relationship Id="rId50" Type="http://schemas.openxmlformats.org/officeDocument/2006/relationships/customXml" Target="../customXml/item20.xml"/><Relationship Id="rId55" Type="http://schemas.openxmlformats.org/officeDocument/2006/relationships/customXml" Target="../customXml/item25.xml"/><Relationship Id="rId76" Type="http://schemas.openxmlformats.org/officeDocument/2006/relationships/customXml" Target="../customXml/item46.xml"/><Relationship Id="rId7" Type="http://schemas.openxmlformats.org/officeDocument/2006/relationships/worksheet" Target="worksheets/sheet7.xml"/><Relationship Id="rId71" Type="http://schemas.openxmlformats.org/officeDocument/2006/relationships/customXml" Target="../customXml/item41.xml"/><Relationship Id="rId2" Type="http://schemas.openxmlformats.org/officeDocument/2006/relationships/worksheet" Target="worksheets/sheet2.xml"/><Relationship Id="rId2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9.613935416666" backgroundQuery="1" createdVersion="8" refreshedVersion="8" minRefreshableVersion="3" recordCount="0" supportSubquery="1" supportAdvancedDrill="1" xr:uid="{12E3F740-5496-4176-ADEF-036BA379F424}">
  <cacheSource type="external" connectionId="45"/>
  <cacheFields count="3">
    <cacheField name="[Units].[unit_name].[unit_name]" caption="unit_name" numFmtId="0" hierarchy="71" level="1">
      <sharedItems containsSemiMixedTypes="0" containsNonDate="0" containsString="0"/>
    </cacheField>
    <cacheField name="[Units].[attribut].[attribut]" caption="attribut" numFmtId="0" hierarchy="72" level="1">
      <sharedItems containsSemiMixedTypes="0" containsNonDate="0" containsString="0"/>
    </cacheField>
    <cacheField name="[Units].[Full Unit Name].[Full Unit Name]" caption="Full Unit Name" numFmtId="0" hierarchy="69" level="1">
      <sharedItems containsSemiMixedTypes="0" containsNonDate="0" containsString="0"/>
    </cacheField>
  </cacheFields>
  <cacheHierarchies count="189">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Group Faction_id]" caption="Group Faction_id" attribute="1" defaultMemberUniqueName="[Combined Units].[Group Faction_id].[All]" allUniqueName="[Combined Units].[Group Faction_id].[All]" dimensionUniqueName="[Combined Units]" displayFolder="" count="0" memberValueDatatype="130" unbalanced="0"/>
    <cacheHierarchy uniqueName="[Combined Units].[Faction_id]" caption="Faction_id" attribute="1" defaultMemberUniqueName="[Combined Units].[Faction_id].[All]" allUniqueName="[Combined Units].[Faction_id].[All]" dimensionUniqueName="[Combined Units]" displayFolder="" count="0" memberValueDatatype="130" unbalanced="0"/>
    <cacheHierarchy uniqueName="[Combined Units].[unit_id]" caption="unit_id" attribute="1" defaultMemberUniqueName="[Combined Units].[unit_id].[All]" allUniqueName="[Combined Units].[unit_id].[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Attribut Short]" caption="Attribut Short" attribute="1" defaultMemberUniqueName="[Units].[Attribut Short].[All]" allUniqueName="[Units].[Attribut Short].[All]" dimensionUniqueName="[Units]" displayFolder="" count="0" memberValueDatatype="13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9"/>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69.613936805552" backgroundQuery="1" createdVersion="8" refreshedVersion="8" minRefreshableVersion="3" recordCount="0" supportSubquery="1" supportAdvancedDrill="1" xr:uid="{33728F10-43C7-42EA-86FC-2EEC84E12C6D}">
  <cacheSource type="external" connectionId="45"/>
  <cacheFields count="4">
    <cacheField name="[Units].[Full Unit Name].[Full Unit Name]" caption="Full Unit Name" numFmtId="0" hierarchy="69" level="1">
      <sharedItems count="1">
        <s v="SCARAB OCCULT TERMINATORS - Crystalbound"/>
      </sharedItems>
    </cacheField>
    <cacheField name="[Units].[unit_name].[unit_name]" caption="unit_name" numFmtId="0" hierarchy="71" level="1">
      <sharedItems containsSemiMixedTypes="0" containsNonDate="0" containsString="0"/>
    </cacheField>
    <cacheField name="[Units].[unit_id].[unit_id]" caption="unit_id" numFmtId="0" hierarchy="70" level="1">
      <sharedItems containsSemiMixedTypes="0" containsString="0" containsNumber="1" containsInteger="1" minValue="280" maxValue="280" count="1">
        <n v="280"/>
      </sharedItems>
      <extLst>
        <ext xmlns:x15="http://schemas.microsoft.com/office/spreadsheetml/2010/11/main" uri="{4F2E5C28-24EA-4eb8-9CBF-B6C8F9C3D259}">
          <x15:cachedUniqueNames>
            <x15:cachedUniqueName index="0" name="[Units].[unit_id].&amp;[280]"/>
          </x15:cachedUniqueNames>
        </ext>
      </extLst>
    </cacheField>
    <cacheField name="[Units].[Attribut Short].[Attribut Short]" caption="Attribut Short" numFmtId="0" hierarchy="130" level="1">
      <sharedItems containsNonDate="0" containsString="0" containsBlank="1" count="1">
        <m/>
      </sharedItems>
    </cacheField>
  </cacheFields>
  <cacheHierarchies count="189">
    <cacheHierarchy uniqueName="[Combined Units].[unit_name]" caption="unit_name" attribute="1" defaultMemberUniqueName="[Combined Units].[unit_name].[All]" allUniqueName="[Combined Units].[unit_name].[All]" dimensionUniqueName="[Combined Units]" displayFolder="" count="0" memberValueDatatype="130" unbalanced="0"/>
    <cacheHierarchy uniqueName="[Combined Units].[Attribut combined]" caption="Attribut combined" attribute="1" defaultMemberUniqueName="[Combined Units].[Attribut combined].[All]" allUniqueName="[Combined Units].[Attribut combined].[All]" dimensionUniqueName="[Combined Units]" displayFolder="" count="0" memberValueDatatype="130" unbalanced="0"/>
    <cacheHierarchy uniqueName="[Combined Units].[Domains Combined]" caption="Domains Combined" attribute="1" defaultMemberUniqueName="[Combined Units].[Domains Combined].[All]" allUniqueName="[Combined Units].[Domains Combined].[All]" dimensionUniqueName="[Combined Units]" displayFolder="" count="0" memberValueDatatype="130" unbalanced="0"/>
    <cacheHierarchy uniqueName="[Combined Units].[Nb Fig Combined]" caption="Nb Fig Combined" attribute="1" defaultMemberUniqueName="[Combined Units].[Nb Fig Combined].[All]" allUniqueName="[Combined Units].[Nb Fig Combined].[All]" dimensionUniqueName="[Combined Units]" displayFolder="" count="0" memberValueDatatype="130" unbalanced="0"/>
    <cacheHierarchy uniqueName="[Combined Units].[Special Rules Combined]" caption="Special Rules Combined" attribute="1" defaultMemberUniqueName="[Combined Units].[Special Rules Combined].[All]" allUniqueName="[Combined Units].[Special Rules Combined].[All]" dimensionUniqueName="[Combined Units]" displayFolder="" count="0" memberValueDatatype="130" unbalanced="0"/>
    <cacheHierarchy uniqueName="[Combined Units].[Types Combined]" caption="Types Combined" attribute="1" defaultMemberUniqueName="[Combined Units].[Types Combined].[All]" allUniqueName="[Combined Units].[Types Combined].[All]" dimensionUniqueName="[Combined Units]" displayFolder="" count="0" memberValueDatatype="130" unbalanced="0"/>
    <cacheHierarchy uniqueName="[Combined Units].[Pts Combined]" caption="Pts Combined" attribute="1" defaultMemberUniqueName="[Combined Units].[Pts Combined].[All]" allUniqueName="[Combined Units].[Pts Combined].[All]" dimensionUniqueName="[Combined Units]" displayFolder="" count="0" memberValueDatatype="130" unbalanced="0"/>
    <cacheHierarchy uniqueName="[Combined Units].[Pts_Updated Combined]" caption="Pts_Updated Combined" attribute="1" defaultMemberUniqueName="[Combined Units].[Pts_Updated Combined].[All]" allUniqueName="[Combined Units].[Pts_Updated Combined].[All]" dimensionUniqueName="[Combined Units]" displayFolder="" count="0" memberValueDatatype="130" unbalanced="0"/>
    <cacheHierarchy uniqueName="[Combined Units].[Aptitude Cleaned.1]" caption="Aptitude Cleaned.1" attribute="1" defaultMemberUniqueName="[Combined Units].[Aptitude Cleaned.1].[All]" allUniqueName="[Combined Units].[Aptitude Cleaned.1].[All]" dimensionUniqueName="[Combined Units]" displayFolder="" count="0" memberValueDatatype="130" unbalanced="0"/>
    <cacheHierarchy uniqueName="[Combined Units].[Aptitude Cleaned.2]" caption="Aptitude Cleaned.2" attribute="1" defaultMemberUniqueName="[Combined Units].[Aptitude Cleaned.2].[All]" allUniqueName="[Combined Units].[Aptitude Cleaned.2].[All]" dimensionUniqueName="[Combined Units]" displayFolder="" count="0" memberValueDatatype="130" unbalanced="0"/>
    <cacheHierarchy uniqueName="[Combined Units].[Aptitude Cleaned.3]" caption="Aptitude Cleaned.3" attribute="1" defaultMemberUniqueName="[Combined Units].[Aptitude Cleaned.3].[All]" allUniqueName="[Combined Units].[Aptitude Cleaned.3].[All]" dimensionUniqueName="[Combined Units]" displayFolder="" count="0" memberValueDatatype="130" unbalanced="0"/>
    <cacheHierarchy uniqueName="[Combined Units].[Aptitude Cleaned.4]" caption="Aptitude Cleaned.4" attribute="1" defaultMemberUniqueName="[Combined Units].[Aptitude Cleaned.4].[All]" allUniqueName="[Combined Units].[Aptitude Cleaned.4].[All]" dimensionUniqueName="[Combined Units]" displayFolder="" count="0" memberValueDatatype="130" unbalanced="0"/>
    <cacheHierarchy uniqueName="[Combined Units].[Aptitude Cleaned.5]" caption="Aptitude Cleaned.5" attribute="1" defaultMemberUniqueName="[Combined Units].[Aptitude Cleaned.5].[All]" allUniqueName="[Combined Units].[Aptitude Cleaned.5].[All]" dimensionUniqueName="[Combined Units]" displayFolder="" count="0" memberValueDatatype="130" unbalanced="0"/>
    <cacheHierarchy uniqueName="[Combined Units].[Aptitude Cleaned.6]" caption="Aptitude Cleaned.6" attribute="1" defaultMemberUniqueName="[Combined Units].[Aptitude Cleaned.6].[All]" allUniqueName="[Combined Units].[Aptitude Cleaned.6].[All]" dimensionUniqueName="[Combined Units]" displayFolder="" count="0" memberValueDatatype="130" unbalanced="0"/>
    <cacheHierarchy uniqueName="[Combined Units].[Aptitude Cleaned.7]" caption="Aptitude Cleaned.7" attribute="1" defaultMemberUniqueName="[Combined Units].[Aptitude Cleaned.7].[All]" allUniqueName="[Combined Units].[Aptitude Cleaned.7].[All]" dimensionUniqueName="[Combined Units]" displayFolder="" count="0" memberValueDatatype="130" unbalanced="0"/>
    <cacheHierarchy uniqueName="[Combined Units].[Aptitude Cleaned.8]" caption="Aptitude Cleaned.8" attribute="1" defaultMemberUniqueName="[Combined Units].[Aptitude Cleaned.8].[All]" allUniqueName="[Combined Units].[Aptitude Cleaned.8].[All]" dimensionUniqueName="[Combined Units]" displayFolder="" count="0" memberValueDatatype="130" unbalanced="0"/>
    <cacheHierarchy uniqueName="[Combined Units].[Group Faction_id]" caption="Group Faction_id" attribute="1" defaultMemberUniqueName="[Combined Units].[Group Faction_id].[All]" allUniqueName="[Combined Units].[Group Faction_id].[All]" dimensionUniqueName="[Combined Units]" displayFolder="" count="0" memberValueDatatype="130" unbalanced="0"/>
    <cacheHierarchy uniqueName="[Combined Units].[Faction_id]" caption="Faction_id" attribute="1" defaultMemberUniqueName="[Combined Units].[Faction_id].[All]" allUniqueName="[Combined Units].[Faction_id].[All]" dimensionUniqueName="[Combined Units]" displayFolder="" count="0" memberValueDatatype="130" unbalanced="0"/>
    <cacheHierarchy uniqueName="[Combined Units].[unit_id]" caption="unit_id" attribute="1" defaultMemberUniqueName="[Combined Units].[unit_id].[All]" allUniqueName="[Combined Units].[unit_id].[All]" dimensionUniqueName="[Combined Units]" displayFolder="" count="0" memberValueDatatype="130" unbalanced="0"/>
    <cacheHierarchy uniqueName="[Combined Units Weapons].[unit_name]" caption="unit_name" attribute="1" defaultMemberUniqueName="[Combined Units Weapons].[unit_name].[All]" allUniqueName="[Combined Units Weapons].[unit_name].[All]" dimensionUniqueName="[Combined Units Weapons]" displayFolder="" count="0" memberValueDatatype="130" unbalanced="0"/>
    <cacheHierarchy uniqueName="[Combined Units Weapons].[Weapon.1]" caption="Weapon.1" attribute="1" defaultMemberUniqueName="[Combined Units Weapons].[Weapon.1].[All]" allUniqueName="[Combined Units Weapons].[Weapon.1].[All]" dimensionUniqueName="[Combined Units Weapons]" displayFolder="" count="0" memberValueDatatype="130" unbalanced="0"/>
    <cacheHierarchy uniqueName="[Combined Units Weapons].[Weapon.2]" caption="Weapon.2" attribute="1" defaultMemberUniqueName="[Combined Units Weapons].[Weapon.2].[All]" allUniqueName="[Combined Units Weapons].[Weapon.2].[All]" dimensionUniqueName="[Combined Units Weapons]" displayFolder="" count="0" memberValueDatatype="130" unbalanced="0"/>
    <cacheHierarchy uniqueName="[Combined Units Weapons].[Weapon.3]" caption="Weapon.3" attribute="1" defaultMemberUniqueName="[Combined Units Weapons].[Weapon.3].[All]" allUniqueName="[Combined Units Weapons].[Weapon.3].[All]" dimensionUniqueName="[Combined Units Weapons]" displayFolder="" count="0" memberValueDatatype="130" unbalanced="0"/>
    <cacheHierarchy uniqueName="[Combined Units Weapons].[Weapon.4]" caption="Weapon.4" attribute="1" defaultMemberUniqueName="[Combined Units Weapons].[Weapon.4].[All]" allUniqueName="[Combined Units Weapons].[Weapon.4].[All]" dimensionUniqueName="[Combined Units Weapons]" displayFolder="" count="0" memberValueDatatype="130" unbalanced="0"/>
    <cacheHierarchy uniqueName="[Combined Units Weapons].[Weapon.5]" caption="Weapon.5" attribute="1" defaultMemberUniqueName="[Combined Units Weapons].[Weapon.5].[All]" allUniqueName="[Combined Units Weapons].[Weapon.5].[All]" dimensionUniqueName="[Combined Units Weapons]" displayFolder="" count="0" memberValueDatatype="130" unbalanced="0"/>
    <cacheHierarchy uniqueName="[Combined Units Weapons].[Weapon.6]" caption="Weapon.6" attribute="1" defaultMemberUniqueName="[Combined Units Weapons].[Weapon.6].[All]" allUniqueName="[Combined Units Weapons].[Weapon.6].[All]" dimensionUniqueName="[Combined Units Weapons]" displayFolder="" count="0" memberValueDatatype="130" unbalanced="0"/>
    <cacheHierarchy uniqueName="[Combined Units Weapons].[Weapon.7]" caption="Weapon.7" attribute="1" defaultMemberUniqueName="[Combined Units Weapons].[Weapon.7].[All]" allUniqueName="[Combined Units Weapons].[Weapon.7].[All]" dimensionUniqueName="[Combined Units Weapons]" displayFolder="" count="0" memberValueDatatype="130" unbalanced="0"/>
    <cacheHierarchy uniqueName="[Combined Units Weapons].[Weapon.8]" caption="Weapon.8" attribute="1" defaultMemberUniqueName="[Combined Units Weapons].[Weapon.8].[All]" allUniqueName="[Combined Units Weapons].[Weapon.8].[All]" dimensionUniqueName="[Combined Units Weapons]" displayFolder="" count="0" memberValueDatatype="130" unbalanced="0"/>
    <cacheHierarchy uniqueName="[Combined Units Weapons].[Weapon.9]" caption="Weapon.9" attribute="1" defaultMemberUniqueName="[Combined Units Weapons].[Weapon.9].[All]" allUniqueName="[Combined Units Weapons].[Weapon.9].[All]" dimensionUniqueName="[Combined Units Weapons]" displayFolder="" count="0" memberValueDatatype="130" unbalanced="0"/>
    <cacheHierarchy uniqueName="[Combined Units Weapons].[Weapon.10]" caption="Weapon.10" attribute="1" defaultMemberUniqueName="[Combined Units Weapons].[Weapon.10].[All]" allUniqueName="[Combined Units Weapons].[Weapon.10].[All]" dimensionUniqueName="[Combined Units Weapons]" displayFolder="" count="0" memberValueDatatype="130" unbalanced="0"/>
    <cacheHierarchy uniqueName="[Combined Units Weapons].[Weapon.11]" caption="Weapon.11" attribute="1" defaultMemberUniqueName="[Combined Units Weapons].[Weapon.11].[All]" allUniqueName="[Combined Units Weapons].[Weapon.11].[All]" dimensionUniqueName="[Combined Units Weapons]" displayFolder="" count="0" memberValueDatatype="130" unbalanced="0"/>
    <cacheHierarchy uniqueName="[Combined Units Weapons].[Weapon.12]" caption="Weapon.12" attribute="1" defaultMemberUniqueName="[Combined Units Weapons].[Weapon.12].[All]" allUniqueName="[Combined Units Weapons].[Weapon.12].[All]" dimensionUniqueName="[Combined Units Weapons]" displayFolder="" count="0" memberValueDatatype="130" unbalanced="0"/>
    <cacheHierarchy uniqueName="[Combined Units Weapons].[Weapon.13]" caption="Weapon.13" attribute="1" defaultMemberUniqueName="[Combined Units Weapons].[Weapon.13].[All]" allUniqueName="[Combined Units Weapons].[Weapon.13].[All]" dimensionUniqueName="[Combined Units Weapons]" displayFolder="" count="0" memberValueDatatype="130" unbalanced="0"/>
    <cacheHierarchy uniqueName="[Combined Units Weapons].[Weapon.14]" caption="Weapon.14" attribute="1" defaultMemberUniqueName="[Combined Units Weapons].[Weapon.14].[All]" allUniqueName="[Combined Units Weapons].[Weapon.14].[All]" dimensionUniqueName="[Combined Units Weapons]" displayFolder="" count="0" memberValueDatatype="130" unbalanced="0"/>
    <cacheHierarchy uniqueName="[Combined Units Weapons].[Weapon.15]" caption="Weapon.15" attribute="1" defaultMemberUniqueName="[Combined Units Weapons].[Weapon.15].[All]" allUniqueName="[Combined Units Weapons].[Weapon.15].[All]" dimensionUniqueName="[Combined Units Weapons]" displayFolder="" count="0" memberValueDatatype="130" unbalanced="0"/>
    <cacheHierarchy uniqueName="[Combined Units Weapons].[Weapon.16]" caption="Weapon.16" attribute="1" defaultMemberUniqueName="[Combined Units Weapons].[Weapon.16].[All]" allUniqueName="[Combined Units Weapons].[Weapon.16].[All]" dimensionUniqueName="[Combined Units Weapons]" displayFolder="" count="0" memberValueDatatype="130" unbalanced="0"/>
    <cacheHierarchy uniqueName="[Combined Units Weapons].[Weapon.17]" caption="Weapon.17" attribute="1" defaultMemberUniqueName="[Combined Units Weapons].[Weapon.17].[All]" allUniqueName="[Combined Units Weapons].[Weapon.17].[All]" dimensionUniqueName="[Combined Units Weapons]" displayFolder="" count="0" memberValueDatatype="130" unbalanced="0"/>
    <cacheHierarchy uniqueName="[Combined Units Weapons].[Weapon.18]" caption="Weapon.18" attribute="1" defaultMemberUniqueName="[Combined Units Weapons].[Weapon.18].[All]" allUniqueName="[Combined Units Weapons].[Weapon.18].[All]" dimensionUniqueName="[Combined Units Weapons]" displayFolder="" count="0" memberValueDatatype="130" unbalanced="0"/>
    <cacheHierarchy uniqueName="[Combined Units Weapons].[Weapon.19]" caption="Weapon.19" attribute="1" defaultMemberUniqueName="[Combined Units Weapons].[Weapon.19].[All]" allUniqueName="[Combined Units Weapons].[Weapon.19].[All]" dimensionUniqueName="[Combined Units Weapons]" displayFolder="" count="0" memberValueDatatype="130" unbalanced="0"/>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0"/>
      </fieldsUsage>
    </cacheHierarchy>
    <cacheHierarchy uniqueName="[Units].[unit_id]" caption="unit_id" attribute="1" defaultMemberUniqueName="[Units].[unit_id].[All]" allUniqueName="[Units].[unit_id].[All]" dimensionUniqueName="[Units]" displayFolder="" count="2" memberValueDatatype="20" unbalanced="0">
      <fieldsUsage count="2">
        <fieldUsage x="-1"/>
        <fieldUsage x="2"/>
      </fieldsUsage>
    </cacheHierarchy>
    <cacheHierarchy uniqueName="[Units].[unit_name]" caption="unit_name" attribute="1" defaultMemberUniqueName="[Units].[unit_name].[All]" allUniqueName="[Units].[unit_name].[All]" dimensionUniqueName="[Units]" displayFolder="" count="2" memberValueDatatype="130" unbalanced="0">
      <fieldsUsage count="2">
        <fieldUsage x="-1"/>
        <fieldUsage x="1"/>
      </fieldsUsage>
    </cacheHierarchy>
    <cacheHierarchy uniqueName="[Units].[attribut]" caption="attribut" attribute="1" defaultMemberUniqueName="[Units].[attribut].[All]" allUniqueName="[Units].[attribut].[All]" dimensionUniqueName="[Units]" displayFolder="" count="0" memberValueDatatype="130" unbalanced="0"/>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nb weapons.1]" caption="nb weapons.1" attribute="1" defaultMemberUniqueName="[Units].[nb weapons.1].[All]" allUniqueName="[Units].[nb weapons.1].[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nb weapons.2]" caption="nb weapons.2" attribute="1" defaultMemberUniqueName="[Units].[nb weapons.2].[All]" allUniqueName="[Units].[nb weapons.2].[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nb weapons.3]" caption="nb weapons.3" attribute="1" defaultMemberUniqueName="[Units].[nb weapons.3].[All]" allUniqueName="[Units].[nb weapons.3].[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nb weapons.4]" caption="nb weapons.4" attribute="1" defaultMemberUniqueName="[Units].[nb weapons.4].[All]" allUniqueName="[Units].[nb weapons.4].[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nb weapons.5]" caption="nb weapons.5" attribute="1" defaultMemberUniqueName="[Units].[nb weapons.5].[All]" allUniqueName="[Units].[nb weapons.5].[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nb weapons.6]" caption="nb weapons.6" attribute="1" defaultMemberUniqueName="[Units].[nb weapons.6].[All]" allUniqueName="[Units].[nb weapons.6].[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nb weapons.7]" caption="nb weapons.7" attribute="1" defaultMemberUniqueName="[Units].[nb weapons.7].[All]" allUniqueName="[Units].[nb weapons.7].[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nb weapons.8]" caption="nb weapons.8" attribute="1" defaultMemberUniqueName="[Units].[nb weapons.8].[All]" allUniqueName="[Units].[nb weapons.8].[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nb weapons.9]" caption="nb weapons.9" attribute="1" defaultMemberUniqueName="[Units].[nb weapons.9].[All]" allUniqueName="[Units].[nb weapons.9].[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nb weapons.10]" caption="nb weapons.10" attribute="1" defaultMemberUniqueName="[Units].[nb weapons.10].[All]" allUniqueName="[Units].[nb weapons.10].[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nb weapons.11]" caption="nb weapons.11" attribute="1" defaultMemberUniqueName="[Units].[nb weapons.11].[All]" allUniqueName="[Units].[nb weapons.11].[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nb weapons.12]" caption="nb weapons.12" attribute="1" defaultMemberUniqueName="[Units].[nb weapons.12].[All]" allUniqueName="[Units].[nb weapons.12].[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Attribut Short]" caption="Attribut Short" attribute="1" defaultMemberUniqueName="[Units].[Attribut Short].[All]" allUniqueName="[Units].[Attribut Short].[All]" dimensionUniqueName="[Units]" displayFolder="" count="2" memberValueDatatype="130" unbalanced="0">
      <fieldsUsage count="2">
        <fieldUsage x="-1"/>
        <fieldUsage x="3"/>
      </fieldsUsage>
    </cacheHierarchy>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XL_Count Combined Units]" caption="__XL_Count Combined Units" measure="1" displayFolder="" measureGroup="Combined Units" count="0" hidden="1"/>
    <cacheHierarchy uniqueName="[Measures].[__XL_Count Combined Units Weapons]" caption="__XL_Count Combined Units Weapons" measure="1" displayFolder="" measureGroup="Combined Units Weapons" count="0" hidden="1"/>
    <cacheHierarchy uniqueName="[Measures].[__No measures defined]" caption="__No measures defined" measure="1" displayFolder="" count="0" hidden="1"/>
    <cacheHierarchy uniqueName="[Measures].[Nombre de Full Unit Name]" caption="Nombre de Full Unit Name" measure="1" displayFolder="" measureGroup="Units" count="0" hidden="1">
      <extLst>
        <ext xmlns:x15="http://schemas.microsoft.com/office/spreadsheetml/2010/11/main" uri="{B97F6D7D-B522-45F9-BDA1-12C45D357490}">
          <x15:cacheHierarchy aggregatedColumn="69"/>
        </ext>
      </extLst>
    </cacheHierarchy>
  </cacheHierarchies>
  <kpis count="0"/>
  <dimensions count="22">
    <dimension name="Combined Units" uniqueName="[Combined Units]" caption="Combined Units"/>
    <dimension name="Combined Units Weapons" uniqueName="[Combined Units Weapons]" caption="Combined Units Weapons"/>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21">
    <measureGroup name="Combined Units" caption="Combined Units"/>
    <measureGroup name="Combined Units Weapons" caption="Combined Units Weapons"/>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45">
    <map measureGroup="0" dimension="0"/>
    <map measureGroup="1" dimension="1"/>
    <map measureGroup="2" dimension="2"/>
    <map measureGroup="3" dimension="3"/>
    <map measureGroup="3" dimension="4"/>
    <map measureGroup="3" dimension="5"/>
    <map measureGroup="4" dimension="4"/>
    <map measureGroup="4" dimension="5"/>
    <map measureGroup="5" dimension="5"/>
    <map measureGroup="6" dimension="7"/>
    <map measureGroup="6" dimension="8"/>
    <map measureGroup="7" dimension="8"/>
    <map measureGroup="8" dimension="9"/>
    <map measureGroup="9" dimension="10"/>
    <map measureGroup="10" dimension="11"/>
    <map measureGroup="11" dimension="0"/>
    <map measureGroup="11" dimension="12"/>
    <map measureGroup="12" dimension="13"/>
    <map measureGroup="13" dimension="0"/>
    <map measureGroup="13" dimension="12"/>
    <map measureGroup="13" dimension="13"/>
    <map measureGroup="13" dimension="14"/>
    <map measureGroup="14" dimension="0"/>
    <map measureGroup="14" dimension="12"/>
    <map measureGroup="14" dimension="15"/>
    <map measureGroup="15" dimension="0"/>
    <map measureGroup="15" dimension="8"/>
    <map measureGroup="15" dimension="12"/>
    <map measureGroup="15" dimension="16"/>
    <map measureGroup="16" dimension="0"/>
    <map measureGroup="16" dimension="9"/>
    <map measureGroup="16" dimension="12"/>
    <map measureGroup="16" dimension="17"/>
    <map measureGroup="17" dimension="0"/>
    <map measureGroup="17" dimension="11"/>
    <map measureGroup="17" dimension="12"/>
    <map measureGroup="17" dimension="18"/>
    <map measureGroup="18" dimension="0"/>
    <map measureGroup="18" dimension="12"/>
    <map measureGroup="18" dimension="19"/>
    <map measureGroup="18" dimension="20"/>
    <map measureGroup="19" dimension="20"/>
    <map measureGroup="20" dimension="10"/>
    <map measureGroup="20" dimension="20"/>
    <map measureGroup="20" dimension="21"/>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37"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69" name="[Units].[Full Unit Name].&amp;[MAGNUS THE RED - Magnus the Red, The Crimson King, The Cyclopean Giant - Full HP]" cap="MAGNUS THE RED - Magnus the Red, The Crimson King, The Cyclopean Giant - Full HP"/>
  </pageField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Name"/>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03A476-0B7F-4310-9108-53B2DC87E125}" name="Unit Selection" cacheId="40" applyNumberFormats="0" applyBorderFormats="0" applyFontFormats="0" applyPatternFormats="0" applyAlignmentFormats="0" applyWidthHeightFormats="1" dataCaption="Valeurs" tag="69ce965a-89e2-4c0b-abd9-ae30f4204ce0" updatedVersion="8" minRefreshableVersion="3" showCalcMbrs="0" showDrill="0" preserveFormatting="0" rowGrandTotals="0" colGrandTotals="0" createdVersion="8" indent="0" showHeaders="0" compact="0" compactData="0">
  <location ref="X3:Z3" firstHeaderRow="0" firstDataRow="0" firstDataCol="3" rowPageCount="1" colPageCount="1"/>
  <pivotFields count="4">
    <pivotField axis="axisRow" compact="0" allDrilled="1" outline="0" showAll="0" sortType="ascending" defaultSubtotal="0" defaultAttributeDrillState="1">
      <items count="1">
        <item x="0"/>
      </items>
    </pivotField>
    <pivotField axis="axisPage" compact="0" allDrilled="1" outline="0" showAll="0" dataSourceSort="1" defaultSubtotal="0" defaultAttributeDrillState="1"/>
    <pivotField axis="axisRow" compact="0" allDrilled="1" outline="0" showAll="0" dataSourceSort="1" defaultSubtotal="0" defaultAttributeDrillState="1">
      <items count="1">
        <item x="0"/>
      </items>
    </pivotField>
    <pivotField axis="axisRow" compact="0" allDrilled="1" outline="0" subtotalTop="0" showAll="0" dataSourceSort="1" defaultSubtotal="0" defaultAttributeDrillState="1">
      <items count="1">
        <item x="0"/>
      </items>
    </pivotField>
  </pivotFields>
  <rowFields count="3">
    <field x="2"/>
    <field x="0"/>
    <field x="3"/>
  </rowFields>
  <rowItems count="1">
    <i>
      <x/>
      <x/>
      <x/>
    </i>
  </rowItems>
  <pageFields count="1">
    <pageField fld="1" hier="71" name="[Units].[unit_name].&amp;[SCARAB OCCULT TERMINATORS - Crystalbound]" cap="SCARAB OCCULT TERMINATORS - Crystalbound"/>
  </pageFields>
  <pivotHierarchies count="18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3">
    <rowHierarchyUsage hierarchyUsage="70"/>
    <rowHierarchyUsage hierarchyUsage="69"/>
    <rowHierarchyUsage hierarchyUsage="1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ombined Unit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8"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10"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5"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7"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8"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9"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1"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76">
    <queryTableFields count="62">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51" name="nb weapons.1" tableColumnId="50"/>
      <queryTableField id="25" name="weapons.1" tableColumnId="25"/>
      <queryTableField id="52" name="nb weapons.2" tableColumnId="51"/>
      <queryTableField id="26" name="weapons.2" tableColumnId="26"/>
      <queryTableField id="53" name="nb weapons.3" tableColumnId="52"/>
      <queryTableField id="27" name="weapons.3" tableColumnId="27"/>
      <queryTableField id="54" name="nb weapons.4" tableColumnId="53"/>
      <queryTableField id="28" name="weapons.4" tableColumnId="28"/>
      <queryTableField id="55" name="nb weapons.5" tableColumnId="54"/>
      <queryTableField id="29" name="weapons.5" tableColumnId="29"/>
      <queryTableField id="56" name="nb weapons.6" tableColumnId="55"/>
      <queryTableField id="30" name="weapons.6" tableColumnId="30"/>
      <queryTableField id="57" name="nb weapons.7" tableColumnId="56"/>
      <queryTableField id="31" name="weapons.7" tableColumnId="31"/>
      <queryTableField id="58" name="nb weapons.8" tableColumnId="57"/>
      <queryTableField id="32" name="weapons.8" tableColumnId="32"/>
      <queryTableField id="59" name="nb weapons.9" tableColumnId="58"/>
      <queryTableField id="33" name="weapons.9" tableColumnId="33"/>
      <queryTableField id="60" name="nb weapons.10" tableColumnId="59"/>
      <queryTableField id="34" name="weapons.10" tableColumnId="34"/>
      <queryTableField id="61" name="nb weapons.11" tableColumnId="60"/>
      <queryTableField id="35" name="weapons.11" tableColumnId="35"/>
      <queryTableField id="62" name="nb weapons.12" tableColumnId="61"/>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 id="75" name="Attribut Short" tableColumnId="62"/>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2" backgroundRefresh="0" connectionId="6" xr16:uid="{5D434794-4EC1-4120-9B9E-AFC5D1DF83EC}" autoFormatId="16" applyNumberFormats="0" applyBorderFormats="0" applyFontFormats="0" applyPatternFormats="0" applyAlignmentFormats="0" applyWidthHeightFormats="0">
  <queryTableRefresh nextId="34">
    <queryTableFields count="19">
      <queryTableField id="1" name="unit_name" tableColumnId="1"/>
      <queryTableField id="2" name="Attribut combined" tableColumnId="2"/>
      <queryTableField id="3" name="Domains Combined" tableColumnId="3"/>
      <queryTableField id="4" name="Nb Fig Combined" tableColumnId="4"/>
      <queryTableField id="5" name="Special Rules Combined" tableColumnId="5"/>
      <queryTableField id="25" name="Types Combined" tableColumnId="6"/>
      <queryTableField id="7" name="Pts Combined" tableColumnId="7"/>
      <queryTableField id="8" name="Pts_Updated Combined" tableColumnId="8"/>
      <queryTableField id="17" name="Aptitude Cleaned.1" tableColumnId="9"/>
      <queryTableField id="18" name="Aptitude Cleaned.2" tableColumnId="10"/>
      <queryTableField id="19" name="Aptitude Cleaned.3" tableColumnId="11"/>
      <queryTableField id="20" name="Aptitude Cleaned.4" tableColumnId="12"/>
      <queryTableField id="21" name="Aptitude Cleaned.5" tableColumnId="13"/>
      <queryTableField id="22" name="Aptitude Cleaned.6" tableColumnId="14"/>
      <queryTableField id="23" name="Aptitude Cleaned.7" tableColumnId="15"/>
      <queryTableField id="24" name="Aptitude Cleaned.8" tableColumnId="16"/>
      <queryTableField id="28" name="Group Faction_id" tableColumnId="17"/>
      <queryTableField id="29" name="Faction_id" tableColumnId="18"/>
      <queryTableField id="33" name="unit_id" tableColumnId="22"/>
    </queryTableFields>
  </queryTableRefresh>
  <extLst>
    <ext xmlns:x15="http://schemas.microsoft.com/office/spreadsheetml/2010/11/main" uri="{883FBD77-0823-4a55-B5E3-86C4891E6966}">
      <x15:queryTable sourceDataName="Requête - Combined Unit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3" connectionId="43"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2" connectionId="34" xr16:uid="{E38A5CC4-BA18-4481-AB45-89C632AAF625}" autoFormatId="16" applyNumberFormats="0" applyBorderFormats="0" applyFontFormats="0" applyPatternFormats="0" applyAlignmentFormats="0" applyWidthHeightFormats="0">
  <queryTableRefresh nextId="57">
    <queryTableFields count="18">
      <queryTableField id="1" name="Full Unit Name" tableColumnId="1"/>
      <queryTableField id="2" name="unit_id" tableColumnId="2"/>
      <queryTableField id="55" name="Attribut Short" tableColumnId="18"/>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3" backgroundRefresh="0" connectionId="7" xr16:uid="{14B88AEC-D261-4F88-87B0-597513E539E0}" autoFormatId="16" applyNumberFormats="0" applyBorderFormats="0" applyFontFormats="0" applyPatternFormats="0" applyAlignmentFormats="0" applyWidthHeightFormats="0">
  <queryTableRefresh nextId="27">
    <queryTableFields count="20">
      <queryTableField id="1" name="unit_name" tableColumnId="1"/>
      <queryTableField id="2" name="Weapon.1" tableColumnId="2"/>
      <queryTableField id="3" name="Weapon.2" tableColumnId="3"/>
      <queryTableField id="4" name="Weapon.3" tableColumnId="4"/>
      <queryTableField id="5" name="Weapon.4" tableColumnId="5"/>
      <queryTableField id="6" name="Weapon.5" tableColumnId="6"/>
      <queryTableField id="7" name="Weapon.6" tableColumnId="7"/>
      <queryTableField id="8" name="Weapon.7" tableColumnId="8"/>
      <queryTableField id="9" name="Weapon.8" tableColumnId="9"/>
      <queryTableField id="10" name="Weapon.9" tableColumnId="10"/>
      <queryTableField id="25" name="Weapon.10" tableColumnId="23"/>
      <queryTableField id="12" name="Weapon.11" tableColumnId="12"/>
      <queryTableField id="13" name="Weapon.12" tableColumnId="13"/>
      <queryTableField id="14" name="Weapon.13" tableColumnId="14"/>
      <queryTableField id="15" name="Weapon.14" tableColumnId="15"/>
      <queryTableField id="16" name="Weapon.15" tableColumnId="16"/>
      <queryTableField id="17" name="Weapon.16" tableColumnId="17"/>
      <queryTableField id="18" name="Weapon.17" tableColumnId="18"/>
      <queryTableField id="19" name="Weapon.18" tableColumnId="19"/>
      <queryTableField id="20" name="Weapon.19" tableColumnId="20"/>
    </queryTableFields>
  </queryTableRefresh>
  <extLst>
    <ext xmlns:x15="http://schemas.microsoft.com/office/spreadsheetml/2010/11/main" uri="{883FBD77-0823-4a55-B5E3-86C4891E6966}">
      <x15:queryTable sourceDataName="Requête - Combined Units Weapon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20"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9"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3"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4"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6"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15" tableType="queryTable" totalsRowShown="0">
  <autoFilter ref="D1:E2015" xr:uid="{DA84FCB2-6B57-4CA7-A82C-97BDC7E690AF}"/>
  <sortState xmlns:xlrd2="http://schemas.microsoft.com/office/spreadsheetml/2017/richdata2" ref="D2:E2015">
    <sortCondition ref="D1:D2015"/>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95" tableType="queryTable" totalsRowShown="0">
  <autoFilter ref="J1:K2695" xr:uid="{064013DF-F9F9-4505-8CD8-330E8C101FFF}"/>
  <sortState xmlns:xlrd2="http://schemas.microsoft.com/office/spreadsheetml/2017/richdata2" ref="J2:K2695">
    <sortCondition ref="J1:J2695"/>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204" tableType="queryTable" totalsRowShown="0">
  <autoFilter ref="P1:Q2204" xr:uid="{DB2114F4-3295-475B-B5C9-8D264AEF4B43}"/>
  <sortState xmlns:xlrd2="http://schemas.microsoft.com/office/spreadsheetml/2017/richdata2" ref="P2:Q2204">
    <sortCondition ref="P1:P2204"/>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13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dataDxfId="8"/>
    <tableColumn id="2" xr3:uid="{6DC72CE5-C804-4C94-ACB0-6150141478F4}" uniqueName="2" name="group_faction_name" queryTableFieldId="2" dataDxfId="13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133"/>
    <tableColumn id="4" xr3:uid="{1A50FDA8-9F76-4CA8-B423-7D104F5ED3AE}" uniqueName="4" name="aptitudes.2" queryTableFieldId="5" dataDxfId="132"/>
    <tableColumn id="5" xr3:uid="{9D2E9610-E693-4E36-A0DE-3BC9F56ACC25}" uniqueName="5" name="aptitudes.3" queryTableFieldId="6" dataDxfId="131"/>
    <tableColumn id="6" xr3:uid="{7D0A3C97-819F-4C28-9036-821511C2FC86}" uniqueName="6" name="aptitudes.4" queryTableFieldId="7" dataDxfId="13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BJ579" tableType="queryTable" totalsRowShown="0">
  <autoFilter ref="A1:BJ579" xr:uid="{E3830696-D960-4198-A328-F016824D51D9}"/>
  <sortState xmlns:xlrd2="http://schemas.microsoft.com/office/spreadsheetml/2017/richdata2" ref="A2:BJ579">
    <sortCondition ref="B1:B579"/>
  </sortState>
  <tableColumns count="62">
    <tableColumn id="49" xr3:uid="{E1A5203B-FBFE-492B-99C0-2E4F14941792}" uniqueName="49" name="Full Unit Name" queryTableFieldId="49" dataDxfId="129"/>
    <tableColumn id="1" xr3:uid="{82342515-2202-46BF-98BF-A21D882819C2}" uniqueName="1" name="unit_id" queryTableFieldId="1"/>
    <tableColumn id="2" xr3:uid="{6D0FD30C-4BE9-41DA-9D18-A5B80EFB3576}" uniqueName="2" name="unit_name" queryTableFieldId="2" dataDxfId="128"/>
    <tableColumn id="3" xr3:uid="{2F7E6823-9A63-4F25-A8DC-2D10227899E4}" uniqueName="3" name="attribut" queryTableFieldId="3" dataDxfId="127"/>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126"/>
    <tableColumn id="7" xr3:uid="{E58ADCDC-46CA-4C2A-B2C7-D8DBB17BAA8C}" uniqueName="7" name="nb_fig" queryTableFieldId="7"/>
    <tableColumn id="8" xr3:uid="{FEBEB0BA-FFB8-4D74-A0FA-9E9B3016BF87}" uniqueName="8" name="movement" queryTableFieldId="8" dataDxfId="125"/>
    <tableColumn id="9" xr3:uid="{EE6D6937-8EBC-4398-A080-47AA52533514}" uniqueName="9" name="cruising_speed" queryTableFieldId="9" dataDxfId="124"/>
    <tableColumn id="10" xr3:uid="{BC4555FE-D3A4-486D-9E5D-34C0DA7927E7}" uniqueName="10" name="hover" queryTableFieldId="10" dataDxfId="123"/>
    <tableColumn id="11" xr3:uid="{B4323309-4106-454A-8534-040E840392D8}" uniqueName="11" name="bs" queryTableFieldId="11" dataDxfId="122"/>
    <tableColumn id="12" xr3:uid="{542FCB17-6F3E-40EF-8007-201E9496DD0E}" uniqueName="12" name="ws" queryTableFieldId="12" dataDxfId="121"/>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120"/>
    <tableColumn id="22" xr3:uid="{0B7974AB-1462-4713-99F1-4101FAC9F4EB}" uniqueName="22" name="oc" queryTableFieldId="22"/>
    <tableColumn id="23" xr3:uid="{F02E6B79-135B-4411-AB18-C79CCE0E49A8}" uniqueName="23" name="sv" queryTableFieldId="23" dataDxfId="119"/>
    <tableColumn id="24" xr3:uid="{EFC60AB3-2066-4D9C-A084-6D04BB58AEC7}" uniqueName="24" name="invul_sv" queryTableFieldId="24" dataDxfId="118"/>
    <tableColumn id="50" xr3:uid="{9DD35DDF-E75E-4B79-9CAA-9A4D69B606C2}" uniqueName="50" name="nb weapons.1" queryTableFieldId="51" dataDxfId="117"/>
    <tableColumn id="25" xr3:uid="{D464199A-F182-4FC6-A4DB-3378D79F9A34}" uniqueName="25" name="weapons.1" queryTableFieldId="25" dataDxfId="116"/>
    <tableColumn id="51" xr3:uid="{BA10C332-31FB-40A3-A6DA-92E08793E135}" uniqueName="51" name="nb weapons.2" queryTableFieldId="52" dataDxfId="115"/>
    <tableColumn id="26" xr3:uid="{0471E0AF-6053-48C8-BFF0-DFDBBF85C646}" uniqueName="26" name="weapons.2" queryTableFieldId="26" dataDxfId="114"/>
    <tableColumn id="52" xr3:uid="{4816DD59-6488-4133-9E0F-66AF267BF954}" uniqueName="52" name="nb weapons.3" queryTableFieldId="53" dataDxfId="113"/>
    <tableColumn id="27" xr3:uid="{B6A041F3-68F2-4106-A7C7-DF6F2CB50395}" uniqueName="27" name="weapons.3" queryTableFieldId="27" dataDxfId="112"/>
    <tableColumn id="53" xr3:uid="{407D8613-0CC9-437C-87A6-B4797977DF6B}" uniqueName="53" name="nb weapons.4" queryTableFieldId="54" dataDxfId="111"/>
    <tableColumn id="28" xr3:uid="{7D8CEE3F-9CC4-4DD9-AB73-E70776260C95}" uniqueName="28" name="weapons.4" queryTableFieldId="28" dataDxfId="110"/>
    <tableColumn id="54" xr3:uid="{867F8A79-AC99-429E-91F5-9F5662376DA9}" uniqueName="54" name="nb weapons.5" queryTableFieldId="55" dataDxfId="109"/>
    <tableColumn id="29" xr3:uid="{5A9AF79E-58A7-436E-AC77-83726AAA64FB}" uniqueName="29" name="weapons.5" queryTableFieldId="29" dataDxfId="108"/>
    <tableColumn id="55" xr3:uid="{F35B6590-3FBA-4E9C-8AE8-692D599780FB}" uniqueName="55" name="nb weapons.6" queryTableFieldId="56" dataDxfId="107"/>
    <tableColumn id="30" xr3:uid="{20414B1D-9490-4C2F-8E76-72B2DAF48DE4}" uniqueName="30" name="weapons.6" queryTableFieldId="30" dataDxfId="106"/>
    <tableColumn id="56" xr3:uid="{83C3654B-DE7C-4E24-80FD-A19FF081A4CF}" uniqueName="56" name="nb weapons.7" queryTableFieldId="57" dataDxfId="105"/>
    <tableColumn id="31" xr3:uid="{C6B01CC0-B562-4A7C-95B5-225350E1BF8B}" uniqueName="31" name="weapons.7" queryTableFieldId="31" dataDxfId="104"/>
    <tableColumn id="57" xr3:uid="{13D6BF9D-E346-4EAD-9595-9D461038ADB3}" uniqueName="57" name="nb weapons.8" queryTableFieldId="58" dataDxfId="103"/>
    <tableColumn id="32" xr3:uid="{BC6C1C5C-633A-42B9-B892-A8AE7B0A3899}" uniqueName="32" name="weapons.8" queryTableFieldId="32" dataDxfId="102"/>
    <tableColumn id="58" xr3:uid="{457B33AB-B410-44EF-886E-DA340D95D55C}" uniqueName="58" name="nb weapons.9" queryTableFieldId="59" dataDxfId="101"/>
    <tableColumn id="33" xr3:uid="{EB07F4FC-6911-4EC0-901E-C3FD44AD3B29}" uniqueName="33" name="weapons.9" queryTableFieldId="33" dataDxfId="100"/>
    <tableColumn id="59" xr3:uid="{B01681DA-BBE6-45F1-8B7F-FD451D0ECD59}" uniqueName="59" name="nb weapons.10" queryTableFieldId="60" dataDxfId="99"/>
    <tableColumn id="34" xr3:uid="{AFFC202F-6A09-45D6-8437-AA339A5A4693}" uniqueName="34" name="weapons.10" queryTableFieldId="34" dataDxfId="98"/>
    <tableColumn id="60" xr3:uid="{A1FC10B7-1B0A-4D6F-A98F-2686BC39B52D}" uniqueName="60" name="nb weapons.11" queryTableFieldId="61" dataDxfId="97"/>
    <tableColumn id="35" xr3:uid="{FAB12975-A812-4179-9A29-171C16B90521}" uniqueName="35" name="weapons.11" queryTableFieldId="35" dataDxfId="96"/>
    <tableColumn id="61" xr3:uid="{C239851C-DC4D-45C7-9F46-79872D5EF7F7}" uniqueName="61" name="nb weapons.12" queryTableFieldId="62" dataDxfId="95"/>
    <tableColumn id="36" xr3:uid="{733B92FB-7652-49CE-BEB1-4F58D0A187A9}" uniqueName="36" name="weapons.12" queryTableFieldId="36" dataDxfId="94"/>
    <tableColumn id="37" xr3:uid="{BC14A0E4-74C1-425A-AF16-1E67A18026C7}" uniqueName="37" name="aptitudes.1" queryTableFieldId="37" dataDxfId="93"/>
    <tableColumn id="38" xr3:uid="{E52A293D-CA7A-4360-BCA6-0CF31532FB73}" uniqueName="38" name="aptitudes.2" queryTableFieldId="38" dataDxfId="92"/>
    <tableColumn id="39" xr3:uid="{58A3F8D1-881C-4048-B83A-DDE85170B43F}" uniqueName="39" name="aptitudes.3" queryTableFieldId="39" dataDxfId="91"/>
    <tableColumn id="40" xr3:uid="{381474F0-C272-4E88-8EC3-AA17D7A8E21C}" uniqueName="40" name="aptitudes.4" queryTableFieldId="40" dataDxfId="90"/>
    <tableColumn id="41" xr3:uid="{9B281255-3099-4C09-89F1-FA8A455E0503}" uniqueName="41" name="aptitudes.5" queryTableFieldId="41" dataDxfId="89"/>
    <tableColumn id="42" xr3:uid="{C335518C-2A49-4BE7-9246-47B68A9FB56F}" uniqueName="42" name="aptitudes.6" queryTableFieldId="42" dataDxfId="88"/>
    <tableColumn id="43" xr3:uid="{0CE5C089-1D09-4BCA-8983-98E5F7DD3B7D}" uniqueName="43" name="aptitudes.7" queryTableFieldId="43" dataDxfId="87"/>
    <tableColumn id="44" xr3:uid="{DEB95D8A-3106-4AEE-AB03-FF80C0BAE770}" uniqueName="44" name="aptitudes.8" queryTableFieldId="44" dataDxfId="86"/>
    <tableColumn id="45" xr3:uid="{3FB6054C-E013-4F6A-8353-20247A6E3027}" uniqueName="45" name="domains" queryTableFieldId="45" dataDxfId="85"/>
    <tableColumn id="46" xr3:uid="{C66F7512-08E6-49C7-9841-94FEF3FB2EB7}" uniqueName="46" name="special_rules" queryTableFieldId="46" dataDxfId="84"/>
    <tableColumn id="47" xr3:uid="{F0C83FC2-F5EF-430D-ADE4-1F42B5178A7E}" uniqueName="47" name="u_pts" queryTableFieldId="47"/>
    <tableColumn id="48" xr3:uid="{00067052-E53C-4F24-A1D8-0954359C96C4}" uniqueName="48" name="u_pts_updated" queryTableFieldId="48"/>
    <tableColumn id="62" xr3:uid="{572B402C-9035-45D7-BAE5-466182D49F9D}" uniqueName="62" name="Attribut Short" queryTableFieldId="75" dataDxfId="8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A72F6B-8031-43D9-A7B4-D8371CF8579C}" name="Combined_Units" displayName="Combined_Units" ref="A1:S338" tableType="queryTable" totalsRowShown="0">
  <autoFilter ref="A1:S338" xr:uid="{12A72F6B-8031-43D9-A7B4-D8371CF8579C}"/>
  <sortState xmlns:xlrd2="http://schemas.microsoft.com/office/spreadsheetml/2017/richdata2" ref="A2:S338">
    <sortCondition ref="A1:A338"/>
  </sortState>
  <tableColumns count="19">
    <tableColumn id="1" xr3:uid="{5051C59C-F1F5-4DB6-8ABC-2C9FF766E3B8}" uniqueName="1" name="unit_name" queryTableFieldId="1" dataDxfId="82"/>
    <tableColumn id="2" xr3:uid="{27BB4CF3-24DB-4F94-99C8-4330AF7CF15B}" uniqueName="2" name="Attribut combined" queryTableFieldId="2"/>
    <tableColumn id="3" xr3:uid="{35B53A71-43CF-469F-BFFD-02039F2F36D8}" uniqueName="3" name="Domains Combined" queryTableFieldId="3"/>
    <tableColumn id="4" xr3:uid="{05BBA305-F502-44B0-8122-81B3A998837C}" uniqueName="4" name="Nb Fig Combined" queryTableFieldId="4"/>
    <tableColumn id="5" xr3:uid="{C608FF80-504C-411E-A74C-9FB2D3A949AD}" uniqueName="5" name="Special Rules Combined" queryTableFieldId="5" dataDxfId="81"/>
    <tableColumn id="6" xr3:uid="{6230F1EF-DAA0-4422-9CEF-D99C153D9B98}" uniqueName="6" name="Types Combined" queryTableFieldId="25"/>
    <tableColumn id="7" xr3:uid="{953A6B61-411F-4B76-9251-52D0155D62E9}" uniqueName="7" name="Pts Combined" queryTableFieldId="7"/>
    <tableColumn id="8" xr3:uid="{A78AB0B0-0E8A-4A61-8675-757A4DC8CFB0}" uniqueName="8" name="Pts_Updated Combined" queryTableFieldId="8"/>
    <tableColumn id="9" xr3:uid="{F21C69C7-1329-4D62-8621-42496ECA3A0E}" uniqueName="9" name="Aptitude Cleaned.1" queryTableFieldId="17" dataDxfId="80"/>
    <tableColumn id="10" xr3:uid="{D68EDAB8-1F5A-441A-9B58-64C1621378C4}" uniqueName="10" name="Aptitude Cleaned.2" queryTableFieldId="18" dataDxfId="79"/>
    <tableColumn id="11" xr3:uid="{1EBDA5F8-D03C-49B9-B2EC-80D2809D618F}" uniqueName="11" name="Aptitude Cleaned.3" queryTableFieldId="19" dataDxfId="78"/>
    <tableColumn id="12" xr3:uid="{76E43114-9A09-44AE-82F2-1039FC4DF2EA}" uniqueName="12" name="Aptitude Cleaned.4" queryTableFieldId="20" dataDxfId="77"/>
    <tableColumn id="13" xr3:uid="{73EFC3B4-1BE9-46DB-9C92-343A0095D668}" uniqueName="13" name="Aptitude Cleaned.5" queryTableFieldId="21" dataDxfId="76"/>
    <tableColumn id="14" xr3:uid="{715F536E-6C52-4E31-9376-1A01D77CF390}" uniqueName="14" name="Aptitude Cleaned.6" queryTableFieldId="22" dataDxfId="75"/>
    <tableColumn id="15" xr3:uid="{C9776C1F-ED0F-4B9D-9D91-580722C5EA0E}" uniqueName="15" name="Aptitude Cleaned.7" queryTableFieldId="23" dataDxfId="74"/>
    <tableColumn id="16" xr3:uid="{4675F645-9CB0-4F40-88A4-F26D47ED1869}" uniqueName="16" name="Aptitude Cleaned.8" queryTableFieldId="24" dataDxfId="73"/>
    <tableColumn id="17" xr3:uid="{4DB41987-A80B-4CCD-935B-44FA3D14A6B9}" uniqueName="17" name="Group Faction_id" queryTableFieldId="28"/>
    <tableColumn id="18" xr3:uid="{51009A71-C0C4-4153-88BD-CE9F7E551A1C}" uniqueName="18" name="Faction_id" queryTableFieldId="29"/>
    <tableColumn id="22" xr3:uid="{C89D44BF-7419-400B-BE9D-2143582BBB23}" uniqueName="22" name="unit_id" queryTableFieldId="3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72"/>
    <tableColumn id="13" xr3:uid="{EA86372E-C314-430C-B7FA-15176949AD0B}" uniqueName="13" name="weapon_name" queryTableFieldId="47" dataDxfId="71"/>
    <tableColumn id="12" xr3:uid="{29632C23-A8A2-43A8-BA19-29E987C89DE0}" uniqueName="12" name="weapon_attribut" queryTableFieldId="44" dataDxfId="70"/>
    <tableColumn id="16" xr3:uid="{3C04455A-62A0-47BE-9533-0F64A286BA64}" uniqueName="16" name="weapon_type" queryTableFieldId="52" dataDxfId="69"/>
    <tableColumn id="5" xr3:uid="{5F3C4288-581D-4378-98F8-F000F97FD88D}" uniqueName="5" name="range" queryTableFieldId="5" dataDxfId="68"/>
    <tableColumn id="6" xr3:uid="{3FA18F50-2A75-4A97-B002-45D3A7C21363}" uniqueName="6" name="a" queryTableFieldId="6" dataDxfId="67"/>
    <tableColumn id="7" xr3:uid="{B4AF21D1-3B47-46D9-92E2-B00429938ED1}" uniqueName="7" name="s" queryTableFieldId="7" dataDxfId="66"/>
    <tableColumn id="8" xr3:uid="{451E8AC4-156E-478D-A320-E7C7AFB66CF5}" uniqueName="8" name="ap" queryTableFieldId="8" dataDxfId="65"/>
    <tableColumn id="9" xr3:uid="{1FFAD6E2-7701-495C-8534-3213980E8319}" uniqueName="9" name="d" queryTableFieldId="9" dataDxfId="64"/>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sortState xmlns:xlrd2="http://schemas.microsoft.com/office/spreadsheetml/2017/richdata2" ref="A2:B498">
    <sortCondition ref="A1:A498"/>
  </sortState>
  <tableColumns count="2">
    <tableColumn id="1" xr3:uid="{046BE4A5-13DD-40FD-A688-B2CF350FE4F0}" uniqueName="1" name="Weapon name2" queryTableFieldId="4" dataDxfId="63"/>
    <tableColumn id="2" xr3:uid="{571202EC-185E-428D-9E45-0C3A33AD1029}" uniqueName="2" name="Weapon Name Full Regroup" queryTableFieldId="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R587" tableType="queryTable" totalsRowShown="0">
  <autoFilter ref="A1:R587" xr:uid="{55DD578E-29AE-484E-B3E5-2688F2A94C48}"/>
  <tableColumns count="18">
    <tableColumn id="1" xr3:uid="{A9804F13-D316-4107-8367-196878B3A856}" uniqueName="1" name="Full Unit Name" queryTableFieldId="1" dataDxfId="62"/>
    <tableColumn id="2" xr3:uid="{0B2DD74E-E0F5-4940-9B64-725EC691FF4F}" uniqueName="2" name="unit_id" queryTableFieldId="2"/>
    <tableColumn id="18" xr3:uid="{F3E91DEB-2D81-43B7-B5D3-C3EEA58C5CA3}" uniqueName="18" name="Attribut Short" queryTableFieldId="55" dataDxfId="0"/>
    <tableColumn id="3" xr3:uid="{92434EB5-6A54-4A97-9E99-965457CECA52}" uniqueName="3" name="Fusionné.1" queryTableFieldId="40" dataDxfId="61"/>
    <tableColumn id="4" xr3:uid="{DA828986-A204-4E18-9DCA-ADE0B816B1BD}" uniqueName="4" name="Fusionné.2" queryTableFieldId="41" dataDxfId="60"/>
    <tableColumn id="5" xr3:uid="{347B5932-15C8-4A80-A3FB-5F14136D9290}" uniqueName="5" name="Fusionné.3" queryTableFieldId="42" dataDxfId="59"/>
    <tableColumn id="6" xr3:uid="{D6ACC1E9-571F-4B92-B004-4574C36DABD7}" uniqueName="6" name="Fusionné.4" queryTableFieldId="43" dataDxfId="58"/>
    <tableColumn id="7" xr3:uid="{E994B3AA-E300-48A8-A139-9A62C89B8AED}" uniqueName="7" name="Fusionné.5" queryTableFieldId="44" dataDxfId="57"/>
    <tableColumn id="8" xr3:uid="{AC19045A-9405-4BB2-B501-94A3878C67EE}" uniqueName="8" name="Fusionné.6" queryTableFieldId="45" dataDxfId="56"/>
    <tableColumn id="9" xr3:uid="{FD7DEE77-E901-471F-9B03-E7A0EBA78936}" uniqueName="9" name="Fusionné.7" queryTableFieldId="46" dataDxfId="55"/>
    <tableColumn id="10" xr3:uid="{A619DCA5-FA8F-4007-8BE0-A08B364CAC3E}" uniqueName="10" name="Fusionné.8" queryTableFieldId="47" dataDxfId="54"/>
    <tableColumn id="11" xr3:uid="{3CFE4663-A55A-4764-BB67-F7DDCFC0FB8C}" uniqueName="11" name="Fusionné.9" queryTableFieldId="48" dataDxfId="53"/>
    <tableColumn id="12" xr3:uid="{2075A5C3-D47E-445B-BA7C-25F701A4F5D2}" uniqueName="12" name="Fusionné.10" queryTableFieldId="49" dataDxfId="52"/>
    <tableColumn id="13" xr3:uid="{21ADC225-B0B3-40E6-BC4E-022FABF26C9D}" uniqueName="13" name="Fusionné.11" queryTableFieldId="50" dataDxfId="51"/>
    <tableColumn id="14" xr3:uid="{46DCE782-D882-4B49-8A3F-F0676A2CEFEC}" uniqueName="14" name="Fusionné.12" queryTableFieldId="51" dataDxfId="50"/>
    <tableColumn id="15" xr3:uid="{E3768351-89AB-429A-83D4-1692353C5F6E}" uniqueName="15" name="Fusionné.13" queryTableFieldId="52" dataDxfId="49"/>
    <tableColumn id="16" xr3:uid="{13D3C911-8F4C-4893-9A01-F7A05BD6325A}" uniqueName="16" name="Fusionné.14" queryTableFieldId="53" dataDxfId="48"/>
    <tableColumn id="17" xr3:uid="{1ADD7E9B-2C7C-4524-9E3F-421FD27C1E28}" uniqueName="17" name="Fusionné.15" queryTableFieldId="54" dataDxfId="4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1DDC511-29DE-4A90-9F1C-B44AC54DD36D}" name="Combined_Units_Weapons" displayName="Combined_Units_Weapons" ref="A1:T338" tableType="queryTable" totalsRowShown="0">
  <autoFilter ref="A1:T338" xr:uid="{61DDC511-29DE-4A90-9F1C-B44AC54DD36D}"/>
  <tableColumns count="20">
    <tableColumn id="1" xr3:uid="{B0D39831-1373-4BF3-9B8C-6DDC5D26592E}" uniqueName="1" name="unit_name" queryTableFieldId="1" dataDxfId="46"/>
    <tableColumn id="2" xr3:uid="{22BD1B2A-C097-49F3-98CD-390806D507C0}" uniqueName="2" name="Weapon.1" queryTableFieldId="2" dataDxfId="45"/>
    <tableColumn id="3" xr3:uid="{438D892D-8C49-445E-9042-259B6338A29C}" uniqueName="3" name="Weapon.2" queryTableFieldId="3" dataDxfId="44"/>
    <tableColumn id="4" xr3:uid="{F05F391B-FB73-405F-8A92-7941918B60B1}" uniqueName="4" name="Weapon.3" queryTableFieldId="4" dataDxfId="43"/>
    <tableColumn id="5" xr3:uid="{2433FC4B-F7C6-42F5-A7BB-01D34C0567B8}" uniqueName="5" name="Weapon.4" queryTableFieldId="5" dataDxfId="42"/>
    <tableColumn id="6" xr3:uid="{F2FC0567-4471-43DE-86E5-D47719FC3770}" uniqueName="6" name="Weapon.5" queryTableFieldId="6" dataDxfId="41"/>
    <tableColumn id="7" xr3:uid="{0647CBD8-D430-42EE-9D0B-182A941F6814}" uniqueName="7" name="Weapon.6" queryTableFieldId="7" dataDxfId="40"/>
    <tableColumn id="8" xr3:uid="{F11A7F62-AD9C-405D-86FA-9B037A7BB2A0}" uniqueName="8" name="Weapon.7" queryTableFieldId="8" dataDxfId="39"/>
    <tableColumn id="9" xr3:uid="{B9EE6D9F-56D2-474F-B6EC-447F74CDE5F6}" uniqueName="9" name="Weapon.8" queryTableFieldId="9" dataDxfId="38"/>
    <tableColumn id="10" xr3:uid="{62AEB721-3932-45A6-B3D9-4818F1C82D1B}" uniqueName="10" name="Weapon.9" queryTableFieldId="10" dataDxfId="37"/>
    <tableColumn id="23" xr3:uid="{914278C2-339C-461E-8ADD-80C7FA6F6492}" uniqueName="23" name="Weapon.10" queryTableFieldId="25" dataDxfId="36"/>
    <tableColumn id="12" xr3:uid="{7FBF9B0A-6F82-4FF0-972F-45D47806D971}" uniqueName="12" name="Weapon.11" queryTableFieldId="12" dataDxfId="35"/>
    <tableColumn id="13" xr3:uid="{A216FE0C-0495-4E71-8174-738AA454B9EA}" uniqueName="13" name="Weapon.12" queryTableFieldId="13" dataDxfId="34"/>
    <tableColumn id="14" xr3:uid="{3B34F32F-0CD7-4B5A-A440-2B47F6071C08}" uniqueName="14" name="Weapon.13" queryTableFieldId="14" dataDxfId="33"/>
    <tableColumn id="15" xr3:uid="{53AF5693-FAE5-47EE-878A-AA0910ACE2A4}" uniqueName="15" name="Weapon.14" queryTableFieldId="15" dataDxfId="32"/>
    <tableColumn id="16" xr3:uid="{E4E30A04-8BF8-4A65-B530-DCB426ECBA5C}" uniqueName="16" name="Weapon.15" queryTableFieldId="16" dataDxfId="31"/>
    <tableColumn id="17" xr3:uid="{E9DEDAA7-D903-4A0A-BA9B-BCF73FF61189}" uniqueName="17" name="Weapon.16" queryTableFieldId="17" dataDxfId="30"/>
    <tableColumn id="18" xr3:uid="{A61322F2-5A6B-408C-BC1B-FE9E6500E70D}" uniqueName="18" name="Weapon.17" queryTableFieldId="18" dataDxfId="29"/>
    <tableColumn id="19" xr3:uid="{FB801A82-4647-4151-9B28-C98E7279F247}" uniqueName="19" name="Weapon.18" queryTableFieldId="19" dataDxfId="28"/>
    <tableColumn id="20" xr3:uid="{E175DD5B-0C4D-4798-A769-B018B27C566D}" uniqueName="20" name="Weapon.19" queryTableFieldId="20" dataDxfId="2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7"/>
    <tableColumn id="2" xr3:uid="{562F1ABA-1664-43B2-A5E5-D2FBD07C6ABB}" uniqueName="2" name="faction_id" queryTableFieldId="2" dataDxfId="6"/>
    <tableColumn id="3" xr3:uid="{52889CEA-A353-449B-A3B9-A9FF9E15DA5B}" uniqueName="3" name="faction_aptitude_name" queryTableFieldId="3" dataDxfId="5"/>
    <tableColumn id="4" xr3:uid="{45C98460-9C2D-4BD2-B676-B66583F8EFB3}" uniqueName="4" name="faction_aptitude_desc" queryTableFieldId="4" dataDxfId="4"/>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26"/>
    <tableColumn id="3" xr3:uid="{0FB0C342-7C48-4C5C-BEBA-A7CB07BEB543}" uniqueName="3" name="faction_keywords" queryTableFieldId="3" dataDxfId="25"/>
    <tableColumn id="4" xr3:uid="{91070FDA-0481-4241-ADD9-FB443B221207}" uniqueName="4" name="group_faction_id" queryTableField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24"/>
    <tableColumn id="4" xr3:uid="{3A7B3B72-56C5-4A49-A796-3DD894E5C52D}" uniqueName="4" name="powers_type" queryTableFieldId="4" dataDxfId="23"/>
    <tableColumn id="5" xr3:uid="{55F3EC2D-2ABA-456B-A730-9842356E14F5}" uniqueName="5" name="powers_cost" queryTableFieldId="5"/>
    <tableColumn id="6" xr3:uid="{7FA4B887-10E0-4856-BE9E-B89D5C76D193}" uniqueName="6" name="powers_desc" queryTableFieldId="6" dataDxfId="2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1" tableType="queryTable" totalsRowShown="0">
  <autoFilter ref="A1:D501" xr:uid="{D68E2F42-593D-422F-BD27-6F9AE8907C73}"/>
  <sortState xmlns:xlrd2="http://schemas.microsoft.com/office/spreadsheetml/2017/richdata2" ref="A2:D501">
    <sortCondition ref="A1:A501"/>
  </sortState>
  <tableColumns count="4">
    <tableColumn id="1" xr3:uid="{DAD57960-424F-4423-A0E1-7FE7C4A8D83B}" uniqueName="1" name="aptitude_id" queryTableFieldId="1"/>
    <tableColumn id="2" xr3:uid="{97512B81-E610-4F57-A87A-276C343A83F2}" uniqueName="2" name="aptitude_name" queryTableFieldId="2" dataDxfId="21"/>
    <tableColumn id="3" xr3:uid="{AB53CF42-61FF-4CE2-8D29-57CC6E7792C5}" uniqueName="3" name="aptitude_desc" queryTableFieldId="3" dataDxfId="20"/>
    <tableColumn id="4" xr3:uid="{027AECC8-D973-4FA9-8D7E-49EF3A548EE5}" uniqueName="4" name="Longueur Aptitude Name" queryTableFieldId="4" dataDxfId="19">
      <calculatedColumnFormula>LEN(Units_aptitudes[[#This Row],[aptitude_name]])</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3"/>
    <tableColumn id="2" xr3:uid="{0BCAB234-DD70-4316-ABC1-79889524B10E}" uniqueName="2" name="rule_name" queryTableFieldId="2" dataDxfId="2"/>
    <tableColumn id="3" xr3:uid="{59507B7A-13B4-47BE-A34C-8B2882228035}" uniqueName="3" name="rule_desc" queryTableFieldId="3" dataDxfId="1"/>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18"/>
    <tableColumn id="3" xr3:uid="{AC1D8877-B285-486B-B402-49B343278E2F}" uniqueName="3" name="rule_desc" queryTableFieldId="3" dataDxfId="1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16"/>
    <tableColumn id="3" xr3:uid="{BE01315C-9709-41E9-8223-B92105AEC714}" uniqueName="3" name="types_desc" queryTableFieldId="3" dataDxfId="15"/>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G582"/>
  <sheetViews>
    <sheetView showGridLines="0" zoomScale="115" zoomScaleNormal="115" workbookViewId="0">
      <selection activeCell="V45" sqref="V45"/>
    </sheetView>
  </sheetViews>
  <sheetFormatPr baseColWidth="10" defaultColWidth="7.7109375" defaultRowHeight="13.5" x14ac:dyDescent="0.25"/>
  <cols>
    <col min="1" max="1" width="7.7109375" style="2" customWidth="1"/>
    <col min="2" max="18" width="7.7109375" style="3" customWidth="1"/>
    <col min="19" max="21" width="7.7109375" style="23" customWidth="1"/>
    <col min="22" max="26" width="7.7109375" style="23"/>
    <col min="27" max="30" width="7.7109375" style="3"/>
    <col min="31" max="32" width="7.7109375" style="3" customWidth="1"/>
    <col min="33" max="16384" width="7.7109375" style="3"/>
  </cols>
  <sheetData>
    <row r="1" spans="1:33" s="2" customFormat="1" ht="14.1" customHeight="1" x14ac:dyDescent="0.25">
      <c r="A1" s="67" t="str">
        <f>INDEX('Link Tables'!$V$2:$W$6,MATCH(VLOOKUP($T$3,Units[],5,FALSE),Group_factions[group_faction_id],0),2)</f>
        <v>CHAOS</v>
      </c>
      <c r="B1" s="68"/>
      <c r="C1" s="68"/>
      <c r="D1" s="68"/>
      <c r="E1" s="68"/>
      <c r="F1" s="69" t="str">
        <f>IF(
ISNUMBER(SEARCH(" - Exarch",$T$3)),SUBSTITUTE($T$3," - Exarch",""),
IF(ISNUMBER(SEARCH(" - Full HP",$T$3)),SUBSTITUTE($T$3," - Full HP",""),
IF(ISNUMBER(SEARCH(" - Bike",$T$3)),SUBSTITUTE($T$3," - Bike",""),
IF(ISNUMBER(SEARCH("VANGUARD SWORD BROTHERS - Skyborne Vanguard",$T$3)),SUBSTITUTE($T$3," - Storm Shield",""),
IF(ISNUMBER(SEARCH(" - Sword Brother",$T$3)),SUBSTITUTE($T$3," - Sword Brother",""),
IF(ISNUMBER(SEARCH(" - Pink Horrors",$T$3)),SUBSTITUTE($T$3," - Pink Horrors",""),
IF(ISNUMBER(SEARCH(" - Boyz’s",$T$3)),SUBSTITUTE($T$3," - Boyz’s",""),
IF(ISNUMBER(SEARCH(" - Kill Team Cassius",$T$3)),SUBSTITUTE($T$3," - Squad Donatus",""),
IF(ISNUMBER(SEARCH(" - Kill Team Artemis",$T$3)),SUBSTITUTE($T$3," - Squad Crull",""),
$T$3
)))))))))</f>
        <v>MAGNUS THE RED - Magnus the Red, The Crimson King, The Cyclopean Giant</v>
      </c>
      <c r="G1" s="69"/>
      <c r="H1" s="69"/>
      <c r="I1" s="69"/>
      <c r="J1" s="69"/>
      <c r="K1" s="69"/>
      <c r="L1" s="69"/>
      <c r="M1" s="69"/>
      <c r="N1" s="69"/>
      <c r="O1" s="69"/>
      <c r="P1" s="69"/>
      <c r="Q1" s="69"/>
      <c r="R1" s="70"/>
      <c r="S1" s="25"/>
      <c r="T1" s="25"/>
      <c r="U1" s="25"/>
      <c r="V1" s="25"/>
      <c r="W1" s="25"/>
      <c r="X1" s="25"/>
      <c r="Y1" s="25"/>
      <c r="Z1" s="25"/>
      <c r="AE1"/>
      <c r="AF1"/>
    </row>
    <row r="2" spans="1:33" s="2" customFormat="1" ht="14.1" customHeight="1" thickBot="1" x14ac:dyDescent="0.3">
      <c r="A2" s="80" t="str">
        <f>INDEX(Factions!$A$1:$D$19,MATCH(VLOOKUP($T$3,Units[],6,FALSE),Factions!$A$1:$A$19,0),2)</f>
        <v>Heretic Astartes - Thousand Sons</v>
      </c>
      <c r="B2" s="71"/>
      <c r="C2" s="71"/>
      <c r="D2" s="71"/>
      <c r="E2" s="71"/>
      <c r="F2" s="71"/>
      <c r="G2" s="71"/>
      <c r="H2" s="71"/>
      <c r="I2" s="71"/>
      <c r="J2" s="71"/>
      <c r="K2" s="71"/>
      <c r="L2" s="71"/>
      <c r="M2" s="71"/>
      <c r="N2" s="71"/>
      <c r="O2" s="71"/>
      <c r="P2" s="71"/>
      <c r="Q2" s="71"/>
      <c r="R2" s="72"/>
      <c r="S2" s="25"/>
      <c r="T2" s="1" t="s">
        <v>4923</v>
      </c>
      <c r="U2" t="s" vm="1">
        <v>4540</v>
      </c>
      <c r="V2" s="23"/>
      <c r="W2" s="25"/>
      <c r="X2" s="25"/>
      <c r="Y2" s="25"/>
      <c r="Z2" s="25"/>
      <c r="AE2"/>
      <c r="AF2"/>
      <c r="AG2"/>
    </row>
    <row r="3" spans="1:33" s="2" customFormat="1" ht="14.1" customHeight="1" x14ac:dyDescent="0.25">
      <c r="A3" s="15" t="str">
        <f>_xlfn.CONCAT("Nb Fig : ",INDEX(Combined_Units[#All],MATCH(VLOOKUP($T$4,Combined_Units[[#All],[unit_name]],1,FALSE),Combined_Units[[#All],[unit_name]],0),4))</f>
        <v>Nb Fig : 1</v>
      </c>
      <c r="B3" s="18" t="e" vm="3">
        <v>#VALUE!</v>
      </c>
      <c r="C3" s="18" t="e" vm="4">
        <v>#VALUE!</v>
      </c>
      <c r="D3" s="18" t="e" vm="5">
        <v>#VALUE!</v>
      </c>
      <c r="E3" s="18" t="e" vm="6">
        <v>#VALUE!</v>
      </c>
      <c r="F3" s="18" t="e" vm="7">
        <v>#VALUE!</v>
      </c>
      <c r="G3" s="22" t="e" vm="8">
        <v>#VALUE!</v>
      </c>
      <c r="H3" s="22" t="e" vm="9">
        <v>#VALUE!</v>
      </c>
      <c r="I3" s="22" t="e" vm="10">
        <v>#VALUE!</v>
      </c>
      <c r="J3" s="22" t="e" vm="11">
        <v>#VALUE!</v>
      </c>
      <c r="K3" s="22" t="e" vm="12">
        <v>#VALUE!</v>
      </c>
      <c r="L3" s="22" t="e" vm="13">
        <v>#VALUE!</v>
      </c>
      <c r="M3" s="22" t="e" vm="14">
        <v>#VALUE!</v>
      </c>
      <c r="N3" s="22" t="e" vm="15">
        <v>#VALUE!</v>
      </c>
      <c r="O3" s="22" t="e" vm="16">
        <v>#VALUE!</v>
      </c>
      <c r="P3" s="22" t="e" vm="17">
        <v>#VALUE!</v>
      </c>
      <c r="Q3" s="22" t="e" vm="18">
        <v>#VALUE!</v>
      </c>
      <c r="R3" s="19" t="e" vm="19">
        <v>#VALUE!</v>
      </c>
      <c r="S3" s="25"/>
      <c r="T3" s="28" t="str" vm="1">
        <f>U2</f>
        <v>MAGNUS THE RED - Magnus the Red, The Crimson King, The Cyclopean Giant - Full HP</v>
      </c>
      <c r="U3" s="23"/>
      <c r="V3" s="23"/>
      <c r="W3" s="25"/>
      <c r="X3" s="25"/>
      <c r="Y3" s="25"/>
      <c r="Z3" s="25"/>
      <c r="AE3"/>
      <c r="AF3"/>
      <c r="AG3"/>
    </row>
    <row r="4" spans="1:33" s="2" customFormat="1" ht="9.9499999999999993" customHeight="1" x14ac:dyDescent="0.25">
      <c r="A4" s="64" t="str">
        <f>IF(ISNUMBER(SEARCH("Kill Team Cassius",$T$3)),"Squad Donatus",
IF(ISNUMBER(SEARCH("Pink Horrors",$T$3)),"Pink Horrors",
IF(ISNUMBER(SEARCH("Sainte Celestine",$T$3)),"Sainte Celestine",
INDEX(Units[],MATCH(VLOOKUP($T$3,Units[],1,FALSE),Units[Full Unit Name],0),4)
)))</f>
        <v>Full HP</v>
      </c>
      <c r="B4" s="90" t="str">
        <f>INDEX(Units[],MATCH(VLOOKUP($T$3,Units[],1,FALSE),Units[Full Unit Name],0),9)</f>
        <v>14"</v>
      </c>
      <c r="C4" s="90">
        <f>INDEX(Units[],MATCH(VLOOKUP($T$3,Units[],1,FALSE),Units[Full Unit Name],0),10)</f>
        <v>0</v>
      </c>
      <c r="D4" s="90">
        <f>INDEX(Units[],MATCH(VLOOKUP($T$3,Units[],1,FALSE),Units[Full Unit Name],0),11)</f>
        <v>0</v>
      </c>
      <c r="E4" s="90" t="str">
        <f>INDEX(Units[],MATCH(VLOOKUP($T$3,Units[],1,FALSE),Units[Full Unit Name],0),12)</f>
        <v>2+</v>
      </c>
      <c r="F4" s="90" t="str">
        <f>INDEX(Units[],MATCH(VLOOKUP($T$3,Units[],1,FALSE),Units[Full Unit Name],0),13)</f>
        <v>2+</v>
      </c>
      <c r="G4" s="90">
        <f>INDEX(Units[],MATCH(VLOOKUP($T$3,Units[],1,FALSE),Units[Full Unit Name],0),14)</f>
        <v>7</v>
      </c>
      <c r="H4" s="90">
        <f>INDEX(Units[],MATCH(VLOOKUP($T$3,Units[],1,FALSE),Units[Full Unit Name],0),15)</f>
        <v>11</v>
      </c>
      <c r="I4" s="90">
        <f>INDEX(Units[],MATCH(VLOOKUP($T$3,Units[],1,FALSE),Units[Full Unit Name],0),16)</f>
        <v>0</v>
      </c>
      <c r="J4" s="90">
        <f>INDEX(Units[],MATCH(VLOOKUP($T$3,Units[],1,FALSE),Units[Full Unit Name],0),17)</f>
        <v>0</v>
      </c>
      <c r="K4" s="90">
        <f>INDEX(Units[],MATCH(VLOOKUP($T$3,Units[],1,FALSE),Units[Full Unit Name],0),18)</f>
        <v>0</v>
      </c>
      <c r="L4" s="90">
        <f>INDEX(Units[],MATCH(VLOOKUP($T$3,Units[],1,FALSE),Units[Full Unit Name],0),19)</f>
        <v>16</v>
      </c>
      <c r="M4" s="90">
        <f>INDEX(Units[],MATCH(VLOOKUP($T$3,Units[],1,FALSE),Units[Full Unit Name],0),20)</f>
        <v>6</v>
      </c>
      <c r="N4" s="90">
        <f>INDEX(Units[],MATCH(VLOOKUP($T$3,Units[],1,FALSE),Units[Full Unit Name],0),21)</f>
        <v>6</v>
      </c>
      <c r="O4" s="90" t="str">
        <f>INDEX(Units[],MATCH(VLOOKUP($T$3,Units[],1,FALSE),Units[Full Unit Name],0),22)</f>
        <v>5+</v>
      </c>
      <c r="P4" s="90">
        <f>INDEX(Units[],MATCH(VLOOKUP($T$3,Units[],1,FALSE),Units[Full Unit Name],0),23)</f>
        <v>6</v>
      </c>
      <c r="Q4" s="90" t="str">
        <f>INDEX(Units[],MATCH(VLOOKUP($T$3,Units[],1,FALSE),Units[Full Unit Name],0),24)</f>
        <v>2+</v>
      </c>
      <c r="R4" s="103" t="str">
        <f>INDEX(Units[],MATCH(VLOOKUP($T$3,Units[],1,FALSE),Units[Full Unit Name],0),25)</f>
        <v>3++/3++</v>
      </c>
      <c r="S4" s="25"/>
      <c r="T4" s="28" t="str">
        <f>IF(LEN($T$3) - LEN(SUBSTITUTE($T$3, "-", ""))&lt;2,$T$3,LEFT($T$3, FIND("/", SUBSTITUTE($T$3, " -", "/", LEN($T$3) - LEN(SUBSTITUTE($T$3, "-", ""))))-1))</f>
        <v>MAGNUS THE RED - Magnus the Red, The Crimson King, The Cyclopean Giant</v>
      </c>
      <c r="U4" s="23"/>
      <c r="V4" s="23"/>
      <c r="W4" s="25"/>
      <c r="X4" s="25"/>
      <c r="Y4" s="25"/>
      <c r="Z4" s="25"/>
      <c r="AE4"/>
      <c r="AF4"/>
      <c r="AG4"/>
    </row>
    <row r="5" spans="1:33" s="2" customFormat="1" ht="9.9499999999999993" customHeight="1" x14ac:dyDescent="0.25">
      <c r="A5" s="64"/>
      <c r="B5" s="90"/>
      <c r="C5" s="90"/>
      <c r="D5" s="90"/>
      <c r="E5" s="90"/>
      <c r="F5" s="90"/>
      <c r="G5" s="90"/>
      <c r="H5" s="90"/>
      <c r="I5" s="90"/>
      <c r="J5" s="90"/>
      <c r="K5" s="90"/>
      <c r="L5" s="90"/>
      <c r="M5" s="90"/>
      <c r="N5" s="90"/>
      <c r="O5" s="90"/>
      <c r="P5" s="90"/>
      <c r="Q5" s="90"/>
      <c r="R5" s="103"/>
      <c r="S5" s="25"/>
      <c r="T5" s="23"/>
      <c r="U5" s="23"/>
      <c r="V5" s="23"/>
      <c r="W5" s="25"/>
      <c r="X5" s="25"/>
      <c r="Y5" s="25"/>
      <c r="Z5" s="25"/>
      <c r="AE5"/>
      <c r="AF5"/>
      <c r="AG5"/>
    </row>
    <row r="6" spans="1:33" s="2" customFormat="1" ht="9.9499999999999993" customHeight="1" x14ac:dyDescent="0.25">
      <c r="A6" s="64" t="str" cm="1">
        <f t="array" ref="A6">IF(
ISNUMBER(SEARCH("Full HP",$T$3)),INDEX(Units[],MATCH(VLOOKUP($T$3,Units[],1,FALSE),Units[Full Unit Name],0)+1,4),
IF(ISNUMBER(SEARCH("Exarch",$T$3)),INDEX(Units[],MATCH(VLOOKUP($T$3,Units[],1,FALSE),Units[Full Unit Name],0)-1,4),
IF(ISNUMBER(SEARCH(" - Bike",$T$3)),INDEX(Units[],MATCH(VLOOKUP($T$3,Units[],1,FALSE),Units[Full Unit Name],0)+1,4),
IF(ISNUMBER(SEARCH("Sword Brother",$T$3)),IF(INDEX(Units[],MATCH(VLOOKUP($T$3,Units[],1,FALSE),Units[Full Unit Name],0)-1,4)=0,"Initiates",
INDEX(Units[],MATCH(VLOOKUP($T$3,Units[],1,FALSE),Units[Full Unit Name],0)-1,4)),
IF(ISNUMBER(SEARCH("Pink Horrors",$T$3)),"Blue Horrors",
IF(ISNUMBER(SEARCH(" - Boyz’s",$T$3)),INDEX(Units[],MATCH(VLOOKUP($T$3,Units[],1,FALSE),Units[Full Unit Name],0)+1,4),
IF(ISNUMBER(SEARCH("Kill Team Cassius",$T$3)),INDEX(Units[],MATCH(VLOOKUP($T$3,Units[],1,FALSE),Units[Full Unit Name],0)+1,4),
IF(ISNUMBER(SEARCH("Kill Team Artemis",$T$3)),INDEX(Units[],MATCH(VLOOKUP($T$3,Units[],1,FALSE),Units[Full Unit Name],0)-2,4),
IF(ISNUMBER(SEARCH("Sainte Celestine",$T$3)),INDEX(Units[],MATCH(VLOOKUP($T$3,Units[],1,FALSE),Units[Full Unit Name],0)+1,4),
""
)))))))))</f>
        <v>Mid HP</v>
      </c>
      <c r="B6" s="66" t="str" cm="1">
        <f t="array" ref="B6">IF(
ISNUMBER(SEARCH("Full HP",$T$3)),INDEX(Units[],MATCH(VLOOKUP($T$3,Units[],1,FALSE),Units[Full Unit Name],0)+1,9),
IF(ISNUMBER(SEARCH("Exarch",$T$3)),INDEX(Units[],MATCH(VLOOKUP($T$3,Units[],1,FALSE),Units[Full Unit Name],0)-1,9),
IF(ISNUMBER(SEARCH(" - Bike",$T$3)),INDEX(Units[],MATCH(VLOOKUP($T$3,Units[],1,FALSE),Units[Full Unit Name],0)+1,9),
IF(ISNUMBER(SEARCH("Sword Brother",$T$3)),INDEX(Units[],MATCH(VLOOKUP($T$3,Units[],1,FALSE),Units[Full Unit Name],0)-1,9),
IF(ISNUMBER(SEARCH("Pink Horrors",$T$3)),INDEX(Units[],MATCH(VLOOKUP($T$3,Units[],1,FALSE),Units[Full Unit Name],0)+1,9),
IF(ISNUMBER(SEARCH("Boyz’s",$T$3)),INDEX(Units[],MATCH(VLOOKUP($T$3,Units[],1,FALSE),Units[Full Unit Name],0)+1,9),
IF(ISNUMBER(SEARCH("Kill Team Cassius",$T$3)),INDEX(Units[],MATCH(VLOOKUP($T$3,Units[],1,FALSE),Units[Full Unit Name],0)+1,9),
IF(ISNUMBER(SEARCH("Kill Team Artemis",$T$3)),INDEX(Units[],MATCH(VLOOKUP($T$3,Units[],1,FALSE),Units[Full Unit Name],0)-2,9),
IF(ISNUMBER(SEARCH("Sainte Celestine",$T$3)),INDEX(Units[],MATCH(VLOOKUP($T$3,Units[],1,FALSE),Units[Full Unit Name],0)+1,9),
""
)))))))))</f>
        <v>13"</v>
      </c>
      <c r="C6" s="66" cm="1">
        <f t="array" ref="C6">IF(
ISNUMBER(SEARCH("Full HP",$T$3)),INDEX(Units[],MATCH(VLOOKUP($T$3,Units[],1,FALSE),Units[Full Unit Name],0)+1,10),
IF(ISNUMBER(SEARCH("Exarch",$T$3)),INDEX(Units[],MATCH(VLOOKUP($T$3,Units[],1,FALSE),Units[Full Unit Name],0)-1,10),
IF(ISNUMBER(SEARCH(" - Bike",$T$3)),INDEX(Units[],MATCH(VLOOKUP($T$3,Units[],1,FALSE),Units[Full Unit Name],0)+1,10),
IF(ISNUMBER(SEARCH("Sword Brother",$T$3)),INDEX(Units[],MATCH(VLOOKUP($T$3,Units[],1,FALSE),Units[Full Unit Name],0)-1,10),
IF(ISNUMBER(SEARCH("Pink Horrors",$T$3)),INDEX(Units[],MATCH(VLOOKUP($T$3,Units[],1,FALSE),Units[Full Unit Name],0)+1,10),
IF(ISNUMBER(SEARCH("Boyz’s",$T$3)),INDEX(Units[],MATCH(VLOOKUP($T$3,Units[],1,FALSE),Units[Full Unit Name],0)+1,10),
IF(ISNUMBER(SEARCH("Kill Team Cassius",$T$3)),INDEX(Units[],MATCH(VLOOKUP($T$3,Units[],1,FALSE),Units[Full Unit Name],0)+1,10),
IF(ISNUMBER(SEARCH("Kill Team Artemis",$T$3)),INDEX(Units[],MATCH(VLOOKUP($T$3,Units[],1,FALSE),Units[Full Unit Name],0)-2,10),
IF(ISNUMBER(SEARCH("Sainte Celestine",$T$3)),INDEX(Units[],MATCH(VLOOKUP($T$3,Units[],1,FALSE),Units[Full Unit Name],0)+1,10),
""
)))))))))</f>
        <v>0</v>
      </c>
      <c r="D6" s="66" cm="1">
        <f t="array" ref="D6">IF(
ISNUMBER(SEARCH("Full HP",$T$3)),INDEX(Units[],MATCH(VLOOKUP($T$3,Units[],1,FALSE),Units[Full Unit Name],0)+1,11),
IF(ISNUMBER(SEARCH("Exarch",$T$3)),INDEX(Units[],MATCH(VLOOKUP($T$3,Units[],1,FALSE),Units[Full Unit Name],0)-1,11),
IF(ISNUMBER(SEARCH(" - Bike",$T$3)),INDEX(Units[],MATCH(VLOOKUP($T$3,Units[],1,FALSE),Units[Full Unit Name],0)+1,11),
IF(ISNUMBER(SEARCH("Sword Brother",$T$3)),INDEX(Units[],MATCH(VLOOKUP($T$3,Units[],1,FALSE),Units[Full Unit Name],0)-1,11),
IF(ISNUMBER(SEARCH("Pink Horrors",$T$3)),INDEX(Units[],MATCH(VLOOKUP($T$3,Units[],1,FALSE),Units[Full Unit Name],0)+1,11),
IF(ISNUMBER(SEARCH("Boyz’s",$T$3)),INDEX(Units[],MATCH(VLOOKUP($T$3,Units[],1,FALSE),Units[Full Unit Name],0)+1,11),
IF(ISNUMBER(SEARCH("Kill Team Cassius",$T$3)),INDEX(Units[],MATCH(VLOOKUP($T$3,Units[],1,FALSE),Units[Full Unit Name],0)+1,11),
IF(ISNUMBER(SEARCH("Kill Team Artemis",$T$3)),INDEX(Units[],MATCH(VLOOKUP($T$3,Units[],1,FALSE),Units[Full Unit Name],0)-2,11),
IF(ISNUMBER(SEARCH("Sainte Celestine",$T$3)),INDEX(Units[],MATCH(VLOOKUP($T$3,Units[],1,FALSE),Units[Full Unit Name],0)+1,11),
""
)))))))))</f>
        <v>0</v>
      </c>
      <c r="E6" s="66" t="str" cm="1">
        <f t="array" ref="E6">IF(
ISNUMBER(SEARCH("Full HP",$T$3)),INDEX(Units[],MATCH(VLOOKUP($T$3,Units[],1,FALSE),Units[Full Unit Name],0)+1,12),
IF(ISNUMBER(SEARCH("Exarch",$T$3)),INDEX(Units[],MATCH(VLOOKUP($T$3,Units[],1,FALSE),Units[Full Unit Name],0)-1,12),
IF(ISNUMBER(SEARCH(" - Bike",$T$3)),INDEX(Units[],MATCH(VLOOKUP($T$3,Units[],1,FALSE),Units[Full Unit Name],0)+1,12),
IF(ISNUMBER(SEARCH("Sword Brother",$T$3)),INDEX(Units[],MATCH(VLOOKUP($T$3,Units[],1,FALSE),Units[Full Unit Name],0)-1,12),
IF(ISNUMBER(SEARCH("Pink Horrors",$T$3)),INDEX(Units[],MATCH(VLOOKUP($T$3,Units[],1,FALSE),Units[Full Unit Name],0)+1,12),
IF(ISNUMBER(SEARCH("Boyz’s",$T$3)),INDEX(Units[],MATCH(VLOOKUP($T$3,Units[],1,FALSE),Units[Full Unit Name],0)+1,12),
IF(ISNUMBER(SEARCH("Kill Team Cassius",$T$3)),INDEX(Units[],MATCH(VLOOKUP($T$3,Units[],1,FALSE),Units[Full Unit Name],0)+1,12),
IF(ISNUMBER(SEARCH("Kill Team Artemis",$T$3)),INDEX(Units[],MATCH(VLOOKUP($T$3,Units[],1,FALSE),Units[Full Unit Name],0)-2,12),
IF(ISNUMBER(SEARCH("Sainte Celestine",$T$3)),INDEX(Units[],MATCH(VLOOKUP($T$3,Units[],1,FALSE),Units[Full Unit Name],0)+1,12),
""
)))))))))</f>
        <v>3+</v>
      </c>
      <c r="F6" s="66" t="str" cm="1">
        <f t="array" ref="F6">IF(
ISNUMBER(SEARCH("Full HP",$T$3)),INDEX(Units[],MATCH(VLOOKUP($T$3,Units[],1,FALSE),Units[Full Unit Name],0)+1,13),
IF(ISNUMBER(SEARCH("Exarch",$T$3)),INDEX(Units[],MATCH(VLOOKUP($T$3,Units[],1,FALSE),Units[Full Unit Name],0)-1,13),
IF(ISNUMBER(SEARCH(" - Bike",$T$3)),INDEX(Units[],MATCH(VLOOKUP($T$3,Units[],1,FALSE),Units[Full Unit Name],0)+1,13),
IF(ISNUMBER(SEARCH("Sword Brother",$T$3)),INDEX(Units[],MATCH(VLOOKUP($T$3,Units[],1,FALSE),Units[Full Unit Name],0)-1,13),
IF(ISNUMBER(SEARCH("Pink Horrors",$T$3)),INDEX(Units[],MATCH(VLOOKUP($T$3,Units[],1,FALSE),Units[Full Unit Name],0)+1,13),
IF(ISNUMBER(SEARCH("Boyz’s",$T$3)),INDEX(Units[],MATCH(VLOOKUP($T$3,Units[],1,FALSE),Units[Full Unit Name],0)+1,13),
IF(ISNUMBER(SEARCH("Kill Team Cassius",$T$3)),INDEX(Units[],MATCH(VLOOKUP($T$3,Units[],1,FALSE),Units[Full Unit Name],0)+1,13),
IF(ISNUMBER(SEARCH("Kill Team Artemis",$T$3)),INDEX(Units[],MATCH(VLOOKUP($T$3,Units[],1,FALSE),Units[Full Unit Name],0)-2,13),
IF(ISNUMBER(SEARCH("Sainte Celestine",$T$3)),INDEX(Units[],MATCH(VLOOKUP($T$3,Units[],1,FALSE),Units[Full Unit Name],0)+1,13),
""
)))))))))</f>
        <v>3+</v>
      </c>
      <c r="G6" s="66" cm="1">
        <f t="array" ref="G6">IF(
ISNUMBER(SEARCH("Full HP",$T$3)),INDEX(Units[],MATCH(VLOOKUP($T$3,Units[],1,FALSE),Units[Full Unit Name],0)+1,14),
IF(ISNUMBER(SEARCH("Exarch",$T$3)),INDEX(Units[],MATCH(VLOOKUP($T$3,Units[],1,FALSE),Units[Full Unit Name],0)-1,14),
IF(ISNUMBER(SEARCH(" - Bike",$T$3)),INDEX(Units[],MATCH(VLOOKUP($T$3,Units[],1,FALSE),Units[Full Unit Name],0)+1,14),
IF(ISNUMBER(SEARCH("Sword Brother",$T$3)),INDEX(Units[],MATCH(VLOOKUP($T$3,Units[],1,FALSE),Units[Full Unit Name],0)-1,14),
IF(ISNUMBER(SEARCH("Pink Horrors",$T$3)),INDEX(Units[],MATCH(VLOOKUP($T$3,Units[],1,FALSE),Units[Full Unit Name],0)+1,14),
IF(ISNUMBER(SEARCH("Boyz’s",$T$3)),INDEX(Units[],MATCH(VLOOKUP($T$3,Units[],1,FALSE),Units[Full Unit Name],0)+1,14),
IF(ISNUMBER(SEARCH("Kill Team Cassius",$T$3)),INDEX(Units[],MATCH(VLOOKUP($T$3,Units[],1,FALSE),Units[Full Unit Name],0)+1,14),
IF(ISNUMBER(SEARCH("Kill Team Artemis",$T$3)),INDEX(Units[],MATCH(VLOOKUP($T$3,Units[],1,FALSE),Units[Full Unit Name],0)-2,14),
IF(ISNUMBER(SEARCH("Sainte Celestine",$T$3)),INDEX(Units[],MATCH(VLOOKUP($T$3,Units[],1,FALSE),Units[Full Unit Name],0)+1,14),
""
)))))))))</f>
        <v>6</v>
      </c>
      <c r="H6" s="66" cm="1">
        <f t="array" ref="H6">IF(
ISNUMBER(SEARCH("Full HP",$T$3)),INDEX(Units[],MATCH(VLOOKUP($T$3,Units[],1,FALSE),Units[Full Unit Name],0)+1,15),
IF(ISNUMBER(SEARCH("Exarch",$T$3)),INDEX(Units[],MATCH(VLOOKUP($T$3,Units[],1,FALSE),Units[Full Unit Name],0)-1,15),
IF(ISNUMBER(SEARCH(" - Bike",$T$3)),INDEX(Units[],MATCH(VLOOKUP($T$3,Units[],1,FALSE),Units[Full Unit Name],0)+1,15),
IF(ISNUMBER(SEARCH("Sword Brother",$T$3)),INDEX(Units[],MATCH(VLOOKUP($T$3,Units[],1,FALSE),Units[Full Unit Name],0)-1,15),
IF(ISNUMBER(SEARCH("Pink Horrors",$T$3)),INDEX(Units[],MATCH(VLOOKUP($T$3,Units[],1,FALSE),Units[Full Unit Name],0)+1,15),
IF(ISNUMBER(SEARCH("Boyz’s",$T$3)),INDEX(Units[],MATCH(VLOOKUP($T$3,Units[],1,FALSE),Units[Full Unit Name],0)+1,15),
IF(ISNUMBER(SEARCH("Kill Team Cassius",$T$3)),INDEX(Units[],MATCH(VLOOKUP($T$3,Units[],1,FALSE),Units[Full Unit Name],0)+1,15),
IF(ISNUMBER(SEARCH("Kill Team Artemis",$T$3)),INDEX(Units[],MATCH(VLOOKUP($T$3,Units[],1,FALSE),Units[Full Unit Name],0)-2,15),
IF(ISNUMBER(SEARCH("Sainte Celestine",$T$3)),INDEX(Units[],MATCH(VLOOKUP($T$3,Units[],1,FALSE),Units[Full Unit Name],0)+1,15),
""
)))))))))</f>
        <v>10</v>
      </c>
      <c r="I6" s="66" cm="1">
        <f t="array" ref="I6">IF(
ISNUMBER(SEARCH("Full HP",$T$3)),INDEX(Units[],MATCH(VLOOKUP($T$3,Units[],1,FALSE),Units[Full Unit Name],0)+1,16),
IF(ISNUMBER(SEARCH("Exarch",$T$3)),INDEX(Units[],MATCH(VLOOKUP($T$3,Units[],1,FALSE),Units[Full Unit Name],0)-1,16),
IF(ISNUMBER(SEARCH(" - Bike",$T$3)),INDEX(Units[],MATCH(VLOOKUP($T$3,Units[],1,FALSE),Units[Full Unit Name],0)+1,16),
IF(ISNUMBER(SEARCH("Sword Brother",$T$3)),INDEX(Units[],MATCH(VLOOKUP($T$3,Units[],1,FALSE),Units[Full Unit Name],0)-1,16),
IF(ISNUMBER(SEARCH("Pink Horrors",$T$3)),INDEX(Units[],MATCH(VLOOKUP($T$3,Units[],1,FALSE),Units[Full Unit Name],0)+1,16),
IF(ISNUMBER(SEARCH("Boyz’s",$T$3)),INDEX(Units[],MATCH(VLOOKUP($T$3,Units[],1,FALSE),Units[Full Unit Name],0)+1,16),
IF(ISNUMBER(SEARCH("Kill Team Cassius",$T$3)),INDEX(Units[],MATCH(VLOOKUP($T$3,Units[],1,FALSE),Units[Full Unit Name],0)+1,16),
IF(ISNUMBER(SEARCH("Kill Team Artemis",$T$3)),INDEX(Units[],MATCH(VLOOKUP($T$3,Units[],1,FALSE),Units[Full Unit Name],0)-2,16),
IF(ISNUMBER(SEARCH("Sainte Celestine",$T$3)),INDEX(Units[],MATCH(VLOOKUP($T$3,Units[],1,FALSE),Units[Full Unit Name],0)+1,16),
""
)))))))))</f>
        <v>0</v>
      </c>
      <c r="J6" s="66" cm="1">
        <f t="array" ref="J6">IF(
ISNUMBER(SEARCH("Full HP",$T$3)),INDEX(Units[],MATCH(VLOOKUP($T$3,Units[],1,FALSE),Units[Full Unit Name],0)+1,17),
IF(ISNUMBER(SEARCH("Exarch",$T$3)),INDEX(Units[],MATCH(VLOOKUP($T$3,Units[],1,FALSE),Units[Full Unit Name],0)-1,17),
IF(ISNUMBER(SEARCH(" - Bike",$T$3)),INDEX(Units[],MATCH(VLOOKUP($T$3,Units[],1,FALSE),Units[Full Unit Name],0)+1,17),
IF(ISNUMBER(SEARCH("Sword Brother",$T$3)),INDEX(Units[],MATCH(VLOOKUP($T$3,Units[],1,FALSE),Units[Full Unit Name],0)-1,17),
IF(ISNUMBER(SEARCH("Pink Horrors",$T$3)),INDEX(Units[],MATCH(VLOOKUP($T$3,Units[],1,FALSE),Units[Full Unit Name],0)+1,17),
IF(ISNUMBER(SEARCH("Boyz’s",$T$3)),INDEX(Units[],MATCH(VLOOKUP($T$3,Units[],1,FALSE),Units[Full Unit Name],0)+1,17),
IF(ISNUMBER(SEARCH("Kill Team Cassius",$T$3)),INDEX(Units[],MATCH(VLOOKUP($T$3,Units[],1,FALSE),Units[Full Unit Name],0)+1,17),
IF(ISNUMBER(SEARCH("Kill Team Artemis",$T$3)),INDEX(Units[],MATCH(VLOOKUP($T$3,Units[],1,FALSE),Units[Full Unit Name],0)-2,17),
IF(ISNUMBER(SEARCH("Sainte Celestine",$T$3)),INDEX(Units[],MATCH(VLOOKUP($T$3,Units[],1,FALSE),Units[Full Unit Name],0)+1,17),
""
)))))))))</f>
        <v>0</v>
      </c>
      <c r="K6" s="66" cm="1">
        <f t="array" ref="K6">IF(
ISNUMBER(SEARCH("Full HP",$T$3)),INDEX(Units[],MATCH(VLOOKUP($T$3,Units[],1,FALSE),Units[Full Unit Name],0)+1,18),
IF(ISNUMBER(SEARCH("Exarch",$T$3)),INDEX(Units[],MATCH(VLOOKUP($T$3,Units[],1,FALSE),Units[Full Unit Name],0)-1,18),
IF(ISNUMBER(SEARCH(" - Bike",$T$3)),INDEX(Units[],MATCH(VLOOKUP($T$3,Units[],1,FALSE),Units[Full Unit Name],0)+1,18),
IF(ISNUMBER(SEARCH("Sword Brother",$T$3)),INDEX(Units[],MATCH(VLOOKUP($T$3,Units[],1,FALSE),Units[Full Unit Name],0)-1,18),
IF(ISNUMBER(SEARCH("Pink Horrors",$T$3)),INDEX(Units[],MATCH(VLOOKUP($T$3,Units[],1,FALSE),Units[Full Unit Name],0)+1,18),
IF(ISNUMBER(SEARCH("Boyz’s",$T$3)),INDEX(Units[],MATCH(VLOOKUP($T$3,Units[],1,FALSE),Units[Full Unit Name],0)+1,18),
IF(ISNUMBER(SEARCH("Kill Team Cassius",$T$3)),INDEX(Units[],MATCH(VLOOKUP($T$3,Units[],1,FALSE),Units[Full Unit Name],0)+1,18),
IF(ISNUMBER(SEARCH("Kill Team Artemis",$T$3)),INDEX(Units[],MATCH(VLOOKUP($T$3,Units[],1,FALSE),Units[Full Unit Name],0)-2,18),
IF(ISNUMBER(SEARCH("Sainte Celestine",$T$3)),INDEX(Units[],MATCH(VLOOKUP($T$3,Units[],1,FALSE),Units[Full Unit Name],0)+1,18),
""
)))))))))</f>
        <v>0</v>
      </c>
      <c r="L6" s="66" cm="1">
        <f t="array" ref="L6">IF(
ISNUMBER(SEARCH("Full HP",$T$3)),INDEX(Units[],MATCH(VLOOKUP($T$3,Units[],1,FALSE),Units[Full Unit Name],0)+1,19),
IF(ISNUMBER(SEARCH("Exarch",$T$3)),INDEX(Units[],MATCH(VLOOKUP($T$3,Units[],1,FALSE),Units[Full Unit Name],0)-1,19),
IF(ISNUMBER(SEARCH(" - Bike",$T$3)),INDEX(Units[],MATCH(VLOOKUP($T$3,Units[],1,FALSE),Units[Full Unit Name],0)+1,19),
IF(ISNUMBER(SEARCH("Sword Brother",$T$3)),INDEX(Units[],MATCH(VLOOKUP($T$3,Units[],1,FALSE),Units[Full Unit Name],0)-1,19),
IF(ISNUMBER(SEARCH("Pink Horrors",$T$3)),INDEX(Units[],MATCH(VLOOKUP($T$3,Units[],1,FALSE),Units[Full Unit Name],0)+1,19),
IF(ISNUMBER(SEARCH("Boyz’s",$T$3)),INDEX(Units[],MATCH(VLOOKUP($T$3,Units[],1,FALSE),Units[Full Unit Name],0)+1,19),
IF(ISNUMBER(SEARCH("Kill Team Cassius",$T$3)),INDEX(Units[],MATCH(VLOOKUP($T$3,Units[],1,FALSE),Units[Full Unit Name],0)+1,19),
IF(ISNUMBER(SEARCH("Kill Team Artemis",$T$3)),INDEX(Units[],MATCH(VLOOKUP($T$3,Units[],1,FALSE),Units[Full Unit Name],0)-2,19),
IF(ISNUMBER(SEARCH("Sainte Celestine",$T$3)),INDEX(Units[],MATCH(VLOOKUP($T$3,Units[],1,FALSE),Units[Full Unit Name],0)+1,19),
""
)))))))))</f>
        <v>10</v>
      </c>
      <c r="M6" s="66" cm="1">
        <f t="array" ref="M6">IF(
ISNUMBER(SEARCH("Full HP",$T$3)),INDEX(Units[],MATCH(VLOOKUP($T$3,Units[],1,FALSE),Units[Full Unit Name],0)+1,20),
IF(ISNUMBER(SEARCH("Exarch",$T$3)),INDEX(Units[],MATCH(VLOOKUP($T$3,Units[],1,FALSE),Units[Full Unit Name],0)-1,20),
IF(ISNUMBER(SEARCH(" - Bike",$T$3)),INDEX(Units[],MATCH(VLOOKUP($T$3,Units[],1,FALSE),Units[Full Unit Name],0)+1,20),
IF(ISNUMBER(SEARCH("Sword Brother",$T$3)),INDEX(Units[],MATCH(VLOOKUP($T$3,Units[],1,FALSE),Units[Full Unit Name],0)-1,20),
IF(ISNUMBER(SEARCH("Pink Horrors",$T$3)),INDEX(Units[],MATCH(VLOOKUP($T$3,Units[],1,FALSE),Units[Full Unit Name],0)+1,20),
IF(ISNUMBER(SEARCH("Boyz’s",$T$3)),INDEX(Units[],MATCH(VLOOKUP($T$3,Units[],1,FALSE),Units[Full Unit Name],0)+1,20),
IF(ISNUMBER(SEARCH("Kill Team Cassius",$T$3)),INDEX(Units[],MATCH(VLOOKUP($T$3,Units[],1,FALSE),Units[Full Unit Name],0)+1,20),
IF(ISNUMBER(SEARCH("Kill Team Artemis",$T$3)),INDEX(Units[],MATCH(VLOOKUP($T$3,Units[],1,FALSE),Units[Full Unit Name],0)-2,20),
IF(ISNUMBER(SEARCH("Sainte Celestine",$T$3)),INDEX(Units[],MATCH(VLOOKUP($T$3,Units[],1,FALSE),Units[Full Unit Name],0)+1,20),
""
)))))))))</f>
        <v>5</v>
      </c>
      <c r="N6" s="66" cm="1">
        <f t="array" ref="N6">IF(
ISNUMBER(SEARCH("Full HP",$T$3)),INDEX(Units[],MATCH(VLOOKUP($T$3,Units[],1,FALSE),Units[Full Unit Name],0)+1,21),
IF(ISNUMBER(SEARCH("Exarch",$T$3)),INDEX(Units[],MATCH(VLOOKUP($T$3,Units[],1,FALSE),Units[Full Unit Name],0)-1,21),
IF(ISNUMBER(SEARCH(" - Bike",$T$3)),INDEX(Units[],MATCH(VLOOKUP($T$3,Units[],1,FALSE),Units[Full Unit Name],0)+1,21),
IF(ISNUMBER(SEARCH("Sword Brother",$T$3)),INDEX(Units[],MATCH(VLOOKUP($T$3,Units[],1,FALSE),Units[Full Unit Name],0)-1,21),
IF(ISNUMBER(SEARCH("Pink Horrors",$T$3)),INDEX(Units[],MATCH(VLOOKUP($T$3,Units[],1,FALSE),Units[Full Unit Name],0)+1,21),
IF(ISNUMBER(SEARCH("Boyz’s",$T$3)),INDEX(Units[],MATCH(VLOOKUP($T$3,Units[],1,FALSE),Units[Full Unit Name],0)+1,21),
IF(ISNUMBER(SEARCH("Kill Team Cassius",$T$3)),INDEX(Units[],MATCH(VLOOKUP($T$3,Units[],1,FALSE),Units[Full Unit Name],0)+1,21),
IF(ISNUMBER(SEARCH("Kill Team Artemis",$T$3)),INDEX(Units[],MATCH(VLOOKUP($T$3,Units[],1,FALSE),Units[Full Unit Name],0)-2,21),
IF(ISNUMBER(SEARCH("Sainte Celestine",$T$3)),INDEX(Units[],MATCH(VLOOKUP($T$3,Units[],1,FALSE),Units[Full Unit Name],0)+1,21),
""
)))))))))</f>
        <v>6</v>
      </c>
      <c r="O6" s="66" t="str" cm="1">
        <f t="array" ref="O6">IF(
ISNUMBER(SEARCH("Full HP",$T$3)),INDEX(Units[],MATCH(VLOOKUP($T$3,Units[],1,FALSE),Units[Full Unit Name],0)+1,22),
IF(ISNUMBER(SEARCH("Exarch",$T$3)),INDEX(Units[],MATCH(VLOOKUP($T$3,Units[],1,FALSE),Units[Full Unit Name],0)-1,22),
IF(ISNUMBER(SEARCH(" - Bike",$T$3)),INDEX(Units[],MATCH(VLOOKUP($T$3,Units[],1,FALSE),Units[Full Unit Name],0)+1,22),
IF(ISNUMBER(SEARCH("Sword Brother",$T$3)),INDEX(Units[],MATCH(VLOOKUP($T$3,Units[],1,FALSE),Units[Full Unit Name],0)-1,22),
IF(ISNUMBER(SEARCH("Pink Horrors",$T$3)),INDEX(Units[],MATCH(VLOOKUP($T$3,Units[],1,FALSE),Units[Full Unit Name],0)+1,22),
IF(ISNUMBER(SEARCH("Boyz’s",$T$3)),INDEX(Units[],MATCH(VLOOKUP($T$3,Units[],1,FALSE),Units[Full Unit Name],0)+1,22),
IF(ISNUMBER(SEARCH("Kill Team Cassius",$T$3)),INDEX(Units[],MATCH(VLOOKUP($T$3,Units[],1,FALSE),Units[Full Unit Name],0)+1,22),
IF(ISNUMBER(SEARCH("Kill Team Artemis",$T$3)),INDEX(Units[],MATCH(VLOOKUP($T$3,Units[],1,FALSE),Units[Full Unit Name],0)-2,22),
IF(ISNUMBER(SEARCH("Sainte Celestine",$T$3)),INDEX(Units[],MATCH(VLOOKUP($T$3,Units[],1,FALSE),Units[Full Unit Name],0)+1,22),
""
)))))))))</f>
        <v>6+</v>
      </c>
      <c r="P6" s="66" cm="1">
        <f t="array" ref="P6">IF(
ISNUMBER(SEARCH("Full HP",$T$3)),INDEX(Units[],MATCH(VLOOKUP($T$3,Units[],1,FALSE),Units[Full Unit Name],0)+1,23),
IF(ISNUMBER(SEARCH("Exarch",$T$3)),INDEX(Units[],MATCH(VLOOKUP($T$3,Units[],1,FALSE),Units[Full Unit Name],0)-1,23),
IF(ISNUMBER(SEARCH(" - Bike",$T$3)),INDEX(Units[],MATCH(VLOOKUP($T$3,Units[],1,FALSE),Units[Full Unit Name],0)+1,23),
IF(ISNUMBER(SEARCH("Sword Brother",$T$3)),INDEX(Units[],MATCH(VLOOKUP($T$3,Units[],1,FALSE),Units[Full Unit Name],0)-1,23),
IF(ISNUMBER(SEARCH("Pink Horrors",$T$3)),INDEX(Units[],MATCH(VLOOKUP($T$3,Units[],1,FALSE),Units[Full Unit Name],0)+1,23),
IF(ISNUMBER(SEARCH("Boyz’s",$T$3)),INDEX(Units[],MATCH(VLOOKUP($T$3,Units[],1,FALSE),Units[Full Unit Name],0)+1,23),
IF(ISNUMBER(SEARCH("Kill Team Cassius",$T$3)),INDEX(Units[],MATCH(VLOOKUP($T$3,Units[],1,FALSE),Units[Full Unit Name],0)+1,23),
IF(ISNUMBER(SEARCH("Kill Team Artemis",$T$3)),INDEX(Units[],MATCH(VLOOKUP($T$3,Units[],1,FALSE),Units[Full Unit Name],0)-2,23),
IF(ISNUMBER(SEARCH("Sainte Celestine",$T$3)),INDEX(Units[],MATCH(VLOOKUP($T$3,Units[],1,FALSE),Units[Full Unit Name],0)+1,23),
""
)))))))))</f>
        <v>5</v>
      </c>
      <c r="Q6" s="66" t="str" cm="1">
        <f t="array" ref="Q6">IF(
ISNUMBER(SEARCH("Full HP",$T$3)),INDEX(Units[],MATCH(VLOOKUP($T$3,Units[],1,FALSE),Units[Full Unit Name],0)+1,24),
IF(ISNUMBER(SEARCH("Exarch",$T$3)),INDEX(Units[],MATCH(VLOOKUP($T$3,Units[],1,FALSE),Units[Full Unit Name],0)-1,24),
IF(ISNUMBER(SEARCH(" - Bike",$T$3)),INDEX(Units[],MATCH(VLOOKUP($T$3,Units[],1,FALSE),Units[Full Unit Name],0)+1,24),
IF(ISNUMBER(SEARCH("Sword Brother",$T$3)),INDEX(Units[],MATCH(VLOOKUP($T$3,Units[],1,FALSE),Units[Full Unit Name],0)-1,24),
IF(ISNUMBER(SEARCH("Pink Horrors",$T$3)),INDEX(Units[],MATCH(VLOOKUP($T$3,Units[],1,FALSE),Units[Full Unit Name],0)+1,24),
IF(ISNUMBER(SEARCH("Boyz’s",$T$3)),INDEX(Units[],MATCH(VLOOKUP($T$3,Units[],1,FALSE),Units[Full Unit Name],0)+1,24),
IF(ISNUMBER(SEARCH("Kill Team Cassius",$T$3)),INDEX(Units[],MATCH(VLOOKUP($T$3,Units[],1,FALSE),Units[Full Unit Name],0)+1,24),
IF(ISNUMBER(SEARCH("Kill Team Artemis",$T$3)),INDEX(Units[],MATCH(VLOOKUP($T$3,Units[],1,FALSE),Units[Full Unit Name],0)-2,24),
IF(ISNUMBER(SEARCH("Sainte Celestine",$T$3)),INDEX(Units[],MATCH(VLOOKUP($T$3,Units[],1,FALSE),Units[Full Unit Name],0)+1,24),
""
)))))))))</f>
        <v>2+</v>
      </c>
      <c r="R6" s="89" t="str" cm="1">
        <f t="array" ref="R6">IF(
ISNUMBER(SEARCH("Full HP",$T$3)),INDEX(Units[],MATCH(VLOOKUP($T$3,Units[],1,FALSE),Units[Full Unit Name],0)+1,25),
IF(ISNUMBER(SEARCH("Exarch",$T$3)),INDEX(Units[],MATCH(VLOOKUP($T$3,Units[],1,FALSE),Units[Full Unit Name],0)-1,25),
IF(ISNUMBER(SEARCH(" - Bike",$T$3)),INDEX(Units[],MATCH(VLOOKUP($T$3,Units[],1,FALSE),Units[Full Unit Name],0)+1,25),
IF(ISNUMBER(SEARCH("Sword Brother",$T$3)),INDEX(Units[],MATCH(VLOOKUP($T$3,Units[],1,FALSE),Units[Full Unit Name],0)-1,25),
IF(ISNUMBER(SEARCH("Pink Horrors",$T$3)),INDEX(Units[],MATCH(VLOOKUP($T$3,Units[],1,FALSE),Units[Full Unit Name],0)+1,25),
IF(ISNUMBER(SEARCH("Boyz’s",$T$3)),INDEX(Units[],MATCH(VLOOKUP($T$3,Units[],1,FALSE),Units[Full Unit Name],0)+1,25),
IF(ISNUMBER(SEARCH("Kill Team Cassius",$T$3)),INDEX(Units[],MATCH(VLOOKUP($T$3,Units[],1,FALSE),Units[Full Unit Name],0)+1,25),
IF(ISNUMBER(SEARCH("Kill Team Artemis",$T$3)),INDEX(Units[],MATCH(VLOOKUP($T$3,Units[],1,FALSE),Units[Full Unit Name],0)-2,25),
IF(ISNUMBER(SEARCH("Sainte Celestine",$T$3)),INDEX(Units[],MATCH(VLOOKUP($T$3,Units[],1,FALSE),Units[Full Unit Name],0)+1,25),
""
)))))))))</f>
        <v>3++/3++</v>
      </c>
      <c r="S6" s="25"/>
      <c r="T6" s="23"/>
      <c r="U6" s="23"/>
      <c r="V6" s="23"/>
      <c r="W6" s="25"/>
      <c r="X6" s="25"/>
      <c r="Y6" s="25"/>
      <c r="Z6" s="25"/>
      <c r="AE6"/>
      <c r="AF6"/>
      <c r="AG6"/>
    </row>
    <row r="7" spans="1:33" s="2" customFormat="1" ht="9.9499999999999993" customHeight="1" x14ac:dyDescent="0.25">
      <c r="A7" s="64"/>
      <c r="B7" s="66"/>
      <c r="C7" s="66"/>
      <c r="D7" s="66"/>
      <c r="E7" s="66"/>
      <c r="F7" s="66"/>
      <c r="G7" s="66"/>
      <c r="H7" s="66"/>
      <c r="I7" s="66"/>
      <c r="J7" s="66"/>
      <c r="K7" s="66"/>
      <c r="L7" s="66"/>
      <c r="M7" s="66"/>
      <c r="N7" s="66"/>
      <c r="O7" s="66"/>
      <c r="P7" s="66"/>
      <c r="Q7" s="66"/>
      <c r="R7" s="89"/>
      <c r="S7" s="25"/>
      <c r="T7" s="23"/>
      <c r="U7" s="23"/>
      <c r="V7" s="23"/>
      <c r="W7" s="25"/>
      <c r="X7" s="25"/>
      <c r="Y7" s="25"/>
      <c r="Z7" s="25"/>
      <c r="AE7"/>
      <c r="AF7"/>
      <c r="AG7"/>
    </row>
    <row r="8" spans="1:33" s="2" customFormat="1" ht="9.9499999999999993" customHeight="1" x14ac:dyDescent="0.25">
      <c r="A8" s="64" t="str" cm="1">
        <f t="array" ref="A8">IF(
ISNUMBER(SEARCH("Full HP",$T$3)),INDEX(Units[],MATCH(VLOOKUP($T$3,Units[],1,FALSE),Units[Full Unit Name],0)+2,4),
IF(ISNUMBER(SEARCH("Sword Brother",$T$3)),IF(A6="Initiates","",INDEX(Units[],MATCH(VLOOKUP($T$3,Units[],1,FALSE),Units[Full Unit Name],0)-2,4)),
IF(ISNUMBER(SEARCH("Pink Horrors",$T$3)),"Brimstone Horrors",
IF(ISNUMBER(SEARCH("Kill Team Cassius",$T$3)),INDEX(Units[],MATCH(VLOOKUP($T$3,Units[],1,FALSE),Units[Full Unit Name],0)+2,4),
IF(ISNUMBER(SEARCH("Kill Team Artemis",$T$3)),INDEX(Units[],MATCH(VLOOKUP($T$3,Units[],1,FALSE),Units[Full Unit Name],0)-1,4),
""
)))))</f>
        <v>Low HP</v>
      </c>
      <c r="B8" s="90" t="str" cm="1">
        <f t="array" ref="B8">IF(
ISNUMBER(SEARCH("Full HP",$T$3)),INDEX(Units[],MATCH(VLOOKUP($T$3,Units[],1,FALSE),Units[Full Unit Name],0)+2,9),
IF(ISNUMBER(SEARCH("Sword Brother",$T$3)),IF(OR($A$6=0,$A$6="Initiates"),"",INDEX(Units[],MATCH(VLOOKUP($T$3,Units[],1,FALSE),Units[Full Unit Name],0)-2,9)),
IF(ISNUMBER(SEARCH("Pink Horrors",$T$3)),INDEX(Units[],MATCH(VLOOKUP($T$3,Units[],1,FALSE),Units[Full Unit Name],0)+2,9),
IF(ISNUMBER(SEARCH("Kill Team Cassius",$T$3)),INDEX(Units[],MATCH(VLOOKUP($T$3,Units[],1,FALSE),Units[Full Unit Name],0)+2,9),
IF(ISNUMBER(SEARCH("Kill Team Artemis",$T$3)),INDEX(Units[],MATCH(VLOOKUP($T$3,Units[],1,FALSE),Units[Full Unit Name],0)-1,9),
""
)))))</f>
        <v>12"</v>
      </c>
      <c r="C8" s="90" cm="1">
        <f t="array" ref="C8">IF(
ISNUMBER(SEARCH("Full HP",$T$3)),INDEX(Units[],MATCH(VLOOKUP($T$3,Units[],1,FALSE),Units[Full Unit Name],0)+2,10),
IF(ISNUMBER(SEARCH("Sword Brother",$T$3)),IF(OR($A$6=0,$A$6="Initiates"),"",INDEX(Units[],MATCH(VLOOKUP($T$3,Units[],1,FALSE),Units[Full Unit Name],0)-2,10)),
IF(ISNUMBER(SEARCH("Pink Horrors",$T$3)),INDEX(Units[],MATCH(VLOOKUP($T$3,Units[],1,FALSE),Units[Full Unit Name],0)+2,10),
IF(ISNUMBER(SEARCH("Kill Team Cassius",$T$3)),INDEX(Units[],MATCH(VLOOKUP($T$3,Units[],1,FALSE),Units[Full Unit Name],0)+2,10),
IF(ISNUMBER(SEARCH("Kill Team Artemis",$T$3)),INDEX(Units[],MATCH(VLOOKUP($T$3,Units[],1,FALSE),Units[Full Unit Name],0)-1,10),
""
)))))</f>
        <v>0</v>
      </c>
      <c r="D8" s="90" cm="1">
        <f t="array" ref="D8">IF(
ISNUMBER(SEARCH("Full HP",$T$3)),INDEX(Units[],MATCH(VLOOKUP($T$3,Units[],1,FALSE),Units[Full Unit Name],0)+2,11),
IF(ISNUMBER(SEARCH("Sword Brother",$T$3)),IF(OR($A$6=0,$A$6="Initiates"),"",INDEX(Units[],MATCH(VLOOKUP($T$3,Units[],1,FALSE),Units[Full Unit Name],0)-2,11)),
IF(ISNUMBER(SEARCH("Pink Horrors",$T$3)),INDEX(Units[],MATCH(VLOOKUP($T$3,Units[],1,FALSE),Units[Full Unit Name],0)+2,11),
IF(ISNUMBER(SEARCH("Kill Team Cassius",$T$3)),INDEX(Units[],MATCH(VLOOKUP($T$3,Units[],1,FALSE),Units[Full Unit Name],0)+2,11),
IF(ISNUMBER(SEARCH("Kill Team Artemis",$T$3)),INDEX(Units[],MATCH(VLOOKUP($T$3,Units[],1,FALSE),Units[Full Unit Name],0)-1,11),
""
)))))</f>
        <v>0</v>
      </c>
      <c r="E8" s="90" t="str" cm="1">
        <f t="array" ref="E8">IF(
ISNUMBER(SEARCH("Full HP",$T$3)),INDEX(Units[],MATCH(VLOOKUP($T$3,Units[],1,FALSE),Units[Full Unit Name],0)+2,12),
IF(ISNUMBER(SEARCH("Sword Brother",$T$3)),IF(OR($A$6=0,$A$6="Initiates"),"",INDEX(Units[],MATCH(VLOOKUP($T$3,Units[],1,FALSE),Units[Full Unit Name],0)-2,12)),
IF(ISNUMBER(SEARCH("Pink Horrors",$T$3)),INDEX(Units[],MATCH(VLOOKUP($T$3,Units[],1,FALSE),Units[Full Unit Name],0)+2,12),
IF(ISNUMBER(SEARCH("Kill Team Cassius",$T$3)),INDEX(Units[],MATCH(VLOOKUP($T$3,Units[],1,FALSE),Units[Full Unit Name],0)+2,12),
IF(ISNUMBER(SEARCH("Kill Team Artemis",$T$3)),INDEX(Units[],MATCH(VLOOKUP($T$3,Units[],1,FALSE),Units[Full Unit Name],0)-1,12),
""
)))))</f>
        <v>4+</v>
      </c>
      <c r="F8" s="90" t="str" cm="1">
        <f t="array" ref="F8">IF(
ISNUMBER(SEARCH("Full HP",$T$3)),INDEX(Units[],MATCH(VLOOKUP($T$3,Units[],1,FALSE),Units[Full Unit Name],0)+2,13),
IF(ISNUMBER(SEARCH("Sword Brother",$T$3)),IF(OR($A$6=0,$A$6="Initiates"),"",INDEX(Units[],MATCH(VLOOKUP($T$3,Units[],1,FALSE),Units[Full Unit Name],0)-2,13)),
IF(ISNUMBER(SEARCH("Pink Horrors",$T$3)),INDEX(Units[],MATCH(VLOOKUP($T$3,Units[],1,FALSE),Units[Full Unit Name],0)+2,13),
IF(ISNUMBER(SEARCH("Kill Team Cassius",$T$3)),INDEX(Units[],MATCH(VLOOKUP($T$3,Units[],1,FALSE),Units[Full Unit Name],0)+2,13),
IF(ISNUMBER(SEARCH("Kill Team Artemis",$T$3)),INDEX(Units[],MATCH(VLOOKUP($T$3,Units[],1,FALSE),Units[Full Unit Name],0)-1,13),
""
)))))</f>
        <v>4+</v>
      </c>
      <c r="G8" s="90" cm="1">
        <f t="array" ref="G8">IF(
ISNUMBER(SEARCH("Full HP",$T$3)),INDEX(Units[],MATCH(VLOOKUP($T$3,Units[],1,FALSE),Units[Full Unit Name],0)+2,14),
IF(ISNUMBER(SEARCH("Sword Brother",$T$3)),IF(OR($A$6=0,$A$6="Initiates"),"",INDEX(Units[],MATCH(VLOOKUP($T$3,Units[],1,FALSE),Units[Full Unit Name],0)-2,14)),
IF(ISNUMBER(SEARCH("Pink Horrors",$T$3)),INDEX(Units[],MATCH(VLOOKUP($T$3,Units[],1,FALSE),Units[Full Unit Name],0)+2,14),
IF(ISNUMBER(SEARCH("Kill Team Cassius",$T$3)),INDEX(Units[],MATCH(VLOOKUP($T$3,Units[],1,FALSE),Units[Full Unit Name],0)+2,14),
IF(ISNUMBER(SEARCH("Kill Team Artemis",$T$3)),INDEX(Units[],MATCH(VLOOKUP($T$3,Units[],1,FALSE),Units[Full Unit Name],0)-1,14),
""
)))))</f>
        <v>5</v>
      </c>
      <c r="H8" s="90" cm="1">
        <f t="array" ref="H8">IF(
ISNUMBER(SEARCH("Full HP",$T$3)),INDEX(Units[],MATCH(VLOOKUP($T$3,Units[],1,FALSE),Units[Full Unit Name],0)+2,15),
IF(ISNUMBER(SEARCH("Sword Brother",$T$3)),IF(OR($A$6=0,$A$6="Initiates"),"",INDEX(Units[],MATCH(VLOOKUP($T$3,Units[],1,FALSE),Units[Full Unit Name],0)-2,15)),
IF(ISNUMBER(SEARCH("Pink Horrors",$T$3)),INDEX(Units[],MATCH(VLOOKUP($T$3,Units[],1,FALSE),Units[Full Unit Name],0)+2,15),
IF(ISNUMBER(SEARCH("Kill Team Cassius",$T$3)),INDEX(Units[],MATCH(VLOOKUP($T$3,Units[],1,FALSE),Units[Full Unit Name],0)+2,15),
IF(ISNUMBER(SEARCH("Kill Team Artemis",$T$3)),INDEX(Units[],MATCH(VLOOKUP($T$3,Units[],1,FALSE),Units[Full Unit Name],0)-1,15),
""
)))))</f>
        <v>9</v>
      </c>
      <c r="I8" s="90" cm="1">
        <f t="array" ref="I8">IF(
ISNUMBER(SEARCH("Full HP",$T$3)),INDEX(Units[],MATCH(VLOOKUP($T$3,Units[],1,FALSE),Units[Full Unit Name],0)+2,16),
IF(ISNUMBER(SEARCH("Sword Brother",$T$3)),IF(OR($A$6=0,$A$6="Initiates"),"",INDEX(Units[],MATCH(VLOOKUP($T$3,Units[],1,FALSE),Units[Full Unit Name],0)-2,16)),
IF(ISNUMBER(SEARCH("Pink Horrors",$T$3)),INDEX(Units[],MATCH(VLOOKUP($T$3,Units[],1,FALSE),Units[Full Unit Name],0)+2,16),
IF(ISNUMBER(SEARCH("Kill Team Cassius",$T$3)),INDEX(Units[],MATCH(VLOOKUP($T$3,Units[],1,FALSE),Units[Full Unit Name],0)+2,16),
IF(ISNUMBER(SEARCH("Kill Team Artemis",$T$3)),INDEX(Units[],MATCH(VLOOKUP($T$3,Units[],1,FALSE),Units[Full Unit Name],0)-1,16),
""
)))))</f>
        <v>0</v>
      </c>
      <c r="J8" s="90" cm="1">
        <f t="array" ref="J8">IF(
ISNUMBER(SEARCH("Full HP",$T$3)),INDEX(Units[],MATCH(VLOOKUP($T$3,Units[],1,FALSE),Units[Full Unit Name],0)+2,17),
IF(ISNUMBER(SEARCH("Sword Brother",$T$3)),IF(OR($A$6=0,$A$6="Initiates"),"",INDEX(Units[],MATCH(VLOOKUP($T$3,Units[],1,FALSE),Units[Full Unit Name],0)-2,17)),
IF(ISNUMBER(SEARCH("Pink Horrors",$T$3)),INDEX(Units[],MATCH(VLOOKUP($T$3,Units[],1,FALSE),Units[Full Unit Name],0)+2,17),
IF(ISNUMBER(SEARCH("Kill Team Cassius",$T$3)),INDEX(Units[],MATCH(VLOOKUP($T$3,Units[],1,FALSE),Units[Full Unit Name],0)+2,17),
IF(ISNUMBER(SEARCH("Kill Team Artemis",$T$3)),INDEX(Units[],MATCH(VLOOKUP($T$3,Units[],1,FALSE),Units[Full Unit Name],0)-1,17),
""
)))))</f>
        <v>0</v>
      </c>
      <c r="K8" s="90" cm="1">
        <f t="array" ref="K8">IF(
ISNUMBER(SEARCH("Full HP",$T$3)),INDEX(Units[],MATCH(VLOOKUP($T$3,Units[],1,FALSE),Units[Full Unit Name],0)+2,18),
IF(ISNUMBER(SEARCH("Sword Brother",$T$3)),IF(OR($A$6=0,$A$6="Initiates"),"",INDEX(Units[],MATCH(VLOOKUP($T$3,Units[],1,FALSE),Units[Full Unit Name],0)-2,18)),
IF(ISNUMBER(SEARCH("Pink Horrors",$T$3)),INDEX(Units[],MATCH(VLOOKUP($T$3,Units[],1,FALSE),Units[Full Unit Name],0)+2,18),
IF(ISNUMBER(SEARCH("Kill Team Cassius",$T$3)),INDEX(Units[],MATCH(VLOOKUP($T$3,Units[],1,FALSE),Units[Full Unit Name],0)+2,18),
IF(ISNUMBER(SEARCH("Kill Team Artemis",$T$3)),INDEX(Units[],MATCH(VLOOKUP($T$3,Units[],1,FALSE),Units[Full Unit Name],0)-1,18),
""
)))))</f>
        <v>0</v>
      </c>
      <c r="L8" s="90" cm="1">
        <f t="array" ref="L8">IF(
ISNUMBER(SEARCH("Full HP",$T$3)),INDEX(Units[],MATCH(VLOOKUP($T$3,Units[],1,FALSE),Units[Full Unit Name],0)+2,19),
IF(ISNUMBER(SEARCH("Sword Brother",$T$3)),IF(OR($A$6=0,$A$6="Initiates"),"",INDEX(Units[],MATCH(VLOOKUP($T$3,Units[],1,FALSE),Units[Full Unit Name],0)-2,19)),
IF(ISNUMBER(SEARCH("Pink Horrors",$T$3)),INDEX(Units[],MATCH(VLOOKUP($T$3,Units[],1,FALSE),Units[Full Unit Name],0)+2,19),
IF(ISNUMBER(SEARCH("Kill Team Cassius",$T$3)),INDEX(Units[],MATCH(VLOOKUP($T$3,Units[],1,FALSE),Units[Full Unit Name],0)+2,19),
IF(ISNUMBER(SEARCH("Kill Team Artemis",$T$3)),INDEX(Units[],MATCH(VLOOKUP($T$3,Units[],1,FALSE),Units[Full Unit Name],0)-1,19),
""
)))))</f>
        <v>5</v>
      </c>
      <c r="M8" s="90" cm="1">
        <f t="array" ref="M8">IF(
ISNUMBER(SEARCH("Full HP",$T$3)),INDEX(Units[],MATCH(VLOOKUP($T$3,Units[],1,FALSE),Units[Full Unit Name],0)+2,20),
IF(ISNUMBER(SEARCH("Sword Brother",$T$3)),IF(OR($A$6=0,$A$6="Initiates"),"",INDEX(Units[],MATCH(VLOOKUP($T$3,Units[],1,FALSE),Units[Full Unit Name],0)-2,20)),
IF(ISNUMBER(SEARCH("Pink Horrors",$T$3)),INDEX(Units[],MATCH(VLOOKUP($T$3,Units[],1,FALSE),Units[Full Unit Name],0)+2,20),
IF(ISNUMBER(SEARCH("Kill Team Cassius",$T$3)),INDEX(Units[],MATCH(VLOOKUP($T$3,Units[],1,FALSE),Units[Full Unit Name],0)+2,20),
IF(ISNUMBER(SEARCH("Kill Team Artemis",$T$3)),INDEX(Units[],MATCH(VLOOKUP($T$3,Units[],1,FALSE),Units[Full Unit Name],0)-1,20),
""
)))))</f>
        <v>4</v>
      </c>
      <c r="N8" s="90" cm="1">
        <f t="array" ref="N8">IF(
ISNUMBER(SEARCH("Full HP",$T$3)),INDEX(Units[],MATCH(VLOOKUP($T$3,Units[],1,FALSE),Units[Full Unit Name],0)+2,21),
IF(ISNUMBER(SEARCH("Sword Brother",$T$3)),IF(OR($A$6=0,$A$6="Initiates"),"",INDEX(Units[],MATCH(VLOOKUP($T$3,Units[],1,FALSE),Units[Full Unit Name],0)-2,21)),
IF(ISNUMBER(SEARCH("Pink Horrors",$T$3)),INDEX(Units[],MATCH(VLOOKUP($T$3,Units[],1,FALSE),Units[Full Unit Name],0)+2,21),
IF(ISNUMBER(SEARCH("Kill Team Cassius",$T$3)),INDEX(Units[],MATCH(VLOOKUP($T$3,Units[],1,FALSE),Units[Full Unit Name],0)+2,21),
IF(ISNUMBER(SEARCH("Kill Team Artemis",$T$3)),INDEX(Units[],MATCH(VLOOKUP($T$3,Units[],1,FALSE),Units[Full Unit Name],0)-1,21),
""
)))))</f>
        <v>6</v>
      </c>
      <c r="O8" s="90" t="str" cm="1">
        <f t="array" ref="O8">IF(
ISNUMBER(SEARCH("Full HP",$T$3)),INDEX(Units[],MATCH(VLOOKUP($T$3,Units[],1,FALSE),Units[Full Unit Name],0)+2,22),
IF(ISNUMBER(SEARCH("Sword Brother",$T$3)),IF(OR($A$6=0,$A$6="Initiates"),"",INDEX(Units[],MATCH(VLOOKUP($T$3,Units[],1,FALSE),Units[Full Unit Name],0)-2,22)),
IF(ISNUMBER(SEARCH("Pink Horrors",$T$3)),INDEX(Units[],MATCH(VLOOKUP($T$3,Units[],1,FALSE),Units[Full Unit Name],0)+2,22),
IF(ISNUMBER(SEARCH("Kill Team Cassius",$T$3)),INDEX(Units[],MATCH(VLOOKUP($T$3,Units[],1,FALSE),Units[Full Unit Name],0)+2,22),
IF(ISNUMBER(SEARCH("Kill Team Artemis",$T$3)),INDEX(Units[],MATCH(VLOOKUP($T$3,Units[],1,FALSE),Units[Full Unit Name],0)-1,22),
""
)))))</f>
        <v>7+</v>
      </c>
      <c r="P8" s="90" cm="1">
        <f t="array" ref="P8">IF(
ISNUMBER(SEARCH("Full HP",$T$3)),INDEX(Units[],MATCH(VLOOKUP($T$3,Units[],1,FALSE),Units[Full Unit Name],0)+2,23),
IF(ISNUMBER(SEARCH("Sword Brother",$T$3)),IF(OR($A$6=0,$A$6="Initiates"),"",INDEX(Units[],MATCH(VLOOKUP($T$3,Units[],1,FALSE),Units[Full Unit Name],0)-2,23)),
IF(ISNUMBER(SEARCH("Pink Horrors",$T$3)),INDEX(Units[],MATCH(VLOOKUP($T$3,Units[],1,FALSE),Units[Full Unit Name],0)+2,23),
IF(ISNUMBER(SEARCH("Kill Team Cassius",$T$3)),INDEX(Units[],MATCH(VLOOKUP($T$3,Units[],1,FALSE),Units[Full Unit Name],0)+2,23),
IF(ISNUMBER(SEARCH("Kill Team Artemis",$T$3)),INDEX(Units[],MATCH(VLOOKUP($T$3,Units[],1,FALSE),Units[Full Unit Name],0)-1,23),
""
)))))</f>
        <v>4</v>
      </c>
      <c r="Q8" s="90" t="str" cm="1">
        <f t="array" ref="Q8">IF(
ISNUMBER(SEARCH("Full HP",$T$3)),INDEX(Units[],MATCH(VLOOKUP($T$3,Units[],1,FALSE),Units[Full Unit Name],0)+2,24),
IF(ISNUMBER(SEARCH("Sword Brother",$T$3)),IF(OR($A$6=0,$A$6="Initiates"),"",INDEX(Units[],MATCH(VLOOKUP($T$3,Units[],1,FALSE),Units[Full Unit Name],0)-2,24)),
IF(ISNUMBER(SEARCH("Pink Horrors",$T$3)),INDEX(Units[],MATCH(VLOOKUP($T$3,Units[],1,FALSE),Units[Full Unit Name],0)+2,24),
IF(ISNUMBER(SEARCH("Kill Team Cassius",$T$3)),INDEX(Units[],MATCH(VLOOKUP($T$3,Units[],1,FALSE),Units[Full Unit Name],0)+2,24),
IF(ISNUMBER(SEARCH("Kill Team Artemis",$T$3)),INDEX(Units[],MATCH(VLOOKUP($T$3,Units[],1,FALSE),Units[Full Unit Name],0)-1,24),
""
)))))</f>
        <v>2+</v>
      </c>
      <c r="R8" s="103" t="str" cm="1">
        <f t="array" ref="R8">IF(
ISNUMBER(SEARCH("Full HP",$T$3)),INDEX(Units[],MATCH(VLOOKUP($T$3,Units[],1,FALSE),Units[Full Unit Name],0)+2,25),
IF(ISNUMBER(SEARCH("Sword Brother",$T$3)),IF(OR($A$6=0,$A$6="Initiates"),"",INDEX(Units[],MATCH(VLOOKUP($T$3,Units[],1,FALSE),Units[Full Unit Name],0)-2,25)),
IF(ISNUMBER(SEARCH("Pink Horrors",$T$3)),INDEX(Units[],MATCH(VLOOKUP($T$3,Units[],1,FALSE),Units[Full Unit Name],0)+2,25),
IF(ISNUMBER(SEARCH("Kill Team Cassius",$T$3)),INDEX(Units[],MATCH(VLOOKUP($T$3,Units[],1,FALSE),Units[Full Unit Name],0)+2,25),
IF(ISNUMBER(SEARCH("Kill Team Artemis",$T$3)),INDEX(Units[],MATCH(VLOOKUP($T$3,Units[],1,FALSE),Units[Full Unit Name],0)-1,25),
""
)))))</f>
        <v>3++/3++</v>
      </c>
      <c r="S8" s="25"/>
      <c r="T8" s="23"/>
      <c r="U8" s="23"/>
      <c r="V8" s="23"/>
      <c r="W8" s="25"/>
      <c r="X8" s="25"/>
      <c r="Y8" s="25"/>
      <c r="Z8" s="25"/>
      <c r="AE8"/>
      <c r="AF8"/>
      <c r="AG8"/>
    </row>
    <row r="9" spans="1:33" s="2" customFormat="1" ht="9.9499999999999993" customHeight="1" x14ac:dyDescent="0.25">
      <c r="A9" s="64"/>
      <c r="B9" s="90"/>
      <c r="C9" s="90"/>
      <c r="D9" s="90"/>
      <c r="E9" s="90"/>
      <c r="F9" s="90"/>
      <c r="G9" s="90"/>
      <c r="H9" s="90"/>
      <c r="I9" s="90"/>
      <c r="J9" s="90"/>
      <c r="K9" s="90"/>
      <c r="L9" s="90"/>
      <c r="M9" s="90"/>
      <c r="N9" s="90"/>
      <c r="O9" s="90"/>
      <c r="P9" s="90"/>
      <c r="Q9" s="90"/>
      <c r="R9" s="103"/>
      <c r="S9" s="25"/>
      <c r="T9" s="23"/>
      <c r="U9" s="23"/>
      <c r="V9" s="23"/>
      <c r="W9" s="25"/>
      <c r="X9" s="25"/>
      <c r="Y9" s="25"/>
      <c r="Z9" s="25"/>
      <c r="AE9"/>
      <c r="AF9"/>
      <c r="AG9"/>
    </row>
    <row r="10" spans="1:33" s="2" customFormat="1" ht="9.9499999999999993" customHeight="1" x14ac:dyDescent="0.25">
      <c r="A10" s="64" t="str" cm="1">
        <f t="array" ref="A10">IF(
ISNUMBER(SEARCH("Kill Team Cassius",$T$3)),INDEX(Units[],MATCH(VLOOKUP($T$3,Units[],1,FALSE),Units[Full Unit Name],0)+3,4),
""
)</f>
        <v/>
      </c>
      <c r="B10" s="66" t="str" cm="1">
        <f t="array" ref="B10">IF(
ISNUMBER(SEARCH("Kill Team Cassius",$T$3)),INDEX(Units[],MATCH(VLOOKUP($T$3,Units[],1,FALSE),Units[Full Unit Name],0)+3,9),
""
)</f>
        <v/>
      </c>
      <c r="C10" s="66" t="str" cm="1">
        <f t="array" ref="C10">IF(
ISNUMBER(SEARCH("Kill Team Cassius",$T$3)),INDEX(Units[],MATCH(VLOOKUP($T$3,Units[],1,FALSE),Units[Full Unit Name],0)+3,10),
""
)</f>
        <v/>
      </c>
      <c r="D10" s="66" t="str" cm="1">
        <f t="array" ref="D10">IF(
ISNUMBER(SEARCH("Kill Team Cassius",$T$3)),INDEX(Units[],MATCH(VLOOKUP($T$3,Units[],1,FALSE),Units[Full Unit Name],0)+3,11),
""
)</f>
        <v/>
      </c>
      <c r="E10" s="66" t="str" cm="1">
        <f t="array" ref="E10">IF(
ISNUMBER(SEARCH("Kill Team Cassius",$T$3)),INDEX(Units[],MATCH(VLOOKUP($T$3,Units[],1,FALSE),Units[Full Unit Name],0)+3,12),
""
)</f>
        <v/>
      </c>
      <c r="F10" s="66" t="str" cm="1">
        <f t="array" ref="F10">IF(
ISNUMBER(SEARCH("Kill Team Cassius",$T$3)),INDEX(Units[],MATCH(VLOOKUP($T$3,Units[],1,FALSE),Units[Full Unit Name],0)+3,13),
""
)</f>
        <v/>
      </c>
      <c r="G10" s="66" t="str" cm="1">
        <f t="array" ref="G10">IF(
ISNUMBER(SEARCH("Kill Team Cassius",$T$3)),INDEX(Units[],MATCH(VLOOKUP($T$3,Units[],1,FALSE),Units[Full Unit Name],0)+3,14),
""
)</f>
        <v/>
      </c>
      <c r="H10" s="66" t="str" cm="1">
        <f t="array" ref="H10">IF(
ISNUMBER(SEARCH("Kill Team Cassius",$T$3)),INDEX(Units[],MATCH(VLOOKUP($T$3,Units[],1,FALSE),Units[Full Unit Name],0)+3,15),
""
)</f>
        <v/>
      </c>
      <c r="I10" s="66" t="str" cm="1">
        <f t="array" ref="I10">IF(
ISNUMBER(SEARCH("Kill Team Cassius",$T$3)),INDEX(Units[],MATCH(VLOOKUP($T$3,Units[],1,FALSE),Units[Full Unit Name],0)+3,16),
""
)</f>
        <v/>
      </c>
      <c r="J10" s="66" t="str" cm="1">
        <f t="array" ref="J10">IF(
ISNUMBER(SEARCH("Kill Team Cassius",$T$3)),INDEX(Units[],MATCH(VLOOKUP($T$3,Units[],1,FALSE),Units[Full Unit Name],0)+3,17),
""
)</f>
        <v/>
      </c>
      <c r="K10" s="66" t="str" cm="1">
        <f t="array" ref="K10">IF(
ISNUMBER(SEARCH("Kill Team Cassius",$T$3)),INDEX(Units[],MATCH(VLOOKUP($T$3,Units[],1,FALSE),Units[Full Unit Name],0)+3,18),
""
)</f>
        <v/>
      </c>
      <c r="L10" s="66" t="str" cm="1">
        <f t="array" ref="L10">IF(
ISNUMBER(SEARCH("Kill Team Cassius",$T$3)),INDEX(Units[],MATCH(VLOOKUP($T$3,Units[],1,FALSE),Units[Full Unit Name],0)+3,19),
""
)</f>
        <v/>
      </c>
      <c r="M10" s="66" t="str" cm="1">
        <f t="array" ref="M10">IF(
ISNUMBER(SEARCH("Kill Team Cassius",$T$3)),INDEX(Units[],MATCH(VLOOKUP($T$3,Units[],1,FALSE),Units[Full Unit Name],0)+3,20),
""
)</f>
        <v/>
      </c>
      <c r="N10" s="66" t="str" cm="1">
        <f t="array" ref="N10">IF(
ISNUMBER(SEARCH("Kill Team Cassius",$T$3)),INDEX(Units[],MATCH(VLOOKUP($T$3,Units[],1,FALSE),Units[Full Unit Name],0)+3,21),
""
)</f>
        <v/>
      </c>
      <c r="O10" s="66" t="str" cm="1">
        <f t="array" ref="O10">IF(
ISNUMBER(SEARCH("Kill Team Cassius",$T$3)),INDEX(Units[],MATCH(VLOOKUP($T$3,Units[],1,FALSE),Units[Full Unit Name],0)+3,22),
""
)</f>
        <v/>
      </c>
      <c r="P10" s="66" t="str" cm="1">
        <f t="array" ref="P10">IF(
ISNUMBER(SEARCH("Kill Team Cassius",$T$3)),INDEX(Units[],MATCH(VLOOKUP($T$3,Units[],1,FALSE),Units[Full Unit Name],0)+3,23),
""
)</f>
        <v/>
      </c>
      <c r="Q10" s="66" t="str" cm="1">
        <f t="array" ref="Q10">IF(
ISNUMBER(SEARCH("Kill Team Cassius",$T$3)),INDEX(Units[],MATCH(VLOOKUP($T$3,Units[],1,FALSE),Units[Full Unit Name],0)+3,24),
""
)</f>
        <v/>
      </c>
      <c r="R10" s="89" t="str" cm="1">
        <f t="array" ref="R10">IF(
ISNUMBER(SEARCH("Kill Team Cassius",$T$3)),INDEX(Units[],MATCH(VLOOKUP($T$3,Units[],1,FALSE),Units[Full Unit Name],0)+3,25),
""
)</f>
        <v/>
      </c>
      <c r="S10" s="25"/>
      <c r="T10" s="23"/>
      <c r="U10" s="23"/>
      <c r="V10" s="23"/>
      <c r="W10" s="25"/>
      <c r="X10" s="25"/>
      <c r="Y10" s="25"/>
      <c r="Z10" s="25"/>
      <c r="AE10"/>
      <c r="AF10"/>
      <c r="AG10"/>
    </row>
    <row r="11" spans="1:33" s="2" customFormat="1" ht="9.9499999999999993" customHeight="1" thickBot="1" x14ac:dyDescent="0.3">
      <c r="A11" s="65"/>
      <c r="B11" s="66"/>
      <c r="C11" s="66"/>
      <c r="D11" s="66"/>
      <c r="E11" s="66"/>
      <c r="F11" s="66"/>
      <c r="G11" s="66"/>
      <c r="H11" s="66"/>
      <c r="I11" s="66"/>
      <c r="J11" s="66"/>
      <c r="K11" s="66"/>
      <c r="L11" s="66"/>
      <c r="M11" s="66"/>
      <c r="N11" s="66"/>
      <c r="O11" s="66"/>
      <c r="P11" s="66"/>
      <c r="Q11" s="66"/>
      <c r="R11" s="89"/>
      <c r="S11" s="25"/>
      <c r="T11" s="23"/>
      <c r="U11" s="23"/>
      <c r="V11" s="23"/>
      <c r="W11" s="25"/>
      <c r="X11" s="25"/>
      <c r="Y11" s="25"/>
      <c r="Z11" s="25"/>
      <c r="AE11"/>
      <c r="AF11"/>
      <c r="AG11"/>
    </row>
    <row r="12" spans="1:33" ht="15.75" x14ac:dyDescent="0.25">
      <c r="A12" s="73" t="s">
        <v>3265</v>
      </c>
      <c r="B12" s="74"/>
      <c r="C12" s="74"/>
      <c r="D12" s="74"/>
      <c r="E12" s="74"/>
      <c r="F12" s="74"/>
      <c r="G12" s="74"/>
      <c r="H12" s="74"/>
      <c r="I12" s="74"/>
      <c r="J12" s="74"/>
      <c r="K12" s="74"/>
      <c r="L12" s="74"/>
      <c r="M12" s="74"/>
      <c r="N12" s="74"/>
      <c r="O12" s="74"/>
      <c r="P12" s="74"/>
      <c r="Q12" s="74"/>
      <c r="R12" s="75"/>
      <c r="AE12"/>
      <c r="AF12"/>
      <c r="AG12"/>
    </row>
    <row r="13" spans="1:33" ht="18" customHeight="1" x14ac:dyDescent="0.25">
      <c r="A13" s="76" t="str">
        <f>IF(INDEX(Combined_Units[#All],MATCH(VLOOKUP($T$4,Combined_Units[[#All],[unit_name]],1,FALSE),Combined_Units[[#All],[unit_name]],0),9)&lt;&gt;0,INDEX(Combined_Units[#All],MATCH(VLOOKUP($T$4,Combined_Units[[#All],[unit_name]],1,FALSE),Combined_Units[[#All],[unit_name]],0),9),"")</f>
        <v>Sire of the Thousand Sons</v>
      </c>
      <c r="B13" s="77"/>
      <c r="C13" s="77"/>
      <c r="D13" s="81" t="str">
        <f>IF(Data!$A13="","",IF(ISNUMBER(SEARCH("Firing Deck",$A13)),INDEX(Units_aptitudes!$A$1:$C$501,MATCH("Firing Deck",Units_aptitudes!$B$1:$B$501,0),3),IF(ISNUMBER(SEARCH("Huge Transport Capacity",$A13)),INDEX(Units_aptitudes!$A$1:$C$501,MATCH("Huge Transport Capacity",Units_aptitudes!$B$1:$B$501,0),3),IF(ISNUMBER(SEARCH("Transport Capacity",$A13)),INDEX(Units_aptitudes!$A$1:$C$501,MATCH("Transport Capacity",Units_aptitudes!$B$1:$B$501,0),3),INDEX(Units_aptitudes!$A$1:$C$501,MATCH(Data!$A13,Units_aptitudes!$B$1:$B$501,0),3)))))</f>
        <v>Units in a detachment that included this unit may use its Leadership characteristic for the purpose of Morale checks and Pinning tests. Moreover, any Deep Strike, Outflank or any other reserve roll may be re-rolled until this unit is not destroyed.</v>
      </c>
      <c r="E13" s="81"/>
      <c r="F13" s="81"/>
      <c r="G13" s="81"/>
      <c r="H13" s="81"/>
      <c r="I13" s="81"/>
      <c r="J13" s="81"/>
      <c r="K13" s="81"/>
      <c r="L13" s="81"/>
      <c r="M13" s="81"/>
      <c r="N13" s="81"/>
      <c r="O13" s="81"/>
      <c r="P13" s="81"/>
      <c r="Q13" s="81"/>
      <c r="R13" s="82"/>
      <c r="T13" s="26"/>
      <c r="U13" s="26"/>
      <c r="V13" s="26"/>
      <c r="W13" s="26"/>
      <c r="X13" s="26"/>
      <c r="Y13" s="26"/>
      <c r="Z13" s="26"/>
      <c r="AA13" s="11"/>
      <c r="AB13" s="11"/>
      <c r="AC13" s="11"/>
      <c r="AE13"/>
      <c r="AF13"/>
      <c r="AG13"/>
    </row>
    <row r="14" spans="1:33" ht="18" customHeight="1" x14ac:dyDescent="0.25">
      <c r="A14" s="76"/>
      <c r="B14" s="77"/>
      <c r="C14" s="77"/>
      <c r="D14" s="81"/>
      <c r="E14" s="81"/>
      <c r="F14" s="81"/>
      <c r="G14" s="81"/>
      <c r="H14" s="81"/>
      <c r="I14" s="81"/>
      <c r="J14" s="81"/>
      <c r="K14" s="81"/>
      <c r="L14" s="81"/>
      <c r="M14" s="81"/>
      <c r="N14" s="81"/>
      <c r="O14" s="81"/>
      <c r="P14" s="81"/>
      <c r="Q14" s="81"/>
      <c r="R14" s="82"/>
      <c r="T14" s="26"/>
      <c r="U14" s="26"/>
      <c r="V14" s="26"/>
      <c r="W14" s="26"/>
      <c r="X14" s="26"/>
      <c r="Y14" s="26"/>
      <c r="Z14" s="26"/>
      <c r="AA14" s="11"/>
      <c r="AB14" s="11"/>
      <c r="AC14" s="11"/>
      <c r="AE14"/>
      <c r="AF14"/>
      <c r="AG14"/>
    </row>
    <row r="15" spans="1:33" ht="18" customHeight="1" x14ac:dyDescent="0.25">
      <c r="A15" s="78" t="str">
        <f>IF(INDEX(Combined_Units[#All],MATCH(VLOOKUP($T$4,Combined_Units[[#All],[unit_name]],1,FALSE),Combined_Units[[#All],[unit_name]],0),10)&lt;&gt;0,INDEX(Combined_Units[#All],MATCH(VLOOKUP($T$4,Combined_Units[[#All],[unit_name]],1,FALSE),Combined_Units[[#All],[unit_name]],0),10),"")</f>
        <v>Arch-Sorcerer</v>
      </c>
      <c r="B15" s="79"/>
      <c r="C15" s="79"/>
      <c r="D15" s="101" t="str">
        <f>IF(Data!$A15="","",IF(ISNUMBER(SEARCH("Firing Deck",$A15)),INDEX(Units_aptitudes!$A$1:$C$501,MATCH("Firing Deck",Units_aptitudes!$B$1:$B$501,0),3),IF(ISNUMBER(SEARCH("Huge Transport Capacity",$A15)),INDEX(Units_aptitudes!$A$1:$C$501,MATCH("Huge Transport Capacity",Units_aptitudes!$B$1:$B$501,0),3),IF(ISNUMBER(SEARCH("Transport Capacity",$A15)),INDEX(Units_aptitudes!$A$1:$C$501,MATCH("Transport Capacity",Units_aptitudes!$B$1:$B$501,0),3),INDEX(Units_aptitudes!$A$1:$C$501,MATCH(Data!$A15,Units_aptitudes!$B$1:$B$501,0),3)))))</f>
        <v>This unit suffers Perils of the Warp only if three or more 6s are rolled.</v>
      </c>
      <c r="E15" s="101"/>
      <c r="F15" s="101"/>
      <c r="G15" s="101"/>
      <c r="H15" s="101"/>
      <c r="I15" s="101"/>
      <c r="J15" s="101"/>
      <c r="K15" s="101"/>
      <c r="L15" s="101"/>
      <c r="M15" s="101"/>
      <c r="N15" s="101"/>
      <c r="O15" s="101"/>
      <c r="P15" s="101"/>
      <c r="Q15" s="101"/>
      <c r="R15" s="102"/>
      <c r="T15" s="26"/>
      <c r="U15" s="26"/>
      <c r="V15" s="26"/>
      <c r="W15" s="26"/>
      <c r="X15" s="26"/>
      <c r="Y15" s="26"/>
      <c r="Z15" s="26"/>
      <c r="AA15" s="11"/>
      <c r="AB15" s="11"/>
      <c r="AC15" s="11"/>
      <c r="AE15"/>
      <c r="AF15"/>
      <c r="AG15"/>
    </row>
    <row r="16" spans="1:33" ht="18" customHeight="1" x14ac:dyDescent="0.25">
      <c r="A16" s="78"/>
      <c r="B16" s="79"/>
      <c r="C16" s="79"/>
      <c r="D16" s="101"/>
      <c r="E16" s="101"/>
      <c r="F16" s="101"/>
      <c r="G16" s="101"/>
      <c r="H16" s="101"/>
      <c r="I16" s="101"/>
      <c r="J16" s="101"/>
      <c r="K16" s="101"/>
      <c r="L16" s="101"/>
      <c r="M16" s="101"/>
      <c r="N16" s="101"/>
      <c r="O16" s="101"/>
      <c r="P16" s="101"/>
      <c r="Q16" s="101"/>
      <c r="R16" s="102"/>
      <c r="T16" s="26"/>
      <c r="U16" s="26"/>
      <c r="V16" s="26"/>
      <c r="W16" s="26"/>
      <c r="X16" s="26"/>
      <c r="Y16" s="26"/>
      <c r="Z16" s="26"/>
      <c r="AA16" s="11"/>
      <c r="AB16" s="11"/>
      <c r="AC16" s="11"/>
      <c r="AE16"/>
      <c r="AF16"/>
      <c r="AG16"/>
    </row>
    <row r="17" spans="1:33" ht="18" customHeight="1" x14ac:dyDescent="0.25">
      <c r="A17" s="76" t="str">
        <f>IF(INDEX(Combined_Units[#All],MATCH(VLOOKUP($T$4,Combined_Units[[#All],[unit_name]],1,FALSE),Combined_Units[[#All],[unit_name]],0),11)&lt;&gt;0,INDEX(Combined_Units[#All],MATCH(VLOOKUP($T$4,Combined_Units[[#All],[unit_name]],1,FALSE),Combined_Units[[#All],[unit_name]],0),11),"")</f>
        <v>Impossible Form (Psychic)</v>
      </c>
      <c r="B17" s="77"/>
      <c r="C17" s="77"/>
      <c r="D17" s="81" t="str">
        <f>IF(Data!$A17="","",IF(ISNUMBER(SEARCH("Firing Deck",$A17)),INDEX(Units_aptitudes!$A$1:$C$501,MATCH("Firing Deck",Units_aptitudes!$B$1:$B$501,0),3),IF(ISNUMBER(SEARCH("Huge Transport Capacity",$A17)),INDEX(Units_aptitudes!$A$1:$C$501,MATCH("Huge Transport Capacity",Units_aptitudes!$B$1:$B$501,0),3),IF(ISNUMBER(SEARCH("Transport Capacity",$A17)),INDEX(Units_aptitudes!$A$1:$C$501,MATCH("Transport Capacity",Units_aptitudes!$B$1:$B$501,0),3),INDEX(Units_aptitudes!$A$1:$C$501,MATCH(Data!$A17,Units_aptitudes!$B$1:$B$501,0),3)))))</f>
        <v>Each time an attack is made against this unit (except Psychic Attacks), subtract 1 from that attack’s Damage characteristic.</v>
      </c>
      <c r="E17" s="81"/>
      <c r="F17" s="81"/>
      <c r="G17" s="81"/>
      <c r="H17" s="81"/>
      <c r="I17" s="81"/>
      <c r="J17" s="81"/>
      <c r="K17" s="81"/>
      <c r="L17" s="81"/>
      <c r="M17" s="81"/>
      <c r="N17" s="81"/>
      <c r="O17" s="81"/>
      <c r="P17" s="81"/>
      <c r="Q17" s="81"/>
      <c r="R17" s="82"/>
      <c r="T17" s="26"/>
      <c r="U17" s="26"/>
      <c r="V17" s="26"/>
      <c r="W17" s="26"/>
      <c r="X17" s="26"/>
      <c r="Y17" s="26"/>
      <c r="Z17" s="26"/>
      <c r="AA17" s="11"/>
      <c r="AB17" s="11"/>
      <c r="AC17" s="11"/>
      <c r="AE17"/>
      <c r="AF17"/>
      <c r="AG17"/>
    </row>
    <row r="18" spans="1:33" ht="18" customHeight="1" x14ac:dyDescent="0.25">
      <c r="A18" s="76"/>
      <c r="B18" s="77"/>
      <c r="C18" s="77"/>
      <c r="D18" s="81"/>
      <c r="E18" s="81"/>
      <c r="F18" s="81"/>
      <c r="G18" s="81"/>
      <c r="H18" s="81"/>
      <c r="I18" s="81"/>
      <c r="J18" s="81"/>
      <c r="K18" s="81"/>
      <c r="L18" s="81"/>
      <c r="M18" s="81"/>
      <c r="N18" s="81"/>
      <c r="O18" s="81"/>
      <c r="P18" s="81"/>
      <c r="Q18" s="81"/>
      <c r="R18" s="82"/>
      <c r="T18" s="26"/>
      <c r="U18" s="26"/>
      <c r="V18" s="26"/>
      <c r="W18" s="26"/>
      <c r="X18" s="26"/>
      <c r="Y18" s="26"/>
      <c r="Z18" s="26"/>
      <c r="AA18" s="11"/>
      <c r="AB18" s="11"/>
      <c r="AC18" s="11"/>
      <c r="AE18"/>
      <c r="AF18"/>
      <c r="AG18"/>
    </row>
    <row r="19" spans="1:33" ht="18" customHeight="1" x14ac:dyDescent="0.25">
      <c r="A19" s="78" t="str">
        <f>IF(INDEX(Combined_Units[#All],MATCH(VLOOKUP($T$4,Combined_Units[[#All],[unit_name]],1,FALSE),Combined_Units[[#All],[unit_name]],0),12)&lt;&gt;0,INDEX(Combined_Units[#All],MATCH(VLOOKUP($T$4,Combined_Units[[#All],[unit_name]],1,FALSE),Combined_Units[[#All],[unit_name]],0),12),"")</f>
        <v>Treason of Tzeentch (Psychic)</v>
      </c>
      <c r="B19" s="79"/>
      <c r="C19" s="79"/>
      <c r="D19" s="101" t="str">
        <f>IF(Data!$A19="","",IF(ISNUMBER(SEARCH("Firing Deck",$A19)),INDEX(Units_aptitudes!$A$1:$C$501,MATCH("Firing Deck",Units_aptitudes!$B$1:$B$501,0),3),IF(ISNUMBER(SEARCH("Huge Transport Capacity",$A19)),INDEX(Units_aptitudes!$A$1:$C$501,MATCH("Huge Transport Capacity",Units_aptitudes!$B$1:$B$501,0),3),IF(ISNUMBER(SEARCH("Transport Capacity",$A19)),INDEX(Units_aptitudes!$A$1:$C$501,MATCH("Transport Capacity",Units_aptitudes!$B$1:$B$501,0),3),INDEX(Units_aptitudes!$A$1:$C$501,MATCH(Data!$A19,Units_aptitudes!$B$1:$B$501,0),3)))))</f>
        <v>At the start of your opponent’s Shooting phase, you can select one enemy unit within 24" of and visible to this Psyker. Until the end of the phase, ranged weapons equipped by models in that unit have the Hazardous special rule.</v>
      </c>
      <c r="E19" s="101"/>
      <c r="F19" s="101"/>
      <c r="G19" s="101"/>
      <c r="H19" s="101"/>
      <c r="I19" s="101"/>
      <c r="J19" s="101"/>
      <c r="K19" s="101"/>
      <c r="L19" s="101"/>
      <c r="M19" s="101"/>
      <c r="N19" s="101"/>
      <c r="O19" s="101"/>
      <c r="P19" s="101"/>
      <c r="Q19" s="101"/>
      <c r="R19" s="102"/>
      <c r="T19" s="26"/>
      <c r="U19" s="26"/>
      <c r="V19" s="26"/>
      <c r="W19" s="26"/>
      <c r="X19" s="26"/>
      <c r="Y19" s="26"/>
      <c r="Z19" s="26"/>
      <c r="AA19" s="11"/>
      <c r="AB19" s="11"/>
      <c r="AC19" s="11"/>
      <c r="AE19"/>
      <c r="AF19"/>
      <c r="AG19"/>
    </row>
    <row r="20" spans="1:33" ht="18" customHeight="1" x14ac:dyDescent="0.25">
      <c r="A20" s="78"/>
      <c r="B20" s="79"/>
      <c r="C20" s="79"/>
      <c r="D20" s="101"/>
      <c r="E20" s="101"/>
      <c r="F20" s="101"/>
      <c r="G20" s="101"/>
      <c r="H20" s="101"/>
      <c r="I20" s="101"/>
      <c r="J20" s="101"/>
      <c r="K20" s="101"/>
      <c r="L20" s="101"/>
      <c r="M20" s="101"/>
      <c r="N20" s="101"/>
      <c r="O20" s="101"/>
      <c r="P20" s="101"/>
      <c r="Q20" s="101"/>
      <c r="R20" s="102"/>
      <c r="T20" s="26"/>
      <c r="U20" s="26"/>
      <c r="V20" s="26"/>
      <c r="W20" s="26"/>
      <c r="X20" s="26"/>
      <c r="Y20" s="26"/>
      <c r="Z20" s="26"/>
      <c r="AA20" s="11"/>
      <c r="AB20" s="11"/>
      <c r="AC20" s="11"/>
      <c r="AE20"/>
    </row>
    <row r="21" spans="1:33" ht="18" customHeight="1" x14ac:dyDescent="0.25">
      <c r="A21" s="76" t="str">
        <f>IF(INDEX(Combined_Units[#All],MATCH(VLOOKUP($T$4,Combined_Units[[#All],[unit_name]],1,FALSE),Combined_Units[[#All],[unit_name]],0),13)&lt;&gt;0,INDEX(Combined_Units[#All],MATCH(VLOOKUP($T$4,Combined_Units[[#All],[unit_name]],1,FALSE),Combined_Units[[#All],[unit_name]],0),13),"")</f>
        <v>Time Flux (Aura, Psychic)</v>
      </c>
      <c r="B21" s="77"/>
      <c r="C21" s="77"/>
      <c r="D21" s="81" t="str">
        <f>IF(Data!$A21="","",IF(ISNUMBER(SEARCH("Firing Deck",$A21)),INDEX(Units_aptitudes!$A$1:$C$501,MATCH("Firing Deck",Units_aptitudes!$B$1:$B$501,0),3),IF(ISNUMBER(SEARCH("Huge Transport Capacity",$A21)),INDEX(Units_aptitudes!$A$1:$C$501,MATCH("Huge Transport Capacity",Units_aptitudes!$B$1:$B$501,0),3),IF(ISNUMBER(SEARCH("Transport Capacity",$A21)),INDEX(Units_aptitudes!$A$1:$C$501,MATCH("Transport Capacity",Units_aptitudes!$B$1:$B$501,0),3),INDEX(Units_aptitudes!$A$1:$C$501,MATCH(Data!$A21,Units_aptitudes!$B$1:$B$501,0),3)))))</f>
        <v>While a friendly unit is within 6" of this Psyker, add 2" to the Move characteristic of models in that unit.</v>
      </c>
      <c r="E21" s="81"/>
      <c r="F21" s="81"/>
      <c r="G21" s="81"/>
      <c r="H21" s="81"/>
      <c r="I21" s="81"/>
      <c r="J21" s="81"/>
      <c r="K21" s="81"/>
      <c r="L21" s="81"/>
      <c r="M21" s="81"/>
      <c r="N21" s="81"/>
      <c r="O21" s="81"/>
      <c r="P21" s="81"/>
      <c r="Q21" s="81"/>
      <c r="R21" s="82"/>
      <c r="T21" s="26"/>
      <c r="U21" s="26"/>
      <c r="V21" s="26"/>
      <c r="W21" s="26"/>
      <c r="X21" s="26"/>
      <c r="Y21" s="26"/>
      <c r="Z21" s="26"/>
      <c r="AA21" s="11"/>
      <c r="AB21" s="11"/>
      <c r="AC21" s="11"/>
      <c r="AE21"/>
    </row>
    <row r="22" spans="1:33" ht="18" customHeight="1" x14ac:dyDescent="0.25">
      <c r="A22" s="76"/>
      <c r="B22" s="77"/>
      <c r="C22" s="77"/>
      <c r="D22" s="81"/>
      <c r="E22" s="81"/>
      <c r="F22" s="81"/>
      <c r="G22" s="81"/>
      <c r="H22" s="81"/>
      <c r="I22" s="81"/>
      <c r="J22" s="81"/>
      <c r="K22" s="81"/>
      <c r="L22" s="81"/>
      <c r="M22" s="81"/>
      <c r="N22" s="81"/>
      <c r="O22" s="81"/>
      <c r="P22" s="81"/>
      <c r="Q22" s="81"/>
      <c r="R22" s="82"/>
      <c r="T22" s="26"/>
      <c r="U22" s="26"/>
      <c r="V22" s="26"/>
      <c r="W22" s="26"/>
      <c r="X22" s="26"/>
      <c r="Y22" s="26"/>
      <c r="Z22" s="26"/>
      <c r="AA22" s="11"/>
      <c r="AB22" s="11"/>
      <c r="AC22" s="11"/>
      <c r="AE22"/>
    </row>
    <row r="23" spans="1:33" ht="18" customHeight="1" x14ac:dyDescent="0.25">
      <c r="A23" s="78" t="str">
        <f>IF(INDEX(Combined_Units[#All],MATCH(VLOOKUP($T$4,Combined_Units[[#All],[unit_name]],1,FALSE),Combined_Units[[#All],[unit_name]],0),14)&lt;&gt;0,INDEX(Combined_Units[#All],MATCH(VLOOKUP($T$4,Combined_Units[[#All],[unit_name]],1,FALSE),Combined_Units[[#All],[unit_name]],0),14),"")</f>
        <v>The Horned Raiment</v>
      </c>
      <c r="B23" s="79"/>
      <c r="C23" s="79"/>
      <c r="D23" s="101" t="str">
        <f>IF(Data!$A23="","",IF(ISNUMBER(SEARCH("Firing Deck",$A23)),INDEX(Units_aptitudes!$A$1:$C$501,MATCH("Firing Deck",Units_aptitudes!$B$1:$B$501,0),3),IF(ISNUMBER(SEARCH("Huge Transport Capacity",$A23)),INDEX(Units_aptitudes!$A$1:$C$501,MATCH("Huge Transport Capacity",Units_aptitudes!$B$1:$B$501,0),3),IF(ISNUMBER(SEARCH("Transport Capacity",$A23)),INDEX(Units_aptitudes!$A$1:$C$501,MATCH("Transport Capacity",Units_aptitudes!$B$1:$B$501,0),3),INDEX(Units_aptitudes!$A$1:$C$501,MATCH(Data!$A23,Units_aptitudes!$B$1:$B$501,0),3)))))</f>
        <v>If this unit is struck by a weapon with the Destroyer special rule, the amount of wounds it inflicts is reduced by 1.</v>
      </c>
      <c r="E23" s="101"/>
      <c r="F23" s="101"/>
      <c r="G23" s="101"/>
      <c r="H23" s="101"/>
      <c r="I23" s="101"/>
      <c r="J23" s="101"/>
      <c r="K23" s="101"/>
      <c r="L23" s="101"/>
      <c r="M23" s="101"/>
      <c r="N23" s="101"/>
      <c r="O23" s="101"/>
      <c r="P23" s="101"/>
      <c r="Q23" s="101"/>
      <c r="R23" s="102"/>
      <c r="T23" s="26"/>
      <c r="U23" s="26"/>
      <c r="V23" s="26"/>
      <c r="W23" s="26"/>
      <c r="X23" s="26"/>
      <c r="Y23" s="26"/>
      <c r="Z23" s="26"/>
      <c r="AA23" s="11"/>
      <c r="AB23" s="11"/>
      <c r="AC23" s="11"/>
      <c r="AE23"/>
    </row>
    <row r="24" spans="1:33" ht="18" customHeight="1" x14ac:dyDescent="0.25">
      <c r="A24" s="78"/>
      <c r="B24" s="79"/>
      <c r="C24" s="79"/>
      <c r="D24" s="101"/>
      <c r="E24" s="101"/>
      <c r="F24" s="101"/>
      <c r="G24" s="101"/>
      <c r="H24" s="101"/>
      <c r="I24" s="101"/>
      <c r="J24" s="101"/>
      <c r="K24" s="101"/>
      <c r="L24" s="101"/>
      <c r="M24" s="101"/>
      <c r="N24" s="101"/>
      <c r="O24" s="101"/>
      <c r="P24" s="101"/>
      <c r="Q24" s="101"/>
      <c r="R24" s="102"/>
      <c r="T24" s="26"/>
      <c r="U24" s="26"/>
      <c r="V24" s="26"/>
      <c r="W24" s="26"/>
      <c r="X24" s="26"/>
      <c r="Y24" s="26"/>
      <c r="Z24" s="26"/>
      <c r="AA24" s="11"/>
      <c r="AB24" s="11"/>
      <c r="AC24" s="11"/>
      <c r="AE24"/>
    </row>
    <row r="25" spans="1:33" ht="18" customHeight="1" x14ac:dyDescent="0.25">
      <c r="A25" s="76" t="str">
        <f>IF(INDEX(Combined_Units[#All],MATCH(VLOOKUP($T$4,Combined_Units[[#All],[unit_name]],1,FALSE),Combined_Units[[#All],[unit_name]],0),15)&lt;&gt;0,INDEX(Combined_Units[#All],MATCH(VLOOKUP($T$4,Combined_Units[[#All],[unit_name]],1,FALSE),Combined_Units[[#All],[unit_name]],0),15),"")</f>
        <v>Lord of the Planet of the Sorcerers (Aura)</v>
      </c>
      <c r="B25" s="77"/>
      <c r="C25" s="77"/>
      <c r="D25" s="81" t="str">
        <f>IF(Data!$A25="","",IF(ISNUMBER(SEARCH("Firing Deck",$A25)),INDEX(Units_aptitudes!$A$1:$C$501,MATCH("Firing Deck",Units_aptitudes!$B$1:$B$501,0),3),IF(ISNUMBER(SEARCH("Huge Transport Capacity",$A25)),INDEX(Units_aptitudes!$A$1:$C$501,MATCH("Huge Transport Capacity",Units_aptitudes!$B$1:$B$501,0),3),IF(ISNUMBER(SEARCH("Transport Capacity",$A25)),INDEX(Units_aptitudes!$A$1:$C$501,MATCH("Transport Capacity",Units_aptitudes!$B$1:$B$501,0),3),INDEX(Units_aptitudes!$A$1:$C$501,MATCH(Data!$A25,Units_aptitudes!$B$1:$B$501,0),3)))))</f>
        <v>While a friendly unit is within 6", each time it makes a Psychic Attack, it gains +1 to Hit and to Wound.</v>
      </c>
      <c r="E25" s="81"/>
      <c r="F25" s="81"/>
      <c r="G25" s="81"/>
      <c r="H25" s="81"/>
      <c r="I25" s="81"/>
      <c r="J25" s="81"/>
      <c r="K25" s="81"/>
      <c r="L25" s="81"/>
      <c r="M25" s="81"/>
      <c r="N25" s="81"/>
      <c r="O25" s="81"/>
      <c r="P25" s="81"/>
      <c r="Q25" s="81"/>
      <c r="R25" s="82"/>
      <c r="AE25"/>
    </row>
    <row r="26" spans="1:33" ht="18" customHeight="1" x14ac:dyDescent="0.25">
      <c r="A26" s="76"/>
      <c r="B26" s="77"/>
      <c r="C26" s="77"/>
      <c r="D26" s="81"/>
      <c r="E26" s="81"/>
      <c r="F26" s="81"/>
      <c r="G26" s="81"/>
      <c r="H26" s="81"/>
      <c r="I26" s="81"/>
      <c r="J26" s="81"/>
      <c r="K26" s="81"/>
      <c r="L26" s="81"/>
      <c r="M26" s="81"/>
      <c r="N26" s="81"/>
      <c r="O26" s="81"/>
      <c r="P26" s="81"/>
      <c r="Q26" s="81"/>
      <c r="R26" s="82"/>
      <c r="AE26"/>
    </row>
    <row r="27" spans="1:33" ht="18" customHeight="1" x14ac:dyDescent="0.25">
      <c r="A27" s="78" t="str">
        <f>IF(INDEX(Combined_Units[#All],MATCH(VLOOKUP($T$4,Combined_Units[[#All],[unit_name]],1,FALSE),Combined_Units[[#All],[unit_name]],0),16)&lt;&gt;0,INDEX(Combined_Units[#All],MATCH(VLOOKUP($T$4,Combined_Units[[#All],[unit_name]],1,FALSE),Combined_Units[[#All],[unit_name]],0),16),"")</f>
        <v>The Eye of the Crimson King</v>
      </c>
      <c r="B27" s="79"/>
      <c r="C27" s="79"/>
      <c r="D27" s="101" t="str">
        <f>IF(Data!$A27="","",IF(ISNUMBER(SEARCH("Firing Deck",$A27)),INDEX(Units_aptitudes!$A$1:$C$501,MATCH("Firing Deck",Units_aptitudes!$B$1:$B$501,0),3),IF(ISNUMBER(SEARCH("Huge Transport Capacity",$A27)),INDEX(Units_aptitudes!$A$1:$C$501,MATCH("Huge Transport Capacity",Units_aptitudes!$B$1:$B$501,0),3),IF(ISNUMBER(SEARCH("Transport Capacity",$A27)),INDEX(Units_aptitudes!$A$1:$C$501,MATCH("Transport Capacity",Units_aptitudes!$B$1:$B$501,0),3),INDEX(Units_aptitudes!$A$1:$C$501,MATCH(Data!$A27,Units_aptitudes!$B$1:$B$501,0),3)))))</f>
        <v>When selecting targets for his psychic powers, all models within range are assumed to be in line of sight (except those inside transport vehicles or buildings). All Psychic attacks and Witchfire powers have the Ignores Cover special rule.</v>
      </c>
      <c r="E27" s="101"/>
      <c r="F27" s="101"/>
      <c r="G27" s="101"/>
      <c r="H27" s="101"/>
      <c r="I27" s="101"/>
      <c r="J27" s="101"/>
      <c r="K27" s="101"/>
      <c r="L27" s="101"/>
      <c r="M27" s="101"/>
      <c r="N27" s="101"/>
      <c r="O27" s="101"/>
      <c r="P27" s="101"/>
      <c r="Q27" s="101"/>
      <c r="R27" s="102"/>
      <c r="AE27"/>
    </row>
    <row r="28" spans="1:33" ht="18" customHeight="1" x14ac:dyDescent="0.25">
      <c r="A28" s="78"/>
      <c r="B28" s="79"/>
      <c r="C28" s="79"/>
      <c r="D28" s="101"/>
      <c r="E28" s="101"/>
      <c r="F28" s="101"/>
      <c r="G28" s="101"/>
      <c r="H28" s="101"/>
      <c r="I28" s="101"/>
      <c r="J28" s="101"/>
      <c r="K28" s="101"/>
      <c r="L28" s="101"/>
      <c r="M28" s="101"/>
      <c r="N28" s="101"/>
      <c r="O28" s="101"/>
      <c r="P28" s="101"/>
      <c r="Q28" s="101"/>
      <c r="R28" s="102"/>
      <c r="AE28"/>
    </row>
    <row r="29" spans="1:33" ht="15.75" x14ac:dyDescent="0.25">
      <c r="A29" s="73" t="s">
        <v>3266</v>
      </c>
      <c r="B29" s="74"/>
      <c r="C29" s="74"/>
      <c r="D29" s="74"/>
      <c r="E29" s="74"/>
      <c r="F29" s="74"/>
      <c r="G29" s="74"/>
      <c r="H29" s="74"/>
      <c r="I29" s="74"/>
      <c r="J29" s="74"/>
      <c r="K29" s="74"/>
      <c r="L29" s="74"/>
      <c r="M29" s="74"/>
      <c r="N29" s="74"/>
      <c r="O29" s="74"/>
      <c r="P29" s="74"/>
      <c r="Q29" s="74"/>
      <c r="R29" s="75"/>
      <c r="AE29"/>
    </row>
    <row r="30" spans="1:33" ht="12.95" customHeight="1" x14ac:dyDescent="0.25">
      <c r="A30" s="83" t="str">
        <f>IF(INDEX(Combined_Units[#All],MATCH(VLOOKUP($T$4,Combined_Units[[#All],[unit_name]],1,FALSE),Combined_Units[[#All],[unit_name]],0),5)&lt;&gt;0,INDEX(Combined_Units[#All],MATCH(VLOOKUP($T$4,Combined_Units[[#All],[unit_name]],1,FALSE),Combined_Units[[#All],[unit_name]],0),5),"")</f>
        <v>Independent Character / Eternal Warrior / Very Bulky / Fear / Fleet / Fearless / It Will Not Die / Deep Strike / Daemon / Lone Operative / Adamantium Will / Psyker (5)</v>
      </c>
      <c r="B30" s="84"/>
      <c r="C30" s="84"/>
      <c r="D30" s="84"/>
      <c r="E30" s="84"/>
      <c r="F30" s="84"/>
      <c r="G30" s="84"/>
      <c r="H30" s="84"/>
      <c r="I30" s="84"/>
      <c r="J30" s="84"/>
      <c r="K30" s="84"/>
      <c r="L30" s="84"/>
      <c r="M30" s="84"/>
      <c r="N30" s="84"/>
      <c r="O30" s="84"/>
      <c r="P30" s="84"/>
      <c r="Q30" s="84"/>
      <c r="R30" s="85"/>
      <c r="AE30"/>
    </row>
    <row r="31" spans="1:33" ht="12.95" customHeight="1" x14ac:dyDescent="0.25">
      <c r="A31" s="83"/>
      <c r="B31" s="84"/>
      <c r="C31" s="84"/>
      <c r="D31" s="84"/>
      <c r="E31" s="84"/>
      <c r="F31" s="84"/>
      <c r="G31" s="84"/>
      <c r="H31" s="84"/>
      <c r="I31" s="84"/>
      <c r="J31" s="84"/>
      <c r="K31" s="84"/>
      <c r="L31" s="84"/>
      <c r="M31" s="84"/>
      <c r="N31" s="84"/>
      <c r="O31" s="84"/>
      <c r="P31" s="84"/>
      <c r="Q31" s="84"/>
      <c r="R31" s="85"/>
      <c r="AE31"/>
    </row>
    <row r="32" spans="1:33" ht="12.95" customHeight="1" x14ac:dyDescent="0.25">
      <c r="A32" s="83"/>
      <c r="B32" s="84"/>
      <c r="C32" s="84"/>
      <c r="D32" s="84"/>
      <c r="E32" s="84"/>
      <c r="F32" s="84"/>
      <c r="G32" s="84"/>
      <c r="H32" s="84"/>
      <c r="I32" s="84"/>
      <c r="J32" s="84"/>
      <c r="K32" s="84"/>
      <c r="L32" s="84"/>
      <c r="M32" s="84"/>
      <c r="N32" s="84"/>
      <c r="O32" s="84"/>
      <c r="P32" s="84"/>
      <c r="Q32" s="84"/>
      <c r="R32" s="85"/>
      <c r="AE32"/>
    </row>
    <row r="33" spans="1:32" ht="15.75" x14ac:dyDescent="0.25">
      <c r="A33" s="73" t="s">
        <v>3268</v>
      </c>
      <c r="B33" s="74"/>
      <c r="C33" s="74"/>
      <c r="D33" s="74"/>
      <c r="E33" s="74"/>
      <c r="F33" s="74"/>
      <c r="G33" s="74"/>
      <c r="H33" s="74"/>
      <c r="I33" s="74"/>
      <c r="J33" s="74"/>
      <c r="K33" s="74"/>
      <c r="L33" s="74"/>
      <c r="M33" s="74"/>
      <c r="N33" s="74"/>
      <c r="O33" s="74"/>
      <c r="P33" s="74"/>
      <c r="Q33" s="74"/>
      <c r="R33" s="75"/>
      <c r="AE33"/>
    </row>
    <row r="34" spans="1:32" ht="12.95" customHeight="1" x14ac:dyDescent="0.25">
      <c r="A34" s="83" t="str">
        <f>IF(INDEX(Combined_Units[#All],MATCH(VLOOKUP($T$4,Combined_Units[[#All],[unit_name]],1,FALSE),Combined_Units[[#All],[unit_name]],0),3)&lt;&gt;0,INDEX(Combined_Units[#All],MATCH(VLOOKUP($T$4,Combined_Units[[#All],[unit_name]],1,FALSE),Combined_Units[[#All],[unit_name]],0),3),"")</f>
        <v>Biomancy - Change - Dæmonology (Malefic) - Dark Hereticus - Divination - Ectomancy - Fulmination - Geomortis - Heretech - Machinamantia - Malefic - Noctic - Obscuration - PanDæmoniac Tzeentch - Pyromancy - Scriptumantia - Sinistrum - Telekinesis - Telepathy - Terramancie - Tzeentch - Vengeance</v>
      </c>
      <c r="B34" s="84"/>
      <c r="C34" s="84"/>
      <c r="D34" s="84"/>
      <c r="E34" s="84"/>
      <c r="F34" s="84"/>
      <c r="G34" s="84"/>
      <c r="H34" s="84"/>
      <c r="I34" s="84"/>
      <c r="J34" s="84"/>
      <c r="K34" s="84"/>
      <c r="L34" s="84"/>
      <c r="M34" s="84"/>
      <c r="N34" s="84"/>
      <c r="O34" s="84"/>
      <c r="P34" s="84"/>
      <c r="Q34" s="84"/>
      <c r="R34" s="85"/>
      <c r="AE34"/>
    </row>
    <row r="35" spans="1:32" ht="12.95" customHeight="1" thickBot="1" x14ac:dyDescent="0.3">
      <c r="A35" s="86"/>
      <c r="B35" s="87"/>
      <c r="C35" s="87"/>
      <c r="D35" s="87"/>
      <c r="E35" s="87"/>
      <c r="F35" s="87"/>
      <c r="G35" s="87"/>
      <c r="H35" s="87"/>
      <c r="I35" s="87"/>
      <c r="J35" s="87"/>
      <c r="K35" s="87"/>
      <c r="L35" s="87"/>
      <c r="M35" s="87"/>
      <c r="N35" s="87"/>
      <c r="O35" s="87"/>
      <c r="P35" s="87"/>
      <c r="Q35" s="87"/>
      <c r="R35" s="88"/>
      <c r="AE35"/>
    </row>
    <row r="36" spans="1:32" ht="5.0999999999999996" customHeight="1" thickBot="1" x14ac:dyDescent="0.3">
      <c r="A36" s="9"/>
      <c r="B36" s="9"/>
      <c r="C36" s="9"/>
      <c r="D36" s="9"/>
      <c r="E36" s="9"/>
      <c r="F36" s="10"/>
      <c r="G36" s="10"/>
      <c r="H36" s="10"/>
      <c r="I36" s="10"/>
      <c r="J36" s="10"/>
      <c r="K36" s="10"/>
      <c r="L36" s="10"/>
      <c r="M36" s="10"/>
      <c r="N36" s="10"/>
      <c r="O36" s="10"/>
      <c r="P36" s="10"/>
      <c r="Q36" s="10"/>
      <c r="R36" s="10"/>
      <c r="AE36"/>
    </row>
    <row r="37" spans="1:32" ht="15.75" x14ac:dyDescent="0.25">
      <c r="A37" s="67" t="str">
        <f>INDEX('Link Tables'!$V$2:$W$6,MATCH(VLOOKUP($T$3,Units[],5,FALSE),Group_factions[group_faction_id],0),2)</f>
        <v>CHAOS</v>
      </c>
      <c r="B37" s="68"/>
      <c r="C37" s="68"/>
      <c r="D37" s="68"/>
      <c r="E37" s="68"/>
      <c r="F37" s="69" t="str" vm="1">
        <f>$T$3</f>
        <v>MAGNUS THE RED - Magnus the Red, The Crimson King, The Cyclopean Giant - Full HP</v>
      </c>
      <c r="G37" s="69"/>
      <c r="H37" s="69"/>
      <c r="I37" s="69"/>
      <c r="J37" s="69"/>
      <c r="K37" s="69"/>
      <c r="L37" s="69"/>
      <c r="M37" s="69"/>
      <c r="N37" s="69"/>
      <c r="O37" s="69"/>
      <c r="P37" s="69"/>
      <c r="Q37" s="69"/>
      <c r="R37" s="70"/>
      <c r="AE37"/>
    </row>
    <row r="38" spans="1:32" ht="15.75" thickBot="1" x14ac:dyDescent="0.3">
      <c r="A38" s="80" t="str">
        <f>INDEX(Factions!$A$1:$D$19,MATCH(VLOOKUP($T$3,Units[],6,FALSE),Factions!$A$1:$A$19,0),2)</f>
        <v>Heretic Astartes - Thousand Sons</v>
      </c>
      <c r="B38" s="71"/>
      <c r="C38" s="71"/>
      <c r="D38" s="71"/>
      <c r="E38" s="71"/>
      <c r="F38" s="71"/>
      <c r="G38" s="71"/>
      <c r="H38" s="71"/>
      <c r="I38" s="71"/>
      <c r="J38" s="71"/>
      <c r="K38" s="71"/>
      <c r="L38" s="71"/>
      <c r="M38" s="71"/>
      <c r="N38" s="71"/>
      <c r="O38" s="71"/>
      <c r="P38" s="71"/>
      <c r="Q38" s="71"/>
      <c r="R38" s="72"/>
      <c r="AE38"/>
    </row>
    <row r="39" spans="1:32" ht="15.75" customHeight="1" x14ac:dyDescent="0.25">
      <c r="A39" s="93" t="s">
        <v>3267</v>
      </c>
      <c r="B39" s="94"/>
      <c r="C39" s="95"/>
      <c r="D39" s="20" t="e" vm="20">
        <v>#VALUE!</v>
      </c>
      <c r="E39" s="20" t="e" vm="21">
        <v>#VALUE!</v>
      </c>
      <c r="F39" s="20" t="e" vm="22">
        <v>#VALUE!</v>
      </c>
      <c r="G39" s="20" t="e" vm="23">
        <v>#VALUE!</v>
      </c>
      <c r="H39" s="20" t="e" vm="24">
        <v>#VALUE!</v>
      </c>
      <c r="I39" s="99" t="e" vm="25">
        <v>#VALUE!</v>
      </c>
      <c r="J39" s="99"/>
      <c r="K39" s="99"/>
      <c r="L39" s="99"/>
      <c r="M39" s="99"/>
      <c r="N39" s="99"/>
      <c r="O39" s="99"/>
      <c r="P39" s="99"/>
      <c r="Q39" s="99"/>
      <c r="R39" s="21" t="s">
        <v>3215</v>
      </c>
      <c r="T39" s="27"/>
      <c r="U39" s="27"/>
      <c r="V39" s="27"/>
      <c r="W39" s="27"/>
      <c r="X39" s="27"/>
      <c r="Y39" s="27"/>
      <c r="Z39" s="27"/>
      <c r="AA39" s="14"/>
      <c r="AB39" s="14"/>
      <c r="AC39" s="14"/>
      <c r="AE39"/>
    </row>
    <row r="40" spans="1:32" ht="27.95" customHeight="1" x14ac:dyDescent="0.25">
      <c r="A40" s="58" t="str" cm="1">
        <f t="array" ref="A40">IF(INDEX(Combined_Units_Weapons[],MATCH(VLOOKUP($T$4,Combined_Units_Weapons[],1,FALSE),Combined_Units_Weapons[unit_name],0),$T40)=0,"",INDEX(Combined_Units_Weapons[],MATCH(VLOOKUP($T$4,Combined_Units_Weapons[],1,FALSE),Combined_Units_Weapons[unit_name],0),$T40))</f>
        <v>1_2Gaze of Magnus</v>
      </c>
      <c r="B40" s="59"/>
      <c r="C40" s="60"/>
      <c r="D40" s="16" t="e" cm="1">
        <f t="array" ref="D40">IF($A40="","",INDEX(Weapons[#All],MATCH($A40,Weapons[[#All],[Weapon Name Full]],0),U$40))</f>
        <v>#N/A</v>
      </c>
      <c r="E40" s="16" t="e" cm="1">
        <f t="array" ref="E40">IF($A40="","",INDEX(Weapons[#All],MATCH($A40,Weapons[[#All],[Weapon Name Full]],0),V$40))</f>
        <v>#N/A</v>
      </c>
      <c r="F40" s="16" t="e" cm="1">
        <f t="array" ref="F40">IF($A40="","",INDEX(Weapons[#All],MATCH($A40,Weapons[[#All],[Weapon Name Full]],0),W$40))</f>
        <v>#N/A</v>
      </c>
      <c r="G40" s="16" t="e" cm="1">
        <f t="array" ref="G40">IF($A40="","",INDEX(Weapons[#All],MATCH($A40,Weapons[[#All],[Weapon Name Full]],0),X$40))</f>
        <v>#N/A</v>
      </c>
      <c r="H40" s="16" t="e" cm="1">
        <f t="array" ref="H40">IF($A40="","",INDEX(Weapons[#All],MATCH($A40,Weapons[[#All],[Weapon Name Full]],0),Y$40))</f>
        <v>#N/A</v>
      </c>
      <c r="I40" s="98" t="e" cm="1">
        <f t="array" ref="I40">IF($A40="","",INDEX(Weapons[#All],MATCH($A40,Weapons[[#All],[Weapon Name Full]],0),Z$40))</f>
        <v>#N/A</v>
      </c>
      <c r="J40" s="98"/>
      <c r="K40" s="98"/>
      <c r="L40" s="98"/>
      <c r="M40" s="98"/>
      <c r="N40" s="98"/>
      <c r="O40" s="98"/>
      <c r="P40" s="98"/>
      <c r="Q40" s="98"/>
      <c r="R40" s="17" t="e" cm="1">
        <f t="array" aca="1" ref="R40" ca="1">IF(OR($A40=0,$A40=""),"",INDEX(Weapons[],MATCH($A40,Weapons[Weapon Name Full],0),13)*INDEX(Units[],MATCH(VLOOKUP($T$3,Units[],1,FALSE),Units[Full Unit Name],0),MATCH(INDEX(Weapons[],MATCH($A40,Weapons[Weapon Name Full],0),4),INDIRECT("Units!Z"&amp;MATCH(VLOOKUP($T$3,Units[],1,FALSE),Units[Full Unit Name],0)+1&amp;":AW"&amp;MATCH(VLOOKUP($T$3,Units[],1,FALSE),Units[Full Unit Name],0)+1),0)+24))</f>
        <v>#N/A</v>
      </c>
      <c r="T40" s="28">
        <v>2</v>
      </c>
      <c r="U40" s="28">
        <v>7</v>
      </c>
      <c r="V40" s="28">
        <v>8</v>
      </c>
      <c r="W40" s="28">
        <v>9</v>
      </c>
      <c r="X40" s="28">
        <v>10</v>
      </c>
      <c r="Y40" s="28">
        <v>11</v>
      </c>
      <c r="Z40" s="28">
        <v>6</v>
      </c>
      <c r="AB40" s="29"/>
      <c r="AC40" s="29"/>
      <c r="AD40" s="29"/>
      <c r="AE40" s="30"/>
      <c r="AF40" s="29"/>
    </row>
    <row r="41" spans="1:32" ht="27.95" customHeight="1" x14ac:dyDescent="0.25">
      <c r="A41" s="61" t="str" cm="1">
        <f t="array" ref="A41">IF(INDEX(Combined_Units_Weapons[],MATCH(VLOOKUP($T$4,Combined_Units_Weapons[],1,FALSE),Combined_Units_Weapons[unit_name],0),$T41)=0,"",INDEX(Combined_Units_Weapons[],MATCH(VLOOKUP($T$4,Combined_Units_Weapons[],1,FALSE),Combined_Units_Weapons[unit_name],0),$T41))</f>
        <v>1_2Psyfire Serpenta</v>
      </c>
      <c r="B41" s="62"/>
      <c r="C41" s="63"/>
      <c r="D41" s="31" t="e" cm="1">
        <f t="array" ref="D41">IF($A41="","",INDEX(Weapons[#All],MATCH($A41,Weapons[[#All],[Weapon Name Full]],0),U$40))</f>
        <v>#N/A</v>
      </c>
      <c r="E41" s="31" t="e" cm="1">
        <f t="array" ref="E41">IF($A41="","",INDEX(Weapons[#All],MATCH($A41,Weapons[[#All],[Weapon Name Full]],0),V$40))</f>
        <v>#N/A</v>
      </c>
      <c r="F41" s="31" t="e" cm="1">
        <f t="array" ref="F41">IF($A41="","",INDEX(Weapons[#All],MATCH($A41,Weapons[[#All],[Weapon Name Full]],0),W$40))</f>
        <v>#N/A</v>
      </c>
      <c r="G41" s="31" t="e" cm="1">
        <f t="array" ref="G41">IF($A41="","",INDEX(Weapons[#All],MATCH($A41,Weapons[[#All],[Weapon Name Full]],0),X$40))</f>
        <v>#N/A</v>
      </c>
      <c r="H41" s="31" t="e" cm="1">
        <f t="array" ref="H41">IF($A41="","",INDEX(Weapons[#All],MATCH($A41,Weapons[[#All],[Weapon Name Full]],0),Y$40))</f>
        <v>#N/A</v>
      </c>
      <c r="I41" s="100" t="e" cm="1">
        <f t="array" ref="I41">IF($A41="","",INDEX(Weapons[#All],MATCH($A41,Weapons[[#All],[Weapon Name Full]],0),Z$40))</f>
        <v>#N/A</v>
      </c>
      <c r="J41" s="100"/>
      <c r="K41" s="100"/>
      <c r="L41" s="100"/>
      <c r="M41" s="100"/>
      <c r="N41" s="100"/>
      <c r="O41" s="100"/>
      <c r="P41" s="100"/>
      <c r="Q41" s="100"/>
      <c r="R41" s="13" t="e" cm="1">
        <f t="array" aca="1" ref="R41" ca="1">IF(OR($A41=0,$A41=""),"",INDEX(Weapons[],MATCH($A41,Weapons[Weapon Name Full],0),13)*INDEX(Units[],MATCH(VLOOKUP($T$3,Units[],1,FALSE),Units[Full Unit Name],0),MATCH(INDEX(Weapons[],MATCH($A41,Weapons[Weapon Name Full],0),4),INDIRECT("Units!Z"&amp;MATCH(VLOOKUP($T$3,Units[],1,FALSE),Units[Full Unit Name],0)+1&amp;":AW"&amp;MATCH(VLOOKUP($T$3,Units[],1,FALSE),Units[Full Unit Name],0)+1),0)+24))</f>
        <v>#N/A</v>
      </c>
      <c r="T41" s="28">
        <v>3</v>
      </c>
      <c r="U41" s="24"/>
      <c r="V41" s="28"/>
      <c r="W41" s="28"/>
      <c r="X41" s="28"/>
      <c r="Y41" s="28"/>
      <c r="Z41" s="28"/>
      <c r="AB41" s="29"/>
      <c r="AC41" s="29"/>
      <c r="AD41" s="29"/>
      <c r="AE41" s="30"/>
      <c r="AF41" s="29"/>
    </row>
    <row r="42" spans="1:32" ht="27.95" customHeight="1" x14ac:dyDescent="0.25">
      <c r="A42" s="58" t="str" cm="1">
        <f t="array" ref="A42">IF(INDEX(Combined_Units_Weapons[],MATCH(VLOOKUP($T$4,Combined_Units_Weapons[],1,FALSE),Combined_Units_Weapons[unit_name],0),$T42)=0,"",INDEX(Combined_Units_Weapons[],MATCH(VLOOKUP($T$4,Combined_Units_Weapons[],1,FALSE),Combined_Units_Weapons[unit_name],0),$T42))</f>
        <v>1_2The Blade of Ahn-Nunurta</v>
      </c>
      <c r="B42" s="59"/>
      <c r="C42" s="60"/>
      <c r="D42" s="16" t="e" cm="1">
        <f t="array" ref="D42">IF($A42="","",INDEX(Weapons[#All],MATCH($A42,Weapons[[#All],[Weapon Name Full]],0),U$40))</f>
        <v>#N/A</v>
      </c>
      <c r="E42" s="16" t="e" cm="1">
        <f t="array" ref="E42">IF($A42="","",INDEX(Weapons[#All],MATCH($A42,Weapons[[#All],[Weapon Name Full]],0),V$40))</f>
        <v>#N/A</v>
      </c>
      <c r="F42" s="16" t="e" cm="1">
        <f t="array" ref="F42">IF($A42="","",INDEX(Weapons[#All],MATCH($A42,Weapons[[#All],[Weapon Name Full]],0),W$40))</f>
        <v>#N/A</v>
      </c>
      <c r="G42" s="16" t="e" cm="1">
        <f t="array" ref="G42">IF($A42="","",INDEX(Weapons[#All],MATCH($A42,Weapons[[#All],[Weapon Name Full]],0),X$40))</f>
        <v>#N/A</v>
      </c>
      <c r="H42" s="16" t="e" cm="1">
        <f t="array" ref="H42">IF($A42="","",INDEX(Weapons[#All],MATCH($A42,Weapons[[#All],[Weapon Name Full]],0),Y$40))</f>
        <v>#N/A</v>
      </c>
      <c r="I42" s="98" t="e" cm="1">
        <f t="array" ref="I42">IF($A42="","",INDEX(Weapons[#All],MATCH($A42,Weapons[[#All],[Weapon Name Full]],0),Z$40))</f>
        <v>#N/A</v>
      </c>
      <c r="J42" s="98"/>
      <c r="K42" s="98"/>
      <c r="L42" s="98"/>
      <c r="M42" s="98"/>
      <c r="N42" s="98"/>
      <c r="O42" s="98"/>
      <c r="P42" s="98"/>
      <c r="Q42" s="98"/>
      <c r="R42" s="17" t="e" cm="1">
        <f t="array" aca="1" ref="R42" ca="1">IF(OR($A42=0,$A42=""),"",INDEX(Weapons[],MATCH($A42,Weapons[Weapon Name Full],0),13)*INDEX(Units[],MATCH(VLOOKUP($T$3,Units[],1,FALSE),Units[Full Unit Name],0),MATCH(INDEX(Weapons[],MATCH($A41,Weapons[Weapon Name Full],0),4),INDIRECT("Units!Z"&amp;MATCH(VLOOKUP($T$3,Units[],1,FALSE),Units[Full Unit Name],0)+1&amp;":AW"&amp;MATCH(VLOOKUP($T$3,Units[],1,FALSE),Units[Full Unit Name],0)+1),0)+24))</f>
        <v>#N/A</v>
      </c>
      <c r="T42" s="28">
        <v>4</v>
      </c>
      <c r="U42" s="24"/>
      <c r="V42" s="28"/>
      <c r="W42" s="28"/>
      <c r="X42" s="28"/>
      <c r="Y42" s="28"/>
      <c r="Z42" s="28"/>
      <c r="AB42" s="29"/>
      <c r="AC42" s="29"/>
      <c r="AD42" s="29"/>
      <c r="AE42" s="30"/>
      <c r="AF42" s="29"/>
    </row>
    <row r="43" spans="1:32" ht="27.95" customHeight="1" x14ac:dyDescent="0.25">
      <c r="A43" s="61" t="str" cm="1">
        <f t="array" ref="A43">IF(INDEX(Combined_Units_Weapons[],MATCH(VLOOKUP($T$4,Combined_Units_Weapons[],1,FALSE),Combined_Units_Weapons[unit_name],0),$T43)=0,"",INDEX(Combined_Units_Weapons[],MATCH(VLOOKUP($T$4,Combined_Units_Weapons[],1,FALSE),Combined_Units_Weapons[unit_name],0),$T43))</f>
        <v>1_2Tzeentch’s Firestorm</v>
      </c>
      <c r="B43" s="62"/>
      <c r="C43" s="63"/>
      <c r="D43" s="31" t="e" cm="1">
        <f t="array" ref="D43">IF($A43="","",INDEX(Weapons[#All],MATCH($A43,Weapons[[#All],[Weapon Name Full]],0),U$40))</f>
        <v>#N/A</v>
      </c>
      <c r="E43" s="31" t="e" cm="1">
        <f t="array" ref="E43">IF($A43="","",INDEX(Weapons[#All],MATCH($A43,Weapons[[#All],[Weapon Name Full]],0),V$40))</f>
        <v>#N/A</v>
      </c>
      <c r="F43" s="31" t="e" cm="1">
        <f t="array" ref="F43">IF($A43="","",INDEX(Weapons[#All],MATCH($A43,Weapons[[#All],[Weapon Name Full]],0),W$40))</f>
        <v>#N/A</v>
      </c>
      <c r="G43" s="31" t="e" cm="1">
        <f t="array" ref="G43">IF($A43="","",INDEX(Weapons[#All],MATCH($A43,Weapons[[#All],[Weapon Name Full]],0),X$40))</f>
        <v>#N/A</v>
      </c>
      <c r="H43" s="31" t="e" cm="1">
        <f t="array" ref="H43">IF($A43="","",INDEX(Weapons[#All],MATCH($A43,Weapons[[#All],[Weapon Name Full]],0),Y$40))</f>
        <v>#N/A</v>
      </c>
      <c r="I43" s="100" t="e" cm="1">
        <f t="array" ref="I43">IF($A43="","",INDEX(Weapons[#All],MATCH($A43,Weapons[[#All],[Weapon Name Full]],0),Z$40))</f>
        <v>#N/A</v>
      </c>
      <c r="J43" s="100"/>
      <c r="K43" s="100"/>
      <c r="L43" s="100"/>
      <c r="M43" s="100"/>
      <c r="N43" s="100"/>
      <c r="O43" s="100"/>
      <c r="P43" s="100"/>
      <c r="Q43" s="100"/>
      <c r="R43" s="13" t="e" cm="1">
        <f t="array" aca="1" ref="R43" ca="1">IF(OR($A43=0,$A43=""),"",INDEX(Weapons[],MATCH($A43,Weapons[Weapon Name Full],0),13)*INDEX(Units[],MATCH(VLOOKUP($T$3,Units[],1,FALSE),Units[Full Unit Name],0),MATCH(INDEX(Weapons[],MATCH($A42,Weapons[Weapon Name Full],0),4),INDIRECT("Units!Z"&amp;MATCH(VLOOKUP($T$3,Units[],1,FALSE),Units[Full Unit Name],0)+1&amp;":AW"&amp;MATCH(VLOOKUP($T$3,Units[],1,FALSE),Units[Full Unit Name],0)+1),0)+24))</f>
        <v>#N/A</v>
      </c>
      <c r="T43" s="28">
        <v>5</v>
      </c>
      <c r="U43" s="28"/>
      <c r="V43" s="28"/>
      <c r="W43" s="28"/>
      <c r="X43" s="28"/>
      <c r="Y43" s="28"/>
      <c r="Z43" s="28"/>
      <c r="AB43" s="29"/>
      <c r="AC43" s="29"/>
      <c r="AD43" s="29"/>
      <c r="AE43" s="30"/>
      <c r="AF43" s="29"/>
    </row>
    <row r="44" spans="1:32" ht="27.95" customHeight="1" x14ac:dyDescent="0.25">
      <c r="A44" s="58" t="str" cm="1">
        <f t="array" ref="A44">IF(INDEX(Combined_Units_Weapons[],MATCH(VLOOKUP($T$4,Combined_Units_Weapons[],1,FALSE),Combined_Units_Weapons[unit_name],0),$T44)=0,"",INDEX(Combined_Units_Weapons[],MATCH(VLOOKUP($T$4,Combined_Units_Weapons[],1,FALSE),Combined_Units_Weapons[unit_name],0),$T44))</f>
        <v/>
      </c>
      <c r="B44" s="59"/>
      <c r="C44" s="60"/>
      <c r="D44" s="16" t="str" cm="1">
        <f t="array" ref="D44">IF($A44="","",INDEX(Weapons[#All],MATCH($A44,Weapons[[#All],[Weapon Name Full]],0),U$40))</f>
        <v/>
      </c>
      <c r="E44" s="16" t="str" cm="1">
        <f t="array" ref="E44">IF($A44="","",INDEX(Weapons[#All],MATCH($A44,Weapons[[#All],[Weapon Name Full]],0),V$40))</f>
        <v/>
      </c>
      <c r="F44" s="16" t="str" cm="1">
        <f t="array" ref="F44">IF($A44="","",INDEX(Weapons[#All],MATCH($A44,Weapons[[#All],[Weapon Name Full]],0),W$40))</f>
        <v/>
      </c>
      <c r="G44" s="16" t="str" cm="1">
        <f t="array" ref="G44">IF($A44="","",INDEX(Weapons[#All],MATCH($A44,Weapons[[#All],[Weapon Name Full]],0),X$40))</f>
        <v/>
      </c>
      <c r="H44" s="16" t="str" cm="1">
        <f t="array" ref="H44">IF($A44="","",INDEX(Weapons[#All],MATCH($A44,Weapons[[#All],[Weapon Name Full]],0),Y$40))</f>
        <v/>
      </c>
      <c r="I44" s="98" t="str" cm="1">
        <f t="array" ref="I44">IF($A44="","",INDEX(Weapons[#All],MATCH($A44,Weapons[[#All],[Weapon Name Full]],0),Z$40))</f>
        <v/>
      </c>
      <c r="J44" s="98"/>
      <c r="K44" s="98"/>
      <c r="L44" s="98"/>
      <c r="M44" s="98"/>
      <c r="N44" s="98"/>
      <c r="O44" s="98"/>
      <c r="P44" s="98"/>
      <c r="Q44" s="98"/>
      <c r="R44" s="17" t="str" cm="1">
        <f t="array" aca="1" ref="R44" ca="1">IF(OR($A44=0,$A44=""),"",INDEX(Weapons[],MATCH($A44,Weapons[Weapon Name Full],0),13)*INDEX(Units[],MATCH(VLOOKUP($T$3,Units[],1,FALSE),Units[Full Unit Name],0),MATCH(INDEX(Weapons[],MATCH($A43,Weapons[Weapon Name Full],0),4),INDIRECT("Units!Z"&amp;MATCH(VLOOKUP($T$3,Units[],1,FALSE),Units[Full Unit Name],0)+1&amp;":AW"&amp;MATCH(VLOOKUP($T$3,Units[],1,FALSE),Units[Full Unit Name],0)+1),0)+24))</f>
        <v/>
      </c>
      <c r="T44" s="28">
        <v>6</v>
      </c>
      <c r="U44" s="28"/>
      <c r="V44" s="28"/>
      <c r="W44" s="28"/>
      <c r="X44" s="28"/>
      <c r="Y44" s="28"/>
      <c r="Z44" s="28"/>
      <c r="AB44" s="29"/>
      <c r="AC44" s="29"/>
      <c r="AD44" s="29"/>
      <c r="AE44" s="30"/>
      <c r="AF44" s="29"/>
    </row>
    <row r="45" spans="1:32" ht="27.95" customHeight="1" x14ac:dyDescent="0.25">
      <c r="A45" s="61" t="str" cm="1">
        <f t="array" ref="A45">IF(INDEX(Combined_Units_Weapons[],MATCH(VLOOKUP($T$4,Combined_Units_Weapons[],1,FALSE),Combined_Units_Weapons[unit_name],0),$T45)=0,"",INDEX(Combined_Units_Weapons[],MATCH(VLOOKUP($T$4,Combined_Units_Weapons[],1,FALSE),Combined_Units_Weapons[unit_name],0),$T45))</f>
        <v/>
      </c>
      <c r="B45" s="62"/>
      <c r="C45" s="63"/>
      <c r="D45" s="31" t="str" cm="1">
        <f t="array" ref="D45">IF($A45="","",INDEX(Weapons[#All],MATCH($A45,Weapons[[#All],[Weapon Name Full]],0),U$40))</f>
        <v/>
      </c>
      <c r="E45" s="31" t="str" cm="1">
        <f t="array" ref="E45">IF($A45="","",INDEX(Weapons[#All],MATCH($A45,Weapons[[#All],[Weapon Name Full]],0),V$40))</f>
        <v/>
      </c>
      <c r="F45" s="31" t="str" cm="1">
        <f t="array" ref="F45">IF($A45="","",INDEX(Weapons[#All],MATCH($A45,Weapons[[#All],[Weapon Name Full]],0),W$40))</f>
        <v/>
      </c>
      <c r="G45" s="31" t="str" cm="1">
        <f t="array" ref="G45">IF($A45="","",INDEX(Weapons[#All],MATCH($A45,Weapons[[#All],[Weapon Name Full]],0),X$40))</f>
        <v/>
      </c>
      <c r="H45" s="31" t="str" cm="1">
        <f t="array" ref="H45">IF($A45="","",INDEX(Weapons[#All],MATCH($A45,Weapons[[#All],[Weapon Name Full]],0),Y$40))</f>
        <v/>
      </c>
      <c r="I45" s="100" t="str" cm="1">
        <f t="array" ref="I45">IF($A45="","",INDEX(Weapons[#All],MATCH($A45,Weapons[[#All],[Weapon Name Full]],0),Z$40))</f>
        <v/>
      </c>
      <c r="J45" s="100"/>
      <c r="K45" s="100"/>
      <c r="L45" s="100"/>
      <c r="M45" s="100"/>
      <c r="N45" s="100"/>
      <c r="O45" s="100"/>
      <c r="P45" s="100"/>
      <c r="Q45" s="100"/>
      <c r="R45" s="13" t="str" cm="1">
        <f t="array" aca="1" ref="R45" ca="1">IF(OR($A45=0,$A45=""),"",INDEX(Weapons[],MATCH($A45,Weapons[Weapon Name Full],0),13)*INDEX(Units[],MATCH(VLOOKUP($T$3,Units[],1,FALSE),Units[Full Unit Name],0),MATCH(INDEX(Weapons[],MATCH($A44,Weapons[Weapon Name Full],0),4),INDIRECT("Units!Z"&amp;MATCH(VLOOKUP($T$3,Units[],1,FALSE),Units[Full Unit Name],0)+1&amp;":AW"&amp;MATCH(VLOOKUP($T$3,Units[],1,FALSE),Units[Full Unit Name],0)+1),0)+24))</f>
        <v/>
      </c>
      <c r="T45" s="28">
        <v>7</v>
      </c>
      <c r="U45" s="28"/>
      <c r="V45" s="28"/>
      <c r="W45" s="28"/>
      <c r="X45" s="28"/>
      <c r="Y45" s="28"/>
      <c r="Z45" s="28"/>
      <c r="AB45" s="29"/>
      <c r="AC45" s="29"/>
      <c r="AD45" s="29"/>
      <c r="AE45" s="30"/>
      <c r="AF45" s="29"/>
    </row>
    <row r="46" spans="1:32" ht="27.95" customHeight="1" x14ac:dyDescent="0.25">
      <c r="A46" s="58" t="str" cm="1">
        <f t="array" ref="A46">IF(INDEX(Combined_Units_Weapons[],MATCH(VLOOKUP($T$4,Combined_Units_Weapons[],1,FALSE),Combined_Units_Weapons[unit_name],0),$T46)=0,"",INDEX(Combined_Units_Weapons[],MATCH(VLOOKUP($T$4,Combined_Units_Weapons[],1,FALSE),Combined_Units_Weapons[unit_name],0),$T46))</f>
        <v/>
      </c>
      <c r="B46" s="59"/>
      <c r="C46" s="60"/>
      <c r="D46" s="16" t="str" cm="1">
        <f t="array" ref="D46">IF($A46="","",INDEX(Weapons[#All],MATCH($A46,Weapons[[#All],[Weapon Name Full]],0),U$40))</f>
        <v/>
      </c>
      <c r="E46" s="16" t="str" cm="1">
        <f t="array" ref="E46">IF($A46="","",INDEX(Weapons[#All],MATCH($A46,Weapons[[#All],[Weapon Name Full]],0),V$40))</f>
        <v/>
      </c>
      <c r="F46" s="16" t="str" cm="1">
        <f t="array" ref="F46">IF($A46="","",INDEX(Weapons[#All],MATCH($A46,Weapons[[#All],[Weapon Name Full]],0),W$40))</f>
        <v/>
      </c>
      <c r="G46" s="16" t="str" cm="1">
        <f t="array" ref="G46">IF($A46="","",INDEX(Weapons[#All],MATCH($A46,Weapons[[#All],[Weapon Name Full]],0),X$40))</f>
        <v/>
      </c>
      <c r="H46" s="16" t="str" cm="1">
        <f t="array" ref="H46">IF($A46="","",INDEX(Weapons[#All],MATCH($A46,Weapons[[#All],[Weapon Name Full]],0),Y$40))</f>
        <v/>
      </c>
      <c r="I46" s="98" t="str" cm="1">
        <f t="array" ref="I46">IF($A46="","",INDEX(Weapons[#All],MATCH($A46,Weapons[[#All],[Weapon Name Full]],0),Z$40))</f>
        <v/>
      </c>
      <c r="J46" s="98"/>
      <c r="K46" s="98"/>
      <c r="L46" s="98"/>
      <c r="M46" s="98"/>
      <c r="N46" s="98"/>
      <c r="O46" s="98"/>
      <c r="P46" s="98"/>
      <c r="Q46" s="98"/>
      <c r="R46" s="17" t="str" cm="1">
        <f t="array" aca="1" ref="R46" ca="1">IF(OR($A46=0,$A46=""),"",INDEX(Weapons[],MATCH($A46,Weapons[Weapon Name Full],0),13)*INDEX(Units[],MATCH(VLOOKUP($T$3,Units[],1,FALSE),Units[Full Unit Name],0),MATCH(INDEX(Weapons[],MATCH($A45,Weapons[Weapon Name Full],0),4),INDIRECT("Units!Z"&amp;MATCH(VLOOKUP($T$3,Units[],1,FALSE),Units[Full Unit Name],0)+1&amp;":AW"&amp;MATCH(VLOOKUP($T$3,Units[],1,FALSE),Units[Full Unit Name],0)+1),0)+24))</f>
        <v/>
      </c>
      <c r="T46" s="28">
        <v>8</v>
      </c>
      <c r="U46" s="28"/>
      <c r="V46" s="28"/>
      <c r="W46" s="28"/>
      <c r="X46" s="28"/>
      <c r="Y46" s="28"/>
      <c r="Z46" s="28"/>
      <c r="AB46" s="29"/>
      <c r="AC46" s="29"/>
      <c r="AD46" s="29"/>
      <c r="AE46" s="30"/>
      <c r="AF46" s="29"/>
    </row>
    <row r="47" spans="1:32" ht="27.95" customHeight="1" x14ac:dyDescent="0.25">
      <c r="A47" s="61" t="str" cm="1">
        <f t="array" ref="A47">IF(INDEX(Combined_Units_Weapons[],MATCH(VLOOKUP($T$4,Combined_Units_Weapons[],1,FALSE),Combined_Units_Weapons[unit_name],0),$T47)=0,"",INDEX(Combined_Units_Weapons[],MATCH(VLOOKUP($T$4,Combined_Units_Weapons[],1,FALSE),Combined_Units_Weapons[unit_name],0),$T47))</f>
        <v/>
      </c>
      <c r="B47" s="62"/>
      <c r="C47" s="63"/>
      <c r="D47" s="31" t="str" cm="1">
        <f t="array" ref="D47">IF($A47="","",INDEX(Weapons[#All],MATCH($A47,Weapons[[#All],[Weapon Name Full]],0),U$40))</f>
        <v/>
      </c>
      <c r="E47" s="31" t="str" cm="1">
        <f t="array" ref="E47">IF($A47="","",INDEX(Weapons[#All],MATCH($A47,Weapons[[#All],[Weapon Name Full]],0),V$40))</f>
        <v/>
      </c>
      <c r="F47" s="31" t="str" cm="1">
        <f t="array" ref="F47">IF($A47="","",INDEX(Weapons[#All],MATCH($A47,Weapons[[#All],[Weapon Name Full]],0),W$40))</f>
        <v/>
      </c>
      <c r="G47" s="31" t="str" cm="1">
        <f t="array" ref="G47">IF($A47="","",INDEX(Weapons[#All],MATCH($A47,Weapons[[#All],[Weapon Name Full]],0),X$40))</f>
        <v/>
      </c>
      <c r="H47" s="31" t="str" cm="1">
        <f t="array" ref="H47">IF($A47="","",INDEX(Weapons[#All],MATCH($A47,Weapons[[#All],[Weapon Name Full]],0),Y$40))</f>
        <v/>
      </c>
      <c r="I47" s="100" t="str" cm="1">
        <f t="array" ref="I47">IF($A47="","",INDEX(Weapons[#All],MATCH($A47,Weapons[[#All],[Weapon Name Full]],0),Z$40))</f>
        <v/>
      </c>
      <c r="J47" s="100"/>
      <c r="K47" s="100"/>
      <c r="L47" s="100"/>
      <c r="M47" s="100"/>
      <c r="N47" s="100"/>
      <c r="O47" s="100"/>
      <c r="P47" s="100"/>
      <c r="Q47" s="100"/>
      <c r="R47" s="13" t="str" cm="1">
        <f t="array" aca="1" ref="R47" ca="1">IF(OR($A47=0,$A47=""),"",INDEX(Weapons[],MATCH($A47,Weapons[Weapon Name Full],0),13)*INDEX(Units[],MATCH(VLOOKUP($T$3,Units[],1,FALSE),Units[Full Unit Name],0),MATCH(INDEX(Weapons[],MATCH($A46,Weapons[Weapon Name Full],0),4),INDIRECT("Units!Z"&amp;MATCH(VLOOKUP($T$3,Units[],1,FALSE),Units[Full Unit Name],0)+1&amp;":AW"&amp;MATCH(VLOOKUP($T$3,Units[],1,FALSE),Units[Full Unit Name],0)+1),0)+24))</f>
        <v/>
      </c>
      <c r="T47" s="28">
        <v>9</v>
      </c>
      <c r="U47" s="28"/>
      <c r="V47" s="28"/>
      <c r="W47" s="28"/>
      <c r="X47" s="28"/>
      <c r="Y47" s="28"/>
      <c r="Z47" s="28"/>
      <c r="AB47" s="29"/>
      <c r="AC47" s="29"/>
      <c r="AD47" s="29"/>
      <c r="AE47" s="30"/>
      <c r="AF47" s="29"/>
    </row>
    <row r="48" spans="1:32" ht="27.95" customHeight="1" x14ac:dyDescent="0.25">
      <c r="A48" s="58" t="str" cm="1">
        <f t="array" ref="A48">IF(INDEX(Combined_Units_Weapons[],MATCH(VLOOKUP($T$4,Combined_Units_Weapons[],1,FALSE),Combined_Units_Weapons[unit_name],0),$T48)=0,"",INDEX(Combined_Units_Weapons[],MATCH(VLOOKUP($T$4,Combined_Units_Weapons[],1,FALSE),Combined_Units_Weapons[unit_name],0),$T48))</f>
        <v/>
      </c>
      <c r="B48" s="59"/>
      <c r="C48" s="60"/>
      <c r="D48" s="16" t="str" cm="1">
        <f t="array" ref="D48">IF($A48="","",INDEX(Weapons[#All],MATCH($A48,Weapons[[#All],[Weapon Name Full]],0),U$40))</f>
        <v/>
      </c>
      <c r="E48" s="16" t="str" cm="1">
        <f t="array" ref="E48">IF($A48="","",INDEX(Weapons[#All],MATCH($A48,Weapons[[#All],[Weapon Name Full]],0),V$40))</f>
        <v/>
      </c>
      <c r="F48" s="16" t="str" cm="1">
        <f t="array" ref="F48">IF($A48="","",INDEX(Weapons[#All],MATCH($A48,Weapons[[#All],[Weapon Name Full]],0),W$40))</f>
        <v/>
      </c>
      <c r="G48" s="16" t="str" cm="1">
        <f t="array" ref="G48">IF($A48="","",INDEX(Weapons[#All],MATCH($A48,Weapons[[#All],[Weapon Name Full]],0),X$40))</f>
        <v/>
      </c>
      <c r="H48" s="16" t="str" cm="1">
        <f t="array" ref="H48">IF($A48="","",INDEX(Weapons[#All],MATCH($A48,Weapons[[#All],[Weapon Name Full]],0),Y$40))</f>
        <v/>
      </c>
      <c r="I48" s="98" t="str" cm="1">
        <f t="array" ref="I48">IF($A48="","",INDEX(Weapons[#All],MATCH($A48,Weapons[[#All],[Weapon Name Full]],0),Z$40))</f>
        <v/>
      </c>
      <c r="J48" s="98"/>
      <c r="K48" s="98"/>
      <c r="L48" s="98"/>
      <c r="M48" s="98"/>
      <c r="N48" s="98"/>
      <c r="O48" s="98"/>
      <c r="P48" s="98"/>
      <c r="Q48" s="98"/>
      <c r="R48" s="17" t="str" cm="1">
        <f t="array" aca="1" ref="R48" ca="1">IF(OR($A48=0,$A48=""),"",INDEX(Weapons[],MATCH($A48,Weapons[Weapon Name Full],0),13)*INDEX(Units[],MATCH(VLOOKUP($T$3,Units[],1,FALSE),Units[Full Unit Name],0),MATCH(INDEX(Weapons[],MATCH($A47,Weapons[Weapon Name Full],0),4),INDIRECT("Units!Z"&amp;MATCH(VLOOKUP($T$3,Units[],1,FALSE),Units[Full Unit Name],0)+1&amp;":AW"&amp;MATCH(VLOOKUP($T$3,Units[],1,FALSE),Units[Full Unit Name],0)+1),0)+24))</f>
        <v/>
      </c>
      <c r="T48" s="28">
        <v>10</v>
      </c>
      <c r="U48" s="28"/>
      <c r="V48" s="28"/>
      <c r="W48" s="28"/>
      <c r="X48" s="28"/>
      <c r="Y48" s="28"/>
      <c r="Z48" s="28"/>
      <c r="AB48" s="29"/>
      <c r="AC48" s="29"/>
      <c r="AD48" s="29"/>
      <c r="AE48" s="30"/>
      <c r="AF48" s="29"/>
    </row>
    <row r="49" spans="1:32" ht="27.95" customHeight="1" x14ac:dyDescent="0.25">
      <c r="A49" s="61" t="str" cm="1">
        <f t="array" ref="A49">IF(INDEX(Combined_Units_Weapons[],MATCH(VLOOKUP($T$4,Combined_Units_Weapons[],1,FALSE),Combined_Units_Weapons[unit_name],0),$T49)=0,"",INDEX(Combined_Units_Weapons[],MATCH(VLOOKUP($T$4,Combined_Units_Weapons[],1,FALSE),Combined_Units_Weapons[unit_name],0),$T49))</f>
        <v/>
      </c>
      <c r="B49" s="62"/>
      <c r="C49" s="63"/>
      <c r="D49" s="31" t="str" cm="1">
        <f t="array" ref="D49">IF($A49="","",INDEX(Weapons[#All],MATCH($A49,Weapons[[#All],[Weapon Name Full]],0),U$40))</f>
        <v/>
      </c>
      <c r="E49" s="31" t="str" cm="1">
        <f t="array" ref="E49">IF($A49="","",INDEX(Weapons[#All],MATCH($A49,Weapons[[#All],[Weapon Name Full]],0),V$40))</f>
        <v/>
      </c>
      <c r="F49" s="31" t="str" cm="1">
        <f t="array" ref="F49">IF($A49="","",INDEX(Weapons[#All],MATCH($A49,Weapons[[#All],[Weapon Name Full]],0),W$40))</f>
        <v/>
      </c>
      <c r="G49" s="31" t="str" cm="1">
        <f t="array" ref="G49">IF($A49="","",INDEX(Weapons[#All],MATCH($A49,Weapons[[#All],[Weapon Name Full]],0),X$40))</f>
        <v/>
      </c>
      <c r="H49" s="31" t="str" cm="1">
        <f t="array" ref="H49">IF($A49="","",INDEX(Weapons[#All],MATCH($A49,Weapons[[#All],[Weapon Name Full]],0),Y$40))</f>
        <v/>
      </c>
      <c r="I49" s="100" t="str" cm="1">
        <f t="array" ref="I49">IF($A49="","",INDEX(Weapons[#All],MATCH($A49,Weapons[[#All],[Weapon Name Full]],0),Z$40))</f>
        <v/>
      </c>
      <c r="J49" s="100"/>
      <c r="K49" s="100"/>
      <c r="L49" s="100"/>
      <c r="M49" s="100"/>
      <c r="N49" s="100"/>
      <c r="O49" s="100"/>
      <c r="P49" s="100"/>
      <c r="Q49" s="100"/>
      <c r="R49" s="13" t="str" cm="1">
        <f t="array" aca="1" ref="R49" ca="1">IF(OR($A49=0,$A49=""),"",INDEX(Weapons[],MATCH($A49,Weapons[Weapon Name Full],0),13)*INDEX(Units[],MATCH(VLOOKUP($T$3,Units[],1,FALSE),Units[Full Unit Name],0),MATCH(INDEX(Weapons[],MATCH($A48,Weapons[Weapon Name Full],0),4),INDIRECT("Units!Z"&amp;MATCH(VLOOKUP($T$3,Units[],1,FALSE),Units[Full Unit Name],0)+1&amp;":AW"&amp;MATCH(VLOOKUP($T$3,Units[],1,FALSE),Units[Full Unit Name],0)+1),0)+24))</f>
        <v/>
      </c>
      <c r="T49" s="28">
        <v>11</v>
      </c>
      <c r="U49" s="28"/>
      <c r="V49" s="28"/>
      <c r="W49" s="28"/>
      <c r="X49" s="28"/>
      <c r="Y49" s="28"/>
      <c r="Z49" s="28"/>
      <c r="AB49" s="29"/>
      <c r="AC49" s="29"/>
      <c r="AD49" s="29"/>
      <c r="AE49" s="30"/>
      <c r="AF49" s="29"/>
    </row>
    <row r="50" spans="1:32" ht="27.95" customHeight="1" x14ac:dyDescent="0.25">
      <c r="A50" s="58" t="str" cm="1">
        <f t="array" ref="A50">IF(INDEX(Combined_Units_Weapons[],MATCH(VLOOKUP($T$4,Combined_Units_Weapons[],1,FALSE),Combined_Units_Weapons[unit_name],0),$T50)=0,"",INDEX(Combined_Units_Weapons[],MATCH(VLOOKUP($T$4,Combined_Units_Weapons[],1,FALSE),Combined_Units_Weapons[unit_name],0),$T50))</f>
        <v/>
      </c>
      <c r="B50" s="59"/>
      <c r="C50" s="60"/>
      <c r="D50" s="16" t="str" cm="1">
        <f t="array" ref="D50">IF($A50="","",INDEX(Weapons[#All],MATCH($A50,Weapons[[#All],[Weapon Name Full]],0),U$40))</f>
        <v/>
      </c>
      <c r="E50" s="16" t="str" cm="1">
        <f t="array" ref="E50">IF($A50="","",INDEX(Weapons[#All],MATCH($A50,Weapons[[#All],[Weapon Name Full]],0),V$40))</f>
        <v/>
      </c>
      <c r="F50" s="16" t="str" cm="1">
        <f t="array" ref="F50">IF($A50="","",INDEX(Weapons[#All],MATCH($A50,Weapons[[#All],[Weapon Name Full]],0),W$40))</f>
        <v/>
      </c>
      <c r="G50" s="16" t="str" cm="1">
        <f t="array" ref="G50">IF($A50="","",INDEX(Weapons[#All],MATCH($A50,Weapons[[#All],[Weapon Name Full]],0),X$40))</f>
        <v/>
      </c>
      <c r="H50" s="16" t="str" cm="1">
        <f t="array" ref="H50">IF($A50="","",INDEX(Weapons[#All],MATCH($A50,Weapons[[#All],[Weapon Name Full]],0),Y$40))</f>
        <v/>
      </c>
      <c r="I50" s="98" t="str" cm="1">
        <f t="array" ref="I50">IF($A50="","",INDEX(Weapons[#All],MATCH($A50,Weapons[[#All],[Weapon Name Full]],0),Z$40))</f>
        <v/>
      </c>
      <c r="J50" s="98"/>
      <c r="K50" s="98"/>
      <c r="L50" s="98"/>
      <c r="M50" s="98"/>
      <c r="N50" s="98"/>
      <c r="O50" s="98"/>
      <c r="P50" s="98"/>
      <c r="Q50" s="98"/>
      <c r="R50" s="17" t="str" cm="1">
        <f t="array" aca="1" ref="R50" ca="1">IF(OR($A50=0,$A50=""),"",INDEX(Weapons[],MATCH($A50,Weapons[Weapon Name Full],0),13)*INDEX(Units[],MATCH(VLOOKUP($T$3,Units[],1,FALSE),Units[Full Unit Name],0),MATCH(INDEX(Weapons[],MATCH($A49,Weapons[Weapon Name Full],0),4),INDIRECT("Units!Z"&amp;MATCH(VLOOKUP($T$3,Units[],1,FALSE),Units[Full Unit Name],0)+1&amp;":AW"&amp;MATCH(VLOOKUP($T$3,Units[],1,FALSE),Units[Full Unit Name],0)+1),0)+24))</f>
        <v/>
      </c>
      <c r="T50" s="28">
        <v>12</v>
      </c>
      <c r="U50" s="28"/>
      <c r="V50" s="28"/>
      <c r="W50" s="28"/>
      <c r="X50" s="28"/>
      <c r="Y50" s="28"/>
      <c r="Z50" s="28"/>
      <c r="AB50" s="29"/>
      <c r="AC50" s="29"/>
      <c r="AD50" s="29"/>
      <c r="AE50" s="30"/>
      <c r="AF50" s="29"/>
    </row>
    <row r="51" spans="1:32" ht="27.95" customHeight="1" x14ac:dyDescent="0.25">
      <c r="A51" s="61" t="str" cm="1">
        <f t="array" ref="A51">IF(INDEX(Combined_Units_Weapons[],MATCH(VLOOKUP($T$4,Combined_Units_Weapons[],1,FALSE),Combined_Units_Weapons[unit_name],0),$T51)=0,"",INDEX(Combined_Units_Weapons[],MATCH(VLOOKUP($T$4,Combined_Units_Weapons[],1,FALSE),Combined_Units_Weapons[unit_name],0),$T51))</f>
        <v/>
      </c>
      <c r="B51" s="62"/>
      <c r="C51" s="63"/>
      <c r="D51" s="31" t="str" cm="1">
        <f t="array" ref="D51">IF($A51="","",INDEX(Weapons[#All],MATCH($A51,Weapons[[#All],[Weapon Name Full]],0),U$40))</f>
        <v/>
      </c>
      <c r="E51" s="31" t="str" cm="1">
        <f t="array" ref="E51">IF($A51="","",INDEX(Weapons[#All],MATCH($A51,Weapons[[#All],[Weapon Name Full]],0),V$40))</f>
        <v/>
      </c>
      <c r="F51" s="31" t="str" cm="1">
        <f t="array" ref="F51">IF($A51="","",INDEX(Weapons[#All],MATCH($A51,Weapons[[#All],[Weapon Name Full]],0),W$40))</f>
        <v/>
      </c>
      <c r="G51" s="31" t="str" cm="1">
        <f t="array" ref="G51">IF($A51="","",INDEX(Weapons[#All],MATCH($A51,Weapons[[#All],[Weapon Name Full]],0),X$40))</f>
        <v/>
      </c>
      <c r="H51" s="31" t="str" cm="1">
        <f t="array" ref="H51">IF($A51="","",INDEX(Weapons[#All],MATCH($A51,Weapons[[#All],[Weapon Name Full]],0),Y$40))</f>
        <v/>
      </c>
      <c r="I51" s="100" t="str" cm="1">
        <f t="array" ref="I51">IF($A51="","",INDEX(Weapons[#All],MATCH($A51,Weapons[[#All],[Weapon Name Full]],0),Z$40))</f>
        <v/>
      </c>
      <c r="J51" s="100"/>
      <c r="K51" s="100"/>
      <c r="L51" s="100"/>
      <c r="M51" s="100"/>
      <c r="N51" s="100"/>
      <c r="O51" s="100"/>
      <c r="P51" s="100"/>
      <c r="Q51" s="100"/>
      <c r="R51" s="13" t="str" cm="1">
        <f t="array" aca="1" ref="R51" ca="1">IF(OR($A51=0,$A51=""),"",INDEX(Weapons[],MATCH($A51,Weapons[Weapon Name Full],0),13)*INDEX(Units[],MATCH(VLOOKUP($T$3,Units[],1,FALSE),Units[Full Unit Name],0),MATCH(INDEX(Weapons[],MATCH($A50,Weapons[Weapon Name Full],0),4),INDIRECT("Units!Z"&amp;MATCH(VLOOKUP($T$3,Units[],1,FALSE),Units[Full Unit Name],0)+1&amp;":AW"&amp;MATCH(VLOOKUP($T$3,Units[],1,FALSE),Units[Full Unit Name],0)+1),0)+24))</f>
        <v/>
      </c>
      <c r="T51" s="28">
        <v>13</v>
      </c>
      <c r="U51" s="28"/>
      <c r="V51" s="28"/>
      <c r="W51" s="28"/>
      <c r="X51" s="28"/>
      <c r="Y51" s="28"/>
      <c r="Z51" s="28"/>
      <c r="AB51" s="29"/>
      <c r="AC51" s="29"/>
      <c r="AD51" s="29"/>
      <c r="AE51" s="30"/>
      <c r="AF51" s="29"/>
    </row>
    <row r="52" spans="1:32" ht="27.95" customHeight="1" x14ac:dyDescent="0.25">
      <c r="A52" s="58" t="str" cm="1">
        <f t="array" ref="A52">IF(INDEX(Combined_Units_Weapons[],MATCH(VLOOKUP($T$4,Combined_Units_Weapons[],1,FALSE),Combined_Units_Weapons[unit_name],0),$T52)=0,"",INDEX(Combined_Units_Weapons[],MATCH(VLOOKUP($T$4,Combined_Units_Weapons[],1,FALSE),Combined_Units_Weapons[unit_name],0),$T52))</f>
        <v/>
      </c>
      <c r="B52" s="59"/>
      <c r="C52" s="60"/>
      <c r="D52" s="16" t="str" cm="1">
        <f t="array" ref="D52">IF($A52="","",INDEX(Weapons[#All],MATCH($A52,Weapons[[#All],[Weapon Name Full]],0),U$40))</f>
        <v/>
      </c>
      <c r="E52" s="16" t="str" cm="1">
        <f t="array" ref="E52">IF($A52="","",INDEX(Weapons[#All],MATCH($A52,Weapons[[#All],[Weapon Name Full]],0),V$40))</f>
        <v/>
      </c>
      <c r="F52" s="16" t="str" cm="1">
        <f t="array" ref="F52">IF($A52="","",INDEX(Weapons[#All],MATCH($A52,Weapons[[#All],[Weapon Name Full]],0),W$40))</f>
        <v/>
      </c>
      <c r="G52" s="16" t="str" cm="1">
        <f t="array" ref="G52">IF($A52="","",INDEX(Weapons[#All],MATCH($A52,Weapons[[#All],[Weapon Name Full]],0),X$40))</f>
        <v/>
      </c>
      <c r="H52" s="16" t="str" cm="1">
        <f t="array" ref="H52">IF($A52="","",INDEX(Weapons[#All],MATCH($A52,Weapons[[#All],[Weapon Name Full]],0),Y$40))</f>
        <v/>
      </c>
      <c r="I52" s="98" t="str" cm="1">
        <f t="array" ref="I52">IF($A52="","",INDEX(Weapons[#All],MATCH($A52,Weapons[[#All],[Weapon Name Full]],0),Z$40))</f>
        <v/>
      </c>
      <c r="J52" s="98"/>
      <c r="K52" s="98"/>
      <c r="L52" s="98"/>
      <c r="M52" s="98"/>
      <c r="N52" s="98"/>
      <c r="O52" s="98"/>
      <c r="P52" s="98"/>
      <c r="Q52" s="98"/>
      <c r="R52" s="17" t="str" cm="1">
        <f t="array" aca="1" ref="R52" ca="1">IF(OR($A52=0,$A52=""),"",INDEX(Weapons[],MATCH($A52,Weapons[Weapon Name Full],0),13)*INDEX(Units[],MATCH(VLOOKUP($T$3,Units[],1,FALSE),Units[Full Unit Name],0),MATCH(INDEX(Weapons[],MATCH($A51,Weapons[Weapon Name Full],0),4),INDIRECT("Units!Z"&amp;MATCH(VLOOKUP($T$3,Units[],1,FALSE),Units[Full Unit Name],0)+1&amp;":AW"&amp;MATCH(VLOOKUP($T$3,Units[],1,FALSE),Units[Full Unit Name],0)+1),0)+24))</f>
        <v/>
      </c>
      <c r="T52" s="28">
        <v>14</v>
      </c>
      <c r="U52" s="28"/>
      <c r="V52" s="28"/>
      <c r="W52" s="28"/>
      <c r="X52" s="28"/>
      <c r="Y52" s="28"/>
      <c r="Z52" s="28"/>
      <c r="AB52" s="29"/>
      <c r="AC52" s="29"/>
      <c r="AD52" s="29"/>
      <c r="AE52" s="30"/>
      <c r="AF52" s="29"/>
    </row>
    <row r="53" spans="1:32" ht="27.95" customHeight="1" x14ac:dyDescent="0.25">
      <c r="A53" s="61" t="str" cm="1">
        <f t="array" ref="A53">IF(INDEX(Combined_Units_Weapons[],MATCH(VLOOKUP($T$4,Combined_Units_Weapons[],1,FALSE),Combined_Units_Weapons[unit_name],0),$T53)=0,"",INDEX(Combined_Units_Weapons[],MATCH(VLOOKUP($T$4,Combined_Units_Weapons[],1,FALSE),Combined_Units_Weapons[unit_name],0),$T53))</f>
        <v/>
      </c>
      <c r="B53" s="62"/>
      <c r="C53" s="63"/>
      <c r="D53" s="31" t="str" cm="1">
        <f t="array" ref="D53">IF($A53="","",INDEX(Weapons[#All],MATCH($A53,Weapons[[#All],[Weapon Name Full]],0),U$40))</f>
        <v/>
      </c>
      <c r="E53" s="31" t="str" cm="1">
        <f t="array" ref="E53">IF($A53="","",INDEX(Weapons[#All],MATCH($A53,Weapons[[#All],[Weapon Name Full]],0),V$40))</f>
        <v/>
      </c>
      <c r="F53" s="31" t="str" cm="1">
        <f t="array" ref="F53">IF($A53="","",INDEX(Weapons[#All],MATCH($A53,Weapons[[#All],[Weapon Name Full]],0),W$40))</f>
        <v/>
      </c>
      <c r="G53" s="31" t="str" cm="1">
        <f t="array" ref="G53">IF($A53="","",INDEX(Weapons[#All],MATCH($A53,Weapons[[#All],[Weapon Name Full]],0),X$40))</f>
        <v/>
      </c>
      <c r="H53" s="31" t="str" cm="1">
        <f t="array" ref="H53">IF($A53="","",INDEX(Weapons[#All],MATCH($A53,Weapons[[#All],[Weapon Name Full]],0),Y$40))</f>
        <v/>
      </c>
      <c r="I53" s="100" t="str" cm="1">
        <f t="array" ref="I53">IF($A53="","",INDEX(Weapons[#All],MATCH($A53,Weapons[[#All],[Weapon Name Full]],0),Z$40))</f>
        <v/>
      </c>
      <c r="J53" s="100"/>
      <c r="K53" s="100"/>
      <c r="L53" s="100"/>
      <c r="M53" s="100"/>
      <c r="N53" s="100"/>
      <c r="O53" s="100"/>
      <c r="P53" s="100"/>
      <c r="Q53" s="100"/>
      <c r="R53" s="13" t="str" cm="1">
        <f t="array" aca="1" ref="R53" ca="1">IF(OR($A53=0,$A53=""),"",INDEX(Weapons[],MATCH($A53,Weapons[Weapon Name Full],0),13)*INDEX(Units[],MATCH(VLOOKUP($T$3,Units[],1,FALSE),Units[Full Unit Name],0),MATCH(INDEX(Weapons[],MATCH($A52,Weapons[Weapon Name Full],0),4),INDIRECT("Units!Z"&amp;MATCH(VLOOKUP($T$3,Units[],1,FALSE),Units[Full Unit Name],0)+1&amp;":AW"&amp;MATCH(VLOOKUP($T$3,Units[],1,FALSE),Units[Full Unit Name],0)+1),0)+24))</f>
        <v/>
      </c>
      <c r="T53" s="28">
        <v>15</v>
      </c>
      <c r="U53" s="28"/>
      <c r="V53" s="28"/>
      <c r="W53" s="28"/>
      <c r="X53" s="28"/>
      <c r="Y53" s="28"/>
      <c r="Z53" s="28"/>
      <c r="AB53" s="29"/>
      <c r="AC53" s="29"/>
      <c r="AD53" s="29"/>
      <c r="AE53" s="30"/>
      <c r="AF53" s="29"/>
    </row>
    <row r="54" spans="1:32" ht="27.95" customHeight="1" x14ac:dyDescent="0.25">
      <c r="A54" s="58" t="str" cm="1">
        <f t="array" ref="A54">IF(INDEX(Combined_Units_Weapons[],MATCH(VLOOKUP($T$4,Combined_Units_Weapons[],1,FALSE),Combined_Units_Weapons[unit_name],0),$T54)=0,"",INDEX(Combined_Units_Weapons[],MATCH(VLOOKUP($T$4,Combined_Units_Weapons[],1,FALSE),Combined_Units_Weapons[unit_name],0),$T54))</f>
        <v/>
      </c>
      <c r="B54" s="59"/>
      <c r="C54" s="60"/>
      <c r="D54" s="16" t="str" cm="1">
        <f t="array" ref="D54">IF($A54="","",INDEX(Weapons[#All],MATCH($A54,Weapons[[#All],[Weapon Name Full]],0),U$40))</f>
        <v/>
      </c>
      <c r="E54" s="16" t="str" cm="1">
        <f t="array" ref="E54">IF($A54="","",INDEX(Weapons[#All],MATCH($A54,Weapons[[#All],[Weapon Name Full]],0),V$40))</f>
        <v/>
      </c>
      <c r="F54" s="16" t="str" cm="1">
        <f t="array" ref="F54">IF($A54="","",INDEX(Weapons[#All],MATCH($A54,Weapons[[#All],[Weapon Name Full]],0),W$40))</f>
        <v/>
      </c>
      <c r="G54" s="16" t="str" cm="1">
        <f t="array" ref="G54">IF($A54="","",INDEX(Weapons[#All],MATCH($A54,Weapons[[#All],[Weapon Name Full]],0),X$40))</f>
        <v/>
      </c>
      <c r="H54" s="16" t="str" cm="1">
        <f t="array" ref="H54">IF($A54="","",INDEX(Weapons[#All],MATCH($A54,Weapons[[#All],[Weapon Name Full]],0),Y$40))</f>
        <v/>
      </c>
      <c r="I54" s="98" t="str" cm="1">
        <f t="array" ref="I54">IF($A54="","",INDEX(Weapons[#All],MATCH($A54,Weapons[[#All],[Weapon Name Full]],0),Z$40))</f>
        <v/>
      </c>
      <c r="J54" s="98"/>
      <c r="K54" s="98"/>
      <c r="L54" s="98"/>
      <c r="M54" s="98"/>
      <c r="N54" s="98"/>
      <c r="O54" s="98"/>
      <c r="P54" s="98"/>
      <c r="Q54" s="98"/>
      <c r="R54" s="17" t="str" cm="1">
        <f t="array" aca="1" ref="R54" ca="1">IF(OR($A54=0,$A54=""),"",INDEX(Weapons[],MATCH($A54,Weapons[Weapon Name Full],0),13)*INDEX(Units[],MATCH(VLOOKUP($T$3,Units[],1,FALSE),Units[Full Unit Name],0),MATCH(INDEX(Weapons[],MATCH($A53,Weapons[Weapon Name Full],0),4),INDIRECT("Units!Z"&amp;MATCH(VLOOKUP($T$3,Units[],1,FALSE),Units[Full Unit Name],0)+1&amp;":AW"&amp;MATCH(VLOOKUP($T$3,Units[],1,FALSE),Units[Full Unit Name],0)+1),0)+24))</f>
        <v/>
      </c>
      <c r="T54" s="28">
        <v>16</v>
      </c>
      <c r="U54" s="28"/>
      <c r="V54" s="28"/>
      <c r="W54" s="28"/>
      <c r="X54" s="28"/>
      <c r="Y54" s="28"/>
      <c r="Z54" s="28"/>
      <c r="AB54" s="29"/>
      <c r="AC54" s="29"/>
      <c r="AD54" s="29"/>
      <c r="AE54" s="30"/>
      <c r="AF54" s="29"/>
    </row>
    <row r="55" spans="1:32" ht="15.75" x14ac:dyDescent="0.25">
      <c r="A55" s="51" t="s">
        <v>3316</v>
      </c>
      <c r="B55" s="52"/>
      <c r="C55" s="52"/>
      <c r="D55" s="52"/>
      <c r="E55" s="52"/>
      <c r="F55" s="52"/>
      <c r="G55" s="52"/>
      <c r="H55" s="52"/>
      <c r="I55" s="52"/>
      <c r="J55" s="52"/>
      <c r="K55" s="52"/>
      <c r="L55" s="52"/>
      <c r="M55" s="52"/>
      <c r="N55" s="52"/>
      <c r="O55" s="55"/>
      <c r="P55" s="51" t="s">
        <v>4232</v>
      </c>
      <c r="Q55" s="52"/>
      <c r="R55" s="12" t="s">
        <v>3215</v>
      </c>
      <c r="T55" s="28"/>
      <c r="U55" s="28"/>
      <c r="V55" s="28"/>
      <c r="W55" s="28"/>
      <c r="X55" s="28"/>
      <c r="Y55" s="28"/>
      <c r="Z55" s="28"/>
      <c r="AA55" s="8"/>
      <c r="AE55"/>
    </row>
    <row r="56" spans="1:32" ht="13.5" customHeight="1" x14ac:dyDescent="0.25">
      <c r="A56" s="96" t="str" cm="1">
        <f t="array" ref="A56">IF(INDEX('Link Tables'!Y2:AC579,VLOOKUP($T$3,Units[],2,FALSE),2)=0,"",INDEX('Link Tables'!Y2:AC579,VLOOKUP($T$3,Units[],2,FALSE),2))</f>
        <v>Cult Arcana</v>
      </c>
      <c r="B56" s="91"/>
      <c r="C56" s="91"/>
      <c r="D56" s="91" t="str" cm="1">
        <f t="array" ref="D56">IF(INDEX('Link Tables'!Y2:AC579,VLOOKUP($T$3,Units[],2,FALSE),3)=0,"",INDEX('Link Tables'!Y2:AC579,VLOOKUP($T$3,Units[],2,FALSE),3))</f>
        <v>Signs &amp; Portents</v>
      </c>
      <c r="E56" s="91"/>
      <c r="F56" s="91"/>
      <c r="G56" s="91" t="str" cm="1">
        <f t="array" ref="G56">IF(INDEX('Link Tables'!Y2:AC579,VLOOKUP($T$3,Units[],2,FALSE),4)=0,"",INDEX('Link Tables'!Y2:AC579,VLOOKUP($T$3,Units[],2,FALSE),4))</f>
        <v>The Axis of Dissolution and The Guard of the Crimson King</v>
      </c>
      <c r="H56" s="91"/>
      <c r="I56" s="91"/>
      <c r="J56" s="91" t="str" cm="1">
        <f t="array" ref="J56">IF(INDEX('Link Tables'!Y2:AC579,VLOOKUP($T$3,Units[],2,FALSE),5)=0,"",INDEX('Link Tables'!Y2:AC579,VLOOKUP($T$3,Units[],2,FALSE),5))</f>
        <v/>
      </c>
      <c r="K56" s="91"/>
      <c r="L56" s="91"/>
      <c r="M56" s="56"/>
      <c r="N56" s="56"/>
      <c r="O56" s="56"/>
      <c r="P56" s="53" t="str">
        <f>IF(INDEX(Combined_Units[#All],MATCH(VLOOKUP($T$4,Combined_Units[[#All],[unit_name]],1,FALSE),Combined_Units[[#All],[unit_name]],0),6)&lt;&gt;0,INDEX(Combined_Units[#All],MATCH(VLOOKUP($T$4,Combined_Units[[#All],[unit_name]],1,FALSE),Combined_Units[[#All],[unit_name]],0),6),"")</f>
        <v>Monster / Jump</v>
      </c>
      <c r="Q56" s="53"/>
      <c r="R56" s="49" t="e">
        <f ca="1">INDEX(Combined_Units[#All],MATCH(VLOOKUP($T$4,Combined_Units[[#All],[unit_name]],1,FALSE),Combined_Units[[#All],[unit_name]],0),7)+SUM($R$40:$R$54)</f>
        <v>#N/A</v>
      </c>
      <c r="AE56"/>
    </row>
    <row r="57" spans="1:32" ht="13.5" customHeight="1" x14ac:dyDescent="0.25">
      <c r="A57" s="96"/>
      <c r="B57" s="91"/>
      <c r="C57" s="91"/>
      <c r="D57" s="91"/>
      <c r="E57" s="91"/>
      <c r="F57" s="91"/>
      <c r="G57" s="91"/>
      <c r="H57" s="91"/>
      <c r="I57" s="91"/>
      <c r="J57" s="91"/>
      <c r="K57" s="91"/>
      <c r="L57" s="91"/>
      <c r="M57" s="56"/>
      <c r="N57" s="56"/>
      <c r="O57" s="56"/>
      <c r="P57" s="53"/>
      <c r="Q57" s="53"/>
      <c r="R57" s="49"/>
      <c r="AE57"/>
    </row>
    <row r="58" spans="1:32" ht="15" customHeight="1" thickBot="1" x14ac:dyDescent="0.3">
      <c r="A58" s="97"/>
      <c r="B58" s="92"/>
      <c r="C58" s="92"/>
      <c r="D58" s="92"/>
      <c r="E58" s="92"/>
      <c r="F58" s="92"/>
      <c r="G58" s="92"/>
      <c r="H58" s="92"/>
      <c r="I58" s="92"/>
      <c r="J58" s="92"/>
      <c r="K58" s="92"/>
      <c r="L58" s="92"/>
      <c r="M58" s="57"/>
      <c r="N58" s="57"/>
      <c r="O58" s="57"/>
      <c r="P58" s="54"/>
      <c r="Q58" s="54"/>
      <c r="R58" s="50"/>
      <c r="AE58"/>
    </row>
    <row r="59" spans="1:32" ht="15" x14ac:dyDescent="0.25">
      <c r="AE59"/>
    </row>
    <row r="60" spans="1:32" ht="15" customHeight="1" x14ac:dyDescent="0.25">
      <c r="AE60"/>
    </row>
    <row r="61" spans="1:32" ht="15" customHeight="1" x14ac:dyDescent="0.25">
      <c r="AE61"/>
    </row>
    <row r="62" spans="1:32" ht="15.75" customHeight="1" x14ac:dyDescent="0.25">
      <c r="AE62"/>
    </row>
    <row r="63" spans="1:32" ht="15" x14ac:dyDescent="0.25">
      <c r="AE63"/>
    </row>
    <row r="64" spans="1:32" ht="15" x14ac:dyDescent="0.25">
      <c r="AE64"/>
    </row>
    <row r="65" spans="31:31" ht="15" x14ac:dyDescent="0.25">
      <c r="AE65"/>
    </row>
    <row r="66" spans="31:31" ht="15" x14ac:dyDescent="0.25">
      <c r="AE66"/>
    </row>
    <row r="67" spans="31:31" ht="15" x14ac:dyDescent="0.25">
      <c r="AE67"/>
    </row>
    <row r="68" spans="31:31" ht="15" x14ac:dyDescent="0.25">
      <c r="AE68"/>
    </row>
    <row r="69" spans="31:31" ht="15" x14ac:dyDescent="0.25">
      <c r="AE69"/>
    </row>
    <row r="70" spans="31:31" ht="15" x14ac:dyDescent="0.25">
      <c r="AE70"/>
    </row>
    <row r="71" spans="31:31" ht="15" x14ac:dyDescent="0.25">
      <c r="AE71"/>
    </row>
    <row r="72" spans="31:31" ht="15" x14ac:dyDescent="0.25">
      <c r="AE72"/>
    </row>
    <row r="73" spans="31:31" ht="15" x14ac:dyDescent="0.25">
      <c r="AE73"/>
    </row>
    <row r="74" spans="31:31" ht="15" x14ac:dyDescent="0.25">
      <c r="AE74"/>
    </row>
    <row r="75" spans="31:31" ht="15" x14ac:dyDescent="0.25">
      <c r="AE75"/>
    </row>
    <row r="76" spans="31:31" ht="15" x14ac:dyDescent="0.25">
      <c r="AE76"/>
    </row>
    <row r="77" spans="31:31" ht="15" x14ac:dyDescent="0.25">
      <c r="AE77"/>
    </row>
    <row r="78" spans="31:31" ht="15" x14ac:dyDescent="0.25">
      <c r="AE78"/>
    </row>
    <row r="79" spans="31:31" ht="15" x14ac:dyDescent="0.25">
      <c r="AE79"/>
    </row>
    <row r="80" spans="31:31" ht="15" x14ac:dyDescent="0.25">
      <c r="AE80"/>
    </row>
    <row r="81" spans="31:31" ht="15" x14ac:dyDescent="0.25">
      <c r="AE81"/>
    </row>
    <row r="82" spans="31:31" ht="15" x14ac:dyDescent="0.25">
      <c r="AE82"/>
    </row>
    <row r="83" spans="31:31" ht="15" x14ac:dyDescent="0.25">
      <c r="AE83"/>
    </row>
    <row r="84" spans="31:31" ht="15" x14ac:dyDescent="0.25">
      <c r="AE84"/>
    </row>
    <row r="85" spans="31:31" ht="15" x14ac:dyDescent="0.25">
      <c r="AE85"/>
    </row>
    <row r="86" spans="31:31" ht="15" x14ac:dyDescent="0.25">
      <c r="AE86"/>
    </row>
    <row r="87" spans="31:31" ht="15" x14ac:dyDescent="0.25">
      <c r="AE87"/>
    </row>
    <row r="88" spans="31:31" ht="15" x14ac:dyDescent="0.25">
      <c r="AE88"/>
    </row>
    <row r="89" spans="31:31" ht="15" x14ac:dyDescent="0.25">
      <c r="AE89"/>
    </row>
    <row r="90" spans="31:31" ht="15" x14ac:dyDescent="0.25">
      <c r="AE90"/>
    </row>
    <row r="91" spans="31:31" ht="15" x14ac:dyDescent="0.25">
      <c r="AE91"/>
    </row>
    <row r="92" spans="31:31" ht="15" x14ac:dyDescent="0.25">
      <c r="AE92"/>
    </row>
    <row r="93" spans="31:31" ht="15" x14ac:dyDescent="0.25">
      <c r="AE93"/>
    </row>
    <row r="94" spans="31:31" ht="15" x14ac:dyDescent="0.25">
      <c r="AE94"/>
    </row>
    <row r="95" spans="31:31" ht="15" x14ac:dyDescent="0.25">
      <c r="AE95"/>
    </row>
    <row r="96" spans="31:31" ht="15" x14ac:dyDescent="0.25">
      <c r="AE96"/>
    </row>
    <row r="97" spans="31:31" ht="15" x14ac:dyDescent="0.25">
      <c r="AE97"/>
    </row>
    <row r="98" spans="31:31" ht="15" x14ac:dyDescent="0.25">
      <c r="AE98"/>
    </row>
    <row r="99" spans="31:31" ht="15" x14ac:dyDescent="0.25">
      <c r="AE99"/>
    </row>
    <row r="100" spans="31:31" ht="15" x14ac:dyDescent="0.25">
      <c r="AE100"/>
    </row>
    <row r="101" spans="31:31" ht="15" x14ac:dyDescent="0.25">
      <c r="AE101"/>
    </row>
    <row r="102" spans="31:31" ht="15" x14ac:dyDescent="0.25">
      <c r="AE102"/>
    </row>
    <row r="103" spans="31:31" ht="15" x14ac:dyDescent="0.25">
      <c r="AE103"/>
    </row>
    <row r="104" spans="31:31" ht="15" x14ac:dyDescent="0.25">
      <c r="AE104"/>
    </row>
    <row r="105" spans="31:31" ht="15" x14ac:dyDescent="0.25">
      <c r="AE105"/>
    </row>
    <row r="106" spans="31:31" ht="15" x14ac:dyDescent="0.25">
      <c r="AE106"/>
    </row>
    <row r="107" spans="31:31" ht="15" x14ac:dyDescent="0.25">
      <c r="AE107"/>
    </row>
    <row r="108" spans="31:31" ht="15" x14ac:dyDescent="0.25">
      <c r="AE108"/>
    </row>
    <row r="109" spans="31:31" ht="15" x14ac:dyDescent="0.25">
      <c r="AE109"/>
    </row>
    <row r="110" spans="31:31" ht="15" x14ac:dyDescent="0.25">
      <c r="AE110"/>
    </row>
    <row r="111" spans="31:31" ht="15" x14ac:dyDescent="0.25">
      <c r="AE111"/>
    </row>
    <row r="112" spans="31:31" ht="15" x14ac:dyDescent="0.25">
      <c r="AE112"/>
    </row>
    <row r="113" spans="31:31" ht="15" x14ac:dyDescent="0.25">
      <c r="AE113"/>
    </row>
    <row r="114" spans="31:31" ht="15" x14ac:dyDescent="0.25">
      <c r="AE114"/>
    </row>
    <row r="115" spans="31:31" ht="15" x14ac:dyDescent="0.25">
      <c r="AE115"/>
    </row>
    <row r="116" spans="31:31" ht="15" x14ac:dyDescent="0.25">
      <c r="AE116"/>
    </row>
    <row r="117" spans="31:31" ht="15" x14ac:dyDescent="0.25">
      <c r="AE117"/>
    </row>
    <row r="118" spans="31:31" ht="15" x14ac:dyDescent="0.25">
      <c r="AE118"/>
    </row>
    <row r="119" spans="31:31" ht="15" x14ac:dyDescent="0.25">
      <c r="AE119"/>
    </row>
    <row r="120" spans="31:31" ht="15" x14ac:dyDescent="0.25">
      <c r="AE120"/>
    </row>
    <row r="121" spans="31:31" ht="15" x14ac:dyDescent="0.25">
      <c r="AE121"/>
    </row>
    <row r="122" spans="31:31" ht="15" x14ac:dyDescent="0.25">
      <c r="AE122"/>
    </row>
    <row r="123" spans="31:31" ht="15" x14ac:dyDescent="0.25">
      <c r="AE123"/>
    </row>
    <row r="124" spans="31:31" ht="15" x14ac:dyDescent="0.25">
      <c r="AE124"/>
    </row>
    <row r="125" spans="31:31" ht="15" x14ac:dyDescent="0.25">
      <c r="AE125"/>
    </row>
    <row r="126" spans="31:31" ht="15" x14ac:dyDescent="0.25">
      <c r="AE126"/>
    </row>
    <row r="127" spans="31:31" ht="15" x14ac:dyDescent="0.25">
      <c r="AE127"/>
    </row>
    <row r="128" spans="31:31" ht="15" x14ac:dyDescent="0.25">
      <c r="AE128"/>
    </row>
    <row r="129" spans="31:31" ht="15" x14ac:dyDescent="0.25">
      <c r="AE129"/>
    </row>
    <row r="130" spans="31:31" ht="15" x14ac:dyDescent="0.25">
      <c r="AE130"/>
    </row>
    <row r="131" spans="31:31" ht="15" x14ac:dyDescent="0.25">
      <c r="AE131"/>
    </row>
    <row r="132" spans="31:31" ht="15" x14ac:dyDescent="0.25">
      <c r="AE132"/>
    </row>
    <row r="133" spans="31:31" ht="15" x14ac:dyDescent="0.25">
      <c r="AE133"/>
    </row>
    <row r="134" spans="31:31" ht="15" x14ac:dyDescent="0.25">
      <c r="AE134"/>
    </row>
    <row r="135" spans="31:31" ht="15" x14ac:dyDescent="0.25">
      <c r="AE135"/>
    </row>
    <row r="136" spans="31:31" ht="15" x14ac:dyDescent="0.25">
      <c r="AE136"/>
    </row>
    <row r="137" spans="31:31" ht="15" x14ac:dyDescent="0.25">
      <c r="AE137"/>
    </row>
    <row r="138" spans="31:31" ht="15" x14ac:dyDescent="0.25">
      <c r="AE138"/>
    </row>
    <row r="139" spans="31:31" ht="15" x14ac:dyDescent="0.25">
      <c r="AE139"/>
    </row>
    <row r="140" spans="31:31" ht="15" x14ac:dyDescent="0.25">
      <c r="AE140"/>
    </row>
    <row r="141" spans="31:31" ht="15" x14ac:dyDescent="0.25">
      <c r="AE141"/>
    </row>
    <row r="142" spans="31:31" ht="15" x14ac:dyDescent="0.25">
      <c r="AE142"/>
    </row>
    <row r="143" spans="31:31" ht="15" x14ac:dyDescent="0.25">
      <c r="AE143"/>
    </row>
    <row r="144" spans="31:31" ht="15" x14ac:dyDescent="0.25">
      <c r="AE144"/>
    </row>
    <row r="145" spans="31:31" ht="15" x14ac:dyDescent="0.25">
      <c r="AE145"/>
    </row>
    <row r="146" spans="31:31" ht="15" x14ac:dyDescent="0.25">
      <c r="AE146"/>
    </row>
    <row r="147" spans="31:31" ht="15" x14ac:dyDescent="0.25">
      <c r="AE147"/>
    </row>
    <row r="148" spans="31:31" ht="15" x14ac:dyDescent="0.25">
      <c r="AE148"/>
    </row>
    <row r="149" spans="31:31" ht="15" x14ac:dyDescent="0.25">
      <c r="AE149"/>
    </row>
    <row r="150" spans="31:31" ht="15" x14ac:dyDescent="0.25">
      <c r="AE150"/>
    </row>
    <row r="151" spans="31:31" ht="15" x14ac:dyDescent="0.25">
      <c r="AE151"/>
    </row>
    <row r="152" spans="31:31" ht="15" x14ac:dyDescent="0.25">
      <c r="AE152"/>
    </row>
    <row r="153" spans="31:31" ht="15" x14ac:dyDescent="0.25">
      <c r="AE153"/>
    </row>
    <row r="154" spans="31:31" ht="15" x14ac:dyDescent="0.25">
      <c r="AE154"/>
    </row>
    <row r="155" spans="31:31" ht="15" x14ac:dyDescent="0.25">
      <c r="AE155"/>
    </row>
    <row r="156" spans="31:31" ht="15" x14ac:dyDescent="0.25">
      <c r="AE156"/>
    </row>
    <row r="157" spans="31:31" ht="15" x14ac:dyDescent="0.25">
      <c r="AE157"/>
    </row>
    <row r="158" spans="31:31" ht="15" x14ac:dyDescent="0.25">
      <c r="AE158"/>
    </row>
    <row r="159" spans="31:31" ht="15" x14ac:dyDescent="0.25">
      <c r="AE159"/>
    </row>
    <row r="160" spans="31:31" ht="15" x14ac:dyDescent="0.25">
      <c r="AE160"/>
    </row>
    <row r="161" spans="31:31" ht="15" x14ac:dyDescent="0.25">
      <c r="AE161"/>
    </row>
    <row r="162" spans="31:31" ht="15" x14ac:dyDescent="0.25">
      <c r="AE162"/>
    </row>
    <row r="163" spans="31:31" ht="15" x14ac:dyDescent="0.25">
      <c r="AE163"/>
    </row>
    <row r="164" spans="31:31" ht="15" x14ac:dyDescent="0.25">
      <c r="AE164"/>
    </row>
    <row r="165" spans="31:31" ht="15" x14ac:dyDescent="0.25">
      <c r="AE165"/>
    </row>
    <row r="166" spans="31:31" ht="15" x14ac:dyDescent="0.25">
      <c r="AE166"/>
    </row>
    <row r="167" spans="31:31" ht="15" x14ac:dyDescent="0.25">
      <c r="AE167"/>
    </row>
    <row r="168" spans="31:31" ht="15" x14ac:dyDescent="0.25">
      <c r="AE168"/>
    </row>
    <row r="169" spans="31:31" ht="15" x14ac:dyDescent="0.25">
      <c r="AE169"/>
    </row>
    <row r="170" spans="31:31" ht="15" x14ac:dyDescent="0.25">
      <c r="AE170"/>
    </row>
    <row r="171" spans="31:31" ht="15" x14ac:dyDescent="0.25">
      <c r="AE171"/>
    </row>
    <row r="172" spans="31:31" ht="15" x14ac:dyDescent="0.25">
      <c r="AE172"/>
    </row>
    <row r="173" spans="31:31" ht="15" x14ac:dyDescent="0.25">
      <c r="AE173"/>
    </row>
    <row r="174" spans="31:31" ht="15" x14ac:dyDescent="0.25">
      <c r="AE174"/>
    </row>
    <row r="175" spans="31:31" ht="15" x14ac:dyDescent="0.25">
      <c r="AE175"/>
    </row>
    <row r="176" spans="31:31" ht="15" x14ac:dyDescent="0.25">
      <c r="AE176"/>
    </row>
    <row r="177" spans="31:31" ht="15" x14ac:dyDescent="0.25">
      <c r="AE177"/>
    </row>
    <row r="178" spans="31:31" ht="15" x14ac:dyDescent="0.25">
      <c r="AE178"/>
    </row>
    <row r="179" spans="31:31" ht="15" x14ac:dyDescent="0.25">
      <c r="AE179"/>
    </row>
    <row r="180" spans="31:31" ht="15" x14ac:dyDescent="0.25">
      <c r="AE180"/>
    </row>
    <row r="181" spans="31:31" ht="15" x14ac:dyDescent="0.25">
      <c r="AE181"/>
    </row>
    <row r="182" spans="31:31" ht="15" x14ac:dyDescent="0.25">
      <c r="AE182"/>
    </row>
    <row r="183" spans="31:31" ht="15" x14ac:dyDescent="0.25">
      <c r="AE183"/>
    </row>
    <row r="184" spans="31:31" ht="15" x14ac:dyDescent="0.25">
      <c r="AE184"/>
    </row>
    <row r="185" spans="31:31" ht="15" x14ac:dyDescent="0.25">
      <c r="AE185"/>
    </row>
    <row r="186" spans="31:31" ht="15" x14ac:dyDescent="0.25">
      <c r="AE186"/>
    </row>
    <row r="187" spans="31:31" ht="15" x14ac:dyDescent="0.25">
      <c r="AE187"/>
    </row>
    <row r="188" spans="31:31" ht="15" x14ac:dyDescent="0.25">
      <c r="AE188"/>
    </row>
    <row r="189" spans="31:31" ht="15" x14ac:dyDescent="0.25">
      <c r="AE189"/>
    </row>
    <row r="190" spans="31:31" ht="15" x14ac:dyDescent="0.25">
      <c r="AE190"/>
    </row>
    <row r="191" spans="31:31" ht="15" x14ac:dyDescent="0.25">
      <c r="AE191"/>
    </row>
    <row r="192" spans="31:31" ht="15" x14ac:dyDescent="0.25">
      <c r="AE192"/>
    </row>
    <row r="193" spans="31:31" ht="15" x14ac:dyDescent="0.25">
      <c r="AE193"/>
    </row>
    <row r="194" spans="31:31" ht="15" x14ac:dyDescent="0.25">
      <c r="AE194"/>
    </row>
    <row r="195" spans="31:31" ht="15" x14ac:dyDescent="0.25">
      <c r="AE195"/>
    </row>
    <row r="196" spans="31:31" ht="15" x14ac:dyDescent="0.25">
      <c r="AE196"/>
    </row>
    <row r="197" spans="31:31" ht="15" x14ac:dyDescent="0.25">
      <c r="AE197"/>
    </row>
    <row r="198" spans="31:31" ht="15" x14ac:dyDescent="0.25">
      <c r="AE198"/>
    </row>
    <row r="199" spans="31:31" ht="15" x14ac:dyDescent="0.25">
      <c r="AE199"/>
    </row>
    <row r="200" spans="31:31" ht="15" x14ac:dyDescent="0.25">
      <c r="AE200"/>
    </row>
    <row r="201" spans="31:31" ht="15" x14ac:dyDescent="0.25">
      <c r="AE201"/>
    </row>
    <row r="202" spans="31:31" ht="15" x14ac:dyDescent="0.25">
      <c r="AE202"/>
    </row>
    <row r="203" spans="31:31" ht="15" x14ac:dyDescent="0.25">
      <c r="AE203"/>
    </row>
    <row r="204" spans="31:31" ht="15" x14ac:dyDescent="0.25">
      <c r="AE204"/>
    </row>
    <row r="205" spans="31:31" ht="15" x14ac:dyDescent="0.25">
      <c r="AE205"/>
    </row>
    <row r="206" spans="31:31" ht="15" x14ac:dyDescent="0.25">
      <c r="AE206"/>
    </row>
    <row r="207" spans="31:31" ht="15" x14ac:dyDescent="0.25">
      <c r="AE207"/>
    </row>
    <row r="208" spans="31:31" ht="15" x14ac:dyDescent="0.25">
      <c r="AE208"/>
    </row>
    <row r="209" spans="31:31" ht="15" x14ac:dyDescent="0.25">
      <c r="AE209"/>
    </row>
    <row r="210" spans="31:31" ht="15" x14ac:dyDescent="0.25">
      <c r="AE210"/>
    </row>
    <row r="211" spans="31:31" ht="15" x14ac:dyDescent="0.25">
      <c r="AE211"/>
    </row>
    <row r="212" spans="31:31" ht="15" x14ac:dyDescent="0.25">
      <c r="AE212"/>
    </row>
    <row r="213" spans="31:31" ht="15" x14ac:dyDescent="0.25">
      <c r="AE213"/>
    </row>
    <row r="214" spans="31:31" ht="15" x14ac:dyDescent="0.25">
      <c r="AE214"/>
    </row>
    <row r="215" spans="31:31" ht="15" x14ac:dyDescent="0.25">
      <c r="AE215"/>
    </row>
    <row r="216" spans="31:31" ht="15" x14ac:dyDescent="0.25">
      <c r="AE216"/>
    </row>
    <row r="217" spans="31:31" ht="15" x14ac:dyDescent="0.25">
      <c r="AE217"/>
    </row>
    <row r="218" spans="31:31" ht="15" x14ac:dyDescent="0.25">
      <c r="AE218"/>
    </row>
    <row r="219" spans="31:31" ht="15" x14ac:dyDescent="0.25">
      <c r="AE219"/>
    </row>
    <row r="220" spans="31:31" ht="15" x14ac:dyDescent="0.25">
      <c r="AE220"/>
    </row>
    <row r="221" spans="31:31" ht="15" x14ac:dyDescent="0.25">
      <c r="AE221"/>
    </row>
    <row r="222" spans="31:31" ht="15" x14ac:dyDescent="0.25">
      <c r="AE222"/>
    </row>
    <row r="223" spans="31:31" ht="15" x14ac:dyDescent="0.25">
      <c r="AE223"/>
    </row>
    <row r="224" spans="31:31" ht="15" x14ac:dyDescent="0.25">
      <c r="AE224"/>
    </row>
    <row r="225" spans="31:31" ht="15" x14ac:dyDescent="0.25">
      <c r="AE225"/>
    </row>
    <row r="226" spans="31:31" ht="15" x14ac:dyDescent="0.25">
      <c r="AE226"/>
    </row>
    <row r="227" spans="31:31" ht="15" x14ac:dyDescent="0.25">
      <c r="AE227"/>
    </row>
    <row r="228" spans="31:31" ht="15" x14ac:dyDescent="0.25">
      <c r="AE228"/>
    </row>
    <row r="229" spans="31:31" ht="15" x14ac:dyDescent="0.25">
      <c r="AE229"/>
    </row>
    <row r="230" spans="31:31" ht="15" x14ac:dyDescent="0.25">
      <c r="AE230"/>
    </row>
    <row r="231" spans="31:31" ht="15" x14ac:dyDescent="0.25">
      <c r="AE231"/>
    </row>
    <row r="232" spans="31:31" ht="15" x14ac:dyDescent="0.25">
      <c r="AE232"/>
    </row>
    <row r="233" spans="31:31" ht="15" x14ac:dyDescent="0.25">
      <c r="AE233"/>
    </row>
    <row r="234" spans="31:31" ht="15" x14ac:dyDescent="0.25">
      <c r="AE234"/>
    </row>
    <row r="235" spans="31:31" ht="15" x14ac:dyDescent="0.25">
      <c r="AE235"/>
    </row>
    <row r="236" spans="31:31" ht="15" x14ac:dyDescent="0.25">
      <c r="AE236"/>
    </row>
    <row r="237" spans="31:31" ht="15" x14ac:dyDescent="0.25">
      <c r="AE237"/>
    </row>
    <row r="238" spans="31:31" ht="15" x14ac:dyDescent="0.25">
      <c r="AE238"/>
    </row>
    <row r="239" spans="31:31" ht="15" x14ac:dyDescent="0.25">
      <c r="AE239"/>
    </row>
    <row r="240" spans="31:31" ht="15" x14ac:dyDescent="0.25">
      <c r="AE240"/>
    </row>
    <row r="241" spans="31:31" ht="15" x14ac:dyDescent="0.25">
      <c r="AE241"/>
    </row>
    <row r="242" spans="31:31" ht="15" x14ac:dyDescent="0.25">
      <c r="AE242"/>
    </row>
    <row r="243" spans="31:31" ht="15" x14ac:dyDescent="0.25">
      <c r="AE243"/>
    </row>
    <row r="244" spans="31:31" ht="15" x14ac:dyDescent="0.25">
      <c r="AE244"/>
    </row>
    <row r="245" spans="31:31" ht="15" x14ac:dyDescent="0.25">
      <c r="AE245"/>
    </row>
    <row r="246" spans="31:31" ht="15" x14ac:dyDescent="0.25">
      <c r="AE246"/>
    </row>
    <row r="247" spans="31:31" ht="15" x14ac:dyDescent="0.25">
      <c r="AE247"/>
    </row>
    <row r="248" spans="31:31" ht="15" x14ac:dyDescent="0.25">
      <c r="AE248"/>
    </row>
    <row r="249" spans="31:31" ht="15" x14ac:dyDescent="0.25">
      <c r="AE249"/>
    </row>
    <row r="250" spans="31:31" ht="15" x14ac:dyDescent="0.25">
      <c r="AE250"/>
    </row>
    <row r="251" spans="31:31" ht="15" x14ac:dyDescent="0.25">
      <c r="AE251"/>
    </row>
    <row r="252" spans="31:31" ht="15" x14ac:dyDescent="0.25">
      <c r="AE252"/>
    </row>
    <row r="253" spans="31:31" ht="15" x14ac:dyDescent="0.25">
      <c r="AE253"/>
    </row>
    <row r="254" spans="31:31" ht="15" x14ac:dyDescent="0.25">
      <c r="AE254"/>
    </row>
    <row r="255" spans="31:31" ht="15" x14ac:dyDescent="0.25">
      <c r="AE255"/>
    </row>
    <row r="256" spans="31:31" ht="15" x14ac:dyDescent="0.25">
      <c r="AE256"/>
    </row>
    <row r="257" spans="31:31" ht="15" x14ac:dyDescent="0.25">
      <c r="AE257"/>
    </row>
    <row r="258" spans="31:31" ht="15" x14ac:dyDescent="0.25">
      <c r="AE258"/>
    </row>
    <row r="259" spans="31:31" ht="15" x14ac:dyDescent="0.25">
      <c r="AE259"/>
    </row>
    <row r="260" spans="31:31" ht="15" x14ac:dyDescent="0.25">
      <c r="AE260"/>
    </row>
    <row r="261" spans="31:31" ht="15" x14ac:dyDescent="0.25">
      <c r="AE261"/>
    </row>
    <row r="262" spans="31:31" ht="15" x14ac:dyDescent="0.25">
      <c r="AE262"/>
    </row>
    <row r="263" spans="31:31" ht="15" x14ac:dyDescent="0.25">
      <c r="AE263"/>
    </row>
    <row r="264" spans="31:31" ht="15" x14ac:dyDescent="0.25">
      <c r="AE264"/>
    </row>
    <row r="265" spans="31:31" ht="15" x14ac:dyDescent="0.25">
      <c r="AE265"/>
    </row>
    <row r="266" spans="31:31" ht="15" x14ac:dyDescent="0.25">
      <c r="AE266"/>
    </row>
    <row r="267" spans="31:31" ht="15" x14ac:dyDescent="0.25">
      <c r="AE267"/>
    </row>
    <row r="268" spans="31:31" ht="15" x14ac:dyDescent="0.25">
      <c r="AE268"/>
    </row>
    <row r="269" spans="31:31" ht="15" x14ac:dyDescent="0.25">
      <c r="AE269"/>
    </row>
    <row r="270" spans="31:31" ht="15" x14ac:dyDescent="0.25">
      <c r="AE270"/>
    </row>
    <row r="271" spans="31:31" ht="15" x14ac:dyDescent="0.25">
      <c r="AE271"/>
    </row>
    <row r="272" spans="31:31" ht="15" x14ac:dyDescent="0.25">
      <c r="AE272"/>
    </row>
    <row r="273" spans="31:31" ht="15" x14ac:dyDescent="0.25">
      <c r="AE273"/>
    </row>
    <row r="274" spans="31:31" ht="15" x14ac:dyDescent="0.25">
      <c r="AE274"/>
    </row>
    <row r="275" spans="31:31" ht="15" x14ac:dyDescent="0.25">
      <c r="AE275"/>
    </row>
    <row r="276" spans="31:31" ht="15" x14ac:dyDescent="0.25">
      <c r="AE276"/>
    </row>
    <row r="277" spans="31:31" ht="15" x14ac:dyDescent="0.25">
      <c r="AE277"/>
    </row>
    <row r="278" spans="31:31" ht="15" x14ac:dyDescent="0.25">
      <c r="AE278"/>
    </row>
    <row r="279" spans="31:31" ht="15" x14ac:dyDescent="0.25">
      <c r="AE279"/>
    </row>
    <row r="280" spans="31:31" ht="15" x14ac:dyDescent="0.25">
      <c r="AE280"/>
    </row>
    <row r="281" spans="31:31" ht="15" x14ac:dyDescent="0.25">
      <c r="AE281"/>
    </row>
    <row r="282" spans="31:31" ht="15" x14ac:dyDescent="0.25">
      <c r="AE282"/>
    </row>
    <row r="283" spans="31:31" ht="15" x14ac:dyDescent="0.25">
      <c r="AE283"/>
    </row>
    <row r="284" spans="31:31" ht="15" x14ac:dyDescent="0.25">
      <c r="AE284"/>
    </row>
    <row r="285" spans="31:31" ht="15" x14ac:dyDescent="0.25">
      <c r="AE285"/>
    </row>
    <row r="286" spans="31:31" ht="15" x14ac:dyDescent="0.25">
      <c r="AE286"/>
    </row>
    <row r="287" spans="31:31" ht="15" x14ac:dyDescent="0.25">
      <c r="AE287"/>
    </row>
    <row r="288" spans="31:31" ht="15" x14ac:dyDescent="0.25">
      <c r="AE288"/>
    </row>
    <row r="289" spans="31:31" ht="15" x14ac:dyDescent="0.25">
      <c r="AE289"/>
    </row>
    <row r="290" spans="31:31" ht="15" x14ac:dyDescent="0.25">
      <c r="AE290"/>
    </row>
    <row r="291" spans="31:31" ht="15" x14ac:dyDescent="0.25">
      <c r="AE291"/>
    </row>
    <row r="292" spans="31:31" ht="15" x14ac:dyDescent="0.25">
      <c r="AE292"/>
    </row>
    <row r="293" spans="31:31" ht="15" x14ac:dyDescent="0.25">
      <c r="AE293"/>
    </row>
    <row r="294" spans="31:31" ht="15" x14ac:dyDescent="0.25">
      <c r="AE294"/>
    </row>
    <row r="295" spans="31:31" ht="15" x14ac:dyDescent="0.25">
      <c r="AE295"/>
    </row>
    <row r="296" spans="31:31" ht="15" x14ac:dyDescent="0.25">
      <c r="AE296"/>
    </row>
    <row r="297" spans="31:31" ht="15" x14ac:dyDescent="0.25">
      <c r="AE297"/>
    </row>
    <row r="298" spans="31:31" ht="15" x14ac:dyDescent="0.25">
      <c r="AE298"/>
    </row>
    <row r="299" spans="31:31" ht="15" x14ac:dyDescent="0.25">
      <c r="AE299"/>
    </row>
    <row r="300" spans="31:31" ht="15" x14ac:dyDescent="0.25">
      <c r="AE300"/>
    </row>
    <row r="301" spans="31:31" ht="15" x14ac:dyDescent="0.25">
      <c r="AE301"/>
    </row>
    <row r="302" spans="31:31" ht="15" x14ac:dyDescent="0.25">
      <c r="AE302"/>
    </row>
    <row r="303" spans="31:31" ht="15" x14ac:dyDescent="0.25">
      <c r="AE303"/>
    </row>
    <row r="304" spans="31:31" ht="15" x14ac:dyDescent="0.25">
      <c r="AE304"/>
    </row>
    <row r="305" spans="31:31" ht="15" x14ac:dyDescent="0.25">
      <c r="AE305"/>
    </row>
    <row r="306" spans="31:31" ht="15" x14ac:dyDescent="0.25">
      <c r="AE306"/>
    </row>
    <row r="307" spans="31:31" ht="15" x14ac:dyDescent="0.25">
      <c r="AE307"/>
    </row>
    <row r="308" spans="31:31" ht="15" x14ac:dyDescent="0.25">
      <c r="AE308"/>
    </row>
    <row r="309" spans="31:31" ht="15" x14ac:dyDescent="0.25">
      <c r="AE309"/>
    </row>
    <row r="310" spans="31:31" ht="15" x14ac:dyDescent="0.25">
      <c r="AE310"/>
    </row>
    <row r="311" spans="31:31" ht="15" x14ac:dyDescent="0.25">
      <c r="AE311"/>
    </row>
    <row r="312" spans="31:31" ht="15" x14ac:dyDescent="0.25">
      <c r="AE312"/>
    </row>
    <row r="313" spans="31:31" ht="15" x14ac:dyDescent="0.25">
      <c r="AE313"/>
    </row>
    <row r="314" spans="31:31" ht="15" x14ac:dyDescent="0.25">
      <c r="AE314"/>
    </row>
    <row r="315" spans="31:31" ht="15" x14ac:dyDescent="0.25">
      <c r="AE315"/>
    </row>
    <row r="316" spans="31:31" ht="15" x14ac:dyDescent="0.25">
      <c r="AE316"/>
    </row>
    <row r="317" spans="31:31" ht="15" x14ac:dyDescent="0.25">
      <c r="AE317"/>
    </row>
    <row r="318" spans="31:31" ht="15" x14ac:dyDescent="0.25">
      <c r="AE318"/>
    </row>
    <row r="319" spans="31:31" ht="15" x14ac:dyDescent="0.25">
      <c r="AE319"/>
    </row>
    <row r="320" spans="31:31" ht="15" x14ac:dyDescent="0.25">
      <c r="AE320"/>
    </row>
    <row r="321" spans="31:31" ht="15" x14ac:dyDescent="0.25">
      <c r="AE321"/>
    </row>
    <row r="322" spans="31:31" ht="15" x14ac:dyDescent="0.25">
      <c r="AE322"/>
    </row>
    <row r="323" spans="31:31" ht="15" x14ac:dyDescent="0.25">
      <c r="AE323"/>
    </row>
    <row r="324" spans="31:31" ht="15" x14ac:dyDescent="0.25">
      <c r="AE324"/>
    </row>
    <row r="325" spans="31:31" ht="15" x14ac:dyDescent="0.25">
      <c r="AE325"/>
    </row>
    <row r="326" spans="31:31" ht="15" x14ac:dyDescent="0.25">
      <c r="AE326"/>
    </row>
    <row r="327" spans="31:31" ht="15" x14ac:dyDescent="0.25">
      <c r="AE327"/>
    </row>
    <row r="328" spans="31:31" ht="15" x14ac:dyDescent="0.25">
      <c r="AE328"/>
    </row>
    <row r="329" spans="31:31" ht="15" x14ac:dyDescent="0.25">
      <c r="AE329"/>
    </row>
    <row r="330" spans="31:31" ht="15" x14ac:dyDescent="0.25">
      <c r="AE330"/>
    </row>
    <row r="331" spans="31:31" ht="15" x14ac:dyDescent="0.25">
      <c r="AE331"/>
    </row>
    <row r="332" spans="31:31" ht="15" x14ac:dyDescent="0.25">
      <c r="AE332"/>
    </row>
    <row r="333" spans="31:31" ht="15" x14ac:dyDescent="0.25">
      <c r="AE333"/>
    </row>
    <row r="334" spans="31:31" ht="15" x14ac:dyDescent="0.25">
      <c r="AE334"/>
    </row>
    <row r="335" spans="31:31" ht="15" x14ac:dyDescent="0.25">
      <c r="AE335"/>
    </row>
    <row r="336" spans="31:31" ht="15" x14ac:dyDescent="0.25">
      <c r="AE336"/>
    </row>
    <row r="337" spans="31:31" ht="15" x14ac:dyDescent="0.25">
      <c r="AE337"/>
    </row>
    <row r="338" spans="31:31" ht="15" x14ac:dyDescent="0.25">
      <c r="AE338"/>
    </row>
    <row r="339" spans="31:31" ht="15" x14ac:dyDescent="0.25">
      <c r="AE339"/>
    </row>
    <row r="340" spans="31:31" ht="15" x14ac:dyDescent="0.25">
      <c r="AE340"/>
    </row>
    <row r="341" spans="31:31" ht="15" x14ac:dyDescent="0.25">
      <c r="AE341"/>
    </row>
    <row r="342" spans="31:31" ht="15" x14ac:dyDescent="0.25">
      <c r="AE342"/>
    </row>
    <row r="343" spans="31:31" ht="15" x14ac:dyDescent="0.25">
      <c r="AE343"/>
    </row>
    <row r="344" spans="31:31" ht="15" x14ac:dyDescent="0.25">
      <c r="AE344"/>
    </row>
    <row r="345" spans="31:31" ht="15" x14ac:dyDescent="0.25">
      <c r="AE345"/>
    </row>
    <row r="346" spans="31:31" ht="15" x14ac:dyDescent="0.25">
      <c r="AE346"/>
    </row>
    <row r="347" spans="31:31" ht="15" x14ac:dyDescent="0.25">
      <c r="AE347"/>
    </row>
    <row r="348" spans="31:31" ht="15" x14ac:dyDescent="0.25">
      <c r="AE348"/>
    </row>
    <row r="349" spans="31:31" ht="15" x14ac:dyDescent="0.25">
      <c r="AE349"/>
    </row>
    <row r="350" spans="31:31" ht="15" x14ac:dyDescent="0.25">
      <c r="AE350"/>
    </row>
    <row r="351" spans="31:31" ht="15" x14ac:dyDescent="0.25">
      <c r="AE351"/>
    </row>
    <row r="352" spans="31:31" ht="15" x14ac:dyDescent="0.25">
      <c r="AE352"/>
    </row>
    <row r="353" spans="31:31" ht="15" x14ac:dyDescent="0.25">
      <c r="AE353"/>
    </row>
    <row r="354" spans="31:31" ht="15" x14ac:dyDescent="0.25">
      <c r="AE354"/>
    </row>
    <row r="355" spans="31:31" ht="15" x14ac:dyDescent="0.25">
      <c r="AE355"/>
    </row>
    <row r="356" spans="31:31" ht="15" x14ac:dyDescent="0.25">
      <c r="AE356"/>
    </row>
    <row r="357" spans="31:31" ht="15" x14ac:dyDescent="0.25">
      <c r="AE357"/>
    </row>
    <row r="358" spans="31:31" ht="15" x14ac:dyDescent="0.25">
      <c r="AE358"/>
    </row>
    <row r="359" spans="31:31" ht="15" x14ac:dyDescent="0.25">
      <c r="AE359"/>
    </row>
    <row r="360" spans="31:31" ht="15" x14ac:dyDescent="0.25">
      <c r="AE360"/>
    </row>
    <row r="361" spans="31:31" ht="15" x14ac:dyDescent="0.25">
      <c r="AE361"/>
    </row>
    <row r="362" spans="31:31" ht="15" x14ac:dyDescent="0.25">
      <c r="AE362"/>
    </row>
    <row r="363" spans="31:31" ht="15" x14ac:dyDescent="0.25">
      <c r="AE363"/>
    </row>
    <row r="364" spans="31:31" ht="15" x14ac:dyDescent="0.25">
      <c r="AE364"/>
    </row>
    <row r="365" spans="31:31" ht="15" x14ac:dyDescent="0.25">
      <c r="AE365"/>
    </row>
    <row r="366" spans="31:31" ht="15" x14ac:dyDescent="0.25">
      <c r="AE366"/>
    </row>
    <row r="367" spans="31:31" ht="15" x14ac:dyDescent="0.25">
      <c r="AE367"/>
    </row>
    <row r="368" spans="31:31" ht="15" x14ac:dyDescent="0.25">
      <c r="AE368"/>
    </row>
    <row r="369" spans="31:31" ht="15" x14ac:dyDescent="0.25">
      <c r="AE369"/>
    </row>
    <row r="370" spans="31:31" ht="15" x14ac:dyDescent="0.25">
      <c r="AE370"/>
    </row>
    <row r="371" spans="31:31" ht="15" x14ac:dyDescent="0.25">
      <c r="AE371"/>
    </row>
    <row r="372" spans="31:31" ht="15" x14ac:dyDescent="0.25">
      <c r="AE372"/>
    </row>
    <row r="373" spans="31:31" ht="15" x14ac:dyDescent="0.25">
      <c r="AE373"/>
    </row>
    <row r="374" spans="31:31" ht="15" x14ac:dyDescent="0.25">
      <c r="AE374"/>
    </row>
    <row r="375" spans="31:31" ht="15" x14ac:dyDescent="0.25">
      <c r="AE375"/>
    </row>
    <row r="376" spans="31:31" ht="15" x14ac:dyDescent="0.25">
      <c r="AE376"/>
    </row>
    <row r="377" spans="31:31" ht="15" x14ac:dyDescent="0.25">
      <c r="AE377"/>
    </row>
    <row r="378" spans="31:31" ht="15" x14ac:dyDescent="0.25">
      <c r="AE378"/>
    </row>
    <row r="379" spans="31:31" ht="15" x14ac:dyDescent="0.25">
      <c r="AE379"/>
    </row>
    <row r="380" spans="31:31" ht="15" x14ac:dyDescent="0.25">
      <c r="AE380"/>
    </row>
    <row r="381" spans="31:31" ht="15" x14ac:dyDescent="0.25">
      <c r="AE381"/>
    </row>
    <row r="382" spans="31:31" ht="15" x14ac:dyDescent="0.25">
      <c r="AE382"/>
    </row>
    <row r="383" spans="31:31" ht="15" x14ac:dyDescent="0.25">
      <c r="AE383"/>
    </row>
    <row r="384" spans="31:31" ht="15" x14ac:dyDescent="0.25">
      <c r="AE384"/>
    </row>
    <row r="385" spans="31:31" ht="15" x14ac:dyDescent="0.25">
      <c r="AE385"/>
    </row>
    <row r="386" spans="31:31" ht="15" x14ac:dyDescent="0.25">
      <c r="AE386"/>
    </row>
    <row r="387" spans="31:31" ht="15" x14ac:dyDescent="0.25">
      <c r="AE387"/>
    </row>
    <row r="388" spans="31:31" ht="15" x14ac:dyDescent="0.25">
      <c r="AE388"/>
    </row>
    <row r="389" spans="31:31" ht="15" x14ac:dyDescent="0.25">
      <c r="AE389"/>
    </row>
    <row r="390" spans="31:31" ht="15" x14ac:dyDescent="0.25">
      <c r="AE390"/>
    </row>
    <row r="391" spans="31:31" ht="15" x14ac:dyDescent="0.25">
      <c r="AE391"/>
    </row>
    <row r="392" spans="31:31" ht="15" x14ac:dyDescent="0.25">
      <c r="AE392"/>
    </row>
    <row r="393" spans="31:31" ht="15" x14ac:dyDescent="0.25">
      <c r="AE393"/>
    </row>
    <row r="394" spans="31:31" ht="15" x14ac:dyDescent="0.25">
      <c r="AE394"/>
    </row>
    <row r="395" spans="31:31" ht="15" x14ac:dyDescent="0.25">
      <c r="AE395"/>
    </row>
    <row r="396" spans="31:31" ht="15" x14ac:dyDescent="0.25">
      <c r="AE396"/>
    </row>
    <row r="397" spans="31:31" ht="15" x14ac:dyDescent="0.25">
      <c r="AE397"/>
    </row>
    <row r="398" spans="31:31" ht="15" x14ac:dyDescent="0.25">
      <c r="AE398"/>
    </row>
    <row r="399" spans="31:31" ht="15" x14ac:dyDescent="0.25">
      <c r="AE399"/>
    </row>
    <row r="400" spans="31:31" ht="15" x14ac:dyDescent="0.25">
      <c r="AE400"/>
    </row>
    <row r="401" spans="31:31" ht="15" x14ac:dyDescent="0.25">
      <c r="AE401"/>
    </row>
    <row r="402" spans="31:31" ht="15" x14ac:dyDescent="0.25">
      <c r="AE402"/>
    </row>
    <row r="403" spans="31:31" ht="15" x14ac:dyDescent="0.25">
      <c r="AE403"/>
    </row>
    <row r="404" spans="31:31" ht="15" x14ac:dyDescent="0.25">
      <c r="AE404"/>
    </row>
    <row r="405" spans="31:31" ht="15" x14ac:dyDescent="0.25">
      <c r="AE405"/>
    </row>
    <row r="406" spans="31:31" ht="15" x14ac:dyDescent="0.25">
      <c r="AE406"/>
    </row>
    <row r="407" spans="31:31" ht="15" x14ac:dyDescent="0.25">
      <c r="AE407"/>
    </row>
    <row r="408" spans="31:31" ht="15" x14ac:dyDescent="0.25">
      <c r="AE408"/>
    </row>
    <row r="409" spans="31:31" ht="15" x14ac:dyDescent="0.25">
      <c r="AE409"/>
    </row>
    <row r="410" spans="31:31" ht="15" x14ac:dyDescent="0.25">
      <c r="AE410"/>
    </row>
    <row r="411" spans="31:31" ht="15" x14ac:dyDescent="0.25">
      <c r="AE411"/>
    </row>
    <row r="412" spans="31:31" ht="15" x14ac:dyDescent="0.25">
      <c r="AE412"/>
    </row>
    <row r="413" spans="31:31" ht="15" x14ac:dyDescent="0.25">
      <c r="AE413"/>
    </row>
    <row r="414" spans="31:31" ht="15" x14ac:dyDescent="0.25">
      <c r="AE414"/>
    </row>
    <row r="415" spans="31:31" ht="15" x14ac:dyDescent="0.25">
      <c r="AE415"/>
    </row>
    <row r="416" spans="31:31" ht="15" x14ac:dyDescent="0.25">
      <c r="AE416"/>
    </row>
    <row r="417" spans="31:31" ht="15" x14ac:dyDescent="0.25">
      <c r="AE417"/>
    </row>
    <row r="418" spans="31:31" ht="15" x14ac:dyDescent="0.25">
      <c r="AE418"/>
    </row>
    <row r="419" spans="31:31" ht="15" x14ac:dyDescent="0.25">
      <c r="AE419"/>
    </row>
    <row r="420" spans="31:31" ht="15" x14ac:dyDescent="0.25">
      <c r="AE420"/>
    </row>
    <row r="421" spans="31:31" ht="15" x14ac:dyDescent="0.25">
      <c r="AE421"/>
    </row>
    <row r="422" spans="31:31" ht="15" x14ac:dyDescent="0.25">
      <c r="AE422"/>
    </row>
    <row r="423" spans="31:31" ht="15" x14ac:dyDescent="0.25">
      <c r="AE423"/>
    </row>
    <row r="424" spans="31:31" ht="15" x14ac:dyDescent="0.25">
      <c r="AE424"/>
    </row>
    <row r="425" spans="31:31" ht="15" x14ac:dyDescent="0.25">
      <c r="AE425"/>
    </row>
    <row r="426" spans="31:31" ht="15" x14ac:dyDescent="0.25">
      <c r="AE426"/>
    </row>
    <row r="427" spans="31:31" ht="15" x14ac:dyDescent="0.25">
      <c r="AE427"/>
    </row>
    <row r="428" spans="31:31" ht="15" x14ac:dyDescent="0.25">
      <c r="AE428"/>
    </row>
    <row r="429" spans="31:31" ht="15" x14ac:dyDescent="0.25">
      <c r="AE429"/>
    </row>
    <row r="430" spans="31:31" ht="15" x14ac:dyDescent="0.25">
      <c r="AE430"/>
    </row>
    <row r="431" spans="31:31" ht="15" x14ac:dyDescent="0.25">
      <c r="AE431"/>
    </row>
    <row r="432" spans="31:31" ht="15" x14ac:dyDescent="0.25">
      <c r="AE432"/>
    </row>
    <row r="433" spans="31:31" ht="15" x14ac:dyDescent="0.25">
      <c r="AE433"/>
    </row>
    <row r="434" spans="31:31" ht="15" x14ac:dyDescent="0.25">
      <c r="AE434"/>
    </row>
    <row r="435" spans="31:31" ht="15" x14ac:dyDescent="0.25">
      <c r="AE435"/>
    </row>
    <row r="436" spans="31:31" ht="15" x14ac:dyDescent="0.25">
      <c r="AE436"/>
    </row>
    <row r="437" spans="31:31" ht="15" x14ac:dyDescent="0.25">
      <c r="AE437"/>
    </row>
    <row r="438" spans="31:31" ht="15" x14ac:dyDescent="0.25">
      <c r="AE438"/>
    </row>
    <row r="439" spans="31:31" ht="15" x14ac:dyDescent="0.25">
      <c r="AE439"/>
    </row>
    <row r="440" spans="31:31" ht="15" x14ac:dyDescent="0.25">
      <c r="AE440"/>
    </row>
    <row r="441" spans="31:31" ht="15" x14ac:dyDescent="0.25">
      <c r="AE441"/>
    </row>
    <row r="442" spans="31:31" ht="15" x14ac:dyDescent="0.25">
      <c r="AE442"/>
    </row>
    <row r="443" spans="31:31" ht="15" x14ac:dyDescent="0.25">
      <c r="AE443"/>
    </row>
    <row r="444" spans="31:31" ht="15" x14ac:dyDescent="0.25">
      <c r="AE444"/>
    </row>
    <row r="445" spans="31:31" ht="15" x14ac:dyDescent="0.25">
      <c r="AE445"/>
    </row>
    <row r="446" spans="31:31" ht="15" x14ac:dyDescent="0.25">
      <c r="AE446"/>
    </row>
    <row r="447" spans="31:31" ht="15" x14ac:dyDescent="0.25">
      <c r="AE447"/>
    </row>
    <row r="448" spans="31:31" ht="15" x14ac:dyDescent="0.25">
      <c r="AE448"/>
    </row>
    <row r="449" spans="31:31" ht="15" x14ac:dyDescent="0.25">
      <c r="AE449"/>
    </row>
    <row r="450" spans="31:31" ht="15" x14ac:dyDescent="0.25">
      <c r="AE450"/>
    </row>
    <row r="451" spans="31:31" ht="15" x14ac:dyDescent="0.25">
      <c r="AE451"/>
    </row>
    <row r="452" spans="31:31" ht="15" x14ac:dyDescent="0.25">
      <c r="AE452"/>
    </row>
    <row r="453" spans="31:31" ht="15" x14ac:dyDescent="0.25">
      <c r="AE453"/>
    </row>
    <row r="454" spans="31:31" ht="15" x14ac:dyDescent="0.25">
      <c r="AE454"/>
    </row>
    <row r="455" spans="31:31" ht="15" x14ac:dyDescent="0.25">
      <c r="AE455"/>
    </row>
    <row r="456" spans="31:31" ht="15" x14ac:dyDescent="0.25">
      <c r="AE456"/>
    </row>
    <row r="457" spans="31:31" ht="15" x14ac:dyDescent="0.25">
      <c r="AE457"/>
    </row>
    <row r="458" spans="31:31" ht="15" x14ac:dyDescent="0.25">
      <c r="AE458"/>
    </row>
    <row r="459" spans="31:31" ht="15" x14ac:dyDescent="0.25">
      <c r="AE459"/>
    </row>
    <row r="460" spans="31:31" ht="15" x14ac:dyDescent="0.25">
      <c r="AE460"/>
    </row>
    <row r="461" spans="31:31" ht="15" x14ac:dyDescent="0.25">
      <c r="AE461"/>
    </row>
    <row r="462" spans="31:31" ht="15" x14ac:dyDescent="0.25">
      <c r="AE462"/>
    </row>
    <row r="463" spans="31:31" ht="15" x14ac:dyDescent="0.25">
      <c r="AE463"/>
    </row>
    <row r="464" spans="31:31" ht="15" x14ac:dyDescent="0.25">
      <c r="AE464"/>
    </row>
    <row r="465" spans="31:31" ht="15" x14ac:dyDescent="0.25">
      <c r="AE465"/>
    </row>
    <row r="466" spans="31:31" ht="15" x14ac:dyDescent="0.25">
      <c r="AE466"/>
    </row>
    <row r="467" spans="31:31" ht="15" x14ac:dyDescent="0.25">
      <c r="AE467"/>
    </row>
    <row r="468" spans="31:31" ht="15" x14ac:dyDescent="0.25">
      <c r="AE468"/>
    </row>
    <row r="469" spans="31:31" ht="15" x14ac:dyDescent="0.25">
      <c r="AE469"/>
    </row>
    <row r="470" spans="31:31" ht="15" x14ac:dyDescent="0.25">
      <c r="AE470"/>
    </row>
    <row r="471" spans="31:31" ht="15" x14ac:dyDescent="0.25">
      <c r="AE471"/>
    </row>
    <row r="472" spans="31:31" ht="15" x14ac:dyDescent="0.25">
      <c r="AE472"/>
    </row>
    <row r="473" spans="31:31" ht="15" x14ac:dyDescent="0.25">
      <c r="AE473"/>
    </row>
    <row r="474" spans="31:31" ht="15" x14ac:dyDescent="0.25">
      <c r="AE474"/>
    </row>
    <row r="475" spans="31:31" ht="15" x14ac:dyDescent="0.25">
      <c r="AE475"/>
    </row>
    <row r="476" spans="31:31" ht="15" x14ac:dyDescent="0.25">
      <c r="AE476"/>
    </row>
    <row r="477" spans="31:31" ht="15" x14ac:dyDescent="0.25">
      <c r="AE477"/>
    </row>
    <row r="478" spans="31:31" ht="15" x14ac:dyDescent="0.25">
      <c r="AE478"/>
    </row>
    <row r="479" spans="31:31" ht="15" x14ac:dyDescent="0.25">
      <c r="AE479"/>
    </row>
    <row r="480" spans="31:31" ht="15" x14ac:dyDescent="0.25">
      <c r="AE480"/>
    </row>
    <row r="481" spans="31:31" ht="15" x14ac:dyDescent="0.25">
      <c r="AE481"/>
    </row>
    <row r="482" spans="31:31" ht="15" x14ac:dyDescent="0.25">
      <c r="AE482"/>
    </row>
    <row r="483" spans="31:31" ht="15" x14ac:dyDescent="0.25">
      <c r="AE483"/>
    </row>
    <row r="484" spans="31:31" ht="15" x14ac:dyDescent="0.25">
      <c r="AE484"/>
    </row>
    <row r="485" spans="31:31" ht="15" x14ac:dyDescent="0.25">
      <c r="AE485"/>
    </row>
    <row r="486" spans="31:31" ht="15" x14ac:dyDescent="0.25">
      <c r="AE486"/>
    </row>
    <row r="487" spans="31:31" ht="15" x14ac:dyDescent="0.25">
      <c r="AE487"/>
    </row>
    <row r="488" spans="31:31" ht="15" x14ac:dyDescent="0.25">
      <c r="AE488"/>
    </row>
    <row r="489" spans="31:31" ht="15" x14ac:dyDescent="0.25">
      <c r="AE489"/>
    </row>
    <row r="490" spans="31:31" ht="15" x14ac:dyDescent="0.25">
      <c r="AE490"/>
    </row>
    <row r="491" spans="31:31" ht="15" x14ac:dyDescent="0.25">
      <c r="AE491"/>
    </row>
    <row r="492" spans="31:31" ht="15" x14ac:dyDescent="0.25">
      <c r="AE492"/>
    </row>
    <row r="493" spans="31:31" ht="15" x14ac:dyDescent="0.25">
      <c r="AE493"/>
    </row>
    <row r="494" spans="31:31" ht="15" x14ac:dyDescent="0.25">
      <c r="AE494"/>
    </row>
    <row r="495" spans="31:31" ht="15" x14ac:dyDescent="0.25">
      <c r="AE495"/>
    </row>
    <row r="496" spans="31:31" ht="15" x14ac:dyDescent="0.25">
      <c r="AE496"/>
    </row>
    <row r="497" spans="31:31" ht="15" x14ac:dyDescent="0.25">
      <c r="AE497"/>
    </row>
    <row r="498" spans="31:31" ht="15" x14ac:dyDescent="0.25">
      <c r="AE498"/>
    </row>
    <row r="499" spans="31:31" ht="15" x14ac:dyDescent="0.25">
      <c r="AE499"/>
    </row>
    <row r="500" spans="31:31" ht="15" x14ac:dyDescent="0.25">
      <c r="AE500"/>
    </row>
    <row r="501" spans="31:31" ht="15" x14ac:dyDescent="0.25">
      <c r="AE501"/>
    </row>
    <row r="502" spans="31:31" ht="15" x14ac:dyDescent="0.25">
      <c r="AE502"/>
    </row>
    <row r="503" spans="31:31" ht="15" x14ac:dyDescent="0.25">
      <c r="AE503"/>
    </row>
    <row r="504" spans="31:31" ht="15" x14ac:dyDescent="0.25">
      <c r="AE504"/>
    </row>
    <row r="505" spans="31:31" ht="15" x14ac:dyDescent="0.25">
      <c r="AE505"/>
    </row>
    <row r="506" spans="31:31" ht="15" x14ac:dyDescent="0.25">
      <c r="AE506"/>
    </row>
    <row r="507" spans="31:31" ht="15" x14ac:dyDescent="0.25">
      <c r="AE507"/>
    </row>
    <row r="508" spans="31:31" ht="15" x14ac:dyDescent="0.25">
      <c r="AE508"/>
    </row>
    <row r="509" spans="31:31" ht="15" x14ac:dyDescent="0.25">
      <c r="AE509"/>
    </row>
    <row r="510" spans="31:31" ht="15" x14ac:dyDescent="0.25">
      <c r="AE510"/>
    </row>
    <row r="511" spans="31:31" ht="15" x14ac:dyDescent="0.25">
      <c r="AE511"/>
    </row>
    <row r="512" spans="31:31" ht="15" x14ac:dyDescent="0.25">
      <c r="AE512"/>
    </row>
    <row r="513" spans="31:31" ht="15" x14ac:dyDescent="0.25">
      <c r="AE513"/>
    </row>
    <row r="514" spans="31:31" ht="15" x14ac:dyDescent="0.25">
      <c r="AE514"/>
    </row>
    <row r="515" spans="31:31" ht="15" x14ac:dyDescent="0.25">
      <c r="AE515"/>
    </row>
    <row r="516" spans="31:31" ht="15" x14ac:dyDescent="0.25">
      <c r="AE516"/>
    </row>
    <row r="517" spans="31:31" ht="15" x14ac:dyDescent="0.25">
      <c r="AE517"/>
    </row>
    <row r="518" spans="31:31" ht="15" x14ac:dyDescent="0.25">
      <c r="AE518"/>
    </row>
    <row r="519" spans="31:31" ht="15" x14ac:dyDescent="0.25">
      <c r="AE519"/>
    </row>
    <row r="520" spans="31:31" ht="15" x14ac:dyDescent="0.25">
      <c r="AE520"/>
    </row>
    <row r="521" spans="31:31" ht="15" x14ac:dyDescent="0.25">
      <c r="AE521"/>
    </row>
    <row r="522" spans="31:31" ht="15" x14ac:dyDescent="0.25">
      <c r="AE522"/>
    </row>
    <row r="523" spans="31:31" ht="15" x14ac:dyDescent="0.25">
      <c r="AE523"/>
    </row>
    <row r="524" spans="31:31" ht="15" x14ac:dyDescent="0.25">
      <c r="AE524"/>
    </row>
    <row r="525" spans="31:31" ht="15" x14ac:dyDescent="0.25">
      <c r="AE525"/>
    </row>
    <row r="526" spans="31:31" ht="15" x14ac:dyDescent="0.25">
      <c r="AE526"/>
    </row>
    <row r="527" spans="31:31" ht="15" x14ac:dyDescent="0.25">
      <c r="AE527"/>
    </row>
    <row r="528" spans="31:31" ht="15" x14ac:dyDescent="0.25">
      <c r="AE528"/>
    </row>
    <row r="529" spans="31:31" ht="15" x14ac:dyDescent="0.25">
      <c r="AE529"/>
    </row>
    <row r="530" spans="31:31" ht="15" x14ac:dyDescent="0.25">
      <c r="AE530"/>
    </row>
    <row r="531" spans="31:31" ht="15" x14ac:dyDescent="0.25">
      <c r="AE531"/>
    </row>
    <row r="532" spans="31:31" ht="15" x14ac:dyDescent="0.25">
      <c r="AE532"/>
    </row>
    <row r="533" spans="31:31" ht="15" x14ac:dyDescent="0.25">
      <c r="AE533"/>
    </row>
    <row r="534" spans="31:31" ht="15" x14ac:dyDescent="0.25">
      <c r="AE534"/>
    </row>
    <row r="535" spans="31:31" ht="15" x14ac:dyDescent="0.25">
      <c r="AE535"/>
    </row>
    <row r="536" spans="31:31" ht="15" x14ac:dyDescent="0.25">
      <c r="AE536"/>
    </row>
    <row r="537" spans="31:31" ht="15" x14ac:dyDescent="0.25">
      <c r="AE537"/>
    </row>
    <row r="538" spans="31:31" ht="15" x14ac:dyDescent="0.25">
      <c r="AE538"/>
    </row>
    <row r="539" spans="31:31" ht="15" x14ac:dyDescent="0.25">
      <c r="AE539"/>
    </row>
    <row r="540" spans="31:31" ht="15" x14ac:dyDescent="0.25">
      <c r="AE540"/>
    </row>
    <row r="541" spans="31:31" ht="15" x14ac:dyDescent="0.25">
      <c r="AE541"/>
    </row>
    <row r="542" spans="31:31" ht="15" x14ac:dyDescent="0.25">
      <c r="AE542"/>
    </row>
    <row r="543" spans="31:31" ht="15" x14ac:dyDescent="0.25">
      <c r="AE543"/>
    </row>
    <row r="544" spans="31:31" ht="15" x14ac:dyDescent="0.25">
      <c r="AE544"/>
    </row>
    <row r="545" spans="31:31" ht="15" x14ac:dyDescent="0.25">
      <c r="AE545"/>
    </row>
    <row r="546" spans="31:31" ht="15" x14ac:dyDescent="0.25">
      <c r="AE546"/>
    </row>
    <row r="547" spans="31:31" ht="15" x14ac:dyDescent="0.25">
      <c r="AE547"/>
    </row>
    <row r="548" spans="31:31" ht="15" x14ac:dyDescent="0.25">
      <c r="AE548"/>
    </row>
    <row r="549" spans="31:31" ht="15" x14ac:dyDescent="0.25">
      <c r="AE549"/>
    </row>
    <row r="550" spans="31:31" ht="15" x14ac:dyDescent="0.25">
      <c r="AE550"/>
    </row>
    <row r="551" spans="31:31" ht="15" x14ac:dyDescent="0.25">
      <c r="AE551"/>
    </row>
    <row r="552" spans="31:31" ht="15" x14ac:dyDescent="0.25">
      <c r="AE552"/>
    </row>
    <row r="553" spans="31:31" ht="15" x14ac:dyDescent="0.25">
      <c r="AE553"/>
    </row>
    <row r="554" spans="31:31" ht="15" x14ac:dyDescent="0.25">
      <c r="AE554"/>
    </row>
    <row r="555" spans="31:31" ht="15" x14ac:dyDescent="0.25">
      <c r="AE555"/>
    </row>
    <row r="556" spans="31:31" ht="15" x14ac:dyDescent="0.25">
      <c r="AE556"/>
    </row>
    <row r="557" spans="31:31" ht="15" x14ac:dyDescent="0.25">
      <c r="AE557"/>
    </row>
    <row r="558" spans="31:31" ht="15" x14ac:dyDescent="0.25">
      <c r="AE558"/>
    </row>
    <row r="559" spans="31:31" ht="15" x14ac:dyDescent="0.25">
      <c r="AE559"/>
    </row>
    <row r="560" spans="31:31" ht="15" x14ac:dyDescent="0.25">
      <c r="AE560"/>
    </row>
    <row r="561" spans="31:31" ht="15" x14ac:dyDescent="0.25">
      <c r="AE561"/>
    </row>
    <row r="562" spans="31:31" ht="15" x14ac:dyDescent="0.25">
      <c r="AE562"/>
    </row>
    <row r="563" spans="31:31" ht="15" x14ac:dyDescent="0.25">
      <c r="AE563"/>
    </row>
    <row r="564" spans="31:31" ht="15" x14ac:dyDescent="0.25">
      <c r="AE564"/>
    </row>
    <row r="565" spans="31:31" ht="15" x14ac:dyDescent="0.25">
      <c r="AE565"/>
    </row>
    <row r="566" spans="31:31" ht="15" x14ac:dyDescent="0.25">
      <c r="AE566"/>
    </row>
    <row r="567" spans="31:31" ht="15" x14ac:dyDescent="0.25">
      <c r="AE567"/>
    </row>
    <row r="568" spans="31:31" ht="15" x14ac:dyDescent="0.25">
      <c r="AE568"/>
    </row>
    <row r="569" spans="31:31" ht="15" x14ac:dyDescent="0.25">
      <c r="AE569"/>
    </row>
    <row r="570" spans="31:31" ht="15" x14ac:dyDescent="0.25">
      <c r="AE570"/>
    </row>
    <row r="571" spans="31:31" ht="15" x14ac:dyDescent="0.25">
      <c r="AE571"/>
    </row>
    <row r="572" spans="31:31" ht="15" x14ac:dyDescent="0.25">
      <c r="AE572"/>
    </row>
    <row r="573" spans="31:31" ht="15" x14ac:dyDescent="0.25">
      <c r="AE573"/>
    </row>
    <row r="574" spans="31:31" ht="15" x14ac:dyDescent="0.25">
      <c r="AE574"/>
    </row>
    <row r="575" spans="31:31" ht="15" x14ac:dyDescent="0.25">
      <c r="AE575"/>
    </row>
    <row r="576" spans="31:31" ht="15" x14ac:dyDescent="0.25">
      <c r="AE576"/>
    </row>
    <row r="577" spans="31:31" ht="15" x14ac:dyDescent="0.25">
      <c r="AE577"/>
    </row>
    <row r="578" spans="31:31" ht="15" x14ac:dyDescent="0.25">
      <c r="AE578"/>
    </row>
    <row r="579" spans="31:31" ht="15" x14ac:dyDescent="0.25">
      <c r="AE579"/>
    </row>
    <row r="580" spans="31:31" ht="15" x14ac:dyDescent="0.25">
      <c r="AE580"/>
    </row>
    <row r="581" spans="31:31" ht="15" x14ac:dyDescent="0.25">
      <c r="AE581"/>
    </row>
    <row r="582" spans="31:31" ht="15" x14ac:dyDescent="0.25">
      <c r="AE582"/>
    </row>
  </sheetData>
  <mergeCells count="140">
    <mergeCell ref="I50:Q50"/>
    <mergeCell ref="I49:Q49"/>
    <mergeCell ref="I48:Q48"/>
    <mergeCell ref="I47:Q47"/>
    <mergeCell ref="I46:Q46"/>
    <mergeCell ref="I45:Q45"/>
    <mergeCell ref="I44:Q44"/>
    <mergeCell ref="I43:Q43"/>
    <mergeCell ref="I42:Q42"/>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 ref="D17:R18"/>
    <mergeCell ref="D19:R20"/>
    <mergeCell ref="D21:R22"/>
    <mergeCell ref="D23:R24"/>
    <mergeCell ref="D25:R26"/>
    <mergeCell ref="D27:R28"/>
    <mergeCell ref="A23:C24"/>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D8:D9"/>
    <mergeCell ref="E8:E9"/>
    <mergeCell ref="F8:F9"/>
    <mergeCell ref="G8:G9"/>
    <mergeCell ref="H8:H9"/>
    <mergeCell ref="I8:I9"/>
    <mergeCell ref="J6:J7"/>
    <mergeCell ref="K6:K7"/>
    <mergeCell ref="D15:R16"/>
    <mergeCell ref="Q10:Q11"/>
    <mergeCell ref="R10:R11"/>
    <mergeCell ref="J56:L58"/>
    <mergeCell ref="A50:C50"/>
    <mergeCell ref="A52:C52"/>
    <mergeCell ref="A48:C48"/>
    <mergeCell ref="A49:C49"/>
    <mergeCell ref="A47:C47"/>
    <mergeCell ref="A44:C44"/>
    <mergeCell ref="A45:C45"/>
    <mergeCell ref="A39:C39"/>
    <mergeCell ref="A42:C42"/>
    <mergeCell ref="A43:C43"/>
    <mergeCell ref="A51:C51"/>
    <mergeCell ref="A53:C53"/>
    <mergeCell ref="A54:C54"/>
    <mergeCell ref="A56:C58"/>
    <mergeCell ref="D56:F58"/>
    <mergeCell ref="G56:I58"/>
    <mergeCell ref="I40:Q40"/>
    <mergeCell ref="I39:Q39"/>
    <mergeCell ref="I41:Q41"/>
    <mergeCell ref="I54:Q54"/>
    <mergeCell ref="I53:Q53"/>
    <mergeCell ref="I52:Q52"/>
    <mergeCell ref="I51:Q51"/>
    <mergeCell ref="A1:E1"/>
    <mergeCell ref="F1:R2"/>
    <mergeCell ref="A37:E37"/>
    <mergeCell ref="A12:R12"/>
    <mergeCell ref="A29:R29"/>
    <mergeCell ref="A13:C14"/>
    <mergeCell ref="A25:C26"/>
    <mergeCell ref="A27:C28"/>
    <mergeCell ref="F37:R38"/>
    <mergeCell ref="A38:E38"/>
    <mergeCell ref="A2:E2"/>
    <mergeCell ref="A15:C16"/>
    <mergeCell ref="A17:C18"/>
    <mergeCell ref="A19:C20"/>
    <mergeCell ref="A21:C22"/>
    <mergeCell ref="D13:R14"/>
    <mergeCell ref="A30:R32"/>
    <mergeCell ref="A34:R35"/>
    <mergeCell ref="A33:R33"/>
    <mergeCell ref="Q6:Q7"/>
    <mergeCell ref="R6:R7"/>
    <mergeCell ref="A8:A9"/>
    <mergeCell ref="B8:B9"/>
    <mergeCell ref="C8:C9"/>
    <mergeCell ref="R56:R58"/>
    <mergeCell ref="P55:Q55"/>
    <mergeCell ref="P56:Q58"/>
    <mergeCell ref="A55:O55"/>
    <mergeCell ref="M56:O58"/>
    <mergeCell ref="A46:C46"/>
    <mergeCell ref="A40:C40"/>
    <mergeCell ref="A41:C41"/>
    <mergeCell ref="A10:A11"/>
    <mergeCell ref="B10:B11"/>
    <mergeCell ref="C10:C11"/>
    <mergeCell ref="D10:D11"/>
    <mergeCell ref="E10:E11"/>
    <mergeCell ref="F10:F11"/>
    <mergeCell ref="G10:G11"/>
    <mergeCell ref="H10:H11"/>
    <mergeCell ref="I10:I11"/>
    <mergeCell ref="J10:J11"/>
    <mergeCell ref="K10:K11"/>
    <mergeCell ref="L10:L11"/>
    <mergeCell ref="M10:M11"/>
    <mergeCell ref="N10:N11"/>
    <mergeCell ref="O10:O11"/>
    <mergeCell ref="P10:P11"/>
  </mergeCells>
  <conditionalFormatting sqref="A4:A11">
    <cfRule type="cellIs" dxfId="14" priority="1" operator="equal">
      <formula>0</formula>
    </cfRule>
  </conditionalFormatting>
  <conditionalFormatting sqref="A4:R5 A8:R9">
    <cfRule type="cellIs" dxfId="13" priority="3" operator="equal">
      <formula>0</formula>
    </cfRule>
  </conditionalFormatting>
  <conditionalFormatting sqref="A6:R7">
    <cfRule type="cellIs" dxfId="12" priority="4" operator="equal">
      <formula>0</formula>
    </cfRule>
  </conditionalFormatting>
  <conditionalFormatting sqref="A10:R11">
    <cfRule type="cellIs" dxfId="11" priority="2" operator="equal">
      <formula>0</formula>
    </cfRule>
  </conditionalFormatting>
  <conditionalFormatting sqref="R41 R43 R45 R47 R49 R51 R53">
    <cfRule type="cellIs" dxfId="10" priority="6"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2A7ED-2D93-4FA0-B0FD-63B752BDCF1B}">
  <dimension ref="A1:Z77"/>
  <sheetViews>
    <sheetView showGridLines="0" topLeftCell="A12" workbookViewId="0">
      <selection activeCell="Y1" sqref="Y1"/>
    </sheetView>
  </sheetViews>
  <sheetFormatPr baseColWidth="10" defaultColWidth="7.7109375" defaultRowHeight="11.25" x14ac:dyDescent="0.2"/>
  <cols>
    <col min="1" max="1" width="8.7109375" style="43" customWidth="1"/>
    <col min="2" max="16384" width="7.7109375" style="43"/>
  </cols>
  <sheetData>
    <row r="1" spans="1:26" ht="15" customHeight="1" x14ac:dyDescent="0.25">
      <c r="A1" s="106" t="str">
        <f>INDEX(Group_factions[],MATCH(_xlfn.NUMBERVALUE(VLOOKUP($Y$1,Combined_Units[],17,FALSE)),Group_factions[group_faction_id],0),2)</f>
        <v>CHAOS</v>
      </c>
      <c r="B1" s="107"/>
      <c r="C1" s="107"/>
      <c r="D1" s="107"/>
      <c r="E1" s="107" t="str" vm="2">
        <f>$Y$1</f>
        <v>SCARAB OCCULT TERMINATORS - Crystalbound</v>
      </c>
      <c r="F1" s="107"/>
      <c r="G1" s="107"/>
      <c r="H1" s="107"/>
      <c r="I1" s="107"/>
      <c r="J1" s="107"/>
      <c r="K1" s="107"/>
      <c r="L1" s="107"/>
      <c r="M1" s="107"/>
      <c r="N1" s="107"/>
      <c r="O1" s="107"/>
      <c r="P1" s="107"/>
      <c r="Q1" s="107"/>
      <c r="R1" s="124" t="str">
        <f>_xlfn.CONCAT(INDEX(Combined_Units[],MATCH(VLOOKUP($Y1,Combined_Units[],1,FALSE),Combined_Units[unit_name],0),8)," Pts")</f>
        <v>300 Pts</v>
      </c>
      <c r="X1" s="1" t="s">
        <v>1433</v>
      </c>
      <c r="Y1" t="s" vm="2">
        <v>2026</v>
      </c>
    </row>
    <row r="2" spans="1:26" ht="15" customHeight="1" thickBot="1" x14ac:dyDescent="0.25">
      <c r="A2" s="122" t="str">
        <f>INDEX(Factions[],MATCH(_xlfn.NUMBERVALUE(VLOOKUP($Y$1,Combined_Units[],18,FALSE)),Factions[faction_id],0),2)</f>
        <v>Heretic Astartes - Thousand Sons</v>
      </c>
      <c r="B2" s="123"/>
      <c r="C2" s="123"/>
      <c r="D2" s="123"/>
      <c r="E2" s="123"/>
      <c r="F2" s="123"/>
      <c r="G2" s="123"/>
      <c r="H2" s="123"/>
      <c r="I2" s="123"/>
      <c r="J2" s="123"/>
      <c r="K2" s="123"/>
      <c r="L2" s="123"/>
      <c r="M2" s="123"/>
      <c r="N2" s="123"/>
      <c r="O2" s="123"/>
      <c r="P2" s="123"/>
      <c r="Q2" s="123"/>
      <c r="R2" s="125"/>
    </row>
    <row r="3" spans="1:26" ht="15" customHeight="1" x14ac:dyDescent="0.25">
      <c r="A3" s="33" t="str">
        <f>INDEX(Combined_Units[],MATCH(VLOOKUP($Y1,Combined_Units[],1,FALSE),Combined_Units[unit_name],0),4)</f>
        <v>5</v>
      </c>
      <c r="B3" s="44" t="e" vm="3">
        <v>#VALUE!</v>
      </c>
      <c r="C3" s="44" t="e" vm="4">
        <v>#VALUE!</v>
      </c>
      <c r="D3" s="44" t="e" vm="5">
        <v>#VALUE!</v>
      </c>
      <c r="E3" s="44" t="e" vm="6">
        <v>#VALUE!</v>
      </c>
      <c r="F3" s="44" t="e" vm="7">
        <v>#VALUE!</v>
      </c>
      <c r="G3" s="44" t="e" vm="8">
        <v>#VALUE!</v>
      </c>
      <c r="H3" s="44" t="e" vm="9">
        <v>#VALUE!</v>
      </c>
      <c r="I3" s="44" t="e" vm="10">
        <v>#VALUE!</v>
      </c>
      <c r="J3" s="44" t="e" vm="11">
        <v>#VALUE!</v>
      </c>
      <c r="K3" s="44" t="e" vm="12">
        <v>#VALUE!</v>
      </c>
      <c r="L3" s="44" t="e" vm="13">
        <v>#VALUE!</v>
      </c>
      <c r="M3" s="44" t="e" vm="14">
        <v>#VALUE!</v>
      </c>
      <c r="N3" s="44" t="e" vm="15">
        <v>#VALUE!</v>
      </c>
      <c r="O3" s="44" t="e" vm="16">
        <v>#VALUE!</v>
      </c>
      <c r="P3" s="44" t="e" vm="17">
        <v>#VALUE!</v>
      </c>
      <c r="Q3" s="44" t="e" vm="18">
        <v>#VALUE!</v>
      </c>
      <c r="R3" s="45" t="e" vm="19">
        <v>#VALUE!</v>
      </c>
      <c r="X3">
        <v>280</v>
      </c>
      <c r="Y3" t="s">
        <v>2026</v>
      </c>
      <c r="Z3" t="s">
        <v>5602</v>
      </c>
    </row>
    <row r="4" spans="1:26" ht="24.95" customHeight="1" x14ac:dyDescent="0.25">
      <c r="A4" s="40">
        <f>IF($Z3="(vide)",0,$Z3)</f>
        <v>0</v>
      </c>
      <c r="B4" s="36" t="str">
        <f>IFERROR(INDEX(Units[],MATCH(VLOOKUP($Y3,Units[],1,FALSE),Units[Full Unit Name],0),9),0)</f>
        <v>5"</v>
      </c>
      <c r="C4" s="36">
        <f>IFERROR(INDEX(Units[],MATCH(VLOOKUP($Y3,Units[],1,FALSE),Units[Full Unit Name],0),10),0)</f>
        <v>0</v>
      </c>
      <c r="D4" s="36">
        <f>IFERROR(INDEX(Units[],MATCH(VLOOKUP($Y3,Units[],1,FALSE),Units[Full Unit Name],0),11),0)</f>
        <v>0</v>
      </c>
      <c r="E4" s="36" t="str">
        <f>IFERROR(INDEX(Units[],MATCH(VLOOKUP($Y3,Units[],1,FALSE),Units[Full Unit Name],0),12),0)</f>
        <v>3+</v>
      </c>
      <c r="F4" s="36" t="str">
        <f>IFERROR(INDEX(Units[],MATCH(VLOOKUP($Y3,Units[],1,FALSE),Units[Full Unit Name],0),13),0)</f>
        <v>3+</v>
      </c>
      <c r="G4" s="36">
        <f>IFERROR(INDEX(Units[],MATCH(VLOOKUP($Y3,Units[],1,FALSE),Units[Full Unit Name],0),14),0)</f>
        <v>4</v>
      </c>
      <c r="H4" s="36">
        <f>IFERROR(INDEX(Units[],MATCH(VLOOKUP($Y3,Units[],1,FALSE),Units[Full Unit Name],0),15),0)</f>
        <v>4</v>
      </c>
      <c r="I4" s="36">
        <f>IFERROR(INDEX(Units[],MATCH(VLOOKUP($Y3,Units[],1,FALSE),Units[Full Unit Name],0),16),0)</f>
        <v>0</v>
      </c>
      <c r="J4" s="36">
        <f>IFERROR(INDEX(Units[],MATCH(VLOOKUP($Y3,Units[],1,FALSE),Units[Full Unit Name],0),17),0)</f>
        <v>0</v>
      </c>
      <c r="K4" s="36">
        <f>IFERROR(INDEX(Units[],MATCH(VLOOKUP($Y3,Units[],1,FALSE),Units[Full Unit Name],0),18),0)</f>
        <v>0</v>
      </c>
      <c r="L4" s="36">
        <f>IFERROR(INDEX(Units[],MATCH(VLOOKUP($Y3,Units[],1,FALSE),Units[Full Unit Name],0),19),0)</f>
        <v>3</v>
      </c>
      <c r="M4" s="36">
        <f>IFERROR(INDEX(Units[],MATCH(VLOOKUP($Y3,Units[],1,FALSE),Units[Full Unit Name],0),20),0)</f>
        <v>3</v>
      </c>
      <c r="N4" s="36">
        <f>IFERROR(INDEX(Units[],MATCH(VLOOKUP($Y3,Units[],1,FALSE),Units[Full Unit Name],0),21),0)</f>
        <v>4</v>
      </c>
      <c r="O4" s="36" t="str">
        <f>IFERROR(INDEX(Units[],MATCH(VLOOKUP($Y3,Units[],1,FALSE),Units[Full Unit Name],0),22),0)</f>
        <v>6+</v>
      </c>
      <c r="P4" s="36">
        <f>IFERROR(INDEX(Units[],MATCH(VLOOKUP($Y3,Units[],1,FALSE),Units[Full Unit Name],0),23),0)</f>
        <v>1</v>
      </c>
      <c r="Q4" s="36" t="str">
        <f>IFERROR(INDEX(Units[],MATCH(VLOOKUP($Y3,Units[],1,FALSE),Units[Full Unit Name],0),24),0)</f>
        <v>2+</v>
      </c>
      <c r="R4" s="34" t="str">
        <f>IFERROR(INDEX(Units[],MATCH(VLOOKUP($Y3,Units[],1,FALSE),Units[Full Unit Name],0),25),0)</f>
        <v>4++/4++</v>
      </c>
      <c r="X4"/>
      <c r="Y4"/>
      <c r="Z4"/>
    </row>
    <row r="5" spans="1:26" ht="24.95" customHeight="1" x14ac:dyDescent="0.25">
      <c r="A5" s="40">
        <f t="shared" ref="A5:A7" si="0">$Z4</f>
        <v>0</v>
      </c>
      <c r="B5" s="36">
        <f>IFERROR(INDEX(Units[],MATCH(VLOOKUP($Y4,Units[],1,FALSE),Units[Full Unit Name],0),9),0)</f>
        <v>0</v>
      </c>
      <c r="C5" s="36">
        <f>IFERROR(INDEX(Units[],MATCH(VLOOKUP($Y4,Units[],1,FALSE),Units[Full Unit Name],0),10),0)</f>
        <v>0</v>
      </c>
      <c r="D5" s="36">
        <f>IFERROR(INDEX(Units[],MATCH(VLOOKUP($Y4,Units[],1,FALSE),Units[Full Unit Name],0),11),0)</f>
        <v>0</v>
      </c>
      <c r="E5" s="36">
        <f>IFERROR(INDEX(Units[],MATCH(VLOOKUP($Y4,Units[],1,FALSE),Units[Full Unit Name],0),12),0)</f>
        <v>0</v>
      </c>
      <c r="F5" s="36">
        <f>IFERROR(INDEX(Units[],MATCH(VLOOKUP($Y4,Units[],1,FALSE),Units[Full Unit Name],0),13),0)</f>
        <v>0</v>
      </c>
      <c r="G5" s="36">
        <f>IFERROR(INDEX(Units[],MATCH(VLOOKUP($Y4,Units[],1,FALSE),Units[Full Unit Name],0),14),0)</f>
        <v>0</v>
      </c>
      <c r="H5" s="36">
        <f>IFERROR(INDEX(Units[],MATCH(VLOOKUP($Y4,Units[],1,FALSE),Units[Full Unit Name],0),15),0)</f>
        <v>0</v>
      </c>
      <c r="I5" s="36">
        <f>IFERROR(INDEX(Units[],MATCH(VLOOKUP($Y4,Units[],1,FALSE),Units[Full Unit Name],0),16),0)</f>
        <v>0</v>
      </c>
      <c r="J5" s="36">
        <f>IFERROR(INDEX(Units[],MATCH(VLOOKUP($Y4,Units[],1,FALSE),Units[Full Unit Name],0),17),0)</f>
        <v>0</v>
      </c>
      <c r="K5" s="36">
        <f>IFERROR(INDEX(Units[],MATCH(VLOOKUP($Y4,Units[],1,FALSE),Units[Full Unit Name],0),18),0)</f>
        <v>0</v>
      </c>
      <c r="L5" s="36">
        <f>IFERROR(INDEX(Units[],MATCH(VLOOKUP($Y4,Units[],1,FALSE),Units[Full Unit Name],0),19),0)</f>
        <v>0</v>
      </c>
      <c r="M5" s="36">
        <f>IFERROR(INDEX(Units[],MATCH(VLOOKUP($Y4,Units[],1,FALSE),Units[Full Unit Name],0),20),0)</f>
        <v>0</v>
      </c>
      <c r="N5" s="36">
        <f>IFERROR(INDEX(Units[],MATCH(VLOOKUP($Y4,Units[],1,FALSE),Units[Full Unit Name],0),21),0)</f>
        <v>0</v>
      </c>
      <c r="O5" s="36">
        <f>IFERROR(INDEX(Units[],MATCH(VLOOKUP($Y4,Units[],1,FALSE),Units[Full Unit Name],0),22),0)</f>
        <v>0</v>
      </c>
      <c r="P5" s="36">
        <f>IFERROR(INDEX(Units[],MATCH(VLOOKUP($Y4,Units[],1,FALSE),Units[Full Unit Name],0),23),0)</f>
        <v>0</v>
      </c>
      <c r="Q5" s="36">
        <f>IFERROR(INDEX(Units[],MATCH(VLOOKUP($Y4,Units[],1,FALSE),Units[Full Unit Name],0),24),0)</f>
        <v>0</v>
      </c>
      <c r="R5" s="34">
        <f>IFERROR(INDEX(Units[],MATCH(VLOOKUP($Y4,Units[],1,FALSE),Units[Full Unit Name],0),25),0)</f>
        <v>0</v>
      </c>
      <c r="X5"/>
      <c r="Y5"/>
      <c r="Z5"/>
    </row>
    <row r="6" spans="1:26" ht="24.95" customHeight="1" x14ac:dyDescent="0.25">
      <c r="A6" s="40">
        <f t="shared" si="0"/>
        <v>0</v>
      </c>
      <c r="B6" s="36">
        <f>IFERROR(INDEX(Units[],MATCH(VLOOKUP($Y5,Units[],1,FALSE),Units[Full Unit Name],0),9),0)</f>
        <v>0</v>
      </c>
      <c r="C6" s="36">
        <f>IFERROR(INDEX(Units[],MATCH(VLOOKUP($Y5,Units[],1,FALSE),Units[Full Unit Name],0),10),0)</f>
        <v>0</v>
      </c>
      <c r="D6" s="36">
        <f>IFERROR(INDEX(Units[],MATCH(VLOOKUP($Y5,Units[],1,FALSE),Units[Full Unit Name],0),11),0)</f>
        <v>0</v>
      </c>
      <c r="E6" s="36">
        <f>IFERROR(INDEX(Units[],MATCH(VLOOKUP($Y5,Units[],1,FALSE),Units[Full Unit Name],0),12),0)</f>
        <v>0</v>
      </c>
      <c r="F6" s="36">
        <f>IFERROR(INDEX(Units[],MATCH(VLOOKUP($Y5,Units[],1,FALSE),Units[Full Unit Name],0),13),0)</f>
        <v>0</v>
      </c>
      <c r="G6" s="36">
        <f>IFERROR(INDEX(Units[],MATCH(VLOOKUP($Y5,Units[],1,FALSE),Units[Full Unit Name],0),14),0)</f>
        <v>0</v>
      </c>
      <c r="H6" s="36">
        <f>IFERROR(INDEX(Units[],MATCH(VLOOKUP($Y5,Units[],1,FALSE),Units[Full Unit Name],0),15),0)</f>
        <v>0</v>
      </c>
      <c r="I6" s="36">
        <f>IFERROR(INDEX(Units[],MATCH(VLOOKUP($Y5,Units[],1,FALSE),Units[Full Unit Name],0),16),0)</f>
        <v>0</v>
      </c>
      <c r="J6" s="36">
        <f>IFERROR(INDEX(Units[],MATCH(VLOOKUP($Y5,Units[],1,FALSE),Units[Full Unit Name],0),17),0)</f>
        <v>0</v>
      </c>
      <c r="K6" s="36">
        <f>IFERROR(INDEX(Units[],MATCH(VLOOKUP($Y5,Units[],1,FALSE),Units[Full Unit Name],0),18),0)</f>
        <v>0</v>
      </c>
      <c r="L6" s="36">
        <f>IFERROR(INDEX(Units[],MATCH(VLOOKUP($Y5,Units[],1,FALSE),Units[Full Unit Name],0),19),0)</f>
        <v>0</v>
      </c>
      <c r="M6" s="36">
        <f>IFERROR(INDEX(Units[],MATCH(VLOOKUP($Y5,Units[],1,FALSE),Units[Full Unit Name],0),20),0)</f>
        <v>0</v>
      </c>
      <c r="N6" s="36">
        <f>IFERROR(INDEX(Units[],MATCH(VLOOKUP($Y5,Units[],1,FALSE),Units[Full Unit Name],0),21),0)</f>
        <v>0</v>
      </c>
      <c r="O6" s="36">
        <f>IFERROR(INDEX(Units[],MATCH(VLOOKUP($Y5,Units[],1,FALSE),Units[Full Unit Name],0),22),0)</f>
        <v>0</v>
      </c>
      <c r="P6" s="36">
        <f>IFERROR(INDEX(Units[],MATCH(VLOOKUP($Y5,Units[],1,FALSE),Units[Full Unit Name],0),23),0)</f>
        <v>0</v>
      </c>
      <c r="Q6" s="36">
        <f>IFERROR(INDEX(Units[],MATCH(VLOOKUP($Y5,Units[],1,FALSE),Units[Full Unit Name],0),24),0)</f>
        <v>0</v>
      </c>
      <c r="R6" s="34">
        <f>IFERROR(INDEX(Units[],MATCH(VLOOKUP($Y5,Units[],1,FALSE),Units[Full Unit Name],0),25),0)</f>
        <v>0</v>
      </c>
      <c r="X6"/>
      <c r="Y6"/>
      <c r="Z6"/>
    </row>
    <row r="7" spans="1:26" ht="24.95" customHeight="1" thickBot="1" x14ac:dyDescent="0.25">
      <c r="A7" s="42">
        <f t="shared" si="0"/>
        <v>0</v>
      </c>
      <c r="B7" s="38">
        <f>IFERROR(INDEX(Units[],MATCH(VLOOKUP($Y6,Units[],1,FALSE),Units[Full Unit Name],0),9),0)</f>
        <v>0</v>
      </c>
      <c r="C7" s="38">
        <f>IFERROR(INDEX(Units[],MATCH(VLOOKUP($Y6,Units[],1,FALSE),Units[Full Unit Name],0),10),0)</f>
        <v>0</v>
      </c>
      <c r="D7" s="38">
        <f>IFERROR(INDEX(Units[],MATCH(VLOOKUP($Y6,Units[],1,FALSE),Units[Full Unit Name],0),11),0)</f>
        <v>0</v>
      </c>
      <c r="E7" s="38">
        <f>IFERROR(INDEX(Units[],MATCH(VLOOKUP($Y6,Units[],1,FALSE),Units[Full Unit Name],0),12),0)</f>
        <v>0</v>
      </c>
      <c r="F7" s="38">
        <f>IFERROR(INDEX(Units[],MATCH(VLOOKUP($Y6,Units[],1,FALSE),Units[Full Unit Name],0),13),0)</f>
        <v>0</v>
      </c>
      <c r="G7" s="38">
        <f>IFERROR(INDEX(Units[],MATCH(VLOOKUP($Y6,Units[],1,FALSE),Units[Full Unit Name],0),14),0)</f>
        <v>0</v>
      </c>
      <c r="H7" s="38">
        <f>IFERROR(INDEX(Units[],MATCH(VLOOKUP($Y6,Units[],1,FALSE),Units[Full Unit Name],0),15),0)</f>
        <v>0</v>
      </c>
      <c r="I7" s="38">
        <f>IFERROR(INDEX(Units[],MATCH(VLOOKUP($Y6,Units[],1,FALSE),Units[Full Unit Name],0),16),0)</f>
        <v>0</v>
      </c>
      <c r="J7" s="38">
        <f>IFERROR(INDEX(Units[],MATCH(VLOOKUP($Y6,Units[],1,FALSE),Units[Full Unit Name],0),17),0)</f>
        <v>0</v>
      </c>
      <c r="K7" s="38">
        <f>IFERROR(INDEX(Units[],MATCH(VLOOKUP($Y6,Units[],1,FALSE),Units[Full Unit Name],0),18),0)</f>
        <v>0</v>
      </c>
      <c r="L7" s="38">
        <f>IFERROR(INDEX(Units[],MATCH(VLOOKUP($Y6,Units[],1,FALSE),Units[Full Unit Name],0),19),0)</f>
        <v>0</v>
      </c>
      <c r="M7" s="38">
        <f>IFERROR(INDEX(Units[],MATCH(VLOOKUP($Y6,Units[],1,FALSE),Units[Full Unit Name],0),20),0)</f>
        <v>0</v>
      </c>
      <c r="N7" s="38">
        <f>IFERROR(INDEX(Units[],MATCH(VLOOKUP($Y6,Units[],1,FALSE),Units[Full Unit Name],0),21),0)</f>
        <v>0</v>
      </c>
      <c r="O7" s="38">
        <f>IFERROR(INDEX(Units[],MATCH(VLOOKUP($Y6,Units[],1,FALSE),Units[Full Unit Name],0),22),0)</f>
        <v>0</v>
      </c>
      <c r="P7" s="38">
        <f>IFERROR(INDEX(Units[],MATCH(VLOOKUP($Y6,Units[],1,FALSE),Units[Full Unit Name],0),23),0)</f>
        <v>0</v>
      </c>
      <c r="Q7" s="38">
        <f>IFERROR(INDEX(Units[],MATCH(VLOOKUP($Y6,Units[],1,FALSE),Units[Full Unit Name],0),24),0)</f>
        <v>0</v>
      </c>
      <c r="R7" s="39">
        <f>IFERROR(INDEX(Units[],MATCH(VLOOKUP($Y6,Units[],1,FALSE),Units[Full Unit Name],0),25),0)</f>
        <v>0</v>
      </c>
    </row>
    <row r="8" spans="1:26" ht="15" customHeight="1" x14ac:dyDescent="0.2">
      <c r="A8" s="106" t="s">
        <v>5279</v>
      </c>
      <c r="B8" s="107"/>
      <c r="C8" s="107"/>
      <c r="D8" s="107"/>
      <c r="E8" s="107"/>
      <c r="F8" s="107"/>
      <c r="G8" s="107"/>
      <c r="H8" s="107"/>
      <c r="I8" s="107"/>
      <c r="J8" s="107"/>
      <c r="K8" s="107"/>
      <c r="L8" s="107"/>
      <c r="M8" s="107"/>
      <c r="N8" s="107"/>
      <c r="O8" s="107"/>
      <c r="P8" s="107"/>
      <c r="Q8" s="107"/>
      <c r="R8" s="108"/>
    </row>
    <row r="9" spans="1:26" ht="45" customHeight="1" x14ac:dyDescent="0.2">
      <c r="A9" s="119" t="str">
        <f>INDEX(Combined_Units[#All],MATCH(VLOOKUP($Y$1,Combined_Units[[#All],[unit_name]],1,FALSE),Combined_Units[[#All],[unit_name]],0),9)</f>
        <v>Implacable Guardians</v>
      </c>
      <c r="B9" s="120"/>
      <c r="C9" s="120"/>
      <c r="D9" s="120" t="str">
        <f>IF($A9=0,0,IF(ISNUMBER(SEARCH("Firing Deck",$A9)),INDEX(Units_aptitudes[],MATCH("Firing Deck",Units_aptitudes[aptitude_name],0),3),IF(ISNUMBER(SEARCH("Huge Transport Capacity",$A9)),INDEX(Units_aptitudes[],MATCH("Huge Transport Capacity",Units_aptitudes[aptitude_name],0),3),IF(ISNUMBER(SEARCH("Transport Capacity",$A9)),INDEX(Units_aptitudes[],MATCH("Transport Capacity",Units_aptitudes[aptitude_name],0),3),INDEX(Units_aptitudes[],MATCH($A9,Units_aptitudes[aptitude_name],0),3)))))</f>
        <v>While this unit contains one or more PSYKER models, each time an attack is made against this unit, if the Strength characteristic of that attack is greater than this unit’s Toughness characteristic, subtract 1 from the Wound roll.</v>
      </c>
      <c r="E9" s="120"/>
      <c r="F9" s="120"/>
      <c r="G9" s="120"/>
      <c r="H9" s="120"/>
      <c r="I9" s="120"/>
      <c r="J9" s="120"/>
      <c r="K9" s="120"/>
      <c r="L9" s="120"/>
      <c r="M9" s="120"/>
      <c r="N9" s="120"/>
      <c r="O9" s="120"/>
      <c r="P9" s="120"/>
      <c r="Q9" s="120"/>
      <c r="R9" s="121"/>
    </row>
    <row r="10" spans="1:26" ht="45" customHeight="1" x14ac:dyDescent="0.2">
      <c r="A10" s="119" t="str">
        <f>INDEX(Combined_Units[#All],MATCH(VLOOKUP($Y$1,Combined_Units[[#All],[unit_name]],1,FALSE),Combined_Units[[#All],[unit_name]],0),10)</f>
        <v>Mark of Tzeentch</v>
      </c>
      <c r="B10" s="120"/>
      <c r="C10" s="120"/>
      <c r="D10" s="120" t="str">
        <f>IF($A10=0,0,IF(ISNUMBER(SEARCH("Firing Deck",$A10)),INDEX(Units_aptitudes[],MATCH("Firing Deck",Units_aptitudes[aptitude_name],0),3),IF(ISNUMBER(SEARCH("Huge Transport Capacity",$A10)),INDEX(Units_aptitudes[],MATCH("Huge Transport Capacity",Units_aptitudes[aptitude_name],0),3),IF(ISNUMBER(SEARCH("Transport Capacity",$A10)),INDEX(Units_aptitudes[],MATCH("Transport Capacity",Units_aptitudes[aptitude_name],0),3),INDEX(Units_aptitudes[],MATCH($A10,Units_aptitudes[aptitude_name],0),3)))))</f>
        <v>Once per turn, the first time a saving throw is failed for this unit, the Damage characteristic of that attack is changed to 0.</v>
      </c>
      <c r="E10" s="120"/>
      <c r="F10" s="120"/>
      <c r="G10" s="120"/>
      <c r="H10" s="120"/>
      <c r="I10" s="120"/>
      <c r="J10" s="120"/>
      <c r="K10" s="120"/>
      <c r="L10" s="120"/>
      <c r="M10" s="120"/>
      <c r="N10" s="120"/>
      <c r="O10" s="120"/>
      <c r="P10" s="120"/>
      <c r="Q10" s="120"/>
      <c r="R10" s="121"/>
    </row>
    <row r="11" spans="1:26" ht="45" customHeight="1" x14ac:dyDescent="0.2">
      <c r="A11" s="119">
        <f>INDEX(Combined_Units[#All],MATCH(VLOOKUP($Y$1,Combined_Units[[#All],[unit_name]],1,FALSE),Combined_Units[[#All],[unit_name]],0),11)</f>
        <v>0</v>
      </c>
      <c r="B11" s="120"/>
      <c r="C11" s="120"/>
      <c r="D11" s="120">
        <f>IF($A11=0,0,IF(ISNUMBER(SEARCH("Firing Deck",$A11)),INDEX(Units_aptitudes[],MATCH("Firing Deck",Units_aptitudes[aptitude_name],0),3),IF(ISNUMBER(SEARCH("Huge Transport Capacity",$A11)),INDEX(Units_aptitudes[],MATCH("Huge Transport Capacity",Units_aptitudes[aptitude_name],0),3),IF(ISNUMBER(SEARCH("Transport Capacity",$A11)),INDEX(Units_aptitudes[],MATCH("Transport Capacity",Units_aptitudes[aptitude_name],0),3),INDEX(Units_aptitudes[],MATCH($A11,Units_aptitudes[aptitude_name],0),3)))))</f>
        <v>0</v>
      </c>
      <c r="E11" s="120"/>
      <c r="F11" s="120"/>
      <c r="G11" s="120"/>
      <c r="H11" s="120"/>
      <c r="I11" s="120"/>
      <c r="J11" s="120"/>
      <c r="K11" s="120"/>
      <c r="L11" s="120"/>
      <c r="M11" s="120"/>
      <c r="N11" s="120"/>
      <c r="O11" s="120"/>
      <c r="P11" s="120"/>
      <c r="Q11" s="120"/>
      <c r="R11" s="121"/>
    </row>
    <row r="12" spans="1:26" ht="45" customHeight="1" x14ac:dyDescent="0.2">
      <c r="A12" s="119">
        <f>INDEX(Combined_Units[#All],MATCH(VLOOKUP($Y$1,Combined_Units[[#All],[unit_name]],1,FALSE),Combined_Units[[#All],[unit_name]],0),12)</f>
        <v>0</v>
      </c>
      <c r="B12" s="120"/>
      <c r="C12" s="120"/>
      <c r="D12" s="120">
        <f>IF($A12=0,0,IF(ISNUMBER(SEARCH("Firing Deck",$A12)),INDEX(Units_aptitudes[],MATCH("Firing Deck",Units_aptitudes[aptitude_name],0),3),IF(ISNUMBER(SEARCH("Huge Transport Capacity",$A12)),INDEX(Units_aptitudes[],MATCH("Huge Transport Capacity",Units_aptitudes[aptitude_name],0),3),IF(ISNUMBER(SEARCH("Transport Capacity",$A12)),INDEX(Units_aptitudes[],MATCH("Transport Capacity",Units_aptitudes[aptitude_name],0),3),INDEX(Units_aptitudes[],MATCH($A12,Units_aptitudes[aptitude_name],0),3)))))</f>
        <v>0</v>
      </c>
      <c r="E12" s="120"/>
      <c r="F12" s="120"/>
      <c r="G12" s="120"/>
      <c r="H12" s="120"/>
      <c r="I12" s="120"/>
      <c r="J12" s="120"/>
      <c r="K12" s="120"/>
      <c r="L12" s="120"/>
      <c r="M12" s="120"/>
      <c r="N12" s="120"/>
      <c r="O12" s="120"/>
      <c r="P12" s="120"/>
      <c r="Q12" s="120"/>
      <c r="R12" s="121"/>
    </row>
    <row r="13" spans="1:26" ht="45" customHeight="1" x14ac:dyDescent="0.2">
      <c r="A13" s="119">
        <f>INDEX(Combined_Units[#All],MATCH(VLOOKUP($Y$1,Combined_Units[[#All],[unit_name]],1,FALSE),Combined_Units[[#All],[unit_name]],0),13)</f>
        <v>0</v>
      </c>
      <c r="B13" s="120"/>
      <c r="C13" s="120"/>
      <c r="D13" s="120">
        <f>IF($A13=0,0,IF(ISNUMBER(SEARCH("Firing Deck",$A13)),INDEX(Units_aptitudes[],MATCH("Firing Deck",Units_aptitudes[aptitude_name],0),3),IF(ISNUMBER(SEARCH("Huge Transport Capacity",$A13)),INDEX(Units_aptitudes[],MATCH("Huge Transport Capacity",Units_aptitudes[aptitude_name],0),3),IF(ISNUMBER(SEARCH("Transport Capacity",$A13)),INDEX(Units_aptitudes[],MATCH("Transport Capacity",Units_aptitudes[aptitude_name],0),3),INDEX(Units_aptitudes[],MATCH($A13,Units_aptitudes[aptitude_name],0),3)))))</f>
        <v>0</v>
      </c>
      <c r="E13" s="120"/>
      <c r="F13" s="120"/>
      <c r="G13" s="120"/>
      <c r="H13" s="120"/>
      <c r="I13" s="120"/>
      <c r="J13" s="120"/>
      <c r="K13" s="120"/>
      <c r="L13" s="120"/>
      <c r="M13" s="120"/>
      <c r="N13" s="120"/>
      <c r="O13" s="120"/>
      <c r="P13" s="120"/>
      <c r="Q13" s="120"/>
      <c r="R13" s="121"/>
    </row>
    <row r="14" spans="1:26" ht="45" customHeight="1" x14ac:dyDescent="0.2">
      <c r="A14" s="119">
        <f>INDEX(Combined_Units[#All],MATCH(VLOOKUP($Y$1,Combined_Units[[#All],[unit_name]],1,FALSE),Combined_Units[[#All],[unit_name]],0),14)</f>
        <v>0</v>
      </c>
      <c r="B14" s="120"/>
      <c r="C14" s="120"/>
      <c r="D14" s="120">
        <f>IF($A14=0,0,IF(ISNUMBER(SEARCH("Firing Deck",$A14)),INDEX(Units_aptitudes[],MATCH("Firing Deck",Units_aptitudes[aptitude_name],0),3),IF(ISNUMBER(SEARCH("Huge Transport Capacity",$A14)),INDEX(Units_aptitudes[],MATCH("Huge Transport Capacity",Units_aptitudes[aptitude_name],0),3),IF(ISNUMBER(SEARCH("Transport Capacity",$A14)),INDEX(Units_aptitudes[],MATCH("Transport Capacity",Units_aptitudes[aptitude_name],0),3),INDEX(Units_aptitudes[],MATCH($A14,Units_aptitudes[aptitude_name],0),3)))))</f>
        <v>0</v>
      </c>
      <c r="E14" s="120"/>
      <c r="F14" s="120"/>
      <c r="G14" s="120"/>
      <c r="H14" s="120"/>
      <c r="I14" s="120"/>
      <c r="J14" s="120"/>
      <c r="K14" s="120"/>
      <c r="L14" s="120"/>
      <c r="M14" s="120"/>
      <c r="N14" s="120"/>
      <c r="O14" s="120"/>
      <c r="P14" s="120"/>
      <c r="Q14" s="120"/>
      <c r="R14" s="121"/>
    </row>
    <row r="15" spans="1:26" ht="45" customHeight="1" x14ac:dyDescent="0.2">
      <c r="A15" s="119">
        <f>INDEX(Combined_Units[#All],MATCH(VLOOKUP($Y$1,Combined_Units[[#All],[unit_name]],1,FALSE),Combined_Units[[#All],[unit_name]],0),15)</f>
        <v>0</v>
      </c>
      <c r="B15" s="120"/>
      <c r="C15" s="120"/>
      <c r="D15" s="120">
        <f>IF($A15=0,0,IF(ISNUMBER(SEARCH("Firing Deck",$A15)),INDEX(Units_aptitudes[],MATCH("Firing Deck",Units_aptitudes[aptitude_name],0),3),IF(ISNUMBER(SEARCH("Huge Transport Capacity",$A15)),INDEX(Units_aptitudes[],MATCH("Huge Transport Capacity",Units_aptitudes[aptitude_name],0),3),IF(ISNUMBER(SEARCH("Transport Capacity",$A15)),INDEX(Units_aptitudes[],MATCH("Transport Capacity",Units_aptitudes[aptitude_name],0),3),INDEX(Units_aptitudes[],MATCH($A15,Units_aptitudes[aptitude_name],0),3)))))</f>
        <v>0</v>
      </c>
      <c r="E15" s="120"/>
      <c r="F15" s="120"/>
      <c r="G15" s="120"/>
      <c r="H15" s="120"/>
      <c r="I15" s="120"/>
      <c r="J15" s="120"/>
      <c r="K15" s="120"/>
      <c r="L15" s="120"/>
      <c r="M15" s="120"/>
      <c r="N15" s="120"/>
      <c r="O15" s="120"/>
      <c r="P15" s="120"/>
      <c r="Q15" s="120"/>
      <c r="R15" s="121"/>
    </row>
    <row r="16" spans="1:26" ht="45" customHeight="1" thickBot="1" x14ac:dyDescent="0.25">
      <c r="A16" s="109">
        <f>INDEX(Combined_Units[#All],MATCH(VLOOKUP($Y$1,Combined_Units[[#All],[unit_name]],1,FALSE),Combined_Units[[#All],[unit_name]],0),16)</f>
        <v>0</v>
      </c>
      <c r="B16" s="110"/>
      <c r="C16" s="110"/>
      <c r="D16" s="110">
        <f>IF($A16=0,0,IF(ISNUMBER(SEARCH("Firing Deck",$A16)),INDEX(Units_aptitudes[],MATCH("Firing Deck",Units_aptitudes[aptitude_name],0),3),IF(ISNUMBER(SEARCH("Huge Transport Capacity",$A16)),INDEX(Units_aptitudes[],MATCH("Huge Transport Capacity",Units_aptitudes[aptitude_name],0),3),IF(ISNUMBER(SEARCH("Transport Capacity",$A16)),INDEX(Units_aptitudes[],MATCH("Transport Capacity",Units_aptitudes[aptitude_name],0),3),INDEX(Units_aptitudes[],MATCH($A16,Units_aptitudes[aptitude_name],0),3)))))</f>
        <v>0</v>
      </c>
      <c r="E16" s="110"/>
      <c r="F16" s="110"/>
      <c r="G16" s="110"/>
      <c r="H16" s="110"/>
      <c r="I16" s="110"/>
      <c r="J16" s="110"/>
      <c r="K16" s="110"/>
      <c r="L16" s="110"/>
      <c r="M16" s="110"/>
      <c r="N16" s="110"/>
      <c r="O16" s="110"/>
      <c r="P16" s="110"/>
      <c r="Q16" s="110"/>
      <c r="R16" s="111"/>
    </row>
    <row r="17" spans="1:18" ht="15" customHeight="1" x14ac:dyDescent="0.2">
      <c r="A17" s="106" t="s">
        <v>5280</v>
      </c>
      <c r="B17" s="107"/>
      <c r="C17" s="107"/>
      <c r="D17" s="107"/>
      <c r="E17" s="107"/>
      <c r="F17" s="107"/>
      <c r="G17" s="107"/>
      <c r="H17" s="107"/>
      <c r="I17" s="107"/>
      <c r="J17" s="107"/>
      <c r="K17" s="107"/>
      <c r="L17" s="107"/>
      <c r="M17" s="107"/>
      <c r="N17" s="107"/>
      <c r="O17" s="107"/>
      <c r="P17" s="107"/>
      <c r="Q17" s="107"/>
      <c r="R17" s="108"/>
    </row>
    <row r="18" spans="1:18" ht="24.95" customHeight="1" thickBot="1" x14ac:dyDescent="0.25">
      <c r="A18" s="109" t="str">
        <f>INDEX(Combined_Units[#All],MATCH(VLOOKUP($Y$1,Combined_Units[[#All],[unit_name]],1,FALSE),Combined_Units[[#All],[unit_name]],0),5)</f>
        <v>Deep Strike / Fearless / Stubborn / Brotherhood of Psykers / Psyker (2)</v>
      </c>
      <c r="B18" s="110"/>
      <c r="C18" s="110"/>
      <c r="D18" s="110"/>
      <c r="E18" s="110"/>
      <c r="F18" s="110"/>
      <c r="G18" s="110"/>
      <c r="H18" s="110"/>
      <c r="I18" s="110"/>
      <c r="J18" s="110"/>
      <c r="K18" s="110"/>
      <c r="L18" s="110"/>
      <c r="M18" s="110"/>
      <c r="N18" s="110"/>
      <c r="O18" s="110"/>
      <c r="P18" s="110"/>
      <c r="Q18" s="110"/>
      <c r="R18" s="111"/>
    </row>
    <row r="19" spans="1:18" ht="15" customHeight="1" x14ac:dyDescent="0.2">
      <c r="A19" s="106" t="s">
        <v>5281</v>
      </c>
      <c r="B19" s="107"/>
      <c r="C19" s="107"/>
      <c r="D19" s="107"/>
      <c r="E19" s="107"/>
      <c r="F19" s="107"/>
      <c r="G19" s="107"/>
      <c r="H19" s="107"/>
      <c r="I19" s="107"/>
      <c r="J19" s="107"/>
      <c r="K19" s="107"/>
      <c r="L19" s="107"/>
      <c r="M19" s="107"/>
      <c r="N19" s="107"/>
      <c r="O19" s="107"/>
      <c r="P19" s="107"/>
      <c r="Q19" s="107"/>
      <c r="R19" s="108"/>
    </row>
    <row r="20" spans="1:18" ht="24.95" customHeight="1" thickBot="1" x14ac:dyDescent="0.25">
      <c r="A20" s="109" t="str">
        <f>INDEX(Combined_Units[#All],MATCH(VLOOKUP($Y$1,Combined_Units[[#All],[unit_name]],1,FALSE),Combined_Units[[#All],[unit_name]],0),3)</f>
        <v>Biomancy - Dæmonology Malefic - Divination - Ectomancy - Geomortis - Heretech - Pyromancy - Sinistrum - Telekinesis - Telepathy - Tzeentch</v>
      </c>
      <c r="B20" s="110"/>
      <c r="C20" s="110"/>
      <c r="D20" s="110"/>
      <c r="E20" s="110"/>
      <c r="F20" s="110"/>
      <c r="G20" s="110"/>
      <c r="H20" s="110"/>
      <c r="I20" s="110"/>
      <c r="J20" s="110"/>
      <c r="K20" s="110"/>
      <c r="L20" s="110"/>
      <c r="M20" s="110"/>
      <c r="N20" s="110"/>
      <c r="O20" s="110"/>
      <c r="P20" s="110"/>
      <c r="Q20" s="110"/>
      <c r="R20" s="111"/>
    </row>
    <row r="21" spans="1:18" ht="15" customHeight="1" x14ac:dyDescent="0.2">
      <c r="A21" s="35" t="s">
        <v>3267</v>
      </c>
      <c r="B21" s="46"/>
      <c r="C21" s="46"/>
      <c r="D21" s="47" t="e" vm="20">
        <v>#VALUE!</v>
      </c>
      <c r="E21" s="47" t="e" vm="21">
        <v>#VALUE!</v>
      </c>
      <c r="F21" s="47" t="e" vm="22">
        <v>#VALUE!</v>
      </c>
      <c r="G21" s="47" t="e" vm="23">
        <v>#VALUE!</v>
      </c>
      <c r="H21" s="47" t="e" vm="24">
        <v>#VALUE!</v>
      </c>
      <c r="I21" s="112" t="e" vm="25">
        <v>#VALUE!</v>
      </c>
      <c r="J21" s="112"/>
      <c r="K21" s="112"/>
      <c r="L21" s="112"/>
      <c r="M21" s="112" t="s">
        <v>5319</v>
      </c>
      <c r="N21" s="112"/>
      <c r="O21" s="112"/>
      <c r="P21" s="112"/>
      <c r="Q21" s="112"/>
      <c r="R21" s="48" t="s">
        <v>3215</v>
      </c>
    </row>
    <row r="22" spans="1:18" ht="15" customHeight="1" x14ac:dyDescent="0.2">
      <c r="A22" s="35" t="s">
        <v>5282</v>
      </c>
      <c r="B22" s="46"/>
      <c r="C22" s="46"/>
      <c r="D22" s="36" t="s">
        <v>5302</v>
      </c>
      <c r="E22" s="36" t="s">
        <v>5303</v>
      </c>
      <c r="F22" s="36" t="s">
        <v>2143</v>
      </c>
      <c r="G22" s="36" t="s">
        <v>5304</v>
      </c>
      <c r="H22" s="36" t="s">
        <v>5305</v>
      </c>
      <c r="I22" s="36" t="s">
        <v>5306</v>
      </c>
      <c r="J22" s="36" t="s">
        <v>5307</v>
      </c>
      <c r="K22" s="36" t="s">
        <v>3215</v>
      </c>
      <c r="L22" s="36"/>
      <c r="M22" s="36"/>
      <c r="N22" s="36"/>
      <c r="O22" s="36"/>
      <c r="P22" s="36"/>
      <c r="Q22" s="36"/>
      <c r="R22" s="34">
        <v>0</v>
      </c>
    </row>
    <row r="23" spans="1:18" ht="15" customHeight="1" x14ac:dyDescent="0.2">
      <c r="A23" s="35" t="s">
        <v>5283</v>
      </c>
      <c r="B23" s="46"/>
      <c r="C23" s="46"/>
      <c r="D23" s="36" t="s">
        <v>5302</v>
      </c>
      <c r="E23" s="36" t="s">
        <v>5303</v>
      </c>
      <c r="F23" s="36" t="s">
        <v>2143</v>
      </c>
      <c r="G23" s="36" t="s">
        <v>5304</v>
      </c>
      <c r="H23" s="36" t="s">
        <v>5305</v>
      </c>
      <c r="I23" s="36" t="s">
        <v>5306</v>
      </c>
      <c r="J23" s="36" t="s">
        <v>5307</v>
      </c>
      <c r="K23" s="36" t="s">
        <v>3215</v>
      </c>
      <c r="L23" s="36"/>
      <c r="M23" s="36"/>
      <c r="N23" s="36"/>
      <c r="O23" s="36"/>
      <c r="P23" s="36"/>
      <c r="Q23" s="36"/>
      <c r="R23" s="34">
        <v>0</v>
      </c>
    </row>
    <row r="24" spans="1:18" ht="15" customHeight="1" x14ac:dyDescent="0.2">
      <c r="A24" s="35" t="s">
        <v>5284</v>
      </c>
      <c r="B24" s="46"/>
      <c r="C24" s="46"/>
      <c r="D24" s="36" t="s">
        <v>5302</v>
      </c>
      <c r="E24" s="36" t="s">
        <v>5303</v>
      </c>
      <c r="F24" s="36" t="s">
        <v>2143</v>
      </c>
      <c r="G24" s="36" t="s">
        <v>5304</v>
      </c>
      <c r="H24" s="36" t="s">
        <v>5305</v>
      </c>
      <c r="I24" s="36" t="s">
        <v>5306</v>
      </c>
      <c r="J24" s="36" t="s">
        <v>5307</v>
      </c>
      <c r="K24" s="36" t="s">
        <v>3215</v>
      </c>
      <c r="L24" s="36"/>
      <c r="M24" s="36"/>
      <c r="N24" s="36"/>
      <c r="O24" s="36"/>
      <c r="P24" s="36"/>
      <c r="Q24" s="36"/>
      <c r="R24" s="34">
        <v>0</v>
      </c>
    </row>
    <row r="25" spans="1:18" ht="15" customHeight="1" x14ac:dyDescent="0.2">
      <c r="A25" s="35" t="s">
        <v>5285</v>
      </c>
      <c r="B25" s="46"/>
      <c r="C25" s="46"/>
      <c r="D25" s="36" t="s">
        <v>5302</v>
      </c>
      <c r="E25" s="36" t="s">
        <v>5303</v>
      </c>
      <c r="F25" s="36" t="s">
        <v>2143</v>
      </c>
      <c r="G25" s="36" t="s">
        <v>5304</v>
      </c>
      <c r="H25" s="36" t="s">
        <v>5305</v>
      </c>
      <c r="I25" s="36" t="s">
        <v>5306</v>
      </c>
      <c r="J25" s="36" t="s">
        <v>5307</v>
      </c>
      <c r="K25" s="36" t="s">
        <v>3215</v>
      </c>
      <c r="L25" s="36"/>
      <c r="M25" s="36"/>
      <c r="N25" s="36"/>
      <c r="O25" s="36"/>
      <c r="P25" s="36"/>
      <c r="Q25" s="36"/>
      <c r="R25" s="34">
        <v>0</v>
      </c>
    </row>
    <row r="26" spans="1:18" ht="15" customHeight="1" x14ac:dyDescent="0.2">
      <c r="A26" s="35" t="s">
        <v>5286</v>
      </c>
      <c r="B26" s="46"/>
      <c r="C26" s="46"/>
      <c r="D26" s="36" t="s">
        <v>5302</v>
      </c>
      <c r="E26" s="36" t="s">
        <v>5303</v>
      </c>
      <c r="F26" s="36" t="s">
        <v>2143</v>
      </c>
      <c r="G26" s="36" t="s">
        <v>5304</v>
      </c>
      <c r="H26" s="36" t="s">
        <v>5305</v>
      </c>
      <c r="I26" s="36" t="s">
        <v>5306</v>
      </c>
      <c r="J26" s="36" t="s">
        <v>5307</v>
      </c>
      <c r="K26" s="36" t="s">
        <v>3215</v>
      </c>
      <c r="L26" s="36"/>
      <c r="M26" s="36"/>
      <c r="N26" s="36"/>
      <c r="O26" s="36"/>
      <c r="P26" s="36"/>
      <c r="Q26" s="36"/>
      <c r="R26" s="34">
        <v>0</v>
      </c>
    </row>
    <row r="27" spans="1:18" ht="15" customHeight="1" x14ac:dyDescent="0.2">
      <c r="A27" s="35" t="s">
        <v>5287</v>
      </c>
      <c r="B27" s="46"/>
      <c r="C27" s="46"/>
      <c r="D27" s="36" t="s">
        <v>5302</v>
      </c>
      <c r="E27" s="36" t="s">
        <v>5303</v>
      </c>
      <c r="F27" s="36" t="s">
        <v>2143</v>
      </c>
      <c r="G27" s="36" t="s">
        <v>5304</v>
      </c>
      <c r="H27" s="36" t="s">
        <v>5305</v>
      </c>
      <c r="I27" s="36" t="s">
        <v>5306</v>
      </c>
      <c r="J27" s="36" t="s">
        <v>5307</v>
      </c>
      <c r="K27" s="36" t="s">
        <v>3215</v>
      </c>
      <c r="L27" s="36"/>
      <c r="M27" s="36"/>
      <c r="N27" s="36"/>
      <c r="O27" s="36"/>
      <c r="P27" s="36"/>
      <c r="Q27" s="36"/>
      <c r="R27" s="34">
        <v>0</v>
      </c>
    </row>
    <row r="28" spans="1:18" ht="15" customHeight="1" x14ac:dyDescent="0.2">
      <c r="A28" s="35" t="s">
        <v>5288</v>
      </c>
      <c r="B28" s="46"/>
      <c r="C28" s="46"/>
      <c r="D28" s="36" t="s">
        <v>5302</v>
      </c>
      <c r="E28" s="36" t="s">
        <v>5303</v>
      </c>
      <c r="F28" s="36" t="s">
        <v>2143</v>
      </c>
      <c r="G28" s="36" t="s">
        <v>5304</v>
      </c>
      <c r="H28" s="36" t="s">
        <v>5305</v>
      </c>
      <c r="I28" s="36" t="s">
        <v>5306</v>
      </c>
      <c r="J28" s="36" t="s">
        <v>5307</v>
      </c>
      <c r="K28" s="36" t="s">
        <v>3215</v>
      </c>
      <c r="L28" s="36"/>
      <c r="M28" s="36"/>
      <c r="N28" s="36"/>
      <c r="O28" s="36"/>
      <c r="P28" s="36"/>
      <c r="Q28" s="36"/>
      <c r="R28" s="34">
        <v>0</v>
      </c>
    </row>
    <row r="29" spans="1:18" ht="15" customHeight="1" x14ac:dyDescent="0.2">
      <c r="A29" s="35" t="s">
        <v>5289</v>
      </c>
      <c r="B29" s="46"/>
      <c r="C29" s="46"/>
      <c r="D29" s="36" t="s">
        <v>5302</v>
      </c>
      <c r="E29" s="36" t="s">
        <v>5303</v>
      </c>
      <c r="F29" s="36" t="s">
        <v>2143</v>
      </c>
      <c r="G29" s="36" t="s">
        <v>5304</v>
      </c>
      <c r="H29" s="36" t="s">
        <v>5305</v>
      </c>
      <c r="I29" s="36" t="s">
        <v>5306</v>
      </c>
      <c r="J29" s="36" t="s">
        <v>5307</v>
      </c>
      <c r="K29" s="36" t="s">
        <v>3215</v>
      </c>
      <c r="L29" s="36"/>
      <c r="M29" s="36"/>
      <c r="N29" s="36"/>
      <c r="O29" s="36"/>
      <c r="P29" s="36"/>
      <c r="Q29" s="36"/>
      <c r="R29" s="34">
        <v>0</v>
      </c>
    </row>
    <row r="30" spans="1:18" ht="15" customHeight="1" x14ac:dyDescent="0.2">
      <c r="A30" s="35" t="s">
        <v>5290</v>
      </c>
      <c r="B30" s="46"/>
      <c r="C30" s="46"/>
      <c r="D30" s="36" t="s">
        <v>5302</v>
      </c>
      <c r="E30" s="36" t="s">
        <v>5303</v>
      </c>
      <c r="F30" s="36" t="s">
        <v>2143</v>
      </c>
      <c r="G30" s="36" t="s">
        <v>5304</v>
      </c>
      <c r="H30" s="36" t="s">
        <v>5305</v>
      </c>
      <c r="I30" s="36" t="s">
        <v>5306</v>
      </c>
      <c r="J30" s="36" t="s">
        <v>5307</v>
      </c>
      <c r="K30" s="36" t="s">
        <v>3215</v>
      </c>
      <c r="L30" s="36"/>
      <c r="M30" s="36"/>
      <c r="N30" s="36"/>
      <c r="O30" s="36"/>
      <c r="P30" s="36"/>
      <c r="Q30" s="36"/>
      <c r="R30" s="34">
        <v>0</v>
      </c>
    </row>
    <row r="31" spans="1:18" ht="15" customHeight="1" x14ac:dyDescent="0.2">
      <c r="A31" s="35" t="s">
        <v>5291</v>
      </c>
      <c r="B31" s="46"/>
      <c r="C31" s="46"/>
      <c r="D31" s="36" t="s">
        <v>5302</v>
      </c>
      <c r="E31" s="36" t="s">
        <v>5303</v>
      </c>
      <c r="F31" s="36" t="s">
        <v>2143</v>
      </c>
      <c r="G31" s="36" t="s">
        <v>5304</v>
      </c>
      <c r="H31" s="36" t="s">
        <v>5305</v>
      </c>
      <c r="I31" s="36" t="s">
        <v>5306</v>
      </c>
      <c r="J31" s="36" t="s">
        <v>5307</v>
      </c>
      <c r="K31" s="36" t="s">
        <v>3215</v>
      </c>
      <c r="L31" s="36"/>
      <c r="M31" s="36"/>
      <c r="N31" s="36"/>
      <c r="O31" s="36"/>
      <c r="P31" s="36"/>
      <c r="Q31" s="36"/>
      <c r="R31" s="34">
        <v>0</v>
      </c>
    </row>
    <row r="32" spans="1:18" ht="15" customHeight="1" x14ac:dyDescent="0.2">
      <c r="A32" s="35" t="s">
        <v>5292</v>
      </c>
      <c r="B32" s="46"/>
      <c r="C32" s="46"/>
      <c r="D32" s="36" t="s">
        <v>5302</v>
      </c>
      <c r="E32" s="36" t="s">
        <v>5303</v>
      </c>
      <c r="F32" s="36" t="s">
        <v>2143</v>
      </c>
      <c r="G32" s="36" t="s">
        <v>5304</v>
      </c>
      <c r="H32" s="36" t="s">
        <v>5305</v>
      </c>
      <c r="I32" s="36" t="s">
        <v>5306</v>
      </c>
      <c r="J32" s="36" t="s">
        <v>5307</v>
      </c>
      <c r="K32" s="36" t="s">
        <v>3215</v>
      </c>
      <c r="L32" s="36"/>
      <c r="M32" s="36"/>
      <c r="N32" s="36"/>
      <c r="O32" s="36"/>
      <c r="P32" s="36"/>
      <c r="Q32" s="36"/>
      <c r="R32" s="34">
        <v>0</v>
      </c>
    </row>
    <row r="33" spans="1:18" ht="15" customHeight="1" x14ac:dyDescent="0.2">
      <c r="A33" s="35" t="s">
        <v>5293</v>
      </c>
      <c r="B33" s="46"/>
      <c r="C33" s="46"/>
      <c r="D33" s="36" t="s">
        <v>5302</v>
      </c>
      <c r="E33" s="36" t="s">
        <v>5303</v>
      </c>
      <c r="F33" s="36" t="s">
        <v>2143</v>
      </c>
      <c r="G33" s="36" t="s">
        <v>5304</v>
      </c>
      <c r="H33" s="36" t="s">
        <v>5305</v>
      </c>
      <c r="I33" s="36" t="s">
        <v>5306</v>
      </c>
      <c r="J33" s="36" t="s">
        <v>5307</v>
      </c>
      <c r="K33" s="36" t="s">
        <v>3215</v>
      </c>
      <c r="L33" s="36"/>
      <c r="M33" s="36"/>
      <c r="N33" s="36"/>
      <c r="O33" s="36"/>
      <c r="P33" s="36"/>
      <c r="Q33" s="36"/>
      <c r="R33" s="34">
        <v>0</v>
      </c>
    </row>
    <row r="34" spans="1:18" ht="15" customHeight="1" x14ac:dyDescent="0.2">
      <c r="A34" s="35" t="s">
        <v>5294</v>
      </c>
      <c r="B34" s="46"/>
      <c r="C34" s="46"/>
      <c r="D34" s="36" t="s">
        <v>5302</v>
      </c>
      <c r="E34" s="36" t="s">
        <v>5303</v>
      </c>
      <c r="F34" s="36" t="s">
        <v>2143</v>
      </c>
      <c r="G34" s="36" t="s">
        <v>5304</v>
      </c>
      <c r="H34" s="36" t="s">
        <v>5305</v>
      </c>
      <c r="I34" s="36" t="s">
        <v>5306</v>
      </c>
      <c r="J34" s="36" t="s">
        <v>5307</v>
      </c>
      <c r="K34" s="36" t="s">
        <v>3215</v>
      </c>
      <c r="L34" s="36"/>
      <c r="M34" s="36"/>
      <c r="N34" s="36"/>
      <c r="O34" s="36"/>
      <c r="P34" s="36"/>
      <c r="Q34" s="36"/>
      <c r="R34" s="34">
        <v>0</v>
      </c>
    </row>
    <row r="35" spans="1:18" ht="15" customHeight="1" x14ac:dyDescent="0.2">
      <c r="A35" s="35" t="s">
        <v>5295</v>
      </c>
      <c r="B35" s="46"/>
      <c r="C35" s="46"/>
      <c r="D35" s="36" t="s">
        <v>5302</v>
      </c>
      <c r="E35" s="36" t="s">
        <v>5303</v>
      </c>
      <c r="F35" s="36" t="s">
        <v>2143</v>
      </c>
      <c r="G35" s="36" t="s">
        <v>5304</v>
      </c>
      <c r="H35" s="36" t="s">
        <v>5305</v>
      </c>
      <c r="I35" s="36" t="s">
        <v>5306</v>
      </c>
      <c r="J35" s="36" t="s">
        <v>5307</v>
      </c>
      <c r="K35" s="36" t="s">
        <v>3215</v>
      </c>
      <c r="L35" s="36"/>
      <c r="M35" s="36"/>
      <c r="N35" s="36"/>
      <c r="O35" s="36"/>
      <c r="P35" s="36"/>
      <c r="Q35" s="36"/>
      <c r="R35" s="34">
        <v>0</v>
      </c>
    </row>
    <row r="36" spans="1:18" ht="15" customHeight="1" x14ac:dyDescent="0.2">
      <c r="A36" s="35" t="s">
        <v>5296</v>
      </c>
      <c r="B36" s="46"/>
      <c r="C36" s="46"/>
      <c r="D36" s="36" t="s">
        <v>5302</v>
      </c>
      <c r="E36" s="36" t="s">
        <v>5303</v>
      </c>
      <c r="F36" s="36" t="s">
        <v>2143</v>
      </c>
      <c r="G36" s="36" t="s">
        <v>5304</v>
      </c>
      <c r="H36" s="36" t="s">
        <v>5305</v>
      </c>
      <c r="I36" s="36" t="s">
        <v>5306</v>
      </c>
      <c r="J36" s="36" t="s">
        <v>5307</v>
      </c>
      <c r="K36" s="36" t="s">
        <v>3215</v>
      </c>
      <c r="L36" s="36"/>
      <c r="M36" s="36"/>
      <c r="N36" s="36"/>
      <c r="O36" s="36"/>
      <c r="P36" s="36"/>
      <c r="Q36" s="36"/>
      <c r="R36" s="34">
        <v>0</v>
      </c>
    </row>
    <row r="37" spans="1:18" ht="15" customHeight="1" x14ac:dyDescent="0.2">
      <c r="A37" s="35" t="s">
        <v>5297</v>
      </c>
      <c r="B37" s="46"/>
      <c r="C37" s="46"/>
      <c r="D37" s="36" t="s">
        <v>5302</v>
      </c>
      <c r="E37" s="36" t="s">
        <v>5303</v>
      </c>
      <c r="F37" s="36" t="s">
        <v>2143</v>
      </c>
      <c r="G37" s="36" t="s">
        <v>5304</v>
      </c>
      <c r="H37" s="36" t="s">
        <v>5305</v>
      </c>
      <c r="I37" s="36" t="s">
        <v>5306</v>
      </c>
      <c r="J37" s="36" t="s">
        <v>5307</v>
      </c>
      <c r="K37" s="36" t="s">
        <v>3215</v>
      </c>
      <c r="L37" s="36"/>
      <c r="M37" s="36"/>
      <c r="N37" s="36"/>
      <c r="O37" s="36"/>
      <c r="P37" s="36"/>
      <c r="Q37" s="36"/>
      <c r="R37" s="34">
        <v>0</v>
      </c>
    </row>
    <row r="38" spans="1:18" ht="15" customHeight="1" x14ac:dyDescent="0.2">
      <c r="A38" s="35" t="s">
        <v>5298</v>
      </c>
      <c r="B38" s="46"/>
      <c r="C38" s="46"/>
      <c r="D38" s="36" t="s">
        <v>5302</v>
      </c>
      <c r="E38" s="36" t="s">
        <v>5303</v>
      </c>
      <c r="F38" s="36" t="s">
        <v>2143</v>
      </c>
      <c r="G38" s="36" t="s">
        <v>5304</v>
      </c>
      <c r="H38" s="36" t="s">
        <v>5305</v>
      </c>
      <c r="I38" s="36" t="s">
        <v>5306</v>
      </c>
      <c r="J38" s="36" t="s">
        <v>5307</v>
      </c>
      <c r="K38" s="36" t="s">
        <v>3215</v>
      </c>
      <c r="L38" s="36"/>
      <c r="M38" s="36"/>
      <c r="N38" s="36"/>
      <c r="O38" s="36"/>
      <c r="P38" s="36"/>
      <c r="Q38" s="36"/>
      <c r="R38" s="34">
        <v>0</v>
      </c>
    </row>
    <row r="39" spans="1:18" ht="15" customHeight="1" x14ac:dyDescent="0.2">
      <c r="A39" s="35" t="s">
        <v>5299</v>
      </c>
      <c r="B39" s="46"/>
      <c r="C39" s="46"/>
      <c r="D39" s="36" t="s">
        <v>5302</v>
      </c>
      <c r="E39" s="36" t="s">
        <v>5303</v>
      </c>
      <c r="F39" s="36" t="s">
        <v>2143</v>
      </c>
      <c r="G39" s="36" t="s">
        <v>5304</v>
      </c>
      <c r="H39" s="36" t="s">
        <v>5305</v>
      </c>
      <c r="I39" s="36" t="s">
        <v>5306</v>
      </c>
      <c r="J39" s="36" t="s">
        <v>5307</v>
      </c>
      <c r="K39" s="36" t="s">
        <v>3215</v>
      </c>
      <c r="L39" s="36"/>
      <c r="M39" s="36"/>
      <c r="N39" s="36"/>
      <c r="O39" s="36"/>
      <c r="P39" s="36"/>
      <c r="Q39" s="36"/>
      <c r="R39" s="34">
        <v>0</v>
      </c>
    </row>
    <row r="40" spans="1:18" ht="15" customHeight="1" x14ac:dyDescent="0.2">
      <c r="A40" s="35" t="s">
        <v>5300</v>
      </c>
      <c r="B40" s="46"/>
      <c r="C40" s="46"/>
      <c r="D40" s="36" t="s">
        <v>5302</v>
      </c>
      <c r="E40" s="36" t="s">
        <v>5303</v>
      </c>
      <c r="F40" s="36" t="s">
        <v>2143</v>
      </c>
      <c r="G40" s="36" t="s">
        <v>5304</v>
      </c>
      <c r="H40" s="36" t="s">
        <v>5305</v>
      </c>
      <c r="I40" s="36" t="s">
        <v>5306</v>
      </c>
      <c r="J40" s="36" t="s">
        <v>5307</v>
      </c>
      <c r="K40" s="36" t="s">
        <v>3215</v>
      </c>
      <c r="L40" s="36"/>
      <c r="M40" s="36"/>
      <c r="N40" s="36"/>
      <c r="O40" s="36"/>
      <c r="P40" s="36"/>
      <c r="Q40" s="36"/>
      <c r="R40" s="34">
        <v>0</v>
      </c>
    </row>
    <row r="41" spans="1:18" ht="15" customHeight="1" x14ac:dyDescent="0.2">
      <c r="A41" s="35" t="s">
        <v>5301</v>
      </c>
      <c r="B41" s="46"/>
      <c r="C41" s="46"/>
      <c r="D41" s="36" t="s">
        <v>5302</v>
      </c>
      <c r="E41" s="36" t="s">
        <v>5303</v>
      </c>
      <c r="F41" s="36" t="s">
        <v>2143</v>
      </c>
      <c r="G41" s="36" t="s">
        <v>5304</v>
      </c>
      <c r="H41" s="36" t="s">
        <v>5305</v>
      </c>
      <c r="I41" s="36" t="s">
        <v>5306</v>
      </c>
      <c r="J41" s="36" t="s">
        <v>5307</v>
      </c>
      <c r="K41" s="36" t="s">
        <v>3215</v>
      </c>
      <c r="L41" s="36"/>
      <c r="M41" s="36"/>
      <c r="N41" s="36"/>
      <c r="O41" s="36"/>
      <c r="P41" s="36"/>
      <c r="Q41" s="36"/>
      <c r="R41" s="34">
        <v>0</v>
      </c>
    </row>
    <row r="42" spans="1:18" ht="15" customHeight="1" x14ac:dyDescent="0.2">
      <c r="B42" s="36"/>
      <c r="C42" s="36"/>
      <c r="D42" s="36"/>
      <c r="E42" s="36"/>
      <c r="F42" s="36"/>
      <c r="G42" s="36"/>
      <c r="H42" s="36"/>
      <c r="I42" s="36"/>
      <c r="J42" s="36"/>
      <c r="K42" s="36"/>
      <c r="L42" s="36"/>
      <c r="M42" s="36"/>
      <c r="N42" s="36"/>
      <c r="O42" s="36"/>
      <c r="P42" s="36"/>
      <c r="Q42" s="36"/>
      <c r="R42" s="34">
        <v>0</v>
      </c>
    </row>
    <row r="43" spans="1:18" ht="15" customHeight="1" x14ac:dyDescent="0.2">
      <c r="A43" s="35"/>
      <c r="B43" s="36"/>
      <c r="C43" s="36"/>
      <c r="D43" s="36"/>
      <c r="E43" s="36"/>
      <c r="F43" s="36"/>
      <c r="G43" s="36"/>
      <c r="H43" s="36"/>
      <c r="I43" s="36"/>
      <c r="J43" s="36"/>
      <c r="K43" s="36"/>
      <c r="L43" s="36"/>
      <c r="M43" s="36"/>
      <c r="N43" s="36"/>
      <c r="O43" s="36"/>
      <c r="P43" s="36"/>
      <c r="Q43" s="36"/>
      <c r="R43" s="34">
        <v>0</v>
      </c>
    </row>
    <row r="44" spans="1:18" ht="15" customHeight="1" x14ac:dyDescent="0.2">
      <c r="A44" s="35"/>
      <c r="B44" s="36"/>
      <c r="C44" s="36"/>
      <c r="D44" s="36"/>
      <c r="E44" s="36"/>
      <c r="F44" s="36"/>
      <c r="G44" s="36"/>
      <c r="H44" s="36"/>
      <c r="I44" s="36"/>
      <c r="J44" s="36"/>
      <c r="K44" s="36"/>
      <c r="L44" s="36"/>
      <c r="M44" s="36"/>
      <c r="N44" s="36"/>
      <c r="O44" s="36"/>
      <c r="P44" s="36"/>
      <c r="Q44" s="36"/>
      <c r="R44" s="34">
        <v>0</v>
      </c>
    </row>
    <row r="45" spans="1:18" ht="15" customHeight="1" x14ac:dyDescent="0.2">
      <c r="A45" s="35"/>
      <c r="B45" s="36"/>
      <c r="C45" s="36"/>
      <c r="D45" s="36"/>
      <c r="E45" s="36"/>
      <c r="F45" s="36"/>
      <c r="G45" s="36"/>
      <c r="H45" s="36"/>
      <c r="I45" s="36"/>
      <c r="J45" s="36"/>
      <c r="K45" s="36"/>
      <c r="L45" s="36"/>
      <c r="M45" s="36"/>
      <c r="N45" s="36"/>
      <c r="O45" s="36"/>
      <c r="P45" s="36"/>
      <c r="Q45" s="36"/>
      <c r="R45" s="34">
        <v>0</v>
      </c>
    </row>
    <row r="46" spans="1:18" ht="15" customHeight="1" x14ac:dyDescent="0.2">
      <c r="A46" s="35"/>
      <c r="B46" s="36"/>
      <c r="C46" s="36"/>
      <c r="D46" s="36"/>
      <c r="E46" s="36"/>
      <c r="F46" s="36"/>
      <c r="G46" s="36"/>
      <c r="H46" s="36"/>
      <c r="I46" s="36"/>
      <c r="J46" s="36"/>
      <c r="K46" s="36"/>
      <c r="L46" s="36"/>
      <c r="M46" s="36"/>
      <c r="N46" s="36"/>
      <c r="O46" s="36"/>
      <c r="P46" s="36"/>
      <c r="Q46" s="36"/>
      <c r="R46" s="34">
        <v>0</v>
      </c>
    </row>
    <row r="47" spans="1:18" ht="15" customHeight="1" x14ac:dyDescent="0.2">
      <c r="A47" s="35"/>
      <c r="B47" s="36"/>
      <c r="C47" s="36"/>
      <c r="D47" s="36"/>
      <c r="E47" s="36"/>
      <c r="F47" s="36"/>
      <c r="G47" s="36"/>
      <c r="H47" s="36"/>
      <c r="I47" s="36"/>
      <c r="J47" s="36"/>
      <c r="K47" s="36"/>
      <c r="L47" s="36"/>
      <c r="M47" s="36"/>
      <c r="N47" s="36"/>
      <c r="O47" s="36"/>
      <c r="P47" s="36"/>
      <c r="Q47" s="36"/>
      <c r="R47" s="34">
        <v>0</v>
      </c>
    </row>
    <row r="48" spans="1:18" ht="15" customHeight="1" x14ac:dyDescent="0.2">
      <c r="A48" s="35"/>
      <c r="B48" s="36"/>
      <c r="C48" s="36"/>
      <c r="D48" s="36"/>
      <c r="E48" s="36"/>
      <c r="F48" s="36"/>
      <c r="G48" s="36"/>
      <c r="H48" s="36"/>
      <c r="I48" s="36"/>
      <c r="J48" s="36"/>
      <c r="K48" s="36"/>
      <c r="L48" s="36"/>
      <c r="M48" s="36"/>
      <c r="N48" s="36"/>
      <c r="O48" s="36"/>
      <c r="P48" s="36"/>
      <c r="Q48" s="36"/>
      <c r="R48" s="34">
        <v>0</v>
      </c>
    </row>
    <row r="49" spans="1:18" ht="15" customHeight="1" x14ac:dyDescent="0.2">
      <c r="A49" s="35"/>
      <c r="B49" s="36"/>
      <c r="C49" s="36"/>
      <c r="D49" s="36"/>
      <c r="E49" s="36"/>
      <c r="F49" s="36"/>
      <c r="G49" s="36"/>
      <c r="H49" s="36"/>
      <c r="I49" s="36"/>
      <c r="J49" s="36"/>
      <c r="K49" s="36"/>
      <c r="L49" s="36"/>
      <c r="M49" s="36"/>
      <c r="N49" s="36"/>
      <c r="O49" s="36"/>
      <c r="P49" s="36"/>
      <c r="Q49" s="36"/>
      <c r="R49" s="34">
        <v>0</v>
      </c>
    </row>
    <row r="50" spans="1:18" ht="15" customHeight="1" x14ac:dyDescent="0.2">
      <c r="A50" s="35"/>
      <c r="B50" s="36"/>
      <c r="C50" s="36"/>
      <c r="D50" s="36"/>
      <c r="E50" s="36"/>
      <c r="F50" s="36"/>
      <c r="G50" s="36"/>
      <c r="H50" s="36"/>
      <c r="I50" s="36"/>
      <c r="J50" s="36"/>
      <c r="K50" s="36"/>
      <c r="L50" s="36"/>
      <c r="M50" s="36"/>
      <c r="N50" s="36"/>
      <c r="O50" s="36"/>
      <c r="P50" s="36"/>
      <c r="Q50" s="36"/>
      <c r="R50" s="34">
        <v>0</v>
      </c>
    </row>
    <row r="51" spans="1:18" ht="15" customHeight="1" x14ac:dyDescent="0.2">
      <c r="A51" s="35"/>
      <c r="B51" s="36"/>
      <c r="C51" s="36"/>
      <c r="D51" s="36"/>
      <c r="E51" s="36"/>
      <c r="F51" s="36"/>
      <c r="G51" s="36"/>
      <c r="H51" s="36"/>
      <c r="I51" s="36"/>
      <c r="J51" s="36"/>
      <c r="K51" s="36"/>
      <c r="L51" s="36"/>
      <c r="M51" s="36"/>
      <c r="N51" s="36"/>
      <c r="O51" s="36"/>
      <c r="P51" s="36"/>
      <c r="Q51" s="36"/>
      <c r="R51" s="34">
        <v>0</v>
      </c>
    </row>
    <row r="52" spans="1:18" ht="15" customHeight="1" x14ac:dyDescent="0.2">
      <c r="A52" s="35"/>
      <c r="B52" s="36"/>
      <c r="C52" s="36"/>
      <c r="D52" s="36"/>
      <c r="E52" s="36"/>
      <c r="F52" s="36"/>
      <c r="G52" s="36"/>
      <c r="H52" s="36"/>
      <c r="I52" s="36"/>
      <c r="J52" s="36"/>
      <c r="K52" s="36"/>
      <c r="L52" s="36"/>
      <c r="M52" s="36"/>
      <c r="N52" s="36"/>
      <c r="O52" s="36"/>
      <c r="P52" s="36"/>
      <c r="Q52" s="36"/>
      <c r="R52" s="34">
        <v>0</v>
      </c>
    </row>
    <row r="53" spans="1:18" ht="15" customHeight="1" x14ac:dyDescent="0.2">
      <c r="A53" s="35"/>
      <c r="B53" s="36"/>
      <c r="C53" s="36"/>
      <c r="D53" s="36"/>
      <c r="E53" s="36"/>
      <c r="F53" s="36"/>
      <c r="G53" s="36"/>
      <c r="H53" s="36"/>
      <c r="I53" s="36"/>
      <c r="J53" s="36"/>
      <c r="K53" s="36"/>
      <c r="L53" s="36"/>
      <c r="M53" s="36"/>
      <c r="N53" s="36"/>
      <c r="O53" s="36"/>
      <c r="P53" s="36"/>
      <c r="Q53" s="36"/>
      <c r="R53" s="34">
        <v>0</v>
      </c>
    </row>
    <row r="54" spans="1:18" ht="15" customHeight="1" x14ac:dyDescent="0.2">
      <c r="A54" s="35"/>
      <c r="B54" s="36"/>
      <c r="C54" s="36"/>
      <c r="D54" s="36"/>
      <c r="E54" s="36"/>
      <c r="F54" s="36"/>
      <c r="G54" s="36"/>
      <c r="H54" s="36"/>
      <c r="I54" s="36"/>
      <c r="J54" s="36"/>
      <c r="K54" s="36"/>
      <c r="L54" s="36"/>
      <c r="M54" s="36"/>
      <c r="N54" s="36"/>
      <c r="O54" s="36"/>
      <c r="P54" s="36"/>
      <c r="Q54" s="36"/>
      <c r="R54" s="34">
        <v>0</v>
      </c>
    </row>
    <row r="55" spans="1:18" ht="15" customHeight="1" x14ac:dyDescent="0.2">
      <c r="A55" s="35"/>
      <c r="B55" s="36"/>
      <c r="C55" s="36"/>
      <c r="D55" s="36"/>
      <c r="E55" s="36"/>
      <c r="F55" s="36"/>
      <c r="G55" s="36"/>
      <c r="H55" s="36"/>
      <c r="I55" s="36"/>
      <c r="J55" s="36"/>
      <c r="K55" s="36"/>
      <c r="L55" s="36"/>
      <c r="M55" s="36"/>
      <c r="N55" s="36"/>
      <c r="O55" s="36"/>
      <c r="P55" s="36"/>
      <c r="Q55" s="36"/>
      <c r="R55" s="34">
        <v>0</v>
      </c>
    </row>
    <row r="56" spans="1:18" ht="15" customHeight="1" x14ac:dyDescent="0.2">
      <c r="A56" s="35"/>
      <c r="B56" s="36"/>
      <c r="C56" s="36"/>
      <c r="D56" s="36"/>
      <c r="E56" s="36"/>
      <c r="F56" s="36"/>
      <c r="G56" s="36"/>
      <c r="H56" s="36"/>
      <c r="I56" s="36"/>
      <c r="J56" s="36"/>
      <c r="K56" s="36"/>
      <c r="L56" s="36"/>
      <c r="M56" s="36"/>
      <c r="N56" s="36"/>
      <c r="O56" s="36"/>
      <c r="P56" s="36"/>
      <c r="Q56" s="36"/>
      <c r="R56" s="34">
        <v>0</v>
      </c>
    </row>
    <row r="57" spans="1:18" ht="15" customHeight="1" thickBot="1" x14ac:dyDescent="0.25">
      <c r="A57" s="35"/>
      <c r="B57" s="36"/>
      <c r="C57" s="36"/>
      <c r="D57" s="36"/>
      <c r="E57" s="36"/>
      <c r="F57" s="36"/>
      <c r="G57" s="36"/>
      <c r="H57" s="36"/>
      <c r="I57" s="36"/>
      <c r="J57" s="36"/>
      <c r="K57" s="36"/>
      <c r="L57" s="36"/>
      <c r="M57" s="36"/>
      <c r="N57" s="36"/>
      <c r="O57" s="36"/>
      <c r="P57" s="36"/>
      <c r="Q57" s="36"/>
      <c r="R57" s="34">
        <v>0</v>
      </c>
    </row>
    <row r="58" spans="1:18" ht="15" customHeight="1" x14ac:dyDescent="0.2">
      <c r="A58" s="115" t="s">
        <v>3316</v>
      </c>
      <c r="B58" s="116"/>
      <c r="C58" s="116"/>
      <c r="D58" s="116"/>
      <c r="E58" s="116"/>
      <c r="F58" s="116"/>
      <c r="G58" s="116"/>
      <c r="H58" s="116"/>
      <c r="I58" s="116"/>
      <c r="J58" s="116"/>
      <c r="K58" s="116"/>
      <c r="L58" s="116"/>
      <c r="M58" s="116"/>
      <c r="N58" s="116"/>
      <c r="O58" s="116"/>
      <c r="P58" s="116" t="s">
        <v>5308</v>
      </c>
      <c r="Q58" s="116"/>
      <c r="R58" s="41" t="s">
        <v>3215</v>
      </c>
    </row>
    <row r="59" spans="1:18" ht="15" customHeight="1" x14ac:dyDescent="0.2">
      <c r="A59" s="117" t="str" cm="1">
        <f t="array" ref="A59">IFERROR(INDEX(Units_faction_aptitudes_link[],VLOOKUP($Y$1,Combined_Units[],19,FALSE),2),0)</f>
        <v>Cult Arcana</v>
      </c>
      <c r="B59" s="104"/>
      <c r="C59" s="104"/>
      <c r="D59" s="104" t="str" cm="1">
        <f t="array" ref="D59">IFERROR(INDEX(Units_faction_aptitudes_link[],VLOOKUP($Y$1,Combined_Units[],19,FALSE),3),0)</f>
        <v>Signs &amp; Portents</v>
      </c>
      <c r="E59" s="104"/>
      <c r="F59" s="104"/>
      <c r="G59" s="104" t="str" cm="1">
        <f t="array" ref="G59">IFERROR(INDEX(Units_faction_aptitudes_link[],VLOOKUP($Y$1,Combined_Units[],19,FALSE),4),0)</f>
        <v>The Axis of Dissolution and The Guard of the Crimson King</v>
      </c>
      <c r="H59" s="104"/>
      <c r="I59" s="104"/>
      <c r="J59" s="104" cm="1">
        <f t="array" ref="J59">IFERROR(INDEX(Units_faction_aptitudes_link[],VLOOKUP($Y$1,Combined_Units[],19,FALSE),5),0)</f>
        <v>0</v>
      </c>
      <c r="K59" s="104"/>
      <c r="L59" s="104"/>
      <c r="M59" s="104" cm="1">
        <f t="array" ref="M59">IFERROR(INDEX(Units_faction_aptitudes_link[],VLOOKUP($Y$1,Combined_Units[],19,FALSE),6),0)</f>
        <v>0</v>
      </c>
      <c r="N59" s="104"/>
      <c r="O59" s="104"/>
      <c r="P59" s="104" t="str">
        <f>INDEX(Combined_Units[#All],MATCH(VLOOKUP($Y$1,Combined_Units[[#All],[unit_name]],1,FALSE),Combined_Units[[#All],[unit_name]],0),6)</f>
        <v>Infantry</v>
      </c>
      <c r="Q59" s="104"/>
      <c r="R59" s="113" t="str">
        <f>IFERROR(_xlfn.CONCAT(SUM(_xlfn.NUMBERVALUE(INDEX(Combined_Units[],MATCH(VLOOKUP($Y1,Combined_Units[],1,FALSE),Combined_Units[unit_name],0),8)),R22:R57)," Pts"),0)</f>
        <v>300 Pts</v>
      </c>
    </row>
    <row r="60" spans="1:18" ht="15" customHeight="1" thickBot="1" x14ac:dyDescent="0.25">
      <c r="A60" s="118"/>
      <c r="B60" s="105"/>
      <c r="C60" s="105"/>
      <c r="D60" s="105"/>
      <c r="E60" s="105"/>
      <c r="F60" s="105"/>
      <c r="G60" s="105"/>
      <c r="H60" s="105"/>
      <c r="I60" s="105"/>
      <c r="J60" s="105"/>
      <c r="K60" s="105"/>
      <c r="L60" s="105"/>
      <c r="M60" s="105"/>
      <c r="N60" s="105"/>
      <c r="O60" s="105"/>
      <c r="P60" s="105"/>
      <c r="Q60" s="105"/>
      <c r="R60" s="114"/>
    </row>
    <row r="61" spans="1:18" ht="15" customHeight="1" x14ac:dyDescent="0.2">
      <c r="A61" s="35"/>
      <c r="B61" s="36"/>
      <c r="C61" s="36"/>
      <c r="D61" s="36"/>
      <c r="E61" s="36"/>
      <c r="F61" s="36"/>
      <c r="G61" s="36"/>
      <c r="H61" s="36"/>
      <c r="I61" s="36"/>
      <c r="J61" s="36"/>
      <c r="K61" s="36"/>
      <c r="L61" s="36"/>
      <c r="M61" s="36"/>
      <c r="N61" s="36"/>
      <c r="O61" s="36"/>
      <c r="P61" s="36"/>
      <c r="Q61" s="36"/>
      <c r="R61" s="34"/>
    </row>
    <row r="62" spans="1:18" ht="15" customHeight="1" x14ac:dyDescent="0.2">
      <c r="A62" s="35"/>
      <c r="B62" s="36"/>
      <c r="C62" s="36"/>
      <c r="D62" s="36"/>
      <c r="E62" s="36"/>
      <c r="F62" s="36"/>
      <c r="G62" s="36"/>
      <c r="H62" s="36"/>
      <c r="I62" s="36"/>
      <c r="J62" s="36"/>
      <c r="K62" s="36"/>
      <c r="L62" s="36"/>
      <c r="M62" s="36"/>
      <c r="N62" s="36"/>
      <c r="O62" s="36"/>
      <c r="P62" s="36"/>
      <c r="Q62" s="36"/>
      <c r="R62" s="34"/>
    </row>
    <row r="63" spans="1:18" ht="15" customHeight="1" x14ac:dyDescent="0.2">
      <c r="A63" s="35"/>
      <c r="B63" s="36"/>
      <c r="C63" s="36"/>
      <c r="D63" s="36"/>
      <c r="E63" s="36"/>
      <c r="F63" s="36"/>
      <c r="G63" s="36"/>
      <c r="H63" s="36"/>
      <c r="I63" s="36"/>
      <c r="J63" s="36"/>
      <c r="K63" s="36"/>
      <c r="L63" s="36"/>
      <c r="M63" s="36"/>
      <c r="N63" s="36"/>
      <c r="O63" s="36"/>
      <c r="P63" s="36"/>
      <c r="Q63" s="36"/>
      <c r="R63" s="34"/>
    </row>
    <row r="64" spans="1:18" ht="15" customHeight="1" x14ac:dyDescent="0.2">
      <c r="A64" s="35"/>
      <c r="B64" s="36"/>
      <c r="C64" s="36"/>
      <c r="D64" s="36"/>
      <c r="E64" s="36"/>
      <c r="F64" s="36"/>
      <c r="G64" s="36"/>
      <c r="H64" s="36"/>
      <c r="I64" s="36"/>
      <c r="J64" s="36"/>
      <c r="K64" s="36"/>
      <c r="L64" s="36"/>
      <c r="M64" s="36"/>
      <c r="N64" s="36"/>
      <c r="O64" s="36"/>
      <c r="P64" s="36"/>
      <c r="Q64" s="36"/>
      <c r="R64" s="34"/>
    </row>
    <row r="65" spans="1:18" ht="15" customHeight="1" x14ac:dyDescent="0.2">
      <c r="A65" s="35"/>
      <c r="B65" s="36"/>
      <c r="C65" s="36"/>
      <c r="D65" s="36"/>
      <c r="E65" s="36"/>
      <c r="F65" s="36"/>
      <c r="G65" s="36"/>
      <c r="H65" s="36"/>
      <c r="I65" s="36"/>
      <c r="J65" s="36"/>
      <c r="K65" s="36"/>
      <c r="L65" s="36"/>
      <c r="M65" s="36"/>
      <c r="N65" s="36"/>
      <c r="O65" s="36"/>
      <c r="P65" s="36"/>
      <c r="Q65" s="36"/>
      <c r="R65" s="34"/>
    </row>
    <row r="66" spans="1:18" ht="15" customHeight="1" x14ac:dyDescent="0.2">
      <c r="A66" s="35"/>
      <c r="B66" s="36"/>
      <c r="C66" s="36"/>
      <c r="D66" s="36"/>
      <c r="E66" s="36"/>
      <c r="F66" s="36"/>
      <c r="G66" s="36"/>
      <c r="H66" s="36"/>
      <c r="I66" s="36"/>
      <c r="J66" s="36"/>
      <c r="K66" s="36"/>
      <c r="L66" s="36"/>
      <c r="M66" s="36"/>
      <c r="N66" s="36"/>
      <c r="O66" s="36"/>
      <c r="P66" s="36"/>
      <c r="Q66" s="36"/>
      <c r="R66" s="34"/>
    </row>
    <row r="67" spans="1:18" ht="15" customHeight="1" x14ac:dyDescent="0.2">
      <c r="A67" s="35"/>
      <c r="B67" s="36"/>
      <c r="C67" s="36"/>
      <c r="D67" s="36"/>
      <c r="E67" s="36"/>
      <c r="F67" s="36"/>
      <c r="G67" s="36"/>
      <c r="H67" s="36"/>
      <c r="I67" s="36"/>
      <c r="J67" s="36"/>
      <c r="K67" s="36"/>
      <c r="L67" s="36"/>
      <c r="M67" s="36"/>
      <c r="N67" s="36"/>
      <c r="O67" s="36"/>
      <c r="P67" s="36"/>
      <c r="Q67" s="36"/>
      <c r="R67" s="34"/>
    </row>
    <row r="68" spans="1:18" ht="15" customHeight="1" x14ac:dyDescent="0.2">
      <c r="A68" s="35"/>
      <c r="B68" s="36"/>
      <c r="C68" s="36"/>
      <c r="D68" s="36"/>
      <c r="E68" s="36"/>
      <c r="F68" s="36"/>
      <c r="G68" s="36"/>
      <c r="H68" s="36"/>
      <c r="I68" s="36"/>
      <c r="J68" s="36"/>
      <c r="K68" s="36"/>
      <c r="L68" s="36"/>
      <c r="M68" s="36"/>
      <c r="N68" s="36"/>
      <c r="O68" s="36"/>
      <c r="P68" s="36"/>
      <c r="Q68" s="36"/>
      <c r="R68" s="34"/>
    </row>
    <row r="69" spans="1:18" ht="15" customHeight="1" x14ac:dyDescent="0.2">
      <c r="A69" s="35"/>
      <c r="B69" s="36"/>
      <c r="C69" s="36"/>
      <c r="D69" s="36"/>
      <c r="E69" s="36"/>
      <c r="F69" s="36"/>
      <c r="G69" s="36"/>
      <c r="H69" s="36"/>
      <c r="I69" s="36"/>
      <c r="J69" s="36"/>
      <c r="K69" s="36"/>
      <c r="L69" s="36"/>
      <c r="M69" s="36"/>
      <c r="N69" s="36"/>
      <c r="O69" s="36"/>
      <c r="P69" s="36"/>
      <c r="Q69" s="36"/>
      <c r="R69" s="34"/>
    </row>
    <row r="70" spans="1:18" ht="15" customHeight="1" x14ac:dyDescent="0.2">
      <c r="A70" s="35"/>
      <c r="B70" s="36"/>
      <c r="C70" s="36"/>
      <c r="D70" s="36"/>
      <c r="E70" s="36"/>
      <c r="F70" s="36"/>
      <c r="G70" s="36"/>
      <c r="H70" s="36"/>
      <c r="I70" s="36"/>
      <c r="J70" s="36"/>
      <c r="K70" s="36"/>
      <c r="L70" s="36"/>
      <c r="M70" s="36"/>
      <c r="N70" s="36"/>
      <c r="O70" s="36"/>
      <c r="P70" s="36"/>
      <c r="Q70" s="36"/>
      <c r="R70" s="34"/>
    </row>
    <row r="71" spans="1:18" ht="15" customHeight="1" x14ac:dyDescent="0.2">
      <c r="A71" s="35"/>
      <c r="B71" s="36"/>
      <c r="C71" s="36"/>
      <c r="D71" s="36"/>
      <c r="E71" s="36"/>
      <c r="F71" s="36"/>
      <c r="G71" s="36"/>
      <c r="H71" s="36"/>
      <c r="I71" s="36"/>
      <c r="J71" s="36"/>
      <c r="K71" s="36"/>
      <c r="L71" s="36"/>
      <c r="M71" s="36"/>
      <c r="N71" s="36"/>
      <c r="O71" s="36"/>
      <c r="P71" s="36"/>
      <c r="Q71" s="36"/>
      <c r="R71" s="34"/>
    </row>
    <row r="72" spans="1:18" ht="15" customHeight="1" x14ac:dyDescent="0.2">
      <c r="A72" s="35"/>
      <c r="B72" s="36"/>
      <c r="C72" s="36"/>
      <c r="D72" s="36"/>
      <c r="E72" s="36"/>
      <c r="F72" s="36"/>
      <c r="G72" s="36"/>
      <c r="H72" s="36"/>
      <c r="I72" s="36"/>
      <c r="J72" s="36"/>
      <c r="K72" s="36"/>
      <c r="L72" s="36"/>
      <c r="M72" s="36"/>
      <c r="N72" s="36"/>
      <c r="O72" s="36"/>
      <c r="P72" s="36"/>
      <c r="Q72" s="36"/>
      <c r="R72" s="34"/>
    </row>
    <row r="73" spans="1:18" ht="15" customHeight="1" x14ac:dyDescent="0.2">
      <c r="A73" s="35"/>
      <c r="B73" s="36"/>
      <c r="C73" s="36"/>
      <c r="D73" s="36"/>
      <c r="E73" s="36"/>
      <c r="F73" s="36"/>
      <c r="G73" s="36"/>
      <c r="H73" s="36"/>
      <c r="I73" s="36"/>
      <c r="J73" s="36"/>
      <c r="K73" s="36"/>
      <c r="L73" s="36"/>
      <c r="M73" s="36"/>
      <c r="N73" s="36"/>
      <c r="O73" s="36"/>
      <c r="P73" s="36"/>
      <c r="Q73" s="36"/>
      <c r="R73" s="34"/>
    </row>
    <row r="74" spans="1:18" x14ac:dyDescent="0.2">
      <c r="A74" s="35"/>
      <c r="B74" s="36"/>
      <c r="C74" s="36"/>
      <c r="D74" s="36"/>
      <c r="E74" s="36"/>
      <c r="F74" s="36"/>
      <c r="G74" s="36"/>
      <c r="H74" s="36"/>
      <c r="I74" s="36"/>
      <c r="J74" s="36"/>
      <c r="K74" s="36"/>
      <c r="L74" s="36"/>
      <c r="M74" s="36"/>
      <c r="N74" s="36"/>
      <c r="O74" s="36"/>
      <c r="P74" s="36"/>
      <c r="Q74" s="36"/>
      <c r="R74" s="34"/>
    </row>
    <row r="75" spans="1:18" x14ac:dyDescent="0.2">
      <c r="A75" s="35"/>
      <c r="B75" s="36"/>
      <c r="C75" s="36"/>
      <c r="D75" s="36"/>
      <c r="E75" s="36"/>
      <c r="F75" s="36"/>
      <c r="G75" s="36"/>
      <c r="H75" s="36"/>
      <c r="I75" s="36"/>
      <c r="J75" s="36"/>
      <c r="K75" s="36"/>
      <c r="L75" s="36"/>
      <c r="M75" s="36"/>
      <c r="N75" s="36"/>
      <c r="O75" s="36"/>
      <c r="P75" s="36"/>
      <c r="Q75" s="36"/>
      <c r="R75" s="34"/>
    </row>
    <row r="76" spans="1:18" x14ac:dyDescent="0.2">
      <c r="A76" s="35"/>
      <c r="B76" s="36"/>
      <c r="C76" s="36"/>
      <c r="D76" s="36"/>
      <c r="E76" s="36"/>
      <c r="F76" s="36"/>
      <c r="G76" s="36"/>
      <c r="H76" s="36"/>
      <c r="I76" s="36"/>
      <c r="J76" s="36"/>
      <c r="K76" s="36"/>
      <c r="L76" s="36"/>
      <c r="M76" s="36"/>
      <c r="N76" s="36"/>
      <c r="O76" s="36"/>
      <c r="P76" s="36"/>
      <c r="Q76" s="36"/>
      <c r="R76" s="34"/>
    </row>
    <row r="77" spans="1:18" ht="12" thickBot="1" x14ac:dyDescent="0.25">
      <c r="A77" s="37"/>
      <c r="B77" s="38"/>
      <c r="C77" s="38"/>
      <c r="D77" s="38"/>
      <c r="E77" s="38"/>
      <c r="F77" s="38"/>
      <c r="G77" s="38"/>
      <c r="H77" s="38"/>
      <c r="I77" s="38"/>
      <c r="J77" s="38"/>
      <c r="K77" s="38"/>
      <c r="L77" s="38"/>
      <c r="M77" s="38"/>
      <c r="N77" s="38"/>
      <c r="O77" s="38"/>
      <c r="P77" s="38"/>
      <c r="Q77" s="38"/>
      <c r="R77" s="39"/>
    </row>
  </sheetData>
  <mergeCells count="36">
    <mergeCell ref="A11:C11"/>
    <mergeCell ref="D11:R11"/>
    <mergeCell ref="A1:D1"/>
    <mergeCell ref="A2:D2"/>
    <mergeCell ref="E1:Q2"/>
    <mergeCell ref="R1:R2"/>
    <mergeCell ref="A8:R8"/>
    <mergeCell ref="A9:C9"/>
    <mergeCell ref="D9:R9"/>
    <mergeCell ref="A10:C10"/>
    <mergeCell ref="D10:R10"/>
    <mergeCell ref="A12:C12"/>
    <mergeCell ref="D12:R12"/>
    <mergeCell ref="A13:C13"/>
    <mergeCell ref="D13:R13"/>
    <mergeCell ref="A14:C14"/>
    <mergeCell ref="D14:R14"/>
    <mergeCell ref="A15:C15"/>
    <mergeCell ref="D15:R15"/>
    <mergeCell ref="A16:C16"/>
    <mergeCell ref="D16:R16"/>
    <mergeCell ref="A17:R17"/>
    <mergeCell ref="A18:R18"/>
    <mergeCell ref="A20:R20"/>
    <mergeCell ref="I21:L21"/>
    <mergeCell ref="M21:Q21"/>
    <mergeCell ref="R59:R60"/>
    <mergeCell ref="P59:Q60"/>
    <mergeCell ref="A58:O58"/>
    <mergeCell ref="P58:Q58"/>
    <mergeCell ref="A59:C60"/>
    <mergeCell ref="D59:F60"/>
    <mergeCell ref="G59:I60"/>
    <mergeCell ref="J59:L60"/>
    <mergeCell ref="M59:O60"/>
    <mergeCell ref="A19:R19"/>
  </mergeCells>
  <conditionalFormatting sqref="A4:R60">
    <cfRule type="cellIs" dxfId="9" priority="1" operator="equal">
      <formula>0</formula>
    </cfRule>
  </conditionalFormatting>
  <printOptions horizontalCentered="1" verticalCentered="1"/>
  <pageMargins left="0" right="0" top="0" bottom="0" header="0" footer="0"/>
  <pageSetup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95"/>
  <sheetViews>
    <sheetView topLeftCell="S1" workbookViewId="0">
      <selection activeCell="W11" sqref="W11"/>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3228</v>
      </c>
      <c r="AA1" t="s">
        <v>3229</v>
      </c>
      <c r="AB1" t="s">
        <v>3230</v>
      </c>
      <c r="AC1" t="s">
        <v>3231</v>
      </c>
    </row>
    <row r="2" spans="1:29" x14ac:dyDescent="0.25">
      <c r="A2">
        <v>1</v>
      </c>
      <c r="B2">
        <v>95</v>
      </c>
      <c r="D2">
        <v>1</v>
      </c>
      <c r="E2">
        <v>376</v>
      </c>
      <c r="G2">
        <v>1</v>
      </c>
      <c r="H2">
        <v>1</v>
      </c>
      <c r="J2">
        <v>1</v>
      </c>
      <c r="K2">
        <v>39</v>
      </c>
      <c r="M2">
        <v>1</v>
      </c>
      <c r="N2">
        <v>48</v>
      </c>
      <c r="P2">
        <v>1</v>
      </c>
      <c r="Q2">
        <v>1</v>
      </c>
      <c r="S2">
        <v>1</v>
      </c>
      <c r="T2" t="s">
        <v>2351</v>
      </c>
      <c r="V2" s="3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s="32">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s="32">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s="32">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s="32">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369</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364</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11</v>
      </c>
      <c r="E32">
        <v>1</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366</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12</v>
      </c>
      <c r="E34">
        <v>395</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13</v>
      </c>
      <c r="E35">
        <v>1</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46</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375</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369</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364</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14</v>
      </c>
      <c r="E40">
        <v>1</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375</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15</v>
      </c>
      <c r="E42">
        <v>1</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46</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373</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369</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364</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16</v>
      </c>
      <c r="E47">
        <v>1</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373</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17</v>
      </c>
      <c r="E49">
        <v>1</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32</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393</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369</v>
      </c>
      <c r="G52">
        <v>45</v>
      </c>
      <c r="H52">
        <v>10</v>
      </c>
      <c r="J52">
        <v>7</v>
      </c>
      <c r="K52">
        <v>24</v>
      </c>
      <c r="M52">
        <v>247</v>
      </c>
      <c r="N52">
        <v>35</v>
      </c>
      <c r="P52">
        <v>22</v>
      </c>
      <c r="Q52">
        <v>23</v>
      </c>
      <c r="Y52">
        <v>51</v>
      </c>
      <c r="Z52" t="s">
        <v>3085</v>
      </c>
      <c r="AA52" t="s">
        <v>509</v>
      </c>
      <c r="AB52" t="s">
        <v>3088</v>
      </c>
    </row>
    <row r="53" spans="1:28" x14ac:dyDescent="0.25">
      <c r="A53">
        <v>30</v>
      </c>
      <c r="B53">
        <v>13</v>
      </c>
      <c r="D53">
        <v>17</v>
      </c>
      <c r="E53">
        <v>364</v>
      </c>
      <c r="G53">
        <v>46</v>
      </c>
      <c r="H53">
        <v>10</v>
      </c>
      <c r="J53">
        <v>7</v>
      </c>
      <c r="K53">
        <v>156</v>
      </c>
      <c r="M53">
        <v>247</v>
      </c>
      <c r="N53">
        <v>33</v>
      </c>
      <c r="P53">
        <v>23</v>
      </c>
      <c r="Q53">
        <v>21</v>
      </c>
      <c r="Y53">
        <v>52</v>
      </c>
      <c r="Z53" t="s">
        <v>3085</v>
      </c>
      <c r="AA53" t="s">
        <v>509</v>
      </c>
      <c r="AB53" t="s">
        <v>3088</v>
      </c>
    </row>
    <row r="54" spans="1:28" x14ac:dyDescent="0.25">
      <c r="A54">
        <v>30</v>
      </c>
      <c r="B54">
        <v>96</v>
      </c>
      <c r="D54">
        <v>18</v>
      </c>
      <c r="E54">
        <v>1</v>
      </c>
      <c r="G54">
        <v>47</v>
      </c>
      <c r="H54">
        <v>10</v>
      </c>
      <c r="J54">
        <v>8</v>
      </c>
      <c r="K54">
        <v>39</v>
      </c>
      <c r="M54">
        <v>247</v>
      </c>
      <c r="N54">
        <v>34</v>
      </c>
      <c r="P54">
        <v>23</v>
      </c>
      <c r="Q54">
        <v>23</v>
      </c>
      <c r="Y54">
        <v>53</v>
      </c>
      <c r="Z54" t="s">
        <v>3085</v>
      </c>
      <c r="AA54" t="s">
        <v>509</v>
      </c>
      <c r="AB54" t="s">
        <v>3088</v>
      </c>
    </row>
    <row r="55" spans="1:28" x14ac:dyDescent="0.25">
      <c r="A55">
        <v>31</v>
      </c>
      <c r="B55">
        <v>59</v>
      </c>
      <c r="D55">
        <v>18</v>
      </c>
      <c r="E55">
        <v>366</v>
      </c>
      <c r="G55">
        <v>48</v>
      </c>
      <c r="H55">
        <v>10</v>
      </c>
      <c r="J55">
        <v>8</v>
      </c>
      <c r="K55">
        <v>50</v>
      </c>
      <c r="M55">
        <v>247</v>
      </c>
      <c r="N55">
        <v>5</v>
      </c>
      <c r="P55">
        <v>24</v>
      </c>
      <c r="Q55">
        <v>21</v>
      </c>
      <c r="Y55">
        <v>54</v>
      </c>
      <c r="Z55" t="s">
        <v>3085</v>
      </c>
      <c r="AA55" t="s">
        <v>509</v>
      </c>
      <c r="AB55" t="s">
        <v>3088</v>
      </c>
    </row>
    <row r="56" spans="1:28" x14ac:dyDescent="0.25">
      <c r="A56">
        <v>31</v>
      </c>
      <c r="B56">
        <v>95</v>
      </c>
      <c r="D56">
        <v>19</v>
      </c>
      <c r="E56">
        <v>1</v>
      </c>
      <c r="G56">
        <v>49</v>
      </c>
      <c r="H56">
        <v>10</v>
      </c>
      <c r="J56">
        <v>8</v>
      </c>
      <c r="K56">
        <v>4</v>
      </c>
      <c r="M56">
        <v>264</v>
      </c>
      <c r="N56">
        <v>1</v>
      </c>
      <c r="P56">
        <v>24</v>
      </c>
      <c r="Q56">
        <v>23</v>
      </c>
      <c r="Y56">
        <v>55</v>
      </c>
      <c r="Z56" t="s">
        <v>3085</v>
      </c>
      <c r="AA56" t="s">
        <v>509</v>
      </c>
      <c r="AB56" t="s">
        <v>3088</v>
      </c>
    </row>
    <row r="57" spans="1:28" x14ac:dyDescent="0.25">
      <c r="A57">
        <v>32</v>
      </c>
      <c r="B57">
        <v>7</v>
      </c>
      <c r="D57">
        <v>19</v>
      </c>
      <c r="E57">
        <v>393</v>
      </c>
      <c r="G57">
        <v>50</v>
      </c>
      <c r="H57">
        <v>10</v>
      </c>
      <c r="J57">
        <v>8</v>
      </c>
      <c r="K57">
        <v>62</v>
      </c>
      <c r="M57">
        <v>264</v>
      </c>
      <c r="N57">
        <v>36</v>
      </c>
      <c r="P57">
        <v>25</v>
      </c>
      <c r="Q57">
        <v>21</v>
      </c>
      <c r="Y57">
        <v>56</v>
      </c>
      <c r="Z57" t="s">
        <v>3085</v>
      </c>
      <c r="AA57" t="s">
        <v>509</v>
      </c>
      <c r="AB57" t="s">
        <v>3088</v>
      </c>
    </row>
    <row r="58" spans="1:28" x14ac:dyDescent="0.25">
      <c r="A58">
        <v>32</v>
      </c>
      <c r="B58">
        <v>59</v>
      </c>
      <c r="D58">
        <v>20</v>
      </c>
      <c r="E58">
        <v>1</v>
      </c>
      <c r="G58">
        <v>51</v>
      </c>
      <c r="H58">
        <v>10</v>
      </c>
      <c r="J58">
        <v>8</v>
      </c>
      <c r="K58">
        <v>3</v>
      </c>
      <c r="M58">
        <v>264</v>
      </c>
      <c r="N58">
        <v>28</v>
      </c>
      <c r="P58">
        <v>25</v>
      </c>
      <c r="Q58">
        <v>23</v>
      </c>
      <c r="Y58">
        <v>57</v>
      </c>
      <c r="Z58" t="s">
        <v>3085</v>
      </c>
      <c r="AA58" t="s">
        <v>509</v>
      </c>
      <c r="AB58" t="s">
        <v>3088</v>
      </c>
    </row>
    <row r="59" spans="1:28" x14ac:dyDescent="0.25">
      <c r="A59">
        <v>33</v>
      </c>
      <c r="B59">
        <v>109</v>
      </c>
      <c r="D59">
        <v>20</v>
      </c>
      <c r="E59">
        <v>6</v>
      </c>
      <c r="G59">
        <v>52</v>
      </c>
      <c r="H59">
        <v>10</v>
      </c>
      <c r="J59">
        <v>8</v>
      </c>
      <c r="K59">
        <v>17</v>
      </c>
      <c r="M59">
        <v>264</v>
      </c>
      <c r="N59">
        <v>2</v>
      </c>
      <c r="P59">
        <v>26</v>
      </c>
      <c r="Q59">
        <v>21</v>
      </c>
      <c r="Y59">
        <v>58</v>
      </c>
      <c r="Z59" t="s">
        <v>3085</v>
      </c>
      <c r="AA59" t="s">
        <v>509</v>
      </c>
      <c r="AB59" t="s">
        <v>3088</v>
      </c>
    </row>
    <row r="60" spans="1:28" x14ac:dyDescent="0.25">
      <c r="A60">
        <v>34</v>
      </c>
      <c r="B60">
        <v>7</v>
      </c>
      <c r="D60">
        <v>20</v>
      </c>
      <c r="E60">
        <v>7</v>
      </c>
      <c r="G60">
        <v>53</v>
      </c>
      <c r="H60">
        <v>10</v>
      </c>
      <c r="J60">
        <v>8</v>
      </c>
      <c r="K60">
        <v>24</v>
      </c>
      <c r="M60">
        <v>264</v>
      </c>
      <c r="N60">
        <v>9</v>
      </c>
      <c r="P60">
        <v>26</v>
      </c>
      <c r="Q60">
        <v>23</v>
      </c>
      <c r="Y60">
        <v>59</v>
      </c>
      <c r="Z60" t="s">
        <v>3085</v>
      </c>
      <c r="AA60" t="s">
        <v>509</v>
      </c>
      <c r="AB60" t="s">
        <v>3088</v>
      </c>
    </row>
    <row r="61" spans="1:28" x14ac:dyDescent="0.25">
      <c r="A61">
        <v>34</v>
      </c>
      <c r="B61">
        <v>59</v>
      </c>
      <c r="D61">
        <v>20</v>
      </c>
      <c r="E61">
        <v>90</v>
      </c>
      <c r="G61">
        <v>54</v>
      </c>
      <c r="H61">
        <v>10</v>
      </c>
      <c r="J61">
        <v>9</v>
      </c>
      <c r="K61">
        <v>41</v>
      </c>
      <c r="M61">
        <v>264</v>
      </c>
      <c r="N61">
        <v>10</v>
      </c>
      <c r="P61">
        <v>27</v>
      </c>
      <c r="Q61">
        <v>21</v>
      </c>
      <c r="Y61">
        <v>60</v>
      </c>
      <c r="Z61" t="s">
        <v>3085</v>
      </c>
      <c r="AA61" t="s">
        <v>509</v>
      </c>
      <c r="AB61" t="s">
        <v>3088</v>
      </c>
    </row>
    <row r="62" spans="1:28" x14ac:dyDescent="0.25">
      <c r="A62">
        <v>35</v>
      </c>
      <c r="B62">
        <v>109</v>
      </c>
      <c r="D62">
        <v>20</v>
      </c>
      <c r="E62">
        <v>55</v>
      </c>
      <c r="G62">
        <v>55</v>
      </c>
      <c r="H62">
        <v>10</v>
      </c>
      <c r="J62">
        <v>10</v>
      </c>
      <c r="K62">
        <v>39</v>
      </c>
      <c r="M62">
        <v>264</v>
      </c>
      <c r="N62">
        <v>14</v>
      </c>
      <c r="P62">
        <v>27</v>
      </c>
      <c r="Q62">
        <v>23</v>
      </c>
      <c r="Y62">
        <v>61</v>
      </c>
      <c r="Z62" t="s">
        <v>3085</v>
      </c>
      <c r="AA62" t="s">
        <v>509</v>
      </c>
      <c r="AB62" t="s">
        <v>3088</v>
      </c>
    </row>
    <row r="63" spans="1:28" x14ac:dyDescent="0.25">
      <c r="A63">
        <v>36</v>
      </c>
      <c r="B63">
        <v>7</v>
      </c>
      <c r="D63">
        <v>20</v>
      </c>
      <c r="E63">
        <v>364</v>
      </c>
      <c r="G63">
        <v>56</v>
      </c>
      <c r="H63">
        <v>10</v>
      </c>
      <c r="J63">
        <v>10</v>
      </c>
      <c r="K63">
        <v>50</v>
      </c>
      <c r="M63">
        <v>264</v>
      </c>
      <c r="N63">
        <v>29</v>
      </c>
      <c r="P63">
        <v>28</v>
      </c>
      <c r="Q63">
        <v>22</v>
      </c>
      <c r="Y63">
        <v>62</v>
      </c>
      <c r="Z63" t="s">
        <v>3085</v>
      </c>
      <c r="AA63" t="s">
        <v>509</v>
      </c>
      <c r="AB63" t="s">
        <v>3088</v>
      </c>
    </row>
    <row r="64" spans="1:28" x14ac:dyDescent="0.25">
      <c r="A64">
        <v>36</v>
      </c>
      <c r="B64">
        <v>59</v>
      </c>
      <c r="D64">
        <v>21</v>
      </c>
      <c r="E64">
        <v>1</v>
      </c>
      <c r="G64">
        <v>57</v>
      </c>
      <c r="H64">
        <v>10</v>
      </c>
      <c r="J64">
        <v>10</v>
      </c>
      <c r="K64">
        <v>4</v>
      </c>
      <c r="M64">
        <v>264</v>
      </c>
      <c r="N64">
        <v>13</v>
      </c>
      <c r="P64">
        <v>28</v>
      </c>
      <c r="Q64">
        <v>24</v>
      </c>
      <c r="Y64">
        <v>63</v>
      </c>
      <c r="Z64" t="s">
        <v>3085</v>
      </c>
      <c r="AA64" t="s">
        <v>509</v>
      </c>
      <c r="AB64" t="s">
        <v>3088</v>
      </c>
    </row>
    <row r="65" spans="1:29" x14ac:dyDescent="0.25">
      <c r="A65">
        <v>37</v>
      </c>
      <c r="B65">
        <v>7</v>
      </c>
      <c r="D65">
        <v>21</v>
      </c>
      <c r="E65">
        <v>6</v>
      </c>
      <c r="G65">
        <v>58</v>
      </c>
      <c r="H65">
        <v>10</v>
      </c>
      <c r="J65">
        <v>10</v>
      </c>
      <c r="K65">
        <v>3</v>
      </c>
      <c r="M65">
        <v>264</v>
      </c>
      <c r="N65">
        <v>30</v>
      </c>
      <c r="P65">
        <v>29</v>
      </c>
      <c r="Q65">
        <v>25</v>
      </c>
      <c r="Y65">
        <v>64</v>
      </c>
      <c r="Z65" t="s">
        <v>3085</v>
      </c>
      <c r="AA65" t="s">
        <v>509</v>
      </c>
      <c r="AB65" t="s">
        <v>3088</v>
      </c>
    </row>
    <row r="66" spans="1:29" x14ac:dyDescent="0.25">
      <c r="A66">
        <v>37</v>
      </c>
      <c r="B66">
        <v>59</v>
      </c>
      <c r="D66">
        <v>21</v>
      </c>
      <c r="E66">
        <v>7</v>
      </c>
      <c r="G66">
        <v>59</v>
      </c>
      <c r="H66">
        <v>10</v>
      </c>
      <c r="J66">
        <v>10</v>
      </c>
      <c r="K66">
        <v>24</v>
      </c>
      <c r="M66">
        <v>264</v>
      </c>
      <c r="N66">
        <v>32</v>
      </c>
      <c r="P66">
        <v>29</v>
      </c>
      <c r="Q66">
        <v>26</v>
      </c>
      <c r="Y66">
        <v>65</v>
      </c>
      <c r="Z66" t="s">
        <v>3085</v>
      </c>
      <c r="AA66" t="s">
        <v>509</v>
      </c>
      <c r="AB66" t="s">
        <v>3088</v>
      </c>
    </row>
    <row r="67" spans="1:29" x14ac:dyDescent="0.25">
      <c r="A67">
        <v>38</v>
      </c>
      <c r="B67">
        <v>7</v>
      </c>
      <c r="D67">
        <v>21</v>
      </c>
      <c r="E67">
        <v>364</v>
      </c>
      <c r="G67">
        <v>60</v>
      </c>
      <c r="H67">
        <v>10</v>
      </c>
      <c r="J67">
        <v>11</v>
      </c>
      <c r="K67">
        <v>39</v>
      </c>
      <c r="M67">
        <v>264</v>
      </c>
      <c r="N67">
        <v>11</v>
      </c>
      <c r="P67">
        <v>29</v>
      </c>
      <c r="Q67">
        <v>27</v>
      </c>
      <c r="Y67">
        <v>66</v>
      </c>
      <c r="Z67" t="s">
        <v>3085</v>
      </c>
      <c r="AA67" t="s">
        <v>509</v>
      </c>
      <c r="AB67" t="s">
        <v>3088</v>
      </c>
    </row>
    <row r="68" spans="1:29" x14ac:dyDescent="0.25">
      <c r="A68">
        <v>38</v>
      </c>
      <c r="B68">
        <v>59</v>
      </c>
      <c r="D68">
        <v>22</v>
      </c>
      <c r="E68">
        <v>1</v>
      </c>
      <c r="G68">
        <v>61</v>
      </c>
      <c r="H68">
        <v>10</v>
      </c>
      <c r="J68">
        <v>11</v>
      </c>
      <c r="K68">
        <v>50</v>
      </c>
      <c r="M68">
        <v>264</v>
      </c>
      <c r="N68">
        <v>3</v>
      </c>
      <c r="P68">
        <v>30</v>
      </c>
      <c r="Q68">
        <v>25</v>
      </c>
      <c r="Y68">
        <v>67</v>
      </c>
      <c r="Z68" t="s">
        <v>3085</v>
      </c>
      <c r="AA68" t="s">
        <v>509</v>
      </c>
      <c r="AB68" t="s">
        <v>3088</v>
      </c>
    </row>
    <row r="69" spans="1:29" x14ac:dyDescent="0.25">
      <c r="A69">
        <v>39</v>
      </c>
      <c r="B69">
        <v>7</v>
      </c>
      <c r="D69">
        <v>22</v>
      </c>
      <c r="E69">
        <v>6</v>
      </c>
      <c r="G69">
        <v>62</v>
      </c>
      <c r="H69">
        <v>10</v>
      </c>
      <c r="J69">
        <v>11</v>
      </c>
      <c r="K69">
        <v>4</v>
      </c>
      <c r="M69">
        <v>264</v>
      </c>
      <c r="N69">
        <v>16</v>
      </c>
      <c r="P69">
        <v>30</v>
      </c>
      <c r="Q69">
        <v>26</v>
      </c>
      <c r="Y69">
        <v>68</v>
      </c>
      <c r="Z69" t="s">
        <v>3085</v>
      </c>
      <c r="AA69" t="s">
        <v>509</v>
      </c>
      <c r="AB69" t="s">
        <v>3088</v>
      </c>
    </row>
    <row r="70" spans="1:29" x14ac:dyDescent="0.25">
      <c r="A70">
        <v>39</v>
      </c>
      <c r="B70">
        <v>32</v>
      </c>
      <c r="D70">
        <v>22</v>
      </c>
      <c r="E70">
        <v>7</v>
      </c>
      <c r="G70">
        <v>63</v>
      </c>
      <c r="H70">
        <v>10</v>
      </c>
      <c r="J70">
        <v>11</v>
      </c>
      <c r="K70">
        <v>3</v>
      </c>
      <c r="M70">
        <v>264</v>
      </c>
      <c r="N70">
        <v>31</v>
      </c>
      <c r="P70">
        <v>30</v>
      </c>
      <c r="Q70">
        <v>27</v>
      </c>
      <c r="Y70">
        <v>69</v>
      </c>
      <c r="Z70" t="s">
        <v>3085</v>
      </c>
      <c r="AA70" t="s">
        <v>509</v>
      </c>
      <c r="AB70" t="s">
        <v>3088</v>
      </c>
    </row>
    <row r="71" spans="1:29" x14ac:dyDescent="0.25">
      <c r="A71">
        <v>39</v>
      </c>
      <c r="B71">
        <v>59</v>
      </c>
      <c r="D71">
        <v>22</v>
      </c>
      <c r="E71">
        <v>71</v>
      </c>
      <c r="G71">
        <v>64</v>
      </c>
      <c r="H71">
        <v>10</v>
      </c>
      <c r="J71">
        <v>11</v>
      </c>
      <c r="K71">
        <v>24</v>
      </c>
      <c r="M71">
        <v>264</v>
      </c>
      <c r="N71">
        <v>4</v>
      </c>
      <c r="P71">
        <v>31</v>
      </c>
      <c r="Q71">
        <v>25</v>
      </c>
      <c r="Y71">
        <v>70</v>
      </c>
      <c r="Z71" t="s">
        <v>3085</v>
      </c>
      <c r="AA71" t="s">
        <v>509</v>
      </c>
      <c r="AB71" t="s">
        <v>3088</v>
      </c>
    </row>
    <row r="72" spans="1:29" x14ac:dyDescent="0.25">
      <c r="A72">
        <v>40</v>
      </c>
      <c r="B72">
        <v>7</v>
      </c>
      <c r="D72">
        <v>22</v>
      </c>
      <c r="E72">
        <v>72</v>
      </c>
      <c r="G72">
        <v>65</v>
      </c>
      <c r="H72">
        <v>10</v>
      </c>
      <c r="J72">
        <v>12</v>
      </c>
      <c r="K72">
        <v>39</v>
      </c>
      <c r="M72">
        <v>264</v>
      </c>
      <c r="N72">
        <v>5</v>
      </c>
      <c r="P72">
        <v>31</v>
      </c>
      <c r="Q72">
        <v>26</v>
      </c>
      <c r="Y72">
        <v>71</v>
      </c>
      <c r="Z72" t="s">
        <v>3085</v>
      </c>
      <c r="AA72" t="s">
        <v>509</v>
      </c>
      <c r="AB72" t="s">
        <v>3088</v>
      </c>
    </row>
    <row r="73" spans="1:29" x14ac:dyDescent="0.25">
      <c r="A73">
        <v>40</v>
      </c>
      <c r="B73">
        <v>79</v>
      </c>
      <c r="D73">
        <v>22</v>
      </c>
      <c r="E73">
        <v>61</v>
      </c>
      <c r="G73">
        <v>66</v>
      </c>
      <c r="H73">
        <v>10</v>
      </c>
      <c r="J73">
        <v>12</v>
      </c>
      <c r="K73">
        <v>50</v>
      </c>
      <c r="M73">
        <v>264</v>
      </c>
      <c r="N73">
        <v>15</v>
      </c>
      <c r="P73">
        <v>31</v>
      </c>
      <c r="Q73">
        <v>28</v>
      </c>
      <c r="Y73">
        <v>72</v>
      </c>
      <c r="Z73" t="s">
        <v>3085</v>
      </c>
      <c r="AA73" t="s">
        <v>509</v>
      </c>
      <c r="AB73" t="s">
        <v>3088</v>
      </c>
    </row>
    <row r="74" spans="1:29" x14ac:dyDescent="0.25">
      <c r="A74">
        <v>41</v>
      </c>
      <c r="B74">
        <v>7</v>
      </c>
      <c r="D74">
        <v>22</v>
      </c>
      <c r="E74">
        <v>62</v>
      </c>
      <c r="G74">
        <v>67</v>
      </c>
      <c r="H74">
        <v>10</v>
      </c>
      <c r="J74">
        <v>12</v>
      </c>
      <c r="K74">
        <v>4</v>
      </c>
      <c r="M74">
        <v>264</v>
      </c>
      <c r="N74">
        <v>37</v>
      </c>
      <c r="P74">
        <v>31</v>
      </c>
      <c r="Q74">
        <v>29</v>
      </c>
      <c r="Y74">
        <v>73</v>
      </c>
      <c r="Z74" t="s">
        <v>3085</v>
      </c>
      <c r="AA74" t="s">
        <v>509</v>
      </c>
      <c r="AB74" t="s">
        <v>3088</v>
      </c>
    </row>
    <row r="75" spans="1:29" x14ac:dyDescent="0.25">
      <c r="A75">
        <v>41</v>
      </c>
      <c r="B75">
        <v>30</v>
      </c>
      <c r="D75">
        <v>22</v>
      </c>
      <c r="E75">
        <v>364</v>
      </c>
      <c r="G75">
        <v>68</v>
      </c>
      <c r="H75">
        <v>10</v>
      </c>
      <c r="J75">
        <v>12</v>
      </c>
      <c r="K75">
        <v>3</v>
      </c>
      <c r="M75">
        <v>264</v>
      </c>
      <c r="N75">
        <v>12</v>
      </c>
      <c r="P75">
        <v>32</v>
      </c>
      <c r="Q75">
        <v>25</v>
      </c>
      <c r="Y75">
        <v>74</v>
      </c>
      <c r="Z75" t="s">
        <v>3085</v>
      </c>
      <c r="AA75" t="s">
        <v>509</v>
      </c>
      <c r="AB75" t="s">
        <v>3088</v>
      </c>
    </row>
    <row r="76" spans="1:29" x14ac:dyDescent="0.25">
      <c r="A76">
        <v>41</v>
      </c>
      <c r="B76">
        <v>59</v>
      </c>
      <c r="D76">
        <v>23</v>
      </c>
      <c r="E76">
        <v>1</v>
      </c>
      <c r="G76">
        <v>69</v>
      </c>
      <c r="H76">
        <v>10</v>
      </c>
      <c r="J76">
        <v>12</v>
      </c>
      <c r="K76">
        <v>24</v>
      </c>
      <c r="M76">
        <v>265</v>
      </c>
      <c r="N76">
        <v>1</v>
      </c>
      <c r="P76">
        <v>32</v>
      </c>
      <c r="Q76">
        <v>26</v>
      </c>
      <c r="Y76">
        <v>75</v>
      </c>
      <c r="Z76" t="s">
        <v>3085</v>
      </c>
      <c r="AA76" t="s">
        <v>509</v>
      </c>
      <c r="AB76" t="s">
        <v>3088</v>
      </c>
    </row>
    <row r="77" spans="1:29" x14ac:dyDescent="0.25">
      <c r="A77">
        <v>42</v>
      </c>
      <c r="B77">
        <v>7</v>
      </c>
      <c r="D77">
        <v>23</v>
      </c>
      <c r="E77">
        <v>6</v>
      </c>
      <c r="G77">
        <v>70</v>
      </c>
      <c r="H77">
        <v>10</v>
      </c>
      <c r="J77">
        <v>13</v>
      </c>
      <c r="K77">
        <v>39</v>
      </c>
      <c r="M77">
        <v>265</v>
      </c>
      <c r="N77">
        <v>36</v>
      </c>
      <c r="P77">
        <v>32</v>
      </c>
      <c r="Q77">
        <v>30</v>
      </c>
      <c r="Y77">
        <v>76</v>
      </c>
      <c r="Z77" t="s">
        <v>3085</v>
      </c>
      <c r="AA77" t="s">
        <v>509</v>
      </c>
      <c r="AB77" t="s">
        <v>3088</v>
      </c>
    </row>
    <row r="78" spans="1:29" x14ac:dyDescent="0.25">
      <c r="A78">
        <v>42</v>
      </c>
      <c r="B78">
        <v>30</v>
      </c>
      <c r="D78">
        <v>23</v>
      </c>
      <c r="E78">
        <v>7</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364</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24</v>
      </c>
      <c r="E80">
        <v>1</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6</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7</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23</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55</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364</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25</v>
      </c>
      <c r="E86">
        <v>1</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6</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7</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364</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26</v>
      </c>
      <c r="E90">
        <v>1</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6</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7</v>
      </c>
      <c r="G92">
        <v>85</v>
      </c>
      <c r="H92">
        <v>1</v>
      </c>
      <c r="J92">
        <v>16</v>
      </c>
      <c r="K92">
        <v>39</v>
      </c>
      <c r="M92">
        <v>265</v>
      </c>
      <c r="N92">
        <v>5</v>
      </c>
      <c r="P92">
        <v>37</v>
      </c>
      <c r="Q92">
        <v>32</v>
      </c>
      <c r="Y92">
        <v>91</v>
      </c>
      <c r="Z92" t="s">
        <v>3085</v>
      </c>
      <c r="AA92" t="s">
        <v>3102</v>
      </c>
      <c r="AB92" t="s">
        <v>3104</v>
      </c>
    </row>
    <row r="93" spans="1:29" x14ac:dyDescent="0.25">
      <c r="A93">
        <v>49</v>
      </c>
      <c r="B93">
        <v>79</v>
      </c>
      <c r="D93">
        <v>26</v>
      </c>
      <c r="E93">
        <v>119</v>
      </c>
      <c r="G93">
        <v>85</v>
      </c>
      <c r="H93">
        <v>9</v>
      </c>
      <c r="J93">
        <v>16</v>
      </c>
      <c r="K93">
        <v>50</v>
      </c>
      <c r="M93">
        <v>265</v>
      </c>
      <c r="N93">
        <v>15</v>
      </c>
      <c r="P93">
        <v>38</v>
      </c>
      <c r="Q93">
        <v>32</v>
      </c>
      <c r="Y93">
        <v>92</v>
      </c>
      <c r="Z93" t="s">
        <v>3085</v>
      </c>
      <c r="AA93" t="s">
        <v>3102</v>
      </c>
      <c r="AB93" t="s">
        <v>3104</v>
      </c>
    </row>
    <row r="94" spans="1:29" x14ac:dyDescent="0.25">
      <c r="A94">
        <v>50</v>
      </c>
      <c r="B94">
        <v>55</v>
      </c>
      <c r="D94">
        <v>26</v>
      </c>
      <c r="E94">
        <v>120</v>
      </c>
      <c r="G94">
        <v>86</v>
      </c>
      <c r="H94">
        <v>1</v>
      </c>
      <c r="J94">
        <v>16</v>
      </c>
      <c r="K94">
        <v>4</v>
      </c>
      <c r="M94">
        <v>265</v>
      </c>
      <c r="N94">
        <v>37</v>
      </c>
      <c r="P94">
        <v>39</v>
      </c>
      <c r="Q94">
        <v>33</v>
      </c>
      <c r="Y94">
        <v>93</v>
      </c>
      <c r="Z94" t="s">
        <v>3085</v>
      </c>
      <c r="AA94" t="s">
        <v>3102</v>
      </c>
      <c r="AB94" t="s">
        <v>3104</v>
      </c>
    </row>
    <row r="95" spans="1:29" x14ac:dyDescent="0.25">
      <c r="A95">
        <v>50</v>
      </c>
      <c r="B95">
        <v>79</v>
      </c>
      <c r="D95">
        <v>26</v>
      </c>
      <c r="E95">
        <v>61</v>
      </c>
      <c r="G95">
        <v>86</v>
      </c>
      <c r="H95">
        <v>9</v>
      </c>
      <c r="J95">
        <v>16</v>
      </c>
      <c r="K95">
        <v>3</v>
      </c>
      <c r="M95">
        <v>265</v>
      </c>
      <c r="N95">
        <v>12</v>
      </c>
      <c r="P95">
        <v>40</v>
      </c>
      <c r="Q95">
        <v>33</v>
      </c>
      <c r="Y95">
        <v>94</v>
      </c>
      <c r="Z95" t="s">
        <v>3085</v>
      </c>
      <c r="AA95" t="s">
        <v>3102</v>
      </c>
      <c r="AB95" t="s">
        <v>3104</v>
      </c>
    </row>
    <row r="96" spans="1:29" x14ac:dyDescent="0.25">
      <c r="A96">
        <v>51</v>
      </c>
      <c r="B96">
        <v>55</v>
      </c>
      <c r="D96">
        <v>26</v>
      </c>
      <c r="E96">
        <v>62</v>
      </c>
      <c r="G96">
        <v>87</v>
      </c>
      <c r="H96">
        <v>1</v>
      </c>
      <c r="J96">
        <v>16</v>
      </c>
      <c r="K96">
        <v>24</v>
      </c>
      <c r="M96">
        <v>266</v>
      </c>
      <c r="N96">
        <v>1</v>
      </c>
      <c r="P96">
        <v>41</v>
      </c>
      <c r="Q96">
        <v>37</v>
      </c>
      <c r="Y96">
        <v>95</v>
      </c>
      <c r="Z96" t="s">
        <v>3085</v>
      </c>
      <c r="AA96" t="s">
        <v>3102</v>
      </c>
      <c r="AB96" t="s">
        <v>3104</v>
      </c>
    </row>
    <row r="97" spans="1:28" x14ac:dyDescent="0.25">
      <c r="A97">
        <v>51</v>
      </c>
      <c r="B97">
        <v>79</v>
      </c>
      <c r="D97">
        <v>26</v>
      </c>
      <c r="E97">
        <v>364</v>
      </c>
      <c r="G97">
        <v>87</v>
      </c>
      <c r="H97">
        <v>9</v>
      </c>
      <c r="J97">
        <v>17</v>
      </c>
      <c r="K97">
        <v>39</v>
      </c>
      <c r="M97">
        <v>266</v>
      </c>
      <c r="N97">
        <v>36</v>
      </c>
      <c r="P97">
        <v>41</v>
      </c>
      <c r="Q97">
        <v>34</v>
      </c>
      <c r="Y97">
        <v>96</v>
      </c>
      <c r="Z97" t="s">
        <v>3085</v>
      </c>
      <c r="AA97" t="s">
        <v>3102</v>
      </c>
      <c r="AB97" t="s">
        <v>3104</v>
      </c>
    </row>
    <row r="98" spans="1:28" x14ac:dyDescent="0.25">
      <c r="A98">
        <v>52</v>
      </c>
      <c r="B98">
        <v>7</v>
      </c>
      <c r="D98">
        <v>27</v>
      </c>
      <c r="E98">
        <v>1</v>
      </c>
      <c r="G98">
        <v>88</v>
      </c>
      <c r="H98">
        <v>5</v>
      </c>
      <c r="J98">
        <v>17</v>
      </c>
      <c r="K98">
        <v>50</v>
      </c>
      <c r="M98">
        <v>266</v>
      </c>
      <c r="N98">
        <v>28</v>
      </c>
      <c r="P98">
        <v>41</v>
      </c>
      <c r="Q98">
        <v>35</v>
      </c>
      <c r="Y98">
        <v>97</v>
      </c>
      <c r="Z98" t="s">
        <v>3085</v>
      </c>
      <c r="AA98" t="s">
        <v>3102</v>
      </c>
      <c r="AB98" t="s">
        <v>3104</v>
      </c>
    </row>
    <row r="99" spans="1:28" x14ac:dyDescent="0.25">
      <c r="A99">
        <v>52</v>
      </c>
      <c r="B99">
        <v>79</v>
      </c>
      <c r="D99">
        <v>27</v>
      </c>
      <c r="E99">
        <v>6</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7</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364</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28</v>
      </c>
      <c r="E102">
        <v>6</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7</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33</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34</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23</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375</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364</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29</v>
      </c>
      <c r="E109">
        <v>1</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59</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60</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375</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373</v>
      </c>
      <c r="G113">
        <v>99</v>
      </c>
      <c r="H113">
        <v>1</v>
      </c>
      <c r="J113">
        <v>20</v>
      </c>
      <c r="K113">
        <v>50</v>
      </c>
      <c r="M113">
        <v>266</v>
      </c>
      <c r="N113">
        <v>15</v>
      </c>
      <c r="P113">
        <v>46</v>
      </c>
      <c r="Q113">
        <v>35</v>
      </c>
      <c r="Y113">
        <v>112</v>
      </c>
      <c r="Z113" t="s">
        <v>3112</v>
      </c>
    </row>
    <row r="114" spans="1:28" x14ac:dyDescent="0.25">
      <c r="A114">
        <v>57</v>
      </c>
      <c r="B114">
        <v>49</v>
      </c>
      <c r="D114">
        <v>29</v>
      </c>
      <c r="E114">
        <v>393</v>
      </c>
      <c r="G114">
        <v>99</v>
      </c>
      <c r="H114">
        <v>5</v>
      </c>
      <c r="J114">
        <v>20</v>
      </c>
      <c r="K114">
        <v>4</v>
      </c>
      <c r="M114">
        <v>266</v>
      </c>
      <c r="N114">
        <v>37</v>
      </c>
      <c r="P114">
        <v>47</v>
      </c>
      <c r="Q114">
        <v>37</v>
      </c>
      <c r="Y114">
        <v>113</v>
      </c>
      <c r="Z114" t="s">
        <v>3112</v>
      </c>
    </row>
    <row r="115" spans="1:28" x14ac:dyDescent="0.25">
      <c r="A115">
        <v>57</v>
      </c>
      <c r="B115">
        <v>114</v>
      </c>
      <c r="D115">
        <v>30</v>
      </c>
      <c r="E115">
        <v>1</v>
      </c>
      <c r="G115">
        <v>100</v>
      </c>
      <c r="H115">
        <v>1</v>
      </c>
      <c r="J115">
        <v>20</v>
      </c>
      <c r="K115">
        <v>3</v>
      </c>
      <c r="M115">
        <v>266</v>
      </c>
      <c r="N115">
        <v>12</v>
      </c>
      <c r="P115">
        <v>47</v>
      </c>
      <c r="Q115">
        <v>34</v>
      </c>
      <c r="Y115">
        <v>114</v>
      </c>
      <c r="Z115" t="s">
        <v>3110</v>
      </c>
      <c r="AA115" t="s">
        <v>3104</v>
      </c>
    </row>
    <row r="116" spans="1:28" x14ac:dyDescent="0.25">
      <c r="A116">
        <v>58</v>
      </c>
      <c r="B116">
        <v>5</v>
      </c>
      <c r="D116">
        <v>30</v>
      </c>
      <c r="E116">
        <v>377</v>
      </c>
      <c r="G116">
        <v>100</v>
      </c>
      <c r="H116">
        <v>5</v>
      </c>
      <c r="J116">
        <v>20</v>
      </c>
      <c r="K116">
        <v>24</v>
      </c>
      <c r="M116">
        <v>267</v>
      </c>
      <c r="N116">
        <v>1</v>
      </c>
      <c r="P116">
        <v>47</v>
      </c>
      <c r="Q116">
        <v>42</v>
      </c>
      <c r="Y116">
        <v>115</v>
      </c>
      <c r="Z116" t="s">
        <v>3110</v>
      </c>
      <c r="AA116" t="s">
        <v>3104</v>
      </c>
    </row>
    <row r="117" spans="1:28" x14ac:dyDescent="0.25">
      <c r="A117">
        <v>58</v>
      </c>
      <c r="B117">
        <v>21</v>
      </c>
      <c r="D117">
        <v>30</v>
      </c>
      <c r="E117">
        <v>397</v>
      </c>
      <c r="G117">
        <v>101</v>
      </c>
      <c r="H117">
        <v>1</v>
      </c>
      <c r="J117">
        <v>21</v>
      </c>
      <c r="K117">
        <v>39</v>
      </c>
      <c r="M117">
        <v>267</v>
      </c>
      <c r="N117">
        <v>36</v>
      </c>
      <c r="P117">
        <v>47</v>
      </c>
      <c r="Q117">
        <v>43</v>
      </c>
      <c r="Y117">
        <v>116</v>
      </c>
      <c r="Z117" t="s">
        <v>3110</v>
      </c>
      <c r="AA117" t="s">
        <v>3104</v>
      </c>
    </row>
    <row r="118" spans="1:28" x14ac:dyDescent="0.25">
      <c r="A118">
        <v>58</v>
      </c>
      <c r="B118">
        <v>49</v>
      </c>
      <c r="D118">
        <v>30</v>
      </c>
      <c r="E118">
        <v>398</v>
      </c>
      <c r="G118">
        <v>102</v>
      </c>
      <c r="H118">
        <v>1</v>
      </c>
      <c r="J118">
        <v>21</v>
      </c>
      <c r="K118">
        <v>50</v>
      </c>
      <c r="M118">
        <v>267</v>
      </c>
      <c r="N118">
        <v>28</v>
      </c>
      <c r="P118">
        <v>48</v>
      </c>
      <c r="Q118">
        <v>37</v>
      </c>
      <c r="Y118">
        <v>117</v>
      </c>
      <c r="Z118" t="s">
        <v>3110</v>
      </c>
      <c r="AA118" t="s">
        <v>3104</v>
      </c>
    </row>
    <row r="119" spans="1:28" x14ac:dyDescent="0.25">
      <c r="A119">
        <v>58</v>
      </c>
      <c r="B119">
        <v>114</v>
      </c>
      <c r="D119">
        <v>30</v>
      </c>
      <c r="E119">
        <v>373</v>
      </c>
      <c r="G119">
        <v>103</v>
      </c>
      <c r="H119">
        <v>10</v>
      </c>
      <c r="J119">
        <v>21</v>
      </c>
      <c r="K119">
        <v>4</v>
      </c>
      <c r="M119">
        <v>267</v>
      </c>
      <c r="N119">
        <v>2</v>
      </c>
      <c r="P119">
        <v>48</v>
      </c>
      <c r="Q119">
        <v>34</v>
      </c>
      <c r="Y119">
        <v>118</v>
      </c>
      <c r="Z119" t="s">
        <v>3110</v>
      </c>
      <c r="AA119" t="s">
        <v>3104</v>
      </c>
    </row>
    <row r="120" spans="1:28" x14ac:dyDescent="0.25">
      <c r="A120">
        <v>59</v>
      </c>
      <c r="B120">
        <v>95</v>
      </c>
      <c r="D120">
        <v>31</v>
      </c>
      <c r="E120">
        <v>68</v>
      </c>
      <c r="G120">
        <v>104</v>
      </c>
      <c r="H120">
        <v>10</v>
      </c>
      <c r="J120">
        <v>21</v>
      </c>
      <c r="K120">
        <v>3</v>
      </c>
      <c r="M120">
        <v>267</v>
      </c>
      <c r="N120">
        <v>9</v>
      </c>
      <c r="P120">
        <v>48</v>
      </c>
      <c r="Q120">
        <v>42</v>
      </c>
      <c r="Y120">
        <v>119</v>
      </c>
      <c r="Z120" t="s">
        <v>3110</v>
      </c>
      <c r="AA120" t="s">
        <v>3104</v>
      </c>
    </row>
    <row r="121" spans="1:28" x14ac:dyDescent="0.25">
      <c r="A121">
        <v>60</v>
      </c>
      <c r="B121">
        <v>48</v>
      </c>
      <c r="D121">
        <v>31</v>
      </c>
      <c r="E121">
        <v>69</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70</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16</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17</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18</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19</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48</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49</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375</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364</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32</v>
      </c>
      <c r="E131">
        <v>397</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398</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33</v>
      </c>
      <c r="E133">
        <v>395</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34</v>
      </c>
      <c r="E134">
        <v>25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37</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93</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396</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393</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375</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35</v>
      </c>
      <c r="E140">
        <v>1</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59</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60</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369</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36</v>
      </c>
      <c r="E144">
        <v>1</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375</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37</v>
      </c>
      <c r="E146">
        <v>1</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32</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369</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38</v>
      </c>
      <c r="E149">
        <v>1</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373</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39</v>
      </c>
      <c r="E151">
        <v>20</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1</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46</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7</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61</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62</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375</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364</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40</v>
      </c>
      <c r="E160">
        <v>20</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1</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50</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51</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364</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41</v>
      </c>
      <c r="E165">
        <v>119</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41</v>
      </c>
      <c r="E166">
        <v>120</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41</v>
      </c>
      <c r="E167">
        <v>91</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42</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42</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42</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43</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43</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43</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44</v>
      </c>
      <c r="E174">
        <v>93</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44</v>
      </c>
      <c r="E175">
        <v>37</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44</v>
      </c>
      <c r="E176">
        <v>402</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45</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45</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45</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46</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46</v>
      </c>
      <c r="E181">
        <v>37</v>
      </c>
      <c r="G181">
        <v>161</v>
      </c>
      <c r="H181">
        <v>1</v>
      </c>
      <c r="J181">
        <v>32</v>
      </c>
      <c r="K181">
        <v>27</v>
      </c>
      <c r="M181">
        <v>272</v>
      </c>
      <c r="N181">
        <v>3</v>
      </c>
      <c r="P181">
        <v>61</v>
      </c>
      <c r="Q181">
        <v>50</v>
      </c>
      <c r="Y181">
        <v>180</v>
      </c>
      <c r="Z181" t="s">
        <v>3120</v>
      </c>
      <c r="AA181" t="s">
        <v>3122</v>
      </c>
      <c r="AB181" t="s">
        <v>4233</v>
      </c>
    </row>
    <row r="182" spans="1:28" x14ac:dyDescent="0.25">
      <c r="A182">
        <v>92</v>
      </c>
      <c r="B182">
        <v>55</v>
      </c>
      <c r="D182">
        <v>46</v>
      </c>
      <c r="E182">
        <v>402</v>
      </c>
      <c r="G182">
        <v>162</v>
      </c>
      <c r="H182">
        <v>1</v>
      </c>
      <c r="J182">
        <v>32</v>
      </c>
      <c r="K182">
        <v>3</v>
      </c>
      <c r="M182">
        <v>272</v>
      </c>
      <c r="N182">
        <v>31</v>
      </c>
      <c r="P182">
        <v>61</v>
      </c>
      <c r="Q182">
        <v>52</v>
      </c>
      <c r="Y182">
        <v>181</v>
      </c>
      <c r="Z182" t="s">
        <v>3120</v>
      </c>
      <c r="AA182" t="s">
        <v>3122</v>
      </c>
      <c r="AB182" t="s">
        <v>4233</v>
      </c>
    </row>
    <row r="183" spans="1:28" x14ac:dyDescent="0.25">
      <c r="A183">
        <v>93</v>
      </c>
      <c r="B183">
        <v>55</v>
      </c>
      <c r="D183">
        <v>47</v>
      </c>
      <c r="E183">
        <v>38</v>
      </c>
      <c r="G183">
        <v>163</v>
      </c>
      <c r="H183">
        <v>1</v>
      </c>
      <c r="J183">
        <v>32</v>
      </c>
      <c r="K183">
        <v>17</v>
      </c>
      <c r="M183">
        <v>272</v>
      </c>
      <c r="N183">
        <v>4</v>
      </c>
      <c r="P183">
        <v>62</v>
      </c>
      <c r="Q183">
        <v>37</v>
      </c>
      <c r="Y183">
        <v>182</v>
      </c>
      <c r="Z183" t="s">
        <v>3120</v>
      </c>
      <c r="AA183" t="s">
        <v>3122</v>
      </c>
      <c r="AB183" t="s">
        <v>4233</v>
      </c>
    </row>
    <row r="184" spans="1:28" x14ac:dyDescent="0.25">
      <c r="A184">
        <v>93</v>
      </c>
      <c r="B184">
        <v>30</v>
      </c>
      <c r="D184">
        <v>47</v>
      </c>
      <c r="E184">
        <v>37</v>
      </c>
      <c r="G184">
        <v>164</v>
      </c>
      <c r="H184">
        <v>1</v>
      </c>
      <c r="J184">
        <v>32</v>
      </c>
      <c r="K184">
        <v>24</v>
      </c>
      <c r="M184">
        <v>272</v>
      </c>
      <c r="N184">
        <v>5</v>
      </c>
      <c r="P184">
        <v>62</v>
      </c>
      <c r="Q184">
        <v>53</v>
      </c>
      <c r="Y184">
        <v>183</v>
      </c>
      <c r="Z184" t="s">
        <v>3120</v>
      </c>
      <c r="AA184" t="s">
        <v>3122</v>
      </c>
      <c r="AB184" t="s">
        <v>4233</v>
      </c>
    </row>
    <row r="185" spans="1:28" x14ac:dyDescent="0.25">
      <c r="A185">
        <v>93</v>
      </c>
      <c r="B185">
        <v>112</v>
      </c>
      <c r="D185">
        <v>47</v>
      </c>
      <c r="E185">
        <v>402</v>
      </c>
      <c r="G185">
        <v>165</v>
      </c>
      <c r="H185">
        <v>9</v>
      </c>
      <c r="J185">
        <v>32</v>
      </c>
      <c r="K185">
        <v>111</v>
      </c>
      <c r="M185">
        <v>272</v>
      </c>
      <c r="N185">
        <v>37</v>
      </c>
      <c r="P185">
        <v>62</v>
      </c>
      <c r="Q185">
        <v>54</v>
      </c>
      <c r="Y185">
        <v>184</v>
      </c>
      <c r="Z185" t="s">
        <v>3120</v>
      </c>
      <c r="AA185" t="s">
        <v>3122</v>
      </c>
      <c r="AB185" t="s">
        <v>4233</v>
      </c>
    </row>
    <row r="186" spans="1:28" x14ac:dyDescent="0.25">
      <c r="A186">
        <v>94</v>
      </c>
      <c r="B186">
        <v>55</v>
      </c>
      <c r="D186">
        <v>48</v>
      </c>
      <c r="E186">
        <v>38</v>
      </c>
      <c r="G186">
        <v>166</v>
      </c>
      <c r="H186">
        <v>9</v>
      </c>
      <c r="J186">
        <v>33</v>
      </c>
      <c r="K186">
        <v>39</v>
      </c>
      <c r="M186">
        <v>274</v>
      </c>
      <c r="N186">
        <v>1</v>
      </c>
      <c r="P186">
        <v>62</v>
      </c>
      <c r="Q186">
        <v>49</v>
      </c>
      <c r="Y186">
        <v>185</v>
      </c>
      <c r="Z186" t="s">
        <v>3120</v>
      </c>
      <c r="AA186" t="s">
        <v>3122</v>
      </c>
      <c r="AB186" t="s">
        <v>4233</v>
      </c>
    </row>
    <row r="187" spans="1:28" x14ac:dyDescent="0.25">
      <c r="A187">
        <v>94</v>
      </c>
      <c r="B187">
        <v>30</v>
      </c>
      <c r="D187">
        <v>48</v>
      </c>
      <c r="E187">
        <v>37</v>
      </c>
      <c r="G187">
        <v>167</v>
      </c>
      <c r="H187">
        <v>9</v>
      </c>
      <c r="J187">
        <v>33</v>
      </c>
      <c r="K187">
        <v>4</v>
      </c>
      <c r="M187">
        <v>274</v>
      </c>
      <c r="N187">
        <v>2</v>
      </c>
      <c r="P187">
        <v>62</v>
      </c>
      <c r="Q187">
        <v>52</v>
      </c>
      <c r="Y187">
        <v>186</v>
      </c>
      <c r="Z187" t="s">
        <v>3120</v>
      </c>
      <c r="AA187" t="s">
        <v>3122</v>
      </c>
      <c r="AB187" t="s">
        <v>4233</v>
      </c>
    </row>
    <row r="188" spans="1:28" x14ac:dyDescent="0.25">
      <c r="A188">
        <v>94</v>
      </c>
      <c r="B188">
        <v>112</v>
      </c>
      <c r="D188">
        <v>48</v>
      </c>
      <c r="E188">
        <v>402</v>
      </c>
      <c r="G188">
        <v>168</v>
      </c>
      <c r="H188">
        <v>10</v>
      </c>
      <c r="J188">
        <v>33</v>
      </c>
      <c r="K188">
        <v>27</v>
      </c>
      <c r="M188">
        <v>274</v>
      </c>
      <c r="N188">
        <v>9</v>
      </c>
      <c r="P188">
        <v>63</v>
      </c>
      <c r="Q188">
        <v>37</v>
      </c>
      <c r="Y188">
        <v>187</v>
      </c>
      <c r="Z188" t="s">
        <v>3120</v>
      </c>
      <c r="AA188" t="s">
        <v>3122</v>
      </c>
      <c r="AB188" t="s">
        <v>4233</v>
      </c>
    </row>
    <row r="189" spans="1:28" x14ac:dyDescent="0.25">
      <c r="A189">
        <v>95</v>
      </c>
      <c r="B189">
        <v>55</v>
      </c>
      <c r="D189">
        <v>49</v>
      </c>
      <c r="E189">
        <v>38</v>
      </c>
      <c r="G189">
        <v>169</v>
      </c>
      <c r="H189">
        <v>10</v>
      </c>
      <c r="J189">
        <v>33</v>
      </c>
      <c r="K189">
        <v>3</v>
      </c>
      <c r="M189">
        <v>274</v>
      </c>
      <c r="N189">
        <v>14</v>
      </c>
      <c r="P189">
        <v>63</v>
      </c>
      <c r="Q189">
        <v>53</v>
      </c>
      <c r="Y189">
        <v>188</v>
      </c>
      <c r="Z189" t="s">
        <v>3120</v>
      </c>
      <c r="AA189" t="s">
        <v>3122</v>
      </c>
      <c r="AB189" t="s">
        <v>4233</v>
      </c>
    </row>
    <row r="190" spans="1:28" x14ac:dyDescent="0.25">
      <c r="A190">
        <v>95</v>
      </c>
      <c r="B190">
        <v>30</v>
      </c>
      <c r="D190">
        <v>49</v>
      </c>
      <c r="E190">
        <v>37</v>
      </c>
      <c r="G190">
        <v>170</v>
      </c>
      <c r="H190">
        <v>10</v>
      </c>
      <c r="J190">
        <v>33</v>
      </c>
      <c r="K190">
        <v>17</v>
      </c>
      <c r="M190">
        <v>274</v>
      </c>
      <c r="N190">
        <v>29</v>
      </c>
      <c r="P190">
        <v>63</v>
      </c>
      <c r="Q190">
        <v>54</v>
      </c>
      <c r="Y190">
        <v>189</v>
      </c>
      <c r="Z190" t="s">
        <v>3120</v>
      </c>
      <c r="AA190" t="s">
        <v>3122</v>
      </c>
      <c r="AB190" t="s">
        <v>4233</v>
      </c>
    </row>
    <row r="191" spans="1:28" x14ac:dyDescent="0.25">
      <c r="A191">
        <v>96</v>
      </c>
      <c r="B191">
        <v>55</v>
      </c>
      <c r="D191">
        <v>49</v>
      </c>
      <c r="E191">
        <v>402</v>
      </c>
      <c r="G191">
        <v>171</v>
      </c>
      <c r="H191">
        <v>10</v>
      </c>
      <c r="J191">
        <v>33</v>
      </c>
      <c r="K191">
        <v>24</v>
      </c>
      <c r="M191">
        <v>274</v>
      </c>
      <c r="N191">
        <v>3</v>
      </c>
      <c r="P191">
        <v>63</v>
      </c>
      <c r="Q191">
        <v>49</v>
      </c>
      <c r="Y191">
        <v>190</v>
      </c>
      <c r="Z191" t="s">
        <v>3120</v>
      </c>
      <c r="AA191" t="s">
        <v>3122</v>
      </c>
      <c r="AB191" t="s">
        <v>4233</v>
      </c>
    </row>
    <row r="192" spans="1:28" x14ac:dyDescent="0.25">
      <c r="A192">
        <v>96</v>
      </c>
      <c r="B192">
        <v>112</v>
      </c>
      <c r="D192">
        <v>50</v>
      </c>
      <c r="E192">
        <v>122</v>
      </c>
      <c r="G192">
        <v>172</v>
      </c>
      <c r="H192">
        <v>10</v>
      </c>
      <c r="J192">
        <v>33</v>
      </c>
      <c r="K192">
        <v>111</v>
      </c>
      <c r="M192">
        <v>274</v>
      </c>
      <c r="N192">
        <v>31</v>
      </c>
      <c r="P192">
        <v>63</v>
      </c>
      <c r="Q192">
        <v>52</v>
      </c>
      <c r="Y192">
        <v>191</v>
      </c>
      <c r="Z192" t="s">
        <v>3120</v>
      </c>
      <c r="AA192" t="s">
        <v>3122</v>
      </c>
      <c r="AB192" t="s">
        <v>4233</v>
      </c>
    </row>
    <row r="193" spans="1:29" x14ac:dyDescent="0.25">
      <c r="A193">
        <v>97</v>
      </c>
      <c r="B193">
        <v>5</v>
      </c>
      <c r="D193">
        <v>50</v>
      </c>
      <c r="E193">
        <v>123</v>
      </c>
      <c r="G193">
        <v>173</v>
      </c>
      <c r="H193">
        <v>10</v>
      </c>
      <c r="J193">
        <v>34</v>
      </c>
      <c r="K193">
        <v>39</v>
      </c>
      <c r="M193">
        <v>274</v>
      </c>
      <c r="N193">
        <v>4</v>
      </c>
      <c r="P193">
        <v>64</v>
      </c>
      <c r="Q193">
        <v>37</v>
      </c>
      <c r="Y193">
        <v>192</v>
      </c>
      <c r="Z193" t="s">
        <v>3120</v>
      </c>
      <c r="AA193" t="s">
        <v>3122</v>
      </c>
      <c r="AB193" t="s">
        <v>4233</v>
      </c>
    </row>
    <row r="194" spans="1:29" x14ac:dyDescent="0.25">
      <c r="A194">
        <v>97</v>
      </c>
      <c r="B194">
        <v>30</v>
      </c>
      <c r="D194">
        <v>50</v>
      </c>
      <c r="E194">
        <v>23</v>
      </c>
      <c r="G194">
        <v>174</v>
      </c>
      <c r="H194">
        <v>10</v>
      </c>
      <c r="J194">
        <v>34</v>
      </c>
      <c r="K194">
        <v>4</v>
      </c>
      <c r="M194">
        <v>274</v>
      </c>
      <c r="N194">
        <v>5</v>
      </c>
      <c r="P194">
        <v>64</v>
      </c>
      <c r="Q194">
        <v>53</v>
      </c>
      <c r="Y194">
        <v>193</v>
      </c>
      <c r="Z194" t="s">
        <v>3120</v>
      </c>
      <c r="AA194" t="s">
        <v>3122</v>
      </c>
      <c r="AB194" t="s">
        <v>4233</v>
      </c>
    </row>
    <row r="195" spans="1:29" x14ac:dyDescent="0.25">
      <c r="A195">
        <v>97</v>
      </c>
      <c r="B195">
        <v>53</v>
      </c>
      <c r="D195">
        <v>50</v>
      </c>
      <c r="E195">
        <v>364</v>
      </c>
      <c r="G195">
        <v>175</v>
      </c>
      <c r="H195">
        <v>10</v>
      </c>
      <c r="J195">
        <v>34</v>
      </c>
      <c r="K195">
        <v>27</v>
      </c>
      <c r="M195">
        <v>274</v>
      </c>
      <c r="N195">
        <v>37</v>
      </c>
      <c r="P195">
        <v>64</v>
      </c>
      <c r="Q195">
        <v>54</v>
      </c>
      <c r="Y195">
        <v>194</v>
      </c>
      <c r="Z195" t="s">
        <v>3120</v>
      </c>
      <c r="AA195" t="s">
        <v>3122</v>
      </c>
      <c r="AB195" t="s">
        <v>4233</v>
      </c>
    </row>
    <row r="196" spans="1:29" x14ac:dyDescent="0.25">
      <c r="A196">
        <v>97</v>
      </c>
      <c r="B196">
        <v>95</v>
      </c>
      <c r="D196">
        <v>50</v>
      </c>
      <c r="E196">
        <v>93</v>
      </c>
      <c r="G196">
        <v>176</v>
      </c>
      <c r="H196">
        <v>10</v>
      </c>
      <c r="J196">
        <v>34</v>
      </c>
      <c r="K196">
        <v>3</v>
      </c>
      <c r="M196">
        <v>275</v>
      </c>
      <c r="N196">
        <v>1</v>
      </c>
      <c r="P196">
        <v>64</v>
      </c>
      <c r="Q196">
        <v>49</v>
      </c>
      <c r="Y196">
        <v>195</v>
      </c>
      <c r="Z196" t="s">
        <v>3120</v>
      </c>
      <c r="AA196" t="s">
        <v>3122</v>
      </c>
      <c r="AB196" t="s">
        <v>4233</v>
      </c>
    </row>
    <row r="197" spans="1:29" x14ac:dyDescent="0.25">
      <c r="A197">
        <v>98</v>
      </c>
      <c r="B197">
        <v>5</v>
      </c>
      <c r="D197">
        <v>50</v>
      </c>
      <c r="E197">
        <v>37</v>
      </c>
      <c r="G197">
        <v>177</v>
      </c>
      <c r="H197">
        <v>10</v>
      </c>
      <c r="J197">
        <v>34</v>
      </c>
      <c r="K197">
        <v>17</v>
      </c>
      <c r="M197">
        <v>275</v>
      </c>
      <c r="N197">
        <v>2</v>
      </c>
      <c r="P197">
        <v>64</v>
      </c>
      <c r="Q197">
        <v>52</v>
      </c>
      <c r="Y197">
        <v>196</v>
      </c>
      <c r="Z197" t="s">
        <v>3120</v>
      </c>
      <c r="AA197" t="s">
        <v>3122</v>
      </c>
      <c r="AB197" t="s">
        <v>4233</v>
      </c>
    </row>
    <row r="198" spans="1:29" x14ac:dyDescent="0.25">
      <c r="A198">
        <v>98</v>
      </c>
      <c r="B198">
        <v>30</v>
      </c>
      <c r="D198">
        <v>50</v>
      </c>
      <c r="E198">
        <v>50</v>
      </c>
      <c r="G198">
        <v>178</v>
      </c>
      <c r="H198">
        <v>10</v>
      </c>
      <c r="J198">
        <v>34</v>
      </c>
      <c r="K198">
        <v>24</v>
      </c>
      <c r="M198">
        <v>275</v>
      </c>
      <c r="N198">
        <v>9</v>
      </c>
      <c r="P198">
        <v>65</v>
      </c>
      <c r="Q198">
        <v>37</v>
      </c>
      <c r="Y198">
        <v>197</v>
      </c>
      <c r="Z198" t="s">
        <v>3120</v>
      </c>
      <c r="AA198" t="s">
        <v>3122</v>
      </c>
      <c r="AB198" t="s">
        <v>4233</v>
      </c>
    </row>
    <row r="199" spans="1:29" x14ac:dyDescent="0.25">
      <c r="A199">
        <v>98</v>
      </c>
      <c r="B199">
        <v>53</v>
      </c>
      <c r="D199">
        <v>50</v>
      </c>
      <c r="E199">
        <v>51</v>
      </c>
      <c r="G199">
        <v>179</v>
      </c>
      <c r="H199">
        <v>10</v>
      </c>
      <c r="J199">
        <v>34</v>
      </c>
      <c r="K199">
        <v>111</v>
      </c>
      <c r="M199">
        <v>275</v>
      </c>
      <c r="N199">
        <v>14</v>
      </c>
      <c r="P199">
        <v>65</v>
      </c>
      <c r="Q199">
        <v>53</v>
      </c>
      <c r="Y199">
        <v>198</v>
      </c>
      <c r="Z199" t="s">
        <v>3120</v>
      </c>
      <c r="AA199" t="s">
        <v>3122</v>
      </c>
      <c r="AB199" t="s">
        <v>4233</v>
      </c>
    </row>
    <row r="200" spans="1:29" x14ac:dyDescent="0.25">
      <c r="A200">
        <v>99</v>
      </c>
      <c r="B200">
        <v>7</v>
      </c>
      <c r="D200">
        <v>51</v>
      </c>
      <c r="E200">
        <v>122</v>
      </c>
      <c r="G200">
        <v>180</v>
      </c>
      <c r="H200">
        <v>10</v>
      </c>
      <c r="J200">
        <v>35</v>
      </c>
      <c r="K200">
        <v>39</v>
      </c>
      <c r="M200">
        <v>275</v>
      </c>
      <c r="N200">
        <v>29</v>
      </c>
      <c r="P200">
        <v>65</v>
      </c>
      <c r="Q200">
        <v>54</v>
      </c>
      <c r="Y200">
        <v>199</v>
      </c>
      <c r="Z200" t="s">
        <v>3120</v>
      </c>
      <c r="AA200" t="s">
        <v>3122</v>
      </c>
      <c r="AB200" t="s">
        <v>4233</v>
      </c>
    </row>
    <row r="201" spans="1:29" x14ac:dyDescent="0.25">
      <c r="A201">
        <v>99</v>
      </c>
      <c r="B201">
        <v>59</v>
      </c>
      <c r="D201">
        <v>51</v>
      </c>
      <c r="E201">
        <v>123</v>
      </c>
      <c r="G201">
        <v>181</v>
      </c>
      <c r="H201">
        <v>10</v>
      </c>
      <c r="J201">
        <v>35</v>
      </c>
      <c r="K201">
        <v>50</v>
      </c>
      <c r="M201">
        <v>275</v>
      </c>
      <c r="N201">
        <v>3</v>
      </c>
      <c r="P201">
        <v>65</v>
      </c>
      <c r="Q201">
        <v>49</v>
      </c>
      <c r="Y201">
        <v>200</v>
      </c>
      <c r="Z201" t="s">
        <v>3120</v>
      </c>
      <c r="AA201" t="s">
        <v>3122</v>
      </c>
      <c r="AB201" t="s">
        <v>4233</v>
      </c>
    </row>
    <row r="202" spans="1:29" x14ac:dyDescent="0.25">
      <c r="A202">
        <v>99</v>
      </c>
      <c r="B202">
        <v>76</v>
      </c>
      <c r="D202">
        <v>51</v>
      </c>
      <c r="E202">
        <v>23</v>
      </c>
      <c r="G202">
        <v>182</v>
      </c>
      <c r="H202">
        <v>10</v>
      </c>
      <c r="J202">
        <v>35</v>
      </c>
      <c r="K202">
        <v>4</v>
      </c>
      <c r="M202">
        <v>275</v>
      </c>
      <c r="N202">
        <v>31</v>
      </c>
      <c r="P202">
        <v>65</v>
      </c>
      <c r="Q202">
        <v>56</v>
      </c>
      <c r="Y202">
        <v>201</v>
      </c>
      <c r="Z202" t="s">
        <v>3120</v>
      </c>
      <c r="AA202" t="s">
        <v>3122</v>
      </c>
      <c r="AB202" t="s">
        <v>4233</v>
      </c>
    </row>
    <row r="203" spans="1:29" x14ac:dyDescent="0.25">
      <c r="A203">
        <v>99</v>
      </c>
      <c r="B203">
        <v>95</v>
      </c>
      <c r="D203">
        <v>51</v>
      </c>
      <c r="E203">
        <v>364</v>
      </c>
      <c r="G203">
        <v>183</v>
      </c>
      <c r="H203">
        <v>10</v>
      </c>
      <c r="J203">
        <v>35</v>
      </c>
      <c r="K203">
        <v>27</v>
      </c>
      <c r="M203">
        <v>275</v>
      </c>
      <c r="N203">
        <v>4</v>
      </c>
      <c r="P203">
        <v>65</v>
      </c>
      <c r="Q203">
        <v>458</v>
      </c>
      <c r="Y203">
        <v>202</v>
      </c>
      <c r="Z203" t="s">
        <v>3120</v>
      </c>
      <c r="AA203" t="s">
        <v>3122</v>
      </c>
      <c r="AB203" t="s">
        <v>4233</v>
      </c>
    </row>
    <row r="204" spans="1:29" x14ac:dyDescent="0.25">
      <c r="A204">
        <v>100</v>
      </c>
      <c r="B204">
        <v>55</v>
      </c>
      <c r="D204">
        <v>51</v>
      </c>
      <c r="E204">
        <v>93</v>
      </c>
      <c r="G204">
        <v>184</v>
      </c>
      <c r="H204">
        <v>10</v>
      </c>
      <c r="J204">
        <v>35</v>
      </c>
      <c r="K204">
        <v>3</v>
      </c>
      <c r="M204">
        <v>275</v>
      </c>
      <c r="N204">
        <v>5</v>
      </c>
      <c r="P204">
        <v>66</v>
      </c>
      <c r="Q204">
        <v>37</v>
      </c>
      <c r="Y204">
        <v>203</v>
      </c>
      <c r="Z204" t="s">
        <v>3120</v>
      </c>
      <c r="AA204" t="s">
        <v>3122</v>
      </c>
      <c r="AB204" t="s">
        <v>4233</v>
      </c>
    </row>
    <row r="205" spans="1:29" x14ac:dyDescent="0.25">
      <c r="A205">
        <v>100</v>
      </c>
      <c r="B205">
        <v>59</v>
      </c>
      <c r="D205">
        <v>51</v>
      </c>
      <c r="E205">
        <v>37</v>
      </c>
      <c r="G205">
        <v>185</v>
      </c>
      <c r="H205">
        <v>10</v>
      </c>
      <c r="J205">
        <v>35</v>
      </c>
      <c r="K205">
        <v>17</v>
      </c>
      <c r="M205">
        <v>275</v>
      </c>
      <c r="N205">
        <v>37</v>
      </c>
      <c r="P205">
        <v>66</v>
      </c>
      <c r="Q205">
        <v>53</v>
      </c>
      <c r="Y205">
        <v>204</v>
      </c>
      <c r="Z205" t="s">
        <v>3120</v>
      </c>
      <c r="AA205" t="s">
        <v>3122</v>
      </c>
      <c r="AB205" t="s">
        <v>4233</v>
      </c>
    </row>
    <row r="206" spans="1:29" x14ac:dyDescent="0.25">
      <c r="A206">
        <v>100</v>
      </c>
      <c r="B206">
        <v>76</v>
      </c>
      <c r="D206">
        <v>51</v>
      </c>
      <c r="E206">
        <v>50</v>
      </c>
      <c r="G206">
        <v>186</v>
      </c>
      <c r="H206">
        <v>10</v>
      </c>
      <c r="J206">
        <v>35</v>
      </c>
      <c r="K206">
        <v>24</v>
      </c>
      <c r="M206">
        <v>276</v>
      </c>
      <c r="N206">
        <v>1</v>
      </c>
      <c r="P206">
        <v>66</v>
      </c>
      <c r="Q206">
        <v>54</v>
      </c>
      <c r="Y206">
        <v>205</v>
      </c>
      <c r="Z206" t="s">
        <v>3120</v>
      </c>
      <c r="AA206" t="s">
        <v>3122</v>
      </c>
      <c r="AB206" t="s">
        <v>4233</v>
      </c>
    </row>
    <row r="207" spans="1:29" x14ac:dyDescent="0.25">
      <c r="A207">
        <v>101</v>
      </c>
      <c r="B207">
        <v>55</v>
      </c>
      <c r="D207">
        <v>51</v>
      </c>
      <c r="E207">
        <v>51</v>
      </c>
      <c r="G207">
        <v>187</v>
      </c>
      <c r="H207">
        <v>10</v>
      </c>
      <c r="J207">
        <v>36</v>
      </c>
      <c r="K207">
        <v>39</v>
      </c>
      <c r="M207">
        <v>276</v>
      </c>
      <c r="N207">
        <v>2</v>
      </c>
      <c r="P207">
        <v>66</v>
      </c>
      <c r="Q207">
        <v>49</v>
      </c>
      <c r="Y207">
        <v>206</v>
      </c>
      <c r="Z207" t="s">
        <v>3120</v>
      </c>
      <c r="AA207" t="s">
        <v>3122</v>
      </c>
      <c r="AB207" t="s">
        <v>4233</v>
      </c>
    </row>
    <row r="208" spans="1:29" x14ac:dyDescent="0.25">
      <c r="A208">
        <v>102</v>
      </c>
      <c r="B208">
        <v>55</v>
      </c>
      <c r="D208">
        <v>52</v>
      </c>
      <c r="E208">
        <v>122</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52</v>
      </c>
      <c r="E209">
        <v>123</v>
      </c>
      <c r="G209">
        <v>189</v>
      </c>
      <c r="H209">
        <v>10</v>
      </c>
      <c r="J209">
        <v>36</v>
      </c>
      <c r="K209">
        <v>4</v>
      </c>
      <c r="M209">
        <v>276</v>
      </c>
      <c r="N209">
        <v>14</v>
      </c>
      <c r="P209">
        <v>66</v>
      </c>
      <c r="Q209">
        <v>458</v>
      </c>
      <c r="Y209">
        <v>208</v>
      </c>
      <c r="Z209" t="s">
        <v>3138</v>
      </c>
      <c r="AA209" t="s">
        <v>3140</v>
      </c>
      <c r="AB209" t="s">
        <v>3142</v>
      </c>
      <c r="AC209" t="s">
        <v>3144</v>
      </c>
    </row>
    <row r="210" spans="1:29" x14ac:dyDescent="0.25">
      <c r="A210">
        <v>102</v>
      </c>
      <c r="B210">
        <v>76</v>
      </c>
      <c r="D210">
        <v>52</v>
      </c>
      <c r="E210">
        <v>23</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364</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93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37</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50</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51</v>
      </c>
      <c r="G215">
        <v>195</v>
      </c>
      <c r="H215">
        <v>10</v>
      </c>
      <c r="J215">
        <v>37</v>
      </c>
      <c r="K215">
        <v>50</v>
      </c>
      <c r="M215">
        <v>276</v>
      </c>
      <c r="N215">
        <v>37</v>
      </c>
      <c r="P215">
        <v>67</v>
      </c>
      <c r="Q215">
        <v>458</v>
      </c>
      <c r="Y215">
        <v>214</v>
      </c>
      <c r="Z215" t="s">
        <v>3138</v>
      </c>
      <c r="AA215" t="s">
        <v>3140</v>
      </c>
      <c r="AB215" t="s">
        <v>3142</v>
      </c>
      <c r="AC215" t="s">
        <v>3144</v>
      </c>
    </row>
    <row r="216" spans="1:29" x14ac:dyDescent="0.25">
      <c r="A216">
        <v>104</v>
      </c>
      <c r="B216">
        <v>76</v>
      </c>
      <c r="D216">
        <v>53</v>
      </c>
      <c r="E216">
        <v>365</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53</v>
      </c>
      <c r="E217">
        <v>88</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53</v>
      </c>
      <c r="E218">
        <v>23</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25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54</v>
      </c>
      <c r="E220">
        <v>365</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54</v>
      </c>
      <c r="E221">
        <v>88</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54</v>
      </c>
      <c r="E222">
        <v>23</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25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55</v>
      </c>
      <c r="E224">
        <v>365</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55</v>
      </c>
      <c r="E225">
        <v>88</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55</v>
      </c>
      <c r="E226">
        <v>23</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25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56</v>
      </c>
      <c r="E228">
        <v>365</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56</v>
      </c>
      <c r="E229">
        <v>89</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56</v>
      </c>
      <c r="E230">
        <v>90</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25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57</v>
      </c>
      <c r="E232">
        <v>365</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57</v>
      </c>
      <c r="E233">
        <v>89</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57</v>
      </c>
      <c r="E234">
        <v>90</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25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58</v>
      </c>
      <c r="E236">
        <v>365</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58</v>
      </c>
      <c r="E237">
        <v>89</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58</v>
      </c>
      <c r="E238">
        <v>90</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25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59</v>
      </c>
      <c r="E240">
        <v>365</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59</v>
      </c>
      <c r="E241">
        <v>25</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60</v>
      </c>
      <c r="E242">
        <v>365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60</v>
      </c>
      <c r="E243">
        <v>25</v>
      </c>
      <c r="G243">
        <v>219</v>
      </c>
      <c r="H243">
        <v>1</v>
      </c>
      <c r="J243">
        <v>40</v>
      </c>
      <c r="K243">
        <v>111</v>
      </c>
      <c r="M243">
        <v>281</v>
      </c>
      <c r="N243">
        <v>4</v>
      </c>
      <c r="P243">
        <v>72</v>
      </c>
      <c r="Q243">
        <v>62</v>
      </c>
      <c r="Y243">
        <v>242</v>
      </c>
      <c r="Z243" t="s">
        <v>3147</v>
      </c>
      <c r="AA243" t="s">
        <v>3149</v>
      </c>
      <c r="AB243" t="s">
        <v>3151</v>
      </c>
      <c r="AC243" t="s">
        <v>3153</v>
      </c>
    </row>
    <row r="244" spans="1:29" x14ac:dyDescent="0.25">
      <c r="A244">
        <v>117</v>
      </c>
      <c r="B244">
        <v>98</v>
      </c>
      <c r="D244">
        <v>61</v>
      </c>
      <c r="E244">
        <v>365</v>
      </c>
      <c r="G244">
        <v>219</v>
      </c>
      <c r="H244">
        <v>5</v>
      </c>
      <c r="J244">
        <v>41</v>
      </c>
      <c r="K244">
        <v>39</v>
      </c>
      <c r="M244">
        <v>281</v>
      </c>
      <c r="N244">
        <v>5</v>
      </c>
      <c r="P244">
        <v>73</v>
      </c>
      <c r="Q244">
        <v>38</v>
      </c>
      <c r="Y244">
        <v>243</v>
      </c>
      <c r="Z244" t="s">
        <v>3147</v>
      </c>
      <c r="AA244" t="s">
        <v>3149</v>
      </c>
      <c r="AB244" t="s">
        <v>3151</v>
      </c>
      <c r="AC244" t="s">
        <v>3153</v>
      </c>
    </row>
    <row r="245" spans="1:29" x14ac:dyDescent="0.25">
      <c r="A245">
        <v>118</v>
      </c>
      <c r="B245">
        <v>55</v>
      </c>
      <c r="D245">
        <v>61</v>
      </c>
      <c r="E245">
        <v>25</v>
      </c>
      <c r="G245">
        <v>220</v>
      </c>
      <c r="H245">
        <v>1</v>
      </c>
      <c r="J245">
        <v>41</v>
      </c>
      <c r="K245">
        <v>4</v>
      </c>
      <c r="M245">
        <v>281</v>
      </c>
      <c r="N245">
        <v>37</v>
      </c>
      <c r="P245">
        <v>73</v>
      </c>
      <c r="Q245">
        <v>41</v>
      </c>
      <c r="Y245">
        <v>244</v>
      </c>
      <c r="Z245" t="s">
        <v>3147</v>
      </c>
      <c r="AA245" t="s">
        <v>3149</v>
      </c>
      <c r="AB245" t="s">
        <v>3151</v>
      </c>
      <c r="AC245" t="s">
        <v>3153</v>
      </c>
    </row>
    <row r="246" spans="1:29" x14ac:dyDescent="0.25">
      <c r="A246">
        <v>118</v>
      </c>
      <c r="B246">
        <v>13</v>
      </c>
      <c r="D246">
        <v>62</v>
      </c>
      <c r="E246">
        <v>365</v>
      </c>
      <c r="G246">
        <v>221</v>
      </c>
      <c r="H246">
        <v>1</v>
      </c>
      <c r="J246">
        <v>41</v>
      </c>
      <c r="K246">
        <v>116</v>
      </c>
      <c r="M246">
        <v>317</v>
      </c>
      <c r="N246">
        <v>36</v>
      </c>
      <c r="P246">
        <v>73</v>
      </c>
      <c r="Q246">
        <v>60</v>
      </c>
      <c r="Y246">
        <v>245</v>
      </c>
      <c r="Z246" t="s">
        <v>3147</v>
      </c>
      <c r="AA246" t="s">
        <v>3149</v>
      </c>
      <c r="AB246" t="s">
        <v>3151</v>
      </c>
      <c r="AC246" t="s">
        <v>3153</v>
      </c>
    </row>
    <row r="247" spans="1:29" x14ac:dyDescent="0.25">
      <c r="A247">
        <v>118</v>
      </c>
      <c r="B247">
        <v>6</v>
      </c>
      <c r="D247">
        <v>62</v>
      </c>
      <c r="E247">
        <v>25</v>
      </c>
      <c r="G247">
        <v>222</v>
      </c>
      <c r="H247">
        <v>1</v>
      </c>
      <c r="J247">
        <v>41</v>
      </c>
      <c r="K247">
        <v>153</v>
      </c>
      <c r="M247">
        <v>317</v>
      </c>
      <c r="N247">
        <v>37</v>
      </c>
      <c r="P247">
        <v>73</v>
      </c>
      <c r="Q247">
        <v>61</v>
      </c>
      <c r="Y247">
        <v>246</v>
      </c>
      <c r="Z247" t="s">
        <v>3147</v>
      </c>
      <c r="AA247" t="s">
        <v>3149</v>
      </c>
      <c r="AB247" t="s">
        <v>3151</v>
      </c>
      <c r="AC247" t="s">
        <v>3153</v>
      </c>
    </row>
    <row r="248" spans="1:29" x14ac:dyDescent="0.25">
      <c r="A248">
        <v>119</v>
      </c>
      <c r="B248">
        <v>55</v>
      </c>
      <c r="D248">
        <v>63</v>
      </c>
      <c r="E248">
        <v>365</v>
      </c>
      <c r="G248">
        <v>223</v>
      </c>
      <c r="H248">
        <v>1</v>
      </c>
      <c r="J248">
        <v>41</v>
      </c>
      <c r="K248">
        <v>3</v>
      </c>
      <c r="M248">
        <v>318</v>
      </c>
      <c r="N248">
        <v>36</v>
      </c>
      <c r="P248">
        <v>73</v>
      </c>
      <c r="Q248">
        <v>62</v>
      </c>
      <c r="Y248">
        <v>247</v>
      </c>
      <c r="Z248" t="s">
        <v>3147</v>
      </c>
      <c r="AA248" t="s">
        <v>3149</v>
      </c>
      <c r="AB248" t="s">
        <v>3151</v>
      </c>
      <c r="AC248" t="s">
        <v>3153</v>
      </c>
    </row>
    <row r="249" spans="1:29" x14ac:dyDescent="0.25">
      <c r="A249">
        <v>119</v>
      </c>
      <c r="B249">
        <v>13</v>
      </c>
      <c r="D249">
        <v>63</v>
      </c>
      <c r="E249">
        <v>25</v>
      </c>
      <c r="G249">
        <v>223</v>
      </c>
      <c r="H249">
        <v>5</v>
      </c>
      <c r="J249">
        <v>41</v>
      </c>
      <c r="K249">
        <v>24</v>
      </c>
      <c r="M249">
        <v>318</v>
      </c>
      <c r="N249">
        <v>37</v>
      </c>
      <c r="P249">
        <v>74</v>
      </c>
      <c r="Q249">
        <v>53</v>
      </c>
      <c r="Y249">
        <v>248</v>
      </c>
      <c r="Z249" t="s">
        <v>3147</v>
      </c>
      <c r="AA249" t="s">
        <v>3149</v>
      </c>
      <c r="AB249" t="s">
        <v>3151</v>
      </c>
      <c r="AC249" t="s">
        <v>3153</v>
      </c>
    </row>
    <row r="250" spans="1:29" x14ac:dyDescent="0.25">
      <c r="A250">
        <v>120</v>
      </c>
      <c r="B250">
        <v>55</v>
      </c>
      <c r="D250">
        <v>64</v>
      </c>
      <c r="E250">
        <v>365</v>
      </c>
      <c r="G250">
        <v>224</v>
      </c>
      <c r="H250">
        <v>1</v>
      </c>
      <c r="J250">
        <v>42</v>
      </c>
      <c r="K250">
        <v>39</v>
      </c>
      <c r="M250">
        <v>319</v>
      </c>
      <c r="N250">
        <v>36</v>
      </c>
      <c r="P250">
        <v>74</v>
      </c>
      <c r="Q250">
        <v>54</v>
      </c>
      <c r="Y250">
        <v>249</v>
      </c>
      <c r="Z250" t="s">
        <v>3147</v>
      </c>
      <c r="AA250" t="s">
        <v>3149</v>
      </c>
      <c r="AB250" t="s">
        <v>3151</v>
      </c>
      <c r="AC250" t="s">
        <v>3153</v>
      </c>
    </row>
    <row r="251" spans="1:29" x14ac:dyDescent="0.25">
      <c r="A251">
        <v>121</v>
      </c>
      <c r="B251">
        <v>55</v>
      </c>
      <c r="D251">
        <v>64</v>
      </c>
      <c r="E251">
        <v>25</v>
      </c>
      <c r="G251">
        <v>224</v>
      </c>
      <c r="H251">
        <v>5</v>
      </c>
      <c r="J251">
        <v>42</v>
      </c>
      <c r="K251">
        <v>4</v>
      </c>
      <c r="M251">
        <v>319</v>
      </c>
      <c r="N251">
        <v>37</v>
      </c>
      <c r="P251">
        <v>74</v>
      </c>
      <c r="Q251">
        <v>38</v>
      </c>
      <c r="Y251">
        <v>250</v>
      </c>
      <c r="Z251" t="s">
        <v>3147</v>
      </c>
      <c r="AA251" t="s">
        <v>3149</v>
      </c>
      <c r="AB251" t="s">
        <v>3151</v>
      </c>
      <c r="AC251" t="s">
        <v>3153</v>
      </c>
    </row>
    <row r="252" spans="1:29" x14ac:dyDescent="0.25">
      <c r="A252">
        <v>121</v>
      </c>
      <c r="B252">
        <v>5</v>
      </c>
      <c r="D252">
        <v>65</v>
      </c>
      <c r="E252">
        <v>365</v>
      </c>
      <c r="G252">
        <v>225</v>
      </c>
      <c r="H252">
        <v>1</v>
      </c>
      <c r="J252">
        <v>42</v>
      </c>
      <c r="K252">
        <v>116</v>
      </c>
      <c r="M252">
        <v>320</v>
      </c>
      <c r="N252">
        <v>1</v>
      </c>
      <c r="P252">
        <v>74</v>
      </c>
      <c r="Q252">
        <v>41</v>
      </c>
      <c r="Y252">
        <v>251</v>
      </c>
      <c r="Z252" t="s">
        <v>3147</v>
      </c>
      <c r="AA252" t="s">
        <v>3149</v>
      </c>
      <c r="AB252" t="s">
        <v>3151</v>
      </c>
      <c r="AC252" t="s">
        <v>3153</v>
      </c>
    </row>
    <row r="253" spans="1:29" x14ac:dyDescent="0.25">
      <c r="A253">
        <v>121</v>
      </c>
      <c r="B253">
        <v>45</v>
      </c>
      <c r="D253">
        <v>65</v>
      </c>
      <c r="E253">
        <v>24</v>
      </c>
      <c r="G253">
        <v>225</v>
      </c>
      <c r="H253">
        <v>5</v>
      </c>
      <c r="J253">
        <v>42</v>
      </c>
      <c r="K253">
        <v>153</v>
      </c>
      <c r="M253">
        <v>320</v>
      </c>
      <c r="N253">
        <v>28</v>
      </c>
      <c r="P253">
        <v>74</v>
      </c>
      <c r="Q253">
        <v>55</v>
      </c>
      <c r="Y253">
        <v>252</v>
      </c>
      <c r="Z253" t="s">
        <v>3147</v>
      </c>
      <c r="AA253" t="s">
        <v>3149</v>
      </c>
      <c r="AB253" t="s">
        <v>3151</v>
      </c>
      <c r="AC253" t="s">
        <v>3153</v>
      </c>
    </row>
    <row r="254" spans="1:29" x14ac:dyDescent="0.25">
      <c r="A254">
        <v>122</v>
      </c>
      <c r="B254">
        <v>55</v>
      </c>
      <c r="D254">
        <v>65</v>
      </c>
      <c r="E254">
        <v>25</v>
      </c>
      <c r="G254">
        <v>226</v>
      </c>
      <c r="H254">
        <v>1</v>
      </c>
      <c r="J254">
        <v>42</v>
      </c>
      <c r="K254">
        <v>3</v>
      </c>
      <c r="M254">
        <v>320</v>
      </c>
      <c r="N254">
        <v>2</v>
      </c>
      <c r="P254">
        <v>74</v>
      </c>
      <c r="Q254">
        <v>62</v>
      </c>
      <c r="Y254">
        <v>253</v>
      </c>
      <c r="Z254" t="s">
        <v>3147</v>
      </c>
      <c r="AA254" t="s">
        <v>3149</v>
      </c>
      <c r="AB254" t="s">
        <v>3151</v>
      </c>
      <c r="AC254" t="s">
        <v>3153</v>
      </c>
    </row>
    <row r="255" spans="1:29" x14ac:dyDescent="0.25">
      <c r="A255">
        <v>122</v>
      </c>
      <c r="B255">
        <v>13</v>
      </c>
      <c r="D255">
        <v>66</v>
      </c>
      <c r="E255">
        <v>365</v>
      </c>
      <c r="G255">
        <v>226</v>
      </c>
      <c r="H255">
        <v>5</v>
      </c>
      <c r="J255">
        <v>42</v>
      </c>
      <c r="K255">
        <v>24</v>
      </c>
      <c r="M255">
        <v>320</v>
      </c>
      <c r="N255">
        <v>9</v>
      </c>
      <c r="P255">
        <v>74</v>
      </c>
      <c r="Q255">
        <v>63</v>
      </c>
      <c r="Y255">
        <v>254</v>
      </c>
      <c r="Z255" t="s">
        <v>3147</v>
      </c>
      <c r="AA255" t="s">
        <v>3149</v>
      </c>
      <c r="AB255" t="s">
        <v>3151</v>
      </c>
      <c r="AC255" t="s">
        <v>3153</v>
      </c>
    </row>
    <row r="256" spans="1:29" x14ac:dyDescent="0.25">
      <c r="A256">
        <v>123</v>
      </c>
      <c r="B256">
        <v>55</v>
      </c>
      <c r="D256">
        <v>66</v>
      </c>
      <c r="E256">
        <v>24</v>
      </c>
      <c r="G256">
        <v>227</v>
      </c>
      <c r="H256">
        <v>10</v>
      </c>
      <c r="J256">
        <v>43</v>
      </c>
      <c r="K256">
        <v>39</v>
      </c>
      <c r="M256">
        <v>320</v>
      </c>
      <c r="N256">
        <v>10</v>
      </c>
      <c r="P256">
        <v>74</v>
      </c>
      <c r="Q256">
        <v>64</v>
      </c>
      <c r="Y256">
        <v>255</v>
      </c>
      <c r="Z256" t="s">
        <v>3147</v>
      </c>
      <c r="AA256" t="s">
        <v>3149</v>
      </c>
      <c r="AB256" t="s">
        <v>3151</v>
      </c>
      <c r="AC256" t="s">
        <v>3153</v>
      </c>
    </row>
    <row r="257" spans="1:29" x14ac:dyDescent="0.25">
      <c r="A257">
        <v>124</v>
      </c>
      <c r="B257">
        <v>55</v>
      </c>
      <c r="D257">
        <v>66</v>
      </c>
      <c r="E257">
        <v>25</v>
      </c>
      <c r="G257">
        <v>228</v>
      </c>
      <c r="H257">
        <v>10</v>
      </c>
      <c r="J257">
        <v>43</v>
      </c>
      <c r="K257">
        <v>4</v>
      </c>
      <c r="M257">
        <v>320</v>
      </c>
      <c r="N257">
        <v>14</v>
      </c>
      <c r="P257">
        <v>75</v>
      </c>
      <c r="Q257">
        <v>53</v>
      </c>
      <c r="Y257">
        <v>256</v>
      </c>
      <c r="Z257" t="s">
        <v>3147</v>
      </c>
      <c r="AA257" t="s">
        <v>3149</v>
      </c>
      <c r="AB257" t="s">
        <v>3151</v>
      </c>
      <c r="AC257" t="s">
        <v>3153</v>
      </c>
    </row>
    <row r="258" spans="1:29" x14ac:dyDescent="0.25">
      <c r="A258">
        <v>124</v>
      </c>
      <c r="B258">
        <v>21</v>
      </c>
      <c r="D258">
        <v>67</v>
      </c>
      <c r="E258">
        <v>365</v>
      </c>
      <c r="G258">
        <v>229</v>
      </c>
      <c r="H258">
        <v>10</v>
      </c>
      <c r="J258">
        <v>43</v>
      </c>
      <c r="K258">
        <v>116</v>
      </c>
      <c r="M258">
        <v>320</v>
      </c>
      <c r="N258">
        <v>29</v>
      </c>
      <c r="P258">
        <v>75</v>
      </c>
      <c r="Q258">
        <v>54</v>
      </c>
      <c r="Y258">
        <v>257</v>
      </c>
      <c r="Z258" t="s">
        <v>3147</v>
      </c>
      <c r="AA258" t="s">
        <v>3149</v>
      </c>
      <c r="AB258" t="s">
        <v>3151</v>
      </c>
      <c r="AC258" t="s">
        <v>3153</v>
      </c>
    </row>
    <row r="259" spans="1:29" x14ac:dyDescent="0.25">
      <c r="A259">
        <v>124</v>
      </c>
      <c r="B259">
        <v>90</v>
      </c>
      <c r="D259">
        <v>67</v>
      </c>
      <c r="E259">
        <v>24</v>
      </c>
      <c r="G259">
        <v>230</v>
      </c>
      <c r="H259">
        <v>10</v>
      </c>
      <c r="J259">
        <v>43</v>
      </c>
      <c r="K259">
        <v>153</v>
      </c>
      <c r="M259">
        <v>320</v>
      </c>
      <c r="N259">
        <v>13</v>
      </c>
      <c r="P259">
        <v>75</v>
      </c>
      <c r="Q259">
        <v>38</v>
      </c>
      <c r="Y259">
        <v>258</v>
      </c>
      <c r="Z259" t="s">
        <v>3147</v>
      </c>
      <c r="AA259" t="s">
        <v>3149</v>
      </c>
      <c r="AB259" t="s">
        <v>3151</v>
      </c>
      <c r="AC259" t="s">
        <v>3153</v>
      </c>
    </row>
    <row r="260" spans="1:29" x14ac:dyDescent="0.25">
      <c r="A260">
        <v>125</v>
      </c>
      <c r="B260">
        <v>55</v>
      </c>
      <c r="D260">
        <v>67</v>
      </c>
      <c r="E260">
        <v>25</v>
      </c>
      <c r="G260">
        <v>231</v>
      </c>
      <c r="H260">
        <v>10</v>
      </c>
      <c r="J260">
        <v>43</v>
      </c>
      <c r="K260">
        <v>3</v>
      </c>
      <c r="M260">
        <v>320</v>
      </c>
      <c r="N260">
        <v>30</v>
      </c>
      <c r="P260">
        <v>75</v>
      </c>
      <c r="Q260">
        <v>41</v>
      </c>
      <c r="Y260">
        <v>259</v>
      </c>
      <c r="Z260" t="s">
        <v>3147</v>
      </c>
      <c r="AA260" t="s">
        <v>3149</v>
      </c>
      <c r="AB260" t="s">
        <v>3151</v>
      </c>
      <c r="AC260" t="s">
        <v>3153</v>
      </c>
    </row>
    <row r="261" spans="1:29" x14ac:dyDescent="0.25">
      <c r="A261">
        <v>126</v>
      </c>
      <c r="B261">
        <v>55</v>
      </c>
      <c r="D261">
        <v>68</v>
      </c>
      <c r="E261">
        <v>126</v>
      </c>
      <c r="G261">
        <v>232</v>
      </c>
      <c r="H261">
        <v>10</v>
      </c>
      <c r="J261">
        <v>43</v>
      </c>
      <c r="K261">
        <v>24</v>
      </c>
      <c r="M261">
        <v>320</v>
      </c>
      <c r="N261">
        <v>32</v>
      </c>
      <c r="P261">
        <v>75</v>
      </c>
      <c r="Q261">
        <v>55</v>
      </c>
      <c r="Y261">
        <v>260</v>
      </c>
      <c r="Z261" t="s">
        <v>3147</v>
      </c>
      <c r="AA261" t="s">
        <v>3149</v>
      </c>
      <c r="AB261" t="s">
        <v>3151</v>
      </c>
      <c r="AC261" t="s">
        <v>3153</v>
      </c>
    </row>
    <row r="262" spans="1:29" x14ac:dyDescent="0.25">
      <c r="A262">
        <v>126</v>
      </c>
      <c r="B262">
        <v>13</v>
      </c>
      <c r="D262">
        <v>69</v>
      </c>
      <c r="E262">
        <v>126</v>
      </c>
      <c r="G262">
        <v>233</v>
      </c>
      <c r="H262">
        <v>10</v>
      </c>
      <c r="J262">
        <v>44</v>
      </c>
      <c r="K262">
        <v>39</v>
      </c>
      <c r="M262">
        <v>320</v>
      </c>
      <c r="N262">
        <v>11</v>
      </c>
      <c r="P262">
        <v>75</v>
      </c>
      <c r="Q262">
        <v>62</v>
      </c>
      <c r="Y262">
        <v>261</v>
      </c>
      <c r="Z262" t="s">
        <v>3147</v>
      </c>
      <c r="AA262" t="s">
        <v>3149</v>
      </c>
      <c r="AB262" t="s">
        <v>3151</v>
      </c>
      <c r="AC262" t="s">
        <v>3153</v>
      </c>
    </row>
    <row r="263" spans="1:29" x14ac:dyDescent="0.25">
      <c r="A263">
        <v>127</v>
      </c>
      <c r="B263">
        <v>55</v>
      </c>
      <c r="D263">
        <v>70</v>
      </c>
      <c r="E263">
        <v>126</v>
      </c>
      <c r="G263">
        <v>234</v>
      </c>
      <c r="H263">
        <v>10</v>
      </c>
      <c r="J263">
        <v>44</v>
      </c>
      <c r="K263">
        <v>4</v>
      </c>
      <c r="M263">
        <v>320</v>
      </c>
      <c r="N263">
        <v>3</v>
      </c>
      <c r="P263">
        <v>75</v>
      </c>
      <c r="Q263">
        <v>63</v>
      </c>
      <c r="Y263">
        <v>262</v>
      </c>
      <c r="Z263" t="s">
        <v>3147</v>
      </c>
      <c r="AA263" t="s">
        <v>3149</v>
      </c>
      <c r="AB263" t="s">
        <v>3151</v>
      </c>
      <c r="AC263" t="s">
        <v>3153</v>
      </c>
    </row>
    <row r="264" spans="1:29" x14ac:dyDescent="0.25">
      <c r="A264">
        <v>127</v>
      </c>
      <c r="B264">
        <v>13</v>
      </c>
      <c r="D264">
        <v>71</v>
      </c>
      <c r="E264">
        <v>365</v>
      </c>
      <c r="G264">
        <v>235</v>
      </c>
      <c r="H264">
        <v>10</v>
      </c>
      <c r="J264">
        <v>44</v>
      </c>
      <c r="K264">
        <v>116</v>
      </c>
      <c r="M264">
        <v>320</v>
      </c>
      <c r="N264">
        <v>16</v>
      </c>
      <c r="P264">
        <v>75</v>
      </c>
      <c r="Q264">
        <v>64</v>
      </c>
      <c r="Y264">
        <v>263</v>
      </c>
      <c r="Z264" t="s">
        <v>3147</v>
      </c>
      <c r="AA264" t="s">
        <v>3149</v>
      </c>
      <c r="AB264" t="s">
        <v>3151</v>
      </c>
      <c r="AC264" t="s">
        <v>3153</v>
      </c>
    </row>
    <row r="265" spans="1:29" x14ac:dyDescent="0.25">
      <c r="A265">
        <v>128</v>
      </c>
      <c r="B265">
        <v>55</v>
      </c>
      <c r="D265">
        <v>71</v>
      </c>
      <c r="E265">
        <v>122</v>
      </c>
      <c r="G265">
        <v>236</v>
      </c>
      <c r="H265">
        <v>10</v>
      </c>
      <c r="J265">
        <v>44</v>
      </c>
      <c r="K265">
        <v>153</v>
      </c>
      <c r="M265">
        <v>320</v>
      </c>
      <c r="N265">
        <v>31</v>
      </c>
      <c r="P265">
        <v>76</v>
      </c>
      <c r="Q265">
        <v>53</v>
      </c>
      <c r="Y265">
        <v>264</v>
      </c>
      <c r="Z265" t="s">
        <v>3157</v>
      </c>
      <c r="AA265" t="s">
        <v>3159</v>
      </c>
      <c r="AB265" t="s">
        <v>3161</v>
      </c>
    </row>
    <row r="266" spans="1:29" x14ac:dyDescent="0.25">
      <c r="A266">
        <v>128</v>
      </c>
      <c r="B266">
        <v>13</v>
      </c>
      <c r="D266">
        <v>71</v>
      </c>
      <c r="E266">
        <v>123</v>
      </c>
      <c r="G266">
        <v>237</v>
      </c>
      <c r="H266">
        <v>10</v>
      </c>
      <c r="J266">
        <v>44</v>
      </c>
      <c r="K266">
        <v>3</v>
      </c>
      <c r="M266">
        <v>320</v>
      </c>
      <c r="N266">
        <v>4</v>
      </c>
      <c r="P266">
        <v>76</v>
      </c>
      <c r="Q266">
        <v>54</v>
      </c>
      <c r="Y266">
        <v>265</v>
      </c>
      <c r="Z266" t="s">
        <v>3157</v>
      </c>
      <c r="AA266" t="s">
        <v>3159</v>
      </c>
      <c r="AB266" t="s">
        <v>3161</v>
      </c>
    </row>
    <row r="267" spans="1:29" x14ac:dyDescent="0.25">
      <c r="A267">
        <v>128</v>
      </c>
      <c r="B267">
        <v>9</v>
      </c>
      <c r="D267">
        <v>71</v>
      </c>
      <c r="E267">
        <v>94</v>
      </c>
      <c r="G267">
        <v>238</v>
      </c>
      <c r="H267">
        <v>10</v>
      </c>
      <c r="J267">
        <v>44</v>
      </c>
      <c r="K267">
        <v>24</v>
      </c>
      <c r="M267">
        <v>320</v>
      </c>
      <c r="N267">
        <v>5</v>
      </c>
      <c r="P267">
        <v>76</v>
      </c>
      <c r="Q267">
        <v>38</v>
      </c>
      <c r="Y267">
        <v>266</v>
      </c>
      <c r="Z267" t="s">
        <v>3157</v>
      </c>
      <c r="AA267" t="s">
        <v>3159</v>
      </c>
      <c r="AB267" t="s">
        <v>3161</v>
      </c>
    </row>
    <row r="268" spans="1:29" x14ac:dyDescent="0.25">
      <c r="A268">
        <v>128</v>
      </c>
      <c r="B268">
        <v>63</v>
      </c>
      <c r="D268">
        <v>72</v>
      </c>
      <c r="E268">
        <v>365</v>
      </c>
      <c r="G268">
        <v>239</v>
      </c>
      <c r="H268">
        <v>10</v>
      </c>
      <c r="J268">
        <v>45</v>
      </c>
      <c r="K268">
        <v>39</v>
      </c>
      <c r="M268">
        <v>320</v>
      </c>
      <c r="N268">
        <v>15</v>
      </c>
      <c r="P268">
        <v>76</v>
      </c>
      <c r="Q268">
        <v>41</v>
      </c>
      <c r="Y268">
        <v>267</v>
      </c>
      <c r="Z268" t="s">
        <v>3157</v>
      </c>
      <c r="AA268" t="s">
        <v>3159</v>
      </c>
      <c r="AB268" t="s">
        <v>3161</v>
      </c>
    </row>
    <row r="269" spans="1:29" x14ac:dyDescent="0.25">
      <c r="A269">
        <v>129</v>
      </c>
      <c r="B269">
        <v>55</v>
      </c>
      <c r="D269">
        <v>72</v>
      </c>
      <c r="E269">
        <v>122</v>
      </c>
      <c r="G269">
        <v>240</v>
      </c>
      <c r="H269">
        <v>10</v>
      </c>
      <c r="J269">
        <v>45</v>
      </c>
      <c r="K269">
        <v>4</v>
      </c>
      <c r="M269">
        <v>320</v>
      </c>
      <c r="N269">
        <v>37</v>
      </c>
      <c r="P269">
        <v>76</v>
      </c>
      <c r="Q269">
        <v>55</v>
      </c>
      <c r="Y269">
        <v>268</v>
      </c>
      <c r="Z269" t="s">
        <v>3157</v>
      </c>
      <c r="AA269" t="s">
        <v>3159</v>
      </c>
      <c r="AB269" t="s">
        <v>3161</v>
      </c>
    </row>
    <row r="270" spans="1:29" x14ac:dyDescent="0.25">
      <c r="A270">
        <v>129</v>
      </c>
      <c r="B270">
        <v>5</v>
      </c>
      <c r="D270">
        <v>72</v>
      </c>
      <c r="E270">
        <v>123</v>
      </c>
      <c r="G270">
        <v>241</v>
      </c>
      <c r="H270">
        <v>10</v>
      </c>
      <c r="J270">
        <v>45</v>
      </c>
      <c r="K270">
        <v>116</v>
      </c>
      <c r="M270">
        <v>320</v>
      </c>
      <c r="N270">
        <v>12</v>
      </c>
      <c r="P270">
        <v>76</v>
      </c>
      <c r="Q270">
        <v>62</v>
      </c>
      <c r="Y270">
        <v>269</v>
      </c>
      <c r="Z270" t="s">
        <v>3157</v>
      </c>
      <c r="AA270" t="s">
        <v>3159</v>
      </c>
      <c r="AB270" t="s">
        <v>3161</v>
      </c>
    </row>
    <row r="271" spans="1:29" x14ac:dyDescent="0.25">
      <c r="A271">
        <v>129</v>
      </c>
      <c r="B271">
        <v>45</v>
      </c>
      <c r="D271">
        <v>72</v>
      </c>
      <c r="E271">
        <v>94</v>
      </c>
      <c r="G271">
        <v>242</v>
      </c>
      <c r="H271">
        <v>5</v>
      </c>
      <c r="J271">
        <v>45</v>
      </c>
      <c r="K271">
        <v>153</v>
      </c>
      <c r="M271">
        <v>321</v>
      </c>
      <c r="N271">
        <v>1</v>
      </c>
      <c r="P271">
        <v>76</v>
      </c>
      <c r="Q271">
        <v>63</v>
      </c>
      <c r="Y271">
        <v>270</v>
      </c>
      <c r="Z271" t="s">
        <v>3157</v>
      </c>
      <c r="AA271" t="s">
        <v>3159</v>
      </c>
      <c r="AB271" t="s">
        <v>3161</v>
      </c>
    </row>
    <row r="272" spans="1:29" x14ac:dyDescent="0.25">
      <c r="A272">
        <v>130</v>
      </c>
      <c r="B272">
        <v>55</v>
      </c>
      <c r="D272">
        <v>73</v>
      </c>
      <c r="E272">
        <v>365</v>
      </c>
      <c r="G272">
        <v>242</v>
      </c>
      <c r="H272">
        <v>9</v>
      </c>
      <c r="J272">
        <v>45</v>
      </c>
      <c r="K272">
        <v>3</v>
      </c>
      <c r="M272">
        <v>321</v>
      </c>
      <c r="N272">
        <v>28</v>
      </c>
      <c r="P272">
        <v>76</v>
      </c>
      <c r="Q272">
        <v>64</v>
      </c>
      <c r="Y272">
        <v>271</v>
      </c>
      <c r="Z272" t="s">
        <v>3157</v>
      </c>
      <c r="AA272" t="s">
        <v>3159</v>
      </c>
      <c r="AB272" t="s">
        <v>3161</v>
      </c>
    </row>
    <row r="273" spans="1:29" x14ac:dyDescent="0.25">
      <c r="A273">
        <v>131</v>
      </c>
      <c r="B273">
        <v>55</v>
      </c>
      <c r="D273">
        <v>73</v>
      </c>
      <c r="E273">
        <v>122</v>
      </c>
      <c r="G273">
        <v>243</v>
      </c>
      <c r="H273">
        <v>5</v>
      </c>
      <c r="J273">
        <v>45</v>
      </c>
      <c r="K273">
        <v>24</v>
      </c>
      <c r="M273">
        <v>321</v>
      </c>
      <c r="N273">
        <v>2</v>
      </c>
      <c r="P273">
        <v>77</v>
      </c>
      <c r="Q273">
        <v>65</v>
      </c>
      <c r="Y273">
        <v>272</v>
      </c>
      <c r="Z273" t="s">
        <v>3157</v>
      </c>
      <c r="AA273" t="s">
        <v>3159</v>
      </c>
      <c r="AB273" t="s">
        <v>3161</v>
      </c>
    </row>
    <row r="274" spans="1:29" x14ac:dyDescent="0.25">
      <c r="A274">
        <v>131</v>
      </c>
      <c r="B274">
        <v>13</v>
      </c>
      <c r="D274">
        <v>73</v>
      </c>
      <c r="E274">
        <v>123</v>
      </c>
      <c r="G274">
        <v>243</v>
      </c>
      <c r="H274">
        <v>9</v>
      </c>
      <c r="J274">
        <v>46</v>
      </c>
      <c r="K274">
        <v>39</v>
      </c>
      <c r="M274">
        <v>321</v>
      </c>
      <c r="N274">
        <v>9</v>
      </c>
      <c r="P274">
        <v>77</v>
      </c>
      <c r="Q274">
        <v>66</v>
      </c>
      <c r="Y274">
        <v>273</v>
      </c>
      <c r="Z274" t="s">
        <v>3157</v>
      </c>
      <c r="AA274" t="s">
        <v>3159</v>
      </c>
      <c r="AB274" t="s">
        <v>3161</v>
      </c>
    </row>
    <row r="275" spans="1:29" x14ac:dyDescent="0.25">
      <c r="A275">
        <v>131</v>
      </c>
      <c r="B275">
        <v>59</v>
      </c>
      <c r="D275">
        <v>73</v>
      </c>
      <c r="E275">
        <v>94</v>
      </c>
      <c r="G275">
        <v>244</v>
      </c>
      <c r="H275">
        <v>5</v>
      </c>
      <c r="J275">
        <v>46</v>
      </c>
      <c r="K275">
        <v>4</v>
      </c>
      <c r="M275">
        <v>321</v>
      </c>
      <c r="N275">
        <v>10</v>
      </c>
      <c r="P275">
        <v>78</v>
      </c>
      <c r="Q275">
        <v>66</v>
      </c>
      <c r="Y275">
        <v>274</v>
      </c>
      <c r="Z275" t="s">
        <v>3157</v>
      </c>
      <c r="AA275" t="s">
        <v>3159</v>
      </c>
      <c r="AB275" t="s">
        <v>3161</v>
      </c>
    </row>
    <row r="276" spans="1:29" x14ac:dyDescent="0.25">
      <c r="A276">
        <v>132</v>
      </c>
      <c r="B276">
        <v>13</v>
      </c>
      <c r="D276">
        <v>74</v>
      </c>
      <c r="E276">
        <v>365</v>
      </c>
      <c r="G276">
        <v>244</v>
      </c>
      <c r="H276">
        <v>9</v>
      </c>
      <c r="J276">
        <v>46</v>
      </c>
      <c r="K276">
        <v>116</v>
      </c>
      <c r="M276">
        <v>321</v>
      </c>
      <c r="N276">
        <v>14</v>
      </c>
      <c r="P276">
        <v>79</v>
      </c>
      <c r="Q276">
        <v>37</v>
      </c>
      <c r="Y276">
        <v>275</v>
      </c>
      <c r="Z276" t="s">
        <v>3157</v>
      </c>
      <c r="AA276" t="s">
        <v>3159</v>
      </c>
      <c r="AB276" t="s">
        <v>3161</v>
      </c>
    </row>
    <row r="277" spans="1:29" x14ac:dyDescent="0.25">
      <c r="A277">
        <v>133</v>
      </c>
      <c r="B277">
        <v>13</v>
      </c>
      <c r="D277">
        <v>74</v>
      </c>
      <c r="E277">
        <v>77</v>
      </c>
      <c r="G277">
        <v>245</v>
      </c>
      <c r="H277">
        <v>1</v>
      </c>
      <c r="J277">
        <v>46</v>
      </c>
      <c r="K277">
        <v>153</v>
      </c>
      <c r="M277">
        <v>321</v>
      </c>
      <c r="N277">
        <v>29</v>
      </c>
      <c r="P277">
        <v>79</v>
      </c>
      <c r="Q277">
        <v>34</v>
      </c>
      <c r="Y277">
        <v>276</v>
      </c>
      <c r="Z277" t="s">
        <v>3157</v>
      </c>
      <c r="AA277" t="s">
        <v>3159</v>
      </c>
      <c r="AB277" t="s">
        <v>3161</v>
      </c>
    </row>
    <row r="278" spans="1:29" x14ac:dyDescent="0.25">
      <c r="A278">
        <v>133</v>
      </c>
      <c r="B278">
        <v>59</v>
      </c>
      <c r="D278">
        <v>74</v>
      </c>
      <c r="E278">
        <v>78</v>
      </c>
      <c r="G278">
        <v>246</v>
      </c>
      <c r="H278">
        <v>1</v>
      </c>
      <c r="J278">
        <v>46</v>
      </c>
      <c r="K278">
        <v>3</v>
      </c>
      <c r="M278">
        <v>321</v>
      </c>
      <c r="N278">
        <v>13</v>
      </c>
      <c r="P278">
        <v>79</v>
      </c>
      <c r="Q278">
        <v>42</v>
      </c>
      <c r="Y278">
        <v>277</v>
      </c>
      <c r="Z278" t="s">
        <v>3157</v>
      </c>
      <c r="AA278" t="s">
        <v>3159</v>
      </c>
      <c r="AB278" t="s">
        <v>3161</v>
      </c>
    </row>
    <row r="279" spans="1:29" x14ac:dyDescent="0.25">
      <c r="A279">
        <v>134</v>
      </c>
      <c r="B279">
        <v>55</v>
      </c>
      <c r="D279">
        <v>74</v>
      </c>
      <c r="E279">
        <v>24</v>
      </c>
      <c r="G279">
        <v>247</v>
      </c>
      <c r="H279">
        <v>1</v>
      </c>
      <c r="J279">
        <v>46</v>
      </c>
      <c r="K279">
        <v>24</v>
      </c>
      <c r="M279">
        <v>321</v>
      </c>
      <c r="N279">
        <v>30</v>
      </c>
      <c r="P279">
        <v>80</v>
      </c>
      <c r="Q279">
        <v>37</v>
      </c>
      <c r="Y279">
        <v>278</v>
      </c>
      <c r="Z279" t="s">
        <v>3157</v>
      </c>
      <c r="AA279" t="s">
        <v>3159</v>
      </c>
      <c r="AB279" t="s">
        <v>3161</v>
      </c>
    </row>
    <row r="280" spans="1:29" x14ac:dyDescent="0.25">
      <c r="A280">
        <v>134</v>
      </c>
      <c r="B280">
        <v>13</v>
      </c>
      <c r="D280">
        <v>74</v>
      </c>
      <c r="E280">
        <v>21</v>
      </c>
      <c r="G280">
        <v>248</v>
      </c>
      <c r="H280">
        <v>1</v>
      </c>
      <c r="J280">
        <v>47</v>
      </c>
      <c r="K280">
        <v>39</v>
      </c>
      <c r="M280">
        <v>321</v>
      </c>
      <c r="N280">
        <v>32</v>
      </c>
      <c r="P280">
        <v>80</v>
      </c>
      <c r="Q280">
        <v>34</v>
      </c>
      <c r="Y280">
        <v>279</v>
      </c>
      <c r="Z280" t="s">
        <v>3157</v>
      </c>
      <c r="AA280" t="s">
        <v>3159</v>
      </c>
      <c r="AB280" t="s">
        <v>3161</v>
      </c>
    </row>
    <row r="281" spans="1:29" x14ac:dyDescent="0.25">
      <c r="A281">
        <v>135</v>
      </c>
      <c r="B281">
        <v>55</v>
      </c>
      <c r="D281">
        <v>74</v>
      </c>
      <c r="E281">
        <v>124</v>
      </c>
      <c r="G281">
        <v>249</v>
      </c>
      <c r="H281">
        <v>1</v>
      </c>
      <c r="J281">
        <v>47</v>
      </c>
      <c r="K281">
        <v>4</v>
      </c>
      <c r="M281">
        <v>321</v>
      </c>
      <c r="N281">
        <v>11</v>
      </c>
      <c r="P281">
        <v>80</v>
      </c>
      <c r="Q281">
        <v>42</v>
      </c>
      <c r="Y281">
        <v>280</v>
      </c>
      <c r="Z281" t="s">
        <v>3157</v>
      </c>
      <c r="AA281" t="s">
        <v>3159</v>
      </c>
      <c r="AB281" t="s">
        <v>3161</v>
      </c>
    </row>
    <row r="282" spans="1:29" x14ac:dyDescent="0.25">
      <c r="A282">
        <v>135</v>
      </c>
      <c r="B282">
        <v>5</v>
      </c>
      <c r="D282">
        <v>75</v>
      </c>
      <c r="E282">
        <v>365</v>
      </c>
      <c r="G282">
        <v>250</v>
      </c>
      <c r="H282">
        <v>1</v>
      </c>
      <c r="J282">
        <v>47</v>
      </c>
      <c r="K282">
        <v>116</v>
      </c>
      <c r="M282">
        <v>321</v>
      </c>
      <c r="N282">
        <v>3</v>
      </c>
      <c r="P282">
        <v>81</v>
      </c>
      <c r="Q282">
        <v>37</v>
      </c>
      <c r="Y282">
        <v>281</v>
      </c>
      <c r="Z282" t="s">
        <v>3157</v>
      </c>
      <c r="AA282" t="s">
        <v>3159</v>
      </c>
      <c r="AB282" t="s">
        <v>3161</v>
      </c>
    </row>
    <row r="283" spans="1:29" x14ac:dyDescent="0.25">
      <c r="A283">
        <v>135</v>
      </c>
      <c r="B283">
        <v>45</v>
      </c>
      <c r="D283">
        <v>75</v>
      </c>
      <c r="E283">
        <v>77</v>
      </c>
      <c r="G283">
        <v>251</v>
      </c>
      <c r="H283">
        <v>1</v>
      </c>
      <c r="J283">
        <v>47</v>
      </c>
      <c r="K283">
        <v>153</v>
      </c>
      <c r="M283">
        <v>321</v>
      </c>
      <c r="N283">
        <v>16</v>
      </c>
      <c r="P283">
        <v>81</v>
      </c>
      <c r="Q283">
        <v>34</v>
      </c>
      <c r="Y283">
        <v>282</v>
      </c>
      <c r="Z283" t="s">
        <v>3157</v>
      </c>
      <c r="AA283" t="s">
        <v>3159</v>
      </c>
      <c r="AB283" t="s">
        <v>3161</v>
      </c>
    </row>
    <row r="284" spans="1:29" x14ac:dyDescent="0.25">
      <c r="A284">
        <v>136</v>
      </c>
      <c r="B284">
        <v>55</v>
      </c>
      <c r="D284">
        <v>75</v>
      </c>
      <c r="E284">
        <v>78</v>
      </c>
      <c r="G284">
        <v>252</v>
      </c>
      <c r="H284">
        <v>1</v>
      </c>
      <c r="J284">
        <v>47</v>
      </c>
      <c r="K284">
        <v>3</v>
      </c>
      <c r="M284">
        <v>321</v>
      </c>
      <c r="N284">
        <v>31</v>
      </c>
      <c r="P284">
        <v>81</v>
      </c>
      <c r="Q284">
        <v>42</v>
      </c>
      <c r="Y284">
        <v>283</v>
      </c>
      <c r="Z284" t="s">
        <v>3157</v>
      </c>
      <c r="AA284" t="s">
        <v>3159</v>
      </c>
      <c r="AB284" t="s">
        <v>3161</v>
      </c>
    </row>
    <row r="285" spans="1:29" x14ac:dyDescent="0.25">
      <c r="A285">
        <v>137</v>
      </c>
      <c r="B285">
        <v>7</v>
      </c>
      <c r="D285">
        <v>75</v>
      </c>
      <c r="E285">
        <v>24</v>
      </c>
      <c r="G285">
        <v>253</v>
      </c>
      <c r="H285">
        <v>1</v>
      </c>
      <c r="J285">
        <v>47</v>
      </c>
      <c r="K285">
        <v>24</v>
      </c>
      <c r="M285">
        <v>321</v>
      </c>
      <c r="N285">
        <v>4</v>
      </c>
      <c r="P285">
        <v>82</v>
      </c>
      <c r="Q285">
        <v>37</v>
      </c>
      <c r="Y285">
        <v>284</v>
      </c>
      <c r="Z285" t="s">
        <v>3163</v>
      </c>
      <c r="AA285" t="s">
        <v>3165</v>
      </c>
      <c r="AB285" t="s">
        <v>3167</v>
      </c>
      <c r="AC285" t="s">
        <v>3169</v>
      </c>
    </row>
    <row r="286" spans="1:29" x14ac:dyDescent="0.25">
      <c r="A286">
        <v>137</v>
      </c>
      <c r="B286">
        <v>13</v>
      </c>
      <c r="D286">
        <v>75</v>
      </c>
      <c r="E286">
        <v>21</v>
      </c>
      <c r="G286">
        <v>254</v>
      </c>
      <c r="H286">
        <v>1</v>
      </c>
      <c r="J286">
        <v>48</v>
      </c>
      <c r="K286">
        <v>39</v>
      </c>
      <c r="M286">
        <v>321</v>
      </c>
      <c r="N286">
        <v>5</v>
      </c>
      <c r="P286">
        <v>82</v>
      </c>
      <c r="Q286">
        <v>34</v>
      </c>
      <c r="Y286">
        <v>285</v>
      </c>
      <c r="Z286" t="s">
        <v>3163</v>
      </c>
      <c r="AA286" t="s">
        <v>3165</v>
      </c>
      <c r="AB286" t="s">
        <v>3167</v>
      </c>
      <c r="AC286" t="s">
        <v>3169</v>
      </c>
    </row>
    <row r="287" spans="1:29" x14ac:dyDescent="0.25">
      <c r="A287">
        <v>138</v>
      </c>
      <c r="B287">
        <v>55</v>
      </c>
      <c r="D287">
        <v>75</v>
      </c>
      <c r="E287">
        <v>124</v>
      </c>
      <c r="G287">
        <v>255</v>
      </c>
      <c r="H287">
        <v>10</v>
      </c>
      <c r="J287">
        <v>48</v>
      </c>
      <c r="K287">
        <v>4</v>
      </c>
      <c r="M287">
        <v>321</v>
      </c>
      <c r="N287">
        <v>15</v>
      </c>
      <c r="P287">
        <v>82</v>
      </c>
      <c r="Q287">
        <v>42</v>
      </c>
      <c r="Y287">
        <v>286</v>
      </c>
      <c r="Z287" t="s">
        <v>3163</v>
      </c>
      <c r="AA287" t="s">
        <v>3165</v>
      </c>
      <c r="AB287" t="s">
        <v>3167</v>
      </c>
      <c r="AC287" t="s">
        <v>3169</v>
      </c>
    </row>
    <row r="288" spans="1:29" x14ac:dyDescent="0.25">
      <c r="A288">
        <v>138</v>
      </c>
      <c r="B288">
        <v>5</v>
      </c>
      <c r="D288">
        <v>76</v>
      </c>
      <c r="E288">
        <v>365</v>
      </c>
      <c r="G288">
        <v>256</v>
      </c>
      <c r="H288">
        <v>10</v>
      </c>
      <c r="J288">
        <v>48</v>
      </c>
      <c r="K288">
        <v>116</v>
      </c>
      <c r="M288">
        <v>321</v>
      </c>
      <c r="N288">
        <v>37</v>
      </c>
      <c r="P288">
        <v>82</v>
      </c>
      <c r="Q288">
        <v>43</v>
      </c>
      <c r="Y288">
        <v>287</v>
      </c>
      <c r="Z288" t="s">
        <v>3163</v>
      </c>
      <c r="AA288" t="s">
        <v>3165</v>
      </c>
      <c r="AB288" t="s">
        <v>3167</v>
      </c>
      <c r="AC288" t="s">
        <v>3169</v>
      </c>
    </row>
    <row r="289" spans="1:29" x14ac:dyDescent="0.25">
      <c r="A289">
        <v>138</v>
      </c>
      <c r="B289">
        <v>45</v>
      </c>
      <c r="D289">
        <v>76</v>
      </c>
      <c r="E289">
        <v>77</v>
      </c>
      <c r="G289">
        <v>257</v>
      </c>
      <c r="H289">
        <v>10</v>
      </c>
      <c r="J289">
        <v>48</v>
      </c>
      <c r="K289">
        <v>153</v>
      </c>
      <c r="M289">
        <v>321</v>
      </c>
      <c r="N289">
        <v>12</v>
      </c>
      <c r="P289">
        <v>82</v>
      </c>
      <c r="Q289">
        <v>50</v>
      </c>
      <c r="Y289">
        <v>288</v>
      </c>
      <c r="Z289" t="s">
        <v>3163</v>
      </c>
      <c r="AA289" t="s">
        <v>3165</v>
      </c>
      <c r="AB289" t="s">
        <v>3167</v>
      </c>
      <c r="AC289" t="s">
        <v>3169</v>
      </c>
    </row>
    <row r="290" spans="1:29" x14ac:dyDescent="0.25">
      <c r="A290">
        <v>138</v>
      </c>
      <c r="B290">
        <v>63</v>
      </c>
      <c r="D290">
        <v>76</v>
      </c>
      <c r="E290">
        <v>78</v>
      </c>
      <c r="G290">
        <v>258</v>
      </c>
      <c r="H290">
        <v>10</v>
      </c>
      <c r="J290">
        <v>48</v>
      </c>
      <c r="K290">
        <v>3</v>
      </c>
      <c r="M290">
        <v>322</v>
      </c>
      <c r="N290">
        <v>1</v>
      </c>
      <c r="P290">
        <v>82</v>
      </c>
      <c r="Q290">
        <v>68</v>
      </c>
      <c r="Y290">
        <v>289</v>
      </c>
      <c r="Z290" t="s">
        <v>3163</v>
      </c>
      <c r="AA290" t="s">
        <v>3165</v>
      </c>
      <c r="AB290" t="s">
        <v>3167</v>
      </c>
      <c r="AC290" t="s">
        <v>3169</v>
      </c>
    </row>
    <row r="291" spans="1:29" x14ac:dyDescent="0.25">
      <c r="A291">
        <v>139</v>
      </c>
      <c r="B291">
        <v>95</v>
      </c>
      <c r="D291">
        <v>76</v>
      </c>
      <c r="E291">
        <v>24</v>
      </c>
      <c r="G291">
        <v>259</v>
      </c>
      <c r="H291">
        <v>10</v>
      </c>
      <c r="J291">
        <v>48</v>
      </c>
      <c r="K291">
        <v>24</v>
      </c>
      <c r="M291">
        <v>322</v>
      </c>
      <c r="N291">
        <v>28</v>
      </c>
      <c r="P291">
        <v>82</v>
      </c>
      <c r="Q291">
        <v>69</v>
      </c>
      <c r="Y291">
        <v>290</v>
      </c>
      <c r="Z291" t="s">
        <v>3163</v>
      </c>
      <c r="AA291" t="s">
        <v>3165</v>
      </c>
      <c r="AB291" t="s">
        <v>3167</v>
      </c>
      <c r="AC291" t="s">
        <v>3169</v>
      </c>
    </row>
    <row r="292" spans="1:29" x14ac:dyDescent="0.25">
      <c r="A292">
        <v>139</v>
      </c>
      <c r="B292">
        <v>127</v>
      </c>
      <c r="D292">
        <v>76</v>
      </c>
      <c r="E292">
        <v>21</v>
      </c>
      <c r="G292">
        <v>260</v>
      </c>
      <c r="H292">
        <v>10</v>
      </c>
      <c r="J292">
        <v>49</v>
      </c>
      <c r="K292">
        <v>39</v>
      </c>
      <c r="M292">
        <v>322</v>
      </c>
      <c r="N292">
        <v>2</v>
      </c>
      <c r="P292">
        <v>83</v>
      </c>
      <c r="Q292">
        <v>37</v>
      </c>
      <c r="Y292">
        <v>291</v>
      </c>
      <c r="Z292" t="s">
        <v>3163</v>
      </c>
      <c r="AA292" t="s">
        <v>3165</v>
      </c>
      <c r="AB292" t="s">
        <v>3167</v>
      </c>
      <c r="AC292" t="s">
        <v>3169</v>
      </c>
    </row>
    <row r="293" spans="1:29" x14ac:dyDescent="0.25">
      <c r="A293">
        <v>140</v>
      </c>
      <c r="B293">
        <v>55</v>
      </c>
      <c r="D293">
        <v>76</v>
      </c>
      <c r="E293">
        <v>124</v>
      </c>
      <c r="G293">
        <v>261</v>
      </c>
      <c r="H293">
        <v>10</v>
      </c>
      <c r="J293">
        <v>49</v>
      </c>
      <c r="K293">
        <v>4</v>
      </c>
      <c r="M293">
        <v>322</v>
      </c>
      <c r="N293">
        <v>9</v>
      </c>
      <c r="P293">
        <v>83</v>
      </c>
      <c r="Q293">
        <v>34</v>
      </c>
      <c r="Y293">
        <v>292</v>
      </c>
      <c r="Z293" t="s">
        <v>3163</v>
      </c>
      <c r="AA293" t="s">
        <v>3165</v>
      </c>
      <c r="AB293" t="s">
        <v>3167</v>
      </c>
      <c r="AC293" t="s">
        <v>3169</v>
      </c>
    </row>
    <row r="294" spans="1:29" x14ac:dyDescent="0.25">
      <c r="A294">
        <v>140</v>
      </c>
      <c r="B294">
        <v>127</v>
      </c>
      <c r="D294">
        <v>77</v>
      </c>
      <c r="E294">
        <v>39</v>
      </c>
      <c r="G294">
        <v>262</v>
      </c>
      <c r="H294">
        <v>10</v>
      </c>
      <c r="J294">
        <v>49</v>
      </c>
      <c r="K294">
        <v>116</v>
      </c>
      <c r="M294">
        <v>322</v>
      </c>
      <c r="N294">
        <v>10</v>
      </c>
      <c r="P294">
        <v>83</v>
      </c>
      <c r="Q294">
        <v>42</v>
      </c>
      <c r="Y294">
        <v>293</v>
      </c>
      <c r="Z294" t="s">
        <v>3163</v>
      </c>
      <c r="AA294" t="s">
        <v>3165</v>
      </c>
      <c r="AB294" t="s">
        <v>3167</v>
      </c>
      <c r="AC294" t="s">
        <v>3169</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500</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109</v>
      </c>
      <c r="Y347">
        <v>346</v>
      </c>
      <c r="Z347" t="s">
        <v>3134</v>
      </c>
      <c r="AA347" t="s">
        <v>3136</v>
      </c>
      <c r="AB347" t="s">
        <v>3128</v>
      </c>
      <c r="AC347" t="s">
        <v>3130</v>
      </c>
    </row>
    <row r="348" spans="1:29" x14ac:dyDescent="0.25">
      <c r="A348">
        <v>169</v>
      </c>
      <c r="B348">
        <v>7</v>
      </c>
      <c r="D348">
        <v>89</v>
      </c>
      <c r="E348">
        <v>560</v>
      </c>
      <c r="G348">
        <v>310</v>
      </c>
      <c r="H348">
        <v>5</v>
      </c>
      <c r="J348">
        <v>58</v>
      </c>
      <c r="K348">
        <v>24</v>
      </c>
      <c r="P348">
        <v>96</v>
      </c>
      <c r="Q348">
        <v>113</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110</v>
      </c>
      <c r="Y349">
        <v>348</v>
      </c>
      <c r="Z349" t="s">
        <v>3199</v>
      </c>
      <c r="AA349" t="s">
        <v>3191</v>
      </c>
      <c r="AB349" t="s">
        <v>3193</v>
      </c>
      <c r="AC349" t="s">
        <v>3195</v>
      </c>
    </row>
    <row r="350" spans="1:29" x14ac:dyDescent="0.25">
      <c r="A350">
        <v>170</v>
      </c>
      <c r="B350">
        <v>7</v>
      </c>
      <c r="D350">
        <v>90</v>
      </c>
      <c r="E350">
        <v>29</v>
      </c>
      <c r="G350">
        <v>311</v>
      </c>
      <c r="H350">
        <v>10</v>
      </c>
      <c r="J350">
        <v>59</v>
      </c>
      <c r="K350">
        <v>4</v>
      </c>
      <c r="P350">
        <v>97</v>
      </c>
      <c r="Q350">
        <v>113</v>
      </c>
      <c r="Y350">
        <v>349</v>
      </c>
      <c r="Z350" t="s">
        <v>3199</v>
      </c>
      <c r="AA350" t="s">
        <v>3191</v>
      </c>
      <c r="AB350" t="s">
        <v>3193</v>
      </c>
      <c r="AC350" t="s">
        <v>3195</v>
      </c>
    </row>
    <row r="351" spans="1:29" x14ac:dyDescent="0.25">
      <c r="A351">
        <v>170</v>
      </c>
      <c r="B351">
        <v>59</v>
      </c>
      <c r="D351">
        <v>90</v>
      </c>
      <c r="E351">
        <v>30</v>
      </c>
      <c r="G351">
        <v>312</v>
      </c>
      <c r="H351">
        <v>10</v>
      </c>
      <c r="J351">
        <v>59</v>
      </c>
      <c r="K351">
        <v>116</v>
      </c>
      <c r="P351">
        <v>98</v>
      </c>
      <c r="Q351">
        <v>28</v>
      </c>
      <c r="Y351">
        <v>350</v>
      </c>
      <c r="Z351" t="s">
        <v>3199</v>
      </c>
      <c r="AA351" t="s">
        <v>3191</v>
      </c>
      <c r="AB351" t="s">
        <v>3193</v>
      </c>
      <c r="AC351" t="s">
        <v>3195</v>
      </c>
    </row>
    <row r="352" spans="1:29" x14ac:dyDescent="0.25">
      <c r="A352">
        <v>171</v>
      </c>
      <c r="B352">
        <v>7</v>
      </c>
      <c r="D352">
        <v>90</v>
      </c>
      <c r="E352">
        <v>133</v>
      </c>
      <c r="G352">
        <v>313</v>
      </c>
      <c r="H352">
        <v>10</v>
      </c>
      <c r="J352">
        <v>59</v>
      </c>
      <c r="K352">
        <v>3</v>
      </c>
      <c r="P352">
        <v>98</v>
      </c>
      <c r="Q352">
        <v>30</v>
      </c>
      <c r="Y352">
        <v>351</v>
      </c>
      <c r="Z352" t="s">
        <v>3199</v>
      </c>
      <c r="AA352" t="s">
        <v>3191</v>
      </c>
      <c r="AB352" t="s">
        <v>3193</v>
      </c>
      <c r="AC352" t="s">
        <v>3195</v>
      </c>
    </row>
    <row r="353" spans="1:29" x14ac:dyDescent="0.25">
      <c r="A353">
        <v>171</v>
      </c>
      <c r="B353">
        <v>102</v>
      </c>
      <c r="D353">
        <v>90</v>
      </c>
      <c r="E353">
        <v>319</v>
      </c>
      <c r="G353">
        <v>314</v>
      </c>
      <c r="H353">
        <v>10</v>
      </c>
      <c r="J353">
        <v>59</v>
      </c>
      <c r="K353">
        <v>146</v>
      </c>
      <c r="P353">
        <v>98</v>
      </c>
      <c r="Q353">
        <v>111</v>
      </c>
      <c r="Y353">
        <v>352</v>
      </c>
      <c r="Z353" t="s">
        <v>3199</v>
      </c>
      <c r="AA353" t="s">
        <v>3191</v>
      </c>
      <c r="AB353" t="s">
        <v>3193</v>
      </c>
      <c r="AC353" t="s">
        <v>3195</v>
      </c>
    </row>
    <row r="354" spans="1:29" x14ac:dyDescent="0.25">
      <c r="A354">
        <v>171</v>
      </c>
      <c r="B354">
        <v>59</v>
      </c>
      <c r="D354">
        <v>90</v>
      </c>
      <c r="E354">
        <v>320</v>
      </c>
      <c r="G354">
        <v>315</v>
      </c>
      <c r="H354">
        <v>10</v>
      </c>
      <c r="J354">
        <v>59</v>
      </c>
      <c r="K354">
        <v>24</v>
      </c>
      <c r="P354">
        <v>98</v>
      </c>
      <c r="Q354">
        <v>112</v>
      </c>
      <c r="Y354">
        <v>353</v>
      </c>
      <c r="Z354" t="s">
        <v>3199</v>
      </c>
      <c r="AA354" t="s">
        <v>3191</v>
      </c>
      <c r="AB354" t="s">
        <v>3193</v>
      </c>
      <c r="AC354" t="s">
        <v>3195</v>
      </c>
    </row>
    <row r="355" spans="1:29" x14ac:dyDescent="0.25">
      <c r="A355">
        <v>172</v>
      </c>
      <c r="B355">
        <v>7</v>
      </c>
      <c r="D355">
        <v>90</v>
      </c>
      <c r="E355">
        <v>558</v>
      </c>
      <c r="G355">
        <v>316</v>
      </c>
      <c r="H355">
        <v>10</v>
      </c>
      <c r="J355">
        <v>60</v>
      </c>
      <c r="K355">
        <v>39</v>
      </c>
      <c r="P355">
        <v>98</v>
      </c>
      <c r="Q355">
        <v>113</v>
      </c>
      <c r="Y355">
        <v>354</v>
      </c>
      <c r="Z355" t="s">
        <v>3199</v>
      </c>
      <c r="AA355" t="s">
        <v>3191</v>
      </c>
      <c r="AB355" t="s">
        <v>3193</v>
      </c>
      <c r="AC355" t="s">
        <v>3195</v>
      </c>
    </row>
    <row r="356" spans="1:29" x14ac:dyDescent="0.25">
      <c r="A356">
        <v>172</v>
      </c>
      <c r="B356">
        <v>102</v>
      </c>
      <c r="D356">
        <v>90</v>
      </c>
      <c r="E356">
        <v>559</v>
      </c>
      <c r="G356">
        <v>317</v>
      </c>
      <c r="H356">
        <v>5</v>
      </c>
      <c r="J356">
        <v>60</v>
      </c>
      <c r="K356">
        <v>4</v>
      </c>
      <c r="P356">
        <v>99</v>
      </c>
      <c r="Q356">
        <v>113</v>
      </c>
      <c r="Y356">
        <v>355</v>
      </c>
      <c r="Z356" t="s">
        <v>3199</v>
      </c>
      <c r="AA356" t="s">
        <v>3191</v>
      </c>
      <c r="AB356" t="s">
        <v>3193</v>
      </c>
      <c r="AC356" t="s">
        <v>3195</v>
      </c>
    </row>
    <row r="357" spans="1:29" x14ac:dyDescent="0.25">
      <c r="A357">
        <v>172</v>
      </c>
      <c r="B357">
        <v>59</v>
      </c>
      <c r="D357">
        <v>90</v>
      </c>
      <c r="E357">
        <v>560</v>
      </c>
      <c r="G357">
        <v>317</v>
      </c>
      <c r="H357">
        <v>9</v>
      </c>
      <c r="J357">
        <v>60</v>
      </c>
      <c r="K357">
        <v>116</v>
      </c>
      <c r="P357">
        <v>99</v>
      </c>
      <c r="Q357">
        <v>115</v>
      </c>
      <c r="Y357">
        <v>356</v>
      </c>
      <c r="Z357" t="s">
        <v>3199</v>
      </c>
      <c r="AA357" t="s">
        <v>3191</v>
      </c>
      <c r="AB357" t="s">
        <v>3193</v>
      </c>
      <c r="AC357" t="s">
        <v>3195</v>
      </c>
    </row>
    <row r="358" spans="1:29" x14ac:dyDescent="0.25">
      <c r="A358">
        <v>173</v>
      </c>
      <c r="B358">
        <v>7</v>
      </c>
      <c r="D358">
        <v>91</v>
      </c>
      <c r="E358">
        <v>7</v>
      </c>
      <c r="G358">
        <v>318</v>
      </c>
      <c r="H358">
        <v>5</v>
      </c>
      <c r="J358">
        <v>60</v>
      </c>
      <c r="K358">
        <v>3</v>
      </c>
      <c r="P358">
        <v>100</v>
      </c>
      <c r="Q358">
        <v>113</v>
      </c>
      <c r="Y358">
        <v>357</v>
      </c>
      <c r="Z358" t="s">
        <v>3199</v>
      </c>
      <c r="AA358" t="s">
        <v>3191</v>
      </c>
      <c r="AB358" t="s">
        <v>3193</v>
      </c>
      <c r="AC358" t="s">
        <v>3195</v>
      </c>
    </row>
    <row r="359" spans="1:29" x14ac:dyDescent="0.25">
      <c r="A359">
        <v>173</v>
      </c>
      <c r="B359">
        <v>102</v>
      </c>
      <c r="D359">
        <v>91</v>
      </c>
      <c r="E359">
        <v>391</v>
      </c>
      <c r="G359">
        <v>318</v>
      </c>
      <c r="H359">
        <v>9</v>
      </c>
      <c r="J359">
        <v>60</v>
      </c>
      <c r="K359">
        <v>146</v>
      </c>
      <c r="P359">
        <v>100</v>
      </c>
      <c r="Q359">
        <v>115</v>
      </c>
      <c r="Y359">
        <v>358</v>
      </c>
      <c r="Z359" t="s">
        <v>3199</v>
      </c>
      <c r="AA359" t="s">
        <v>3191</v>
      </c>
      <c r="AB359" t="s">
        <v>3193</v>
      </c>
      <c r="AC359" t="s">
        <v>3195</v>
      </c>
    </row>
    <row r="360" spans="1:29" x14ac:dyDescent="0.25">
      <c r="A360">
        <v>173</v>
      </c>
      <c r="B360">
        <v>59</v>
      </c>
      <c r="D360">
        <v>91</v>
      </c>
      <c r="E360">
        <v>392</v>
      </c>
      <c r="G360">
        <v>319</v>
      </c>
      <c r="H360">
        <v>5</v>
      </c>
      <c r="J360">
        <v>60</v>
      </c>
      <c r="K360">
        <v>24</v>
      </c>
      <c r="P360">
        <v>101</v>
      </c>
      <c r="Q360">
        <v>28</v>
      </c>
      <c r="Y360">
        <v>359</v>
      </c>
      <c r="Z360" t="s">
        <v>3199</v>
      </c>
      <c r="AA360" t="s">
        <v>3191</v>
      </c>
      <c r="AB360" t="s">
        <v>3193</v>
      </c>
      <c r="AC360" t="s">
        <v>3195</v>
      </c>
    </row>
    <row r="361" spans="1:29" x14ac:dyDescent="0.25">
      <c r="A361">
        <v>174</v>
      </c>
      <c r="B361">
        <v>7</v>
      </c>
      <c r="D361">
        <v>91</v>
      </c>
      <c r="E361">
        <v>16</v>
      </c>
      <c r="G361">
        <v>319</v>
      </c>
      <c r="H361">
        <v>9</v>
      </c>
      <c r="J361">
        <v>61</v>
      </c>
      <c r="K361">
        <v>39</v>
      </c>
      <c r="P361">
        <v>101</v>
      </c>
      <c r="Q361">
        <v>113</v>
      </c>
      <c r="Y361">
        <v>360</v>
      </c>
      <c r="Z361" t="s">
        <v>3199</v>
      </c>
      <c r="AA361" t="s">
        <v>3191</v>
      </c>
      <c r="AB361" t="s">
        <v>3193</v>
      </c>
      <c r="AC361" t="s">
        <v>3195</v>
      </c>
    </row>
    <row r="362" spans="1:29" x14ac:dyDescent="0.25">
      <c r="A362">
        <v>174</v>
      </c>
      <c r="B362">
        <v>59</v>
      </c>
      <c r="D362">
        <v>91</v>
      </c>
      <c r="E362">
        <v>17</v>
      </c>
      <c r="G362">
        <v>320</v>
      </c>
      <c r="H362">
        <v>6</v>
      </c>
      <c r="J362">
        <v>61</v>
      </c>
      <c r="K362">
        <v>4</v>
      </c>
      <c r="P362">
        <v>101</v>
      </c>
      <c r="Q362">
        <v>114</v>
      </c>
      <c r="Y362">
        <v>361</v>
      </c>
      <c r="Z362" t="s">
        <v>3199</v>
      </c>
      <c r="AA362" t="s">
        <v>3191</v>
      </c>
      <c r="AB362" t="s">
        <v>3193</v>
      </c>
      <c r="AC362" t="s">
        <v>3195</v>
      </c>
    </row>
    <row r="363" spans="1:29" x14ac:dyDescent="0.25">
      <c r="A363">
        <v>175</v>
      </c>
      <c r="B363">
        <v>7</v>
      </c>
      <c r="D363">
        <v>91</v>
      </c>
      <c r="E363">
        <v>18</v>
      </c>
      <c r="G363">
        <v>320</v>
      </c>
      <c r="H363">
        <v>9</v>
      </c>
      <c r="J363">
        <v>61</v>
      </c>
      <c r="K363">
        <v>116</v>
      </c>
      <c r="P363">
        <v>102</v>
      </c>
      <c r="Q363">
        <v>28</v>
      </c>
      <c r="Y363">
        <v>362</v>
      </c>
      <c r="Z363" t="s">
        <v>3199</v>
      </c>
      <c r="AA363" t="s">
        <v>3191</v>
      </c>
      <c r="AB363" t="s">
        <v>3193</v>
      </c>
      <c r="AC363" t="s">
        <v>3195</v>
      </c>
    </row>
    <row r="364" spans="1:29" x14ac:dyDescent="0.25">
      <c r="A364">
        <v>175</v>
      </c>
      <c r="B364">
        <v>79</v>
      </c>
      <c r="D364">
        <v>91</v>
      </c>
      <c r="E364">
        <v>19</v>
      </c>
      <c r="G364">
        <v>321</v>
      </c>
      <c r="H364">
        <v>6</v>
      </c>
      <c r="J364">
        <v>61</v>
      </c>
      <c r="K364">
        <v>3</v>
      </c>
      <c r="P364">
        <v>102</v>
      </c>
      <c r="Q364">
        <v>113</v>
      </c>
      <c r="Y364">
        <v>363</v>
      </c>
      <c r="Z364" t="s">
        <v>3199</v>
      </c>
      <c r="AA364" t="s">
        <v>3191</v>
      </c>
      <c r="AB364" t="s">
        <v>3193</v>
      </c>
      <c r="AC364" t="s">
        <v>3195</v>
      </c>
    </row>
    <row r="365" spans="1:29" x14ac:dyDescent="0.25">
      <c r="A365">
        <v>176</v>
      </c>
      <c r="B365">
        <v>109</v>
      </c>
      <c r="D365">
        <v>92</v>
      </c>
      <c r="E365">
        <v>35</v>
      </c>
      <c r="G365">
        <v>321</v>
      </c>
      <c r="H365">
        <v>9</v>
      </c>
      <c r="J365">
        <v>61</v>
      </c>
      <c r="K365">
        <v>146</v>
      </c>
      <c r="P365">
        <v>102</v>
      </c>
      <c r="Q365">
        <v>116</v>
      </c>
      <c r="Y365">
        <v>364</v>
      </c>
      <c r="Z365" t="s">
        <v>3199</v>
      </c>
      <c r="AA365" t="s">
        <v>3191</v>
      </c>
      <c r="AB365" t="s">
        <v>3193</v>
      </c>
      <c r="AC365" t="s">
        <v>3195</v>
      </c>
    </row>
    <row r="366" spans="1:29" x14ac:dyDescent="0.25">
      <c r="A366">
        <v>177</v>
      </c>
      <c r="B366">
        <v>7</v>
      </c>
      <c r="D366">
        <v>92</v>
      </c>
      <c r="E366">
        <v>36</v>
      </c>
      <c r="G366">
        <v>322</v>
      </c>
      <c r="H366">
        <v>6</v>
      </c>
      <c r="J366">
        <v>61</v>
      </c>
      <c r="K366">
        <v>24</v>
      </c>
      <c r="P366">
        <v>103</v>
      </c>
      <c r="Q366">
        <v>37</v>
      </c>
      <c r="Y366">
        <v>365</v>
      </c>
      <c r="Z366" t="s">
        <v>3199</v>
      </c>
      <c r="AA366" t="s">
        <v>3191</v>
      </c>
      <c r="AB366" t="s">
        <v>3193</v>
      </c>
      <c r="AC366" t="s">
        <v>3195</v>
      </c>
    </row>
    <row r="367" spans="1:29" x14ac:dyDescent="0.25">
      <c r="A367">
        <v>177</v>
      </c>
      <c r="B367">
        <v>79</v>
      </c>
      <c r="D367">
        <v>92</v>
      </c>
      <c r="E367">
        <v>16</v>
      </c>
      <c r="G367">
        <v>322</v>
      </c>
      <c r="H367">
        <v>9</v>
      </c>
      <c r="J367">
        <v>62</v>
      </c>
      <c r="K367">
        <v>39</v>
      </c>
      <c r="P367">
        <v>103</v>
      </c>
      <c r="Q367">
        <v>34</v>
      </c>
      <c r="Y367">
        <v>366</v>
      </c>
      <c r="Z367" t="s">
        <v>3199</v>
      </c>
      <c r="AA367" t="s">
        <v>3191</v>
      </c>
      <c r="AB367" t="s">
        <v>3193</v>
      </c>
      <c r="AC367" t="s">
        <v>3195</v>
      </c>
    </row>
    <row r="368" spans="1:29" x14ac:dyDescent="0.25">
      <c r="A368">
        <v>178</v>
      </c>
      <c r="B368">
        <v>55</v>
      </c>
      <c r="D368">
        <v>92</v>
      </c>
      <c r="E368">
        <v>17</v>
      </c>
      <c r="G368">
        <v>323</v>
      </c>
      <c r="H368">
        <v>1</v>
      </c>
      <c r="J368">
        <v>62</v>
      </c>
      <c r="K368">
        <v>4</v>
      </c>
      <c r="P368">
        <v>103</v>
      </c>
      <c r="Q368">
        <v>42</v>
      </c>
      <c r="Y368">
        <v>367</v>
      </c>
      <c r="Z368" t="s">
        <v>3199</v>
      </c>
      <c r="AA368" t="s">
        <v>3191</v>
      </c>
      <c r="AB368" t="s">
        <v>3193</v>
      </c>
      <c r="AC368" t="s">
        <v>3195</v>
      </c>
    </row>
    <row r="369" spans="1:29" x14ac:dyDescent="0.25">
      <c r="A369">
        <v>178</v>
      </c>
      <c r="B369">
        <v>79</v>
      </c>
      <c r="D369">
        <v>92</v>
      </c>
      <c r="E369">
        <v>18</v>
      </c>
      <c r="G369">
        <v>324</v>
      </c>
      <c r="H369">
        <v>3</v>
      </c>
      <c r="J369">
        <v>62</v>
      </c>
      <c r="K369">
        <v>116</v>
      </c>
      <c r="P369">
        <v>103</v>
      </c>
      <c r="Q369">
        <v>43</v>
      </c>
      <c r="Y369">
        <v>368</v>
      </c>
      <c r="Z369" t="s">
        <v>3199</v>
      </c>
      <c r="AA369" t="s">
        <v>3191</v>
      </c>
      <c r="AB369" t="s">
        <v>3193</v>
      </c>
      <c r="AC369" t="s">
        <v>3195</v>
      </c>
    </row>
    <row r="370" spans="1:29" x14ac:dyDescent="0.25">
      <c r="A370">
        <v>179</v>
      </c>
      <c r="B370">
        <v>55</v>
      </c>
      <c r="D370">
        <v>92</v>
      </c>
      <c r="E370">
        <v>19</v>
      </c>
      <c r="G370">
        <v>325</v>
      </c>
      <c r="H370">
        <v>3</v>
      </c>
      <c r="J370">
        <v>62</v>
      </c>
      <c r="K370">
        <v>3</v>
      </c>
      <c r="P370">
        <v>103</v>
      </c>
      <c r="Q370">
        <v>117</v>
      </c>
      <c r="Y370">
        <v>369</v>
      </c>
      <c r="Z370" t="s">
        <v>3187</v>
      </c>
      <c r="AA370" t="s">
        <v>3189</v>
      </c>
    </row>
    <row r="371" spans="1:29" x14ac:dyDescent="0.25">
      <c r="A371">
        <v>179</v>
      </c>
      <c r="B371">
        <v>79</v>
      </c>
      <c r="D371">
        <v>92</v>
      </c>
      <c r="E371">
        <v>375</v>
      </c>
      <c r="G371">
        <v>326</v>
      </c>
      <c r="H371">
        <v>10</v>
      </c>
      <c r="J371">
        <v>62</v>
      </c>
      <c r="K371">
        <v>146</v>
      </c>
      <c r="P371">
        <v>104</v>
      </c>
      <c r="Q371">
        <v>37</v>
      </c>
      <c r="Y371">
        <v>370</v>
      </c>
      <c r="Z371" t="s">
        <v>3187</v>
      </c>
      <c r="AA371" t="s">
        <v>3189</v>
      </c>
    </row>
    <row r="372" spans="1:29" x14ac:dyDescent="0.25">
      <c r="A372">
        <v>180</v>
      </c>
      <c r="B372">
        <v>95</v>
      </c>
      <c r="D372">
        <v>93</v>
      </c>
      <c r="E372">
        <v>1</v>
      </c>
      <c r="G372">
        <v>327</v>
      </c>
      <c r="H372">
        <v>10</v>
      </c>
      <c r="J372">
        <v>62</v>
      </c>
      <c r="K372">
        <v>24</v>
      </c>
      <c r="P372">
        <v>104</v>
      </c>
      <c r="Q372">
        <v>34</v>
      </c>
      <c r="Y372">
        <v>371</v>
      </c>
      <c r="Z372" t="s">
        <v>3187</v>
      </c>
      <c r="AA372" t="s">
        <v>3189</v>
      </c>
    </row>
    <row r="373" spans="1:29" x14ac:dyDescent="0.25">
      <c r="A373">
        <v>181</v>
      </c>
      <c r="B373">
        <v>48</v>
      </c>
      <c r="D373">
        <v>93</v>
      </c>
      <c r="E373">
        <v>16</v>
      </c>
      <c r="G373">
        <v>328</v>
      </c>
      <c r="H373">
        <v>10</v>
      </c>
      <c r="J373">
        <v>63</v>
      </c>
      <c r="K373">
        <v>39</v>
      </c>
      <c r="P373">
        <v>104</v>
      </c>
      <c r="Q373">
        <v>42</v>
      </c>
      <c r="Y373">
        <v>372</v>
      </c>
      <c r="Z373" t="s">
        <v>3187</v>
      </c>
      <c r="AA373" t="s">
        <v>3189</v>
      </c>
    </row>
    <row r="374" spans="1:29" x14ac:dyDescent="0.25">
      <c r="A374">
        <v>181</v>
      </c>
      <c r="B374">
        <v>95</v>
      </c>
      <c r="D374">
        <v>93</v>
      </c>
      <c r="E374">
        <v>17</v>
      </c>
      <c r="G374">
        <v>329</v>
      </c>
      <c r="H374">
        <v>7</v>
      </c>
      <c r="J374">
        <v>63</v>
      </c>
      <c r="K374">
        <v>4</v>
      </c>
      <c r="P374">
        <v>104</v>
      </c>
      <c r="Q374">
        <v>43</v>
      </c>
      <c r="Y374">
        <v>373</v>
      </c>
      <c r="Z374" t="s">
        <v>3187</v>
      </c>
      <c r="AA374" t="s">
        <v>3189</v>
      </c>
    </row>
    <row r="375" spans="1:29" x14ac:dyDescent="0.25">
      <c r="A375">
        <v>182</v>
      </c>
      <c r="B375">
        <v>95</v>
      </c>
      <c r="D375">
        <v>93</v>
      </c>
      <c r="E375">
        <v>18</v>
      </c>
      <c r="G375">
        <v>330</v>
      </c>
      <c r="H375">
        <v>1</v>
      </c>
      <c r="J375">
        <v>63</v>
      </c>
      <c r="K375">
        <v>116</v>
      </c>
      <c r="P375">
        <v>104</v>
      </c>
      <c r="Q375">
        <v>117</v>
      </c>
      <c r="Y375">
        <v>374</v>
      </c>
      <c r="Z375" t="s">
        <v>3187</v>
      </c>
      <c r="AA375" t="s">
        <v>3189</v>
      </c>
    </row>
    <row r="376" spans="1:29" x14ac:dyDescent="0.25">
      <c r="A376">
        <v>182</v>
      </c>
      <c r="B376">
        <v>141</v>
      </c>
      <c r="D376">
        <v>93</v>
      </c>
      <c r="E376">
        <v>19</v>
      </c>
      <c r="G376">
        <v>331</v>
      </c>
      <c r="H376">
        <v>1</v>
      </c>
      <c r="J376">
        <v>63</v>
      </c>
      <c r="K376">
        <v>3</v>
      </c>
      <c r="P376">
        <v>105</v>
      </c>
      <c r="Q376">
        <v>37</v>
      </c>
      <c r="Y376">
        <v>375</v>
      </c>
      <c r="Z376" t="s">
        <v>3187</v>
      </c>
      <c r="AA376" t="s">
        <v>3189</v>
      </c>
    </row>
    <row r="377" spans="1:29" x14ac:dyDescent="0.25">
      <c r="A377">
        <v>183</v>
      </c>
      <c r="B377">
        <v>48</v>
      </c>
      <c r="D377">
        <v>93</v>
      </c>
      <c r="E377">
        <v>376</v>
      </c>
      <c r="G377">
        <v>332</v>
      </c>
      <c r="H377">
        <v>1</v>
      </c>
      <c r="J377">
        <v>63</v>
      </c>
      <c r="K377">
        <v>146</v>
      </c>
      <c r="P377">
        <v>105</v>
      </c>
      <c r="Q377">
        <v>34</v>
      </c>
      <c r="Y377">
        <v>376</v>
      </c>
      <c r="Z377" t="s">
        <v>3187</v>
      </c>
      <c r="AA377" t="s">
        <v>3189</v>
      </c>
    </row>
    <row r="378" spans="1:29" x14ac:dyDescent="0.25">
      <c r="A378">
        <v>183</v>
      </c>
      <c r="B378">
        <v>95</v>
      </c>
      <c r="D378">
        <v>94</v>
      </c>
      <c r="E378">
        <v>1</v>
      </c>
      <c r="G378">
        <v>333</v>
      </c>
      <c r="H378">
        <v>1</v>
      </c>
      <c r="J378">
        <v>63</v>
      </c>
      <c r="K378">
        <v>24</v>
      </c>
      <c r="P378">
        <v>105</v>
      </c>
      <c r="Q378">
        <v>42</v>
      </c>
      <c r="Y378">
        <v>377</v>
      </c>
      <c r="Z378" t="s">
        <v>3187</v>
      </c>
      <c r="AA378" t="s">
        <v>3189</v>
      </c>
    </row>
    <row r="379" spans="1:29" x14ac:dyDescent="0.25">
      <c r="A379">
        <v>183</v>
      </c>
      <c r="B379">
        <v>141</v>
      </c>
      <c r="D379">
        <v>94</v>
      </c>
      <c r="E379">
        <v>16</v>
      </c>
      <c r="G379">
        <v>334</v>
      </c>
      <c r="H379">
        <v>1</v>
      </c>
      <c r="J379">
        <v>64</v>
      </c>
      <c r="K379">
        <v>39</v>
      </c>
      <c r="P379">
        <v>105</v>
      </c>
      <c r="Q379">
        <v>43</v>
      </c>
      <c r="Y379">
        <v>378</v>
      </c>
      <c r="Z379" t="s">
        <v>3187</v>
      </c>
      <c r="AA379" t="s">
        <v>3189</v>
      </c>
    </row>
    <row r="380" spans="1:29" x14ac:dyDescent="0.25">
      <c r="A380">
        <v>184</v>
      </c>
      <c r="B380">
        <v>109</v>
      </c>
      <c r="D380">
        <v>94</v>
      </c>
      <c r="E380">
        <v>17</v>
      </c>
      <c r="G380">
        <v>335</v>
      </c>
      <c r="H380">
        <v>1</v>
      </c>
      <c r="J380">
        <v>64</v>
      </c>
      <c r="K380">
        <v>4</v>
      </c>
      <c r="P380">
        <v>105</v>
      </c>
      <c r="Q380">
        <v>117</v>
      </c>
      <c r="Y380">
        <v>379</v>
      </c>
      <c r="Z380" t="s">
        <v>3187</v>
      </c>
      <c r="AA380" t="s">
        <v>3189</v>
      </c>
    </row>
    <row r="381" spans="1:29" x14ac:dyDescent="0.25">
      <c r="A381">
        <v>185</v>
      </c>
      <c r="B381">
        <v>48</v>
      </c>
      <c r="D381">
        <v>94</v>
      </c>
      <c r="E381">
        <v>18</v>
      </c>
      <c r="G381">
        <v>336</v>
      </c>
      <c r="H381">
        <v>1</v>
      </c>
      <c r="J381">
        <v>64</v>
      </c>
      <c r="K381">
        <v>116</v>
      </c>
      <c r="P381">
        <v>106</v>
      </c>
      <c r="Q381">
        <v>53</v>
      </c>
      <c r="Y381">
        <v>380</v>
      </c>
      <c r="Z381" t="s">
        <v>3187</v>
      </c>
      <c r="AA381" t="s">
        <v>3189</v>
      </c>
    </row>
    <row r="382" spans="1:29" x14ac:dyDescent="0.25">
      <c r="A382">
        <v>185</v>
      </c>
      <c r="B382">
        <v>109</v>
      </c>
      <c r="D382">
        <v>94</v>
      </c>
      <c r="E382">
        <v>19</v>
      </c>
      <c r="G382">
        <v>337</v>
      </c>
      <c r="H382">
        <v>1</v>
      </c>
      <c r="J382">
        <v>64</v>
      </c>
      <c r="K382">
        <v>3</v>
      </c>
      <c r="P382">
        <v>106</v>
      </c>
      <c r="Q382">
        <v>54</v>
      </c>
      <c r="Y382">
        <v>381</v>
      </c>
      <c r="Z382" t="s">
        <v>3187</v>
      </c>
      <c r="AA382" t="s">
        <v>3189</v>
      </c>
    </row>
    <row r="383" spans="1:29" x14ac:dyDescent="0.25">
      <c r="A383">
        <v>186</v>
      </c>
      <c r="B383">
        <v>109</v>
      </c>
      <c r="D383">
        <v>94</v>
      </c>
      <c r="E383">
        <v>372</v>
      </c>
      <c r="G383">
        <v>338</v>
      </c>
      <c r="H383">
        <v>1</v>
      </c>
      <c r="J383">
        <v>64</v>
      </c>
      <c r="K383">
        <v>146</v>
      </c>
      <c r="P383">
        <v>106</v>
      </c>
      <c r="Q383">
        <v>38</v>
      </c>
      <c r="Y383">
        <v>382</v>
      </c>
      <c r="Z383" t="s">
        <v>3187</v>
      </c>
      <c r="AA383" t="s">
        <v>3189</v>
      </c>
    </row>
    <row r="384" spans="1:29" x14ac:dyDescent="0.25">
      <c r="A384">
        <v>187</v>
      </c>
      <c r="B384">
        <v>109</v>
      </c>
      <c r="D384">
        <v>94</v>
      </c>
      <c r="E384">
        <v>333</v>
      </c>
      <c r="G384">
        <v>339</v>
      </c>
      <c r="H384">
        <v>5</v>
      </c>
      <c r="J384">
        <v>64</v>
      </c>
      <c r="K384">
        <v>24</v>
      </c>
      <c r="P384">
        <v>106</v>
      </c>
      <c r="Q384">
        <v>41</v>
      </c>
      <c r="Y384">
        <v>383</v>
      </c>
      <c r="Z384" t="s">
        <v>3187</v>
      </c>
      <c r="AA384" t="s">
        <v>3189</v>
      </c>
    </row>
    <row r="385" spans="1:27" x14ac:dyDescent="0.25">
      <c r="A385">
        <v>188</v>
      </c>
      <c r="B385">
        <v>48</v>
      </c>
      <c r="D385">
        <v>94</v>
      </c>
      <c r="E385">
        <v>334</v>
      </c>
      <c r="G385">
        <v>339</v>
      </c>
      <c r="H385">
        <v>7</v>
      </c>
      <c r="J385">
        <v>65</v>
      </c>
      <c r="K385">
        <v>39</v>
      </c>
      <c r="P385">
        <v>106</v>
      </c>
      <c r="Q385">
        <v>55</v>
      </c>
      <c r="Y385">
        <v>384</v>
      </c>
      <c r="Z385" t="s">
        <v>3187</v>
      </c>
      <c r="AA385" t="s">
        <v>3189</v>
      </c>
    </row>
    <row r="386" spans="1:27" x14ac:dyDescent="0.25">
      <c r="A386">
        <v>188</v>
      </c>
      <c r="B386">
        <v>109</v>
      </c>
      <c r="D386">
        <v>95</v>
      </c>
      <c r="E386">
        <v>6</v>
      </c>
      <c r="G386">
        <v>340</v>
      </c>
      <c r="H386">
        <v>3</v>
      </c>
      <c r="J386">
        <v>65</v>
      </c>
      <c r="K386">
        <v>4</v>
      </c>
      <c r="P386">
        <v>106</v>
      </c>
      <c r="Q386">
        <v>62</v>
      </c>
      <c r="Y386">
        <v>385</v>
      </c>
      <c r="Z386" t="s">
        <v>3187</v>
      </c>
      <c r="AA386" t="s">
        <v>3189</v>
      </c>
    </row>
    <row r="387" spans="1:27" x14ac:dyDescent="0.25">
      <c r="A387">
        <v>189</v>
      </c>
      <c r="B387">
        <v>55</v>
      </c>
      <c r="D387">
        <v>95</v>
      </c>
      <c r="E387">
        <v>7</v>
      </c>
      <c r="G387">
        <v>340</v>
      </c>
      <c r="H387">
        <v>7</v>
      </c>
      <c r="J387">
        <v>65</v>
      </c>
      <c r="K387">
        <v>116</v>
      </c>
      <c r="P387">
        <v>106</v>
      </c>
      <c r="Q387">
        <v>118</v>
      </c>
      <c r="Y387">
        <v>386</v>
      </c>
      <c r="Z387" t="s">
        <v>3187</v>
      </c>
      <c r="AA387" t="s">
        <v>3189</v>
      </c>
    </row>
    <row r="388" spans="1:27" x14ac:dyDescent="0.25">
      <c r="A388">
        <v>190</v>
      </c>
      <c r="B388">
        <v>55</v>
      </c>
      <c r="D388">
        <v>95</v>
      </c>
      <c r="E388">
        <v>16</v>
      </c>
      <c r="G388">
        <v>341</v>
      </c>
      <c r="H388">
        <v>5</v>
      </c>
      <c r="J388">
        <v>65</v>
      </c>
      <c r="K388">
        <v>3</v>
      </c>
      <c r="P388">
        <v>106</v>
      </c>
      <c r="Q388">
        <v>119</v>
      </c>
      <c r="Y388">
        <v>387</v>
      </c>
      <c r="Z388" t="s">
        <v>3187</v>
      </c>
      <c r="AA388" t="s">
        <v>3189</v>
      </c>
    </row>
    <row r="389" spans="1:27" x14ac:dyDescent="0.25">
      <c r="A389">
        <v>190</v>
      </c>
      <c r="B389">
        <v>13</v>
      </c>
      <c r="D389">
        <v>95</v>
      </c>
      <c r="E389">
        <v>17</v>
      </c>
      <c r="G389">
        <v>341</v>
      </c>
      <c r="H389">
        <v>7</v>
      </c>
      <c r="J389">
        <v>65</v>
      </c>
      <c r="K389">
        <v>146</v>
      </c>
      <c r="P389">
        <v>107</v>
      </c>
      <c r="Q389">
        <v>53</v>
      </c>
      <c r="Y389">
        <v>388</v>
      </c>
      <c r="Z389" t="s">
        <v>3187</v>
      </c>
      <c r="AA389" t="s">
        <v>3189</v>
      </c>
    </row>
    <row r="390" spans="1:27" x14ac:dyDescent="0.25">
      <c r="A390">
        <v>190</v>
      </c>
      <c r="B390">
        <v>48</v>
      </c>
      <c r="D390">
        <v>95</v>
      </c>
      <c r="E390">
        <v>18</v>
      </c>
      <c r="G390">
        <v>342</v>
      </c>
      <c r="H390">
        <v>10</v>
      </c>
      <c r="J390">
        <v>65</v>
      </c>
      <c r="K390">
        <v>24</v>
      </c>
      <c r="P390">
        <v>107</v>
      </c>
      <c r="Q390">
        <v>54</v>
      </c>
      <c r="Y390">
        <v>389</v>
      </c>
      <c r="Z390" t="s">
        <v>3187</v>
      </c>
      <c r="AA390" t="s">
        <v>3189</v>
      </c>
    </row>
    <row r="391" spans="1:27" x14ac:dyDescent="0.25">
      <c r="A391">
        <v>191</v>
      </c>
      <c r="B391">
        <v>55</v>
      </c>
      <c r="D391">
        <v>95</v>
      </c>
      <c r="E391">
        <v>19</v>
      </c>
      <c r="G391">
        <v>343</v>
      </c>
      <c r="H391">
        <v>10</v>
      </c>
      <c r="J391">
        <v>66</v>
      </c>
      <c r="K391">
        <v>39</v>
      </c>
      <c r="P391">
        <v>107</v>
      </c>
      <c r="Q391">
        <v>38</v>
      </c>
      <c r="Y391">
        <v>390</v>
      </c>
      <c r="Z391" t="s">
        <v>3187</v>
      </c>
      <c r="AA391" t="s">
        <v>3189</v>
      </c>
    </row>
    <row r="392" spans="1:27" x14ac:dyDescent="0.25">
      <c r="A392">
        <v>192</v>
      </c>
      <c r="B392">
        <v>55</v>
      </c>
      <c r="D392">
        <v>95</v>
      </c>
      <c r="E392">
        <v>79</v>
      </c>
      <c r="G392">
        <v>344</v>
      </c>
      <c r="H392">
        <v>10</v>
      </c>
      <c r="J392">
        <v>66</v>
      </c>
      <c r="K392">
        <v>4</v>
      </c>
      <c r="P392">
        <v>107</v>
      </c>
      <c r="Q392">
        <v>41</v>
      </c>
      <c r="Y392">
        <v>391</v>
      </c>
      <c r="Z392" t="s">
        <v>3187</v>
      </c>
      <c r="AA392" t="s">
        <v>3189</v>
      </c>
    </row>
    <row r="393" spans="1:27" x14ac:dyDescent="0.25">
      <c r="A393">
        <v>192</v>
      </c>
      <c r="B393">
        <v>13</v>
      </c>
      <c r="D393">
        <v>95</v>
      </c>
      <c r="E393">
        <v>80</v>
      </c>
      <c r="G393">
        <v>345</v>
      </c>
      <c r="H393">
        <v>10</v>
      </c>
      <c r="J393">
        <v>66</v>
      </c>
      <c r="K393">
        <v>116</v>
      </c>
      <c r="P393">
        <v>107</v>
      </c>
      <c r="Q393">
        <v>55</v>
      </c>
      <c r="Y393">
        <v>392</v>
      </c>
      <c r="Z393" t="s">
        <v>3187</v>
      </c>
      <c r="AA393" t="s">
        <v>3189</v>
      </c>
    </row>
    <row r="394" spans="1:27" x14ac:dyDescent="0.25">
      <c r="A394">
        <v>192</v>
      </c>
      <c r="B394">
        <v>48</v>
      </c>
      <c r="D394">
        <v>95</v>
      </c>
      <c r="E394">
        <v>59</v>
      </c>
      <c r="G394">
        <v>346</v>
      </c>
      <c r="H394">
        <v>10</v>
      </c>
      <c r="J394">
        <v>66</v>
      </c>
      <c r="K394">
        <v>3</v>
      </c>
      <c r="P394">
        <v>107</v>
      </c>
      <c r="Q394">
        <v>62</v>
      </c>
      <c r="Y394">
        <v>393</v>
      </c>
      <c r="Z394" t="s">
        <v>3187</v>
      </c>
      <c r="AA394" t="s">
        <v>3189</v>
      </c>
    </row>
    <row r="395" spans="1:27" x14ac:dyDescent="0.25">
      <c r="A395">
        <v>193</v>
      </c>
      <c r="B395">
        <v>55</v>
      </c>
      <c r="D395">
        <v>95</v>
      </c>
      <c r="E395">
        <v>60</v>
      </c>
      <c r="G395">
        <v>347</v>
      </c>
      <c r="H395">
        <v>10</v>
      </c>
      <c r="J395">
        <v>66</v>
      </c>
      <c r="K395">
        <v>146</v>
      </c>
      <c r="P395">
        <v>107</v>
      </c>
      <c r="Q395">
        <v>118</v>
      </c>
      <c r="Y395">
        <v>394</v>
      </c>
      <c r="Z395" t="s">
        <v>3187</v>
      </c>
      <c r="AA395" t="s">
        <v>3189</v>
      </c>
    </row>
    <row r="396" spans="1:27" x14ac:dyDescent="0.25">
      <c r="A396">
        <v>193</v>
      </c>
      <c r="B396">
        <v>13</v>
      </c>
      <c r="D396">
        <v>95</v>
      </c>
      <c r="E396">
        <v>48</v>
      </c>
      <c r="G396">
        <v>348</v>
      </c>
      <c r="H396">
        <v>1</v>
      </c>
      <c r="J396">
        <v>66</v>
      </c>
      <c r="K396">
        <v>24</v>
      </c>
      <c r="P396">
        <v>107</v>
      </c>
      <c r="Q396">
        <v>119</v>
      </c>
      <c r="Y396">
        <v>395</v>
      </c>
      <c r="Z396" t="s">
        <v>3187</v>
      </c>
      <c r="AA396" t="s">
        <v>3189</v>
      </c>
    </row>
    <row r="397" spans="1:27" x14ac:dyDescent="0.25">
      <c r="A397">
        <v>194</v>
      </c>
      <c r="B397">
        <v>55</v>
      </c>
      <c r="D397">
        <v>95</v>
      </c>
      <c r="E397">
        <v>49</v>
      </c>
      <c r="G397">
        <v>349</v>
      </c>
      <c r="H397">
        <v>1</v>
      </c>
      <c r="J397">
        <v>67</v>
      </c>
      <c r="K397">
        <v>39</v>
      </c>
      <c r="P397">
        <v>108</v>
      </c>
      <c r="Q397">
        <v>53</v>
      </c>
      <c r="Y397">
        <v>396</v>
      </c>
      <c r="Z397" t="s">
        <v>3187</v>
      </c>
      <c r="AA397" t="s">
        <v>3189</v>
      </c>
    </row>
    <row r="398" spans="1:27" x14ac:dyDescent="0.25">
      <c r="A398">
        <v>194</v>
      </c>
      <c r="B398">
        <v>13</v>
      </c>
      <c r="D398">
        <v>95</v>
      </c>
      <c r="E398">
        <v>375</v>
      </c>
      <c r="G398">
        <v>350</v>
      </c>
      <c r="H398">
        <v>1</v>
      </c>
      <c r="J398">
        <v>67</v>
      </c>
      <c r="K398">
        <v>4</v>
      </c>
      <c r="P398">
        <v>108</v>
      </c>
      <c r="Q398">
        <v>54</v>
      </c>
      <c r="Y398">
        <v>397</v>
      </c>
      <c r="Z398" t="s">
        <v>3187</v>
      </c>
      <c r="AA398" t="s">
        <v>3189</v>
      </c>
    </row>
    <row r="399" spans="1:27" x14ac:dyDescent="0.25">
      <c r="A399">
        <v>194</v>
      </c>
      <c r="B399">
        <v>48</v>
      </c>
      <c r="D399">
        <v>95</v>
      </c>
      <c r="E399">
        <v>364</v>
      </c>
      <c r="G399">
        <v>351</v>
      </c>
      <c r="H399">
        <v>1</v>
      </c>
      <c r="J399">
        <v>67</v>
      </c>
      <c r="K399">
        <v>116</v>
      </c>
      <c r="P399">
        <v>108</v>
      </c>
      <c r="Q399">
        <v>38</v>
      </c>
      <c r="Y399">
        <v>398</v>
      </c>
      <c r="Z399" t="s">
        <v>3187</v>
      </c>
      <c r="AA399" t="s">
        <v>3189</v>
      </c>
    </row>
    <row r="400" spans="1:27" x14ac:dyDescent="0.25">
      <c r="A400">
        <v>195</v>
      </c>
      <c r="B400">
        <v>55</v>
      </c>
      <c r="D400">
        <v>95</v>
      </c>
      <c r="E400">
        <v>369</v>
      </c>
      <c r="G400">
        <v>352</v>
      </c>
      <c r="H400">
        <v>1</v>
      </c>
      <c r="J400">
        <v>67</v>
      </c>
      <c r="K400">
        <v>3</v>
      </c>
      <c r="P400">
        <v>108</v>
      </c>
      <c r="Q400">
        <v>41</v>
      </c>
      <c r="Y400">
        <v>399</v>
      </c>
      <c r="Z400" t="s">
        <v>3187</v>
      </c>
      <c r="AA400" t="s">
        <v>3189</v>
      </c>
    </row>
    <row r="401" spans="1:27" x14ac:dyDescent="0.25">
      <c r="A401">
        <v>195</v>
      </c>
      <c r="B401">
        <v>13</v>
      </c>
      <c r="D401">
        <v>96</v>
      </c>
      <c r="E401">
        <v>31</v>
      </c>
      <c r="G401">
        <v>353</v>
      </c>
      <c r="H401">
        <v>1</v>
      </c>
      <c r="J401">
        <v>67</v>
      </c>
      <c r="K401">
        <v>146</v>
      </c>
      <c r="P401">
        <v>108</v>
      </c>
      <c r="Q401">
        <v>55</v>
      </c>
      <c r="Y401">
        <v>400</v>
      </c>
      <c r="Z401" t="s">
        <v>3187</v>
      </c>
      <c r="AA401" t="s">
        <v>3189</v>
      </c>
    </row>
    <row r="402" spans="1:27" x14ac:dyDescent="0.25">
      <c r="A402">
        <v>196</v>
      </c>
      <c r="B402">
        <v>55</v>
      </c>
      <c r="D402">
        <v>96</v>
      </c>
      <c r="E402">
        <v>369</v>
      </c>
      <c r="G402">
        <v>354</v>
      </c>
      <c r="H402">
        <v>1</v>
      </c>
      <c r="J402">
        <v>67</v>
      </c>
      <c r="K402">
        <v>24</v>
      </c>
      <c r="P402">
        <v>108</v>
      </c>
      <c r="Q402">
        <v>62</v>
      </c>
      <c r="Y402">
        <v>401</v>
      </c>
      <c r="Z402" t="s">
        <v>3187</v>
      </c>
      <c r="AA402" t="s">
        <v>3189</v>
      </c>
    </row>
    <row r="403" spans="1:27" x14ac:dyDescent="0.25">
      <c r="A403">
        <v>196</v>
      </c>
      <c r="B403">
        <v>13</v>
      </c>
      <c r="D403">
        <v>96</v>
      </c>
      <c r="E403">
        <v>395</v>
      </c>
      <c r="G403">
        <v>355</v>
      </c>
      <c r="H403">
        <v>1</v>
      </c>
      <c r="J403">
        <v>68</v>
      </c>
      <c r="K403">
        <v>39</v>
      </c>
      <c r="P403">
        <v>108</v>
      </c>
      <c r="Q403">
        <v>118</v>
      </c>
      <c r="Y403">
        <v>402</v>
      </c>
      <c r="Z403" t="s">
        <v>3187</v>
      </c>
      <c r="AA403" t="s">
        <v>3189</v>
      </c>
    </row>
    <row r="404" spans="1:27" x14ac:dyDescent="0.25">
      <c r="A404">
        <v>196</v>
      </c>
      <c r="B404">
        <v>48</v>
      </c>
      <c r="D404">
        <v>97</v>
      </c>
      <c r="E404">
        <v>37</v>
      </c>
      <c r="G404">
        <v>356</v>
      </c>
      <c r="H404">
        <v>1</v>
      </c>
      <c r="J404">
        <v>68</v>
      </c>
      <c r="K404">
        <v>4</v>
      </c>
      <c r="P404">
        <v>108</v>
      </c>
      <c r="Q404">
        <v>119</v>
      </c>
      <c r="Y404">
        <v>403</v>
      </c>
      <c r="Z404" t="s">
        <v>3187</v>
      </c>
      <c r="AA404" t="s">
        <v>3189</v>
      </c>
    </row>
    <row r="405" spans="1:27" x14ac:dyDescent="0.25">
      <c r="A405">
        <v>197</v>
      </c>
      <c r="B405">
        <v>7</v>
      </c>
      <c r="D405">
        <v>97</v>
      </c>
      <c r="E405">
        <v>46</v>
      </c>
      <c r="G405">
        <v>357</v>
      </c>
      <c r="H405">
        <v>1</v>
      </c>
      <c r="J405">
        <v>68</v>
      </c>
      <c r="K405">
        <v>27</v>
      </c>
      <c r="P405">
        <v>109</v>
      </c>
      <c r="Q405">
        <v>53</v>
      </c>
      <c r="Y405">
        <v>404</v>
      </c>
      <c r="Z405" t="s">
        <v>3187</v>
      </c>
      <c r="AA405" t="s">
        <v>3189</v>
      </c>
    </row>
    <row r="406" spans="1:27" x14ac:dyDescent="0.25">
      <c r="A406">
        <v>197</v>
      </c>
      <c r="B406">
        <v>69</v>
      </c>
      <c r="D406">
        <v>97</v>
      </c>
      <c r="E406">
        <v>393</v>
      </c>
      <c r="G406">
        <v>358</v>
      </c>
      <c r="H406">
        <v>1</v>
      </c>
      <c r="J406">
        <v>68</v>
      </c>
      <c r="K406">
        <v>3</v>
      </c>
      <c r="P406">
        <v>109</v>
      </c>
      <c r="Q406">
        <v>54</v>
      </c>
      <c r="Y406">
        <v>405</v>
      </c>
      <c r="Z406" t="s">
        <v>3187</v>
      </c>
      <c r="AA406" t="s">
        <v>3189</v>
      </c>
    </row>
    <row r="407" spans="1:27" x14ac:dyDescent="0.25">
      <c r="A407">
        <v>197</v>
      </c>
      <c r="B407">
        <v>98</v>
      </c>
      <c r="D407">
        <v>98</v>
      </c>
      <c r="E407">
        <v>1</v>
      </c>
      <c r="G407">
        <v>359</v>
      </c>
      <c r="H407">
        <v>1</v>
      </c>
      <c r="J407">
        <v>68</v>
      </c>
      <c r="K407">
        <v>146</v>
      </c>
      <c r="P407">
        <v>109</v>
      </c>
      <c r="Q407">
        <v>38</v>
      </c>
      <c r="Y407">
        <v>406</v>
      </c>
      <c r="Z407" t="s">
        <v>3187</v>
      </c>
      <c r="AA407" t="s">
        <v>3189</v>
      </c>
    </row>
    <row r="408" spans="1:27" x14ac:dyDescent="0.25">
      <c r="A408">
        <v>198</v>
      </c>
      <c r="B408">
        <v>109</v>
      </c>
      <c r="D408">
        <v>98</v>
      </c>
      <c r="E408">
        <v>16</v>
      </c>
      <c r="G408">
        <v>360</v>
      </c>
      <c r="H408">
        <v>1</v>
      </c>
      <c r="J408">
        <v>68</v>
      </c>
      <c r="K408">
        <v>24</v>
      </c>
      <c r="P408">
        <v>109</v>
      </c>
      <c r="Q408">
        <v>41</v>
      </c>
      <c r="Y408">
        <v>407</v>
      </c>
      <c r="Z408" t="s">
        <v>3187</v>
      </c>
      <c r="AA408" t="s">
        <v>3189</v>
      </c>
    </row>
    <row r="409" spans="1:27" x14ac:dyDescent="0.25">
      <c r="A409">
        <v>199</v>
      </c>
      <c r="B409">
        <v>55</v>
      </c>
      <c r="D409">
        <v>98</v>
      </c>
      <c r="E409">
        <v>17</v>
      </c>
      <c r="G409">
        <v>361</v>
      </c>
      <c r="H409">
        <v>1</v>
      </c>
      <c r="J409">
        <v>68</v>
      </c>
      <c r="K409">
        <v>91</v>
      </c>
      <c r="P409">
        <v>109</v>
      </c>
      <c r="Q409">
        <v>55</v>
      </c>
      <c r="Y409">
        <v>408</v>
      </c>
      <c r="Z409" t="s">
        <v>3187</v>
      </c>
      <c r="AA409" t="s">
        <v>3189</v>
      </c>
    </row>
    <row r="410" spans="1:27" x14ac:dyDescent="0.25">
      <c r="A410">
        <v>199</v>
      </c>
      <c r="B410">
        <v>30</v>
      </c>
      <c r="D410">
        <v>98</v>
      </c>
      <c r="E410">
        <v>18</v>
      </c>
      <c r="G410">
        <v>362</v>
      </c>
      <c r="H410">
        <v>1</v>
      </c>
      <c r="J410">
        <v>69</v>
      </c>
      <c r="K410">
        <v>39</v>
      </c>
      <c r="P410">
        <v>109</v>
      </c>
      <c r="Q410">
        <v>62</v>
      </c>
      <c r="Y410">
        <v>409</v>
      </c>
      <c r="Z410" t="s">
        <v>3187</v>
      </c>
      <c r="AA410" t="s">
        <v>3189</v>
      </c>
    </row>
    <row r="411" spans="1:27" x14ac:dyDescent="0.25">
      <c r="A411">
        <v>199</v>
      </c>
      <c r="B411">
        <v>141</v>
      </c>
      <c r="D411">
        <v>98</v>
      </c>
      <c r="E411">
        <v>19</v>
      </c>
      <c r="G411">
        <v>363</v>
      </c>
      <c r="H411">
        <v>10</v>
      </c>
      <c r="J411">
        <v>69</v>
      </c>
      <c r="K411">
        <v>4</v>
      </c>
      <c r="P411">
        <v>109</v>
      </c>
      <c r="Q411">
        <v>118</v>
      </c>
      <c r="Y411">
        <v>410</v>
      </c>
      <c r="Z411" t="s">
        <v>3187</v>
      </c>
      <c r="AA411" t="s">
        <v>3189</v>
      </c>
    </row>
    <row r="412" spans="1:27" x14ac:dyDescent="0.25">
      <c r="A412">
        <v>200</v>
      </c>
      <c r="B412">
        <v>55</v>
      </c>
      <c r="D412">
        <v>98</v>
      </c>
      <c r="E412">
        <v>20</v>
      </c>
      <c r="G412">
        <v>364</v>
      </c>
      <c r="H412">
        <v>10</v>
      </c>
      <c r="J412">
        <v>69</v>
      </c>
      <c r="K412">
        <v>27</v>
      </c>
      <c r="P412">
        <v>109</v>
      </c>
      <c r="Q412">
        <v>120</v>
      </c>
      <c r="Y412">
        <v>411</v>
      </c>
      <c r="Z412" t="s">
        <v>3187</v>
      </c>
      <c r="AA412" t="s">
        <v>3189</v>
      </c>
    </row>
    <row r="413" spans="1:27" x14ac:dyDescent="0.25">
      <c r="A413">
        <v>200</v>
      </c>
      <c r="B413">
        <v>94</v>
      </c>
      <c r="D413">
        <v>98</v>
      </c>
      <c r="E413">
        <v>375</v>
      </c>
      <c r="G413">
        <v>365</v>
      </c>
      <c r="H413">
        <v>10</v>
      </c>
      <c r="J413">
        <v>69</v>
      </c>
      <c r="K413">
        <v>3</v>
      </c>
      <c r="P413">
        <v>110</v>
      </c>
      <c r="Q413">
        <v>53</v>
      </c>
      <c r="Y413">
        <v>412</v>
      </c>
      <c r="Z413" t="s">
        <v>3187</v>
      </c>
      <c r="AA413" t="s">
        <v>3189</v>
      </c>
    </row>
    <row r="414" spans="1:27" x14ac:dyDescent="0.25">
      <c r="A414">
        <v>201</v>
      </c>
      <c r="B414">
        <v>55</v>
      </c>
      <c r="D414">
        <v>99</v>
      </c>
      <c r="E414">
        <v>59</v>
      </c>
      <c r="G414">
        <v>366</v>
      </c>
      <c r="H414">
        <v>10</v>
      </c>
      <c r="J414">
        <v>69</v>
      </c>
      <c r="K414">
        <v>146</v>
      </c>
      <c r="P414">
        <v>110</v>
      </c>
      <c r="Q414">
        <v>54</v>
      </c>
      <c r="Y414">
        <v>413</v>
      </c>
      <c r="Z414" t="s">
        <v>3187</v>
      </c>
      <c r="AA414" t="s">
        <v>3189</v>
      </c>
    </row>
    <row r="415" spans="1:27" x14ac:dyDescent="0.25">
      <c r="A415">
        <v>201</v>
      </c>
      <c r="B415">
        <v>109</v>
      </c>
      <c r="D415">
        <v>99</v>
      </c>
      <c r="E415">
        <v>60</v>
      </c>
      <c r="G415">
        <v>367</v>
      </c>
      <c r="H415">
        <v>10</v>
      </c>
      <c r="J415">
        <v>69</v>
      </c>
      <c r="K415">
        <v>24</v>
      </c>
      <c r="P415">
        <v>110</v>
      </c>
      <c r="Q415">
        <v>38</v>
      </c>
      <c r="Y415">
        <v>414</v>
      </c>
      <c r="Z415" t="s">
        <v>3187</v>
      </c>
      <c r="AA415" t="s">
        <v>3189</v>
      </c>
    </row>
    <row r="416" spans="1:27" x14ac:dyDescent="0.25">
      <c r="A416">
        <v>202</v>
      </c>
      <c r="B416">
        <v>55</v>
      </c>
      <c r="D416">
        <v>99</v>
      </c>
      <c r="E416">
        <v>375</v>
      </c>
      <c r="G416">
        <v>368</v>
      </c>
      <c r="H416">
        <v>10</v>
      </c>
      <c r="J416">
        <v>69</v>
      </c>
      <c r="K416">
        <v>91</v>
      </c>
      <c r="P416">
        <v>110</v>
      </c>
      <c r="Q416">
        <v>41</v>
      </c>
      <c r="Y416">
        <v>415</v>
      </c>
      <c r="Z416" t="s">
        <v>3187</v>
      </c>
      <c r="AA416" t="s">
        <v>3189</v>
      </c>
    </row>
    <row r="417" spans="1:27" x14ac:dyDescent="0.25">
      <c r="A417">
        <v>203</v>
      </c>
      <c r="B417">
        <v>55</v>
      </c>
      <c r="D417">
        <v>99</v>
      </c>
      <c r="E417">
        <v>398</v>
      </c>
      <c r="G417">
        <v>369</v>
      </c>
      <c r="H417">
        <v>1</v>
      </c>
      <c r="J417">
        <v>70</v>
      </c>
      <c r="K417">
        <v>39</v>
      </c>
      <c r="P417">
        <v>110</v>
      </c>
      <c r="Q417">
        <v>55</v>
      </c>
      <c r="Y417">
        <v>416</v>
      </c>
      <c r="Z417" t="s">
        <v>3187</v>
      </c>
      <c r="AA417" t="s">
        <v>3189</v>
      </c>
    </row>
    <row r="418" spans="1:27" x14ac:dyDescent="0.25">
      <c r="A418">
        <v>204</v>
      </c>
      <c r="B418">
        <v>55</v>
      </c>
      <c r="D418">
        <v>100</v>
      </c>
      <c r="E418">
        <v>375</v>
      </c>
      <c r="G418">
        <v>370</v>
      </c>
      <c r="H418">
        <v>1</v>
      </c>
      <c r="J418">
        <v>70</v>
      </c>
      <c r="K418">
        <v>4</v>
      </c>
      <c r="P418">
        <v>110</v>
      </c>
      <c r="Q418">
        <v>62</v>
      </c>
      <c r="Y418">
        <v>417</v>
      </c>
      <c r="Z418" t="s">
        <v>3187</v>
      </c>
      <c r="AA418" t="s">
        <v>3189</v>
      </c>
    </row>
    <row r="419" spans="1:27" x14ac:dyDescent="0.25">
      <c r="A419">
        <v>205</v>
      </c>
      <c r="B419">
        <v>55</v>
      </c>
      <c r="D419">
        <v>100</v>
      </c>
      <c r="E419">
        <v>374</v>
      </c>
      <c r="G419">
        <v>371</v>
      </c>
      <c r="H419">
        <v>1</v>
      </c>
      <c r="J419">
        <v>70</v>
      </c>
      <c r="K419">
        <v>27</v>
      </c>
      <c r="P419">
        <v>110</v>
      </c>
      <c r="Q419">
        <v>118</v>
      </c>
      <c r="Y419">
        <v>418</v>
      </c>
      <c r="Z419" t="s">
        <v>3187</v>
      </c>
      <c r="AA419" t="s">
        <v>3189</v>
      </c>
    </row>
    <row r="420" spans="1:27" x14ac:dyDescent="0.25">
      <c r="A420">
        <v>205</v>
      </c>
      <c r="B420">
        <v>30</v>
      </c>
      <c r="D420">
        <v>101</v>
      </c>
      <c r="E420">
        <v>6</v>
      </c>
      <c r="G420">
        <v>372</v>
      </c>
      <c r="H420">
        <v>1</v>
      </c>
      <c r="J420">
        <v>70</v>
      </c>
      <c r="K420">
        <v>3</v>
      </c>
      <c r="P420">
        <v>110</v>
      </c>
      <c r="Q420">
        <v>120</v>
      </c>
      <c r="Y420">
        <v>419</v>
      </c>
      <c r="Z420" t="s">
        <v>3187</v>
      </c>
      <c r="AA420" t="s">
        <v>3189</v>
      </c>
    </row>
    <row r="421" spans="1:27" x14ac:dyDescent="0.25">
      <c r="A421">
        <v>205</v>
      </c>
      <c r="B421">
        <v>112</v>
      </c>
      <c r="D421">
        <v>101</v>
      </c>
      <c r="E421">
        <v>7</v>
      </c>
      <c r="G421">
        <v>373</v>
      </c>
      <c r="H421">
        <v>1</v>
      </c>
      <c r="J421">
        <v>70</v>
      </c>
      <c r="K421">
        <v>146</v>
      </c>
      <c r="P421">
        <v>111</v>
      </c>
      <c r="Q421">
        <v>53</v>
      </c>
      <c r="Y421">
        <v>420</v>
      </c>
      <c r="Z421" t="s">
        <v>3187</v>
      </c>
      <c r="AA421" t="s">
        <v>3189</v>
      </c>
    </row>
    <row r="422" spans="1:27" x14ac:dyDescent="0.25">
      <c r="A422">
        <v>206</v>
      </c>
      <c r="B422">
        <v>55</v>
      </c>
      <c r="D422">
        <v>101</v>
      </c>
      <c r="E422">
        <v>16</v>
      </c>
      <c r="G422">
        <v>374</v>
      </c>
      <c r="H422">
        <v>1</v>
      </c>
      <c r="J422">
        <v>70</v>
      </c>
      <c r="K422">
        <v>24</v>
      </c>
      <c r="P422">
        <v>111</v>
      </c>
      <c r="Q422">
        <v>54</v>
      </c>
      <c r="Y422">
        <v>421</v>
      </c>
      <c r="Z422" t="s">
        <v>3187</v>
      </c>
      <c r="AA422" t="s">
        <v>3189</v>
      </c>
    </row>
    <row r="423" spans="1:27" x14ac:dyDescent="0.25">
      <c r="A423">
        <v>206</v>
      </c>
      <c r="B423">
        <v>30</v>
      </c>
      <c r="D423">
        <v>101</v>
      </c>
      <c r="E423">
        <v>17</v>
      </c>
      <c r="G423">
        <v>375</v>
      </c>
      <c r="H423">
        <v>6</v>
      </c>
      <c r="J423">
        <v>70</v>
      </c>
      <c r="K423">
        <v>91</v>
      </c>
      <c r="P423">
        <v>111</v>
      </c>
      <c r="Q423">
        <v>38</v>
      </c>
      <c r="Y423">
        <v>422</v>
      </c>
      <c r="Z423" t="s">
        <v>3187</v>
      </c>
      <c r="AA423" t="s">
        <v>3189</v>
      </c>
    </row>
    <row r="424" spans="1:27" x14ac:dyDescent="0.25">
      <c r="A424">
        <v>206</v>
      </c>
      <c r="B424">
        <v>112</v>
      </c>
      <c r="D424">
        <v>101</v>
      </c>
      <c r="E424">
        <v>18</v>
      </c>
      <c r="G424">
        <v>376</v>
      </c>
      <c r="H424">
        <v>1</v>
      </c>
      <c r="J424">
        <v>71</v>
      </c>
      <c r="K424">
        <v>39</v>
      </c>
      <c r="P424">
        <v>111</v>
      </c>
      <c r="Q424">
        <v>41</v>
      </c>
      <c r="Y424">
        <v>423</v>
      </c>
      <c r="Z424" t="s">
        <v>3187</v>
      </c>
      <c r="AA424" t="s">
        <v>3189</v>
      </c>
    </row>
    <row r="425" spans="1:27" x14ac:dyDescent="0.25">
      <c r="A425">
        <v>207</v>
      </c>
      <c r="B425">
        <v>13</v>
      </c>
      <c r="D425">
        <v>101</v>
      </c>
      <c r="E425">
        <v>19</v>
      </c>
      <c r="G425">
        <v>377</v>
      </c>
      <c r="H425">
        <v>1</v>
      </c>
      <c r="J425">
        <v>71</v>
      </c>
      <c r="K425">
        <v>4</v>
      </c>
      <c r="P425">
        <v>111</v>
      </c>
      <c r="Q425">
        <v>55</v>
      </c>
      <c r="Y425">
        <v>424</v>
      </c>
      <c r="Z425" t="s">
        <v>3187</v>
      </c>
      <c r="AA425" t="s">
        <v>3189</v>
      </c>
    </row>
    <row r="426" spans="1:27" x14ac:dyDescent="0.25">
      <c r="A426">
        <v>207</v>
      </c>
      <c r="B426">
        <v>92</v>
      </c>
      <c r="D426">
        <v>101</v>
      </c>
      <c r="E426">
        <v>28</v>
      </c>
      <c r="G426">
        <v>378</v>
      </c>
      <c r="H426">
        <v>1</v>
      </c>
      <c r="J426">
        <v>71</v>
      </c>
      <c r="K426">
        <v>3</v>
      </c>
      <c r="P426">
        <v>111</v>
      </c>
      <c r="Q426">
        <v>62</v>
      </c>
      <c r="Y426">
        <v>425</v>
      </c>
      <c r="Z426" t="s">
        <v>3187</v>
      </c>
      <c r="AA426" t="s">
        <v>3189</v>
      </c>
    </row>
    <row r="427" spans="1:27" x14ac:dyDescent="0.25">
      <c r="A427">
        <v>208</v>
      </c>
      <c r="B427">
        <v>55</v>
      </c>
      <c r="D427">
        <v>101</v>
      </c>
      <c r="E427">
        <v>29</v>
      </c>
      <c r="G427">
        <v>379</v>
      </c>
      <c r="H427">
        <v>1</v>
      </c>
      <c r="J427">
        <v>71</v>
      </c>
      <c r="K427">
        <v>24</v>
      </c>
      <c r="P427">
        <v>111</v>
      </c>
      <c r="Q427">
        <v>118</v>
      </c>
      <c r="Y427">
        <v>426</v>
      </c>
      <c r="Z427" t="s">
        <v>3187</v>
      </c>
      <c r="AA427" t="s">
        <v>3189</v>
      </c>
    </row>
    <row r="428" spans="1:27" x14ac:dyDescent="0.25">
      <c r="A428">
        <v>209</v>
      </c>
      <c r="B428">
        <v>55</v>
      </c>
      <c r="D428">
        <v>101</v>
      </c>
      <c r="E428">
        <v>30</v>
      </c>
      <c r="G428">
        <v>380</v>
      </c>
      <c r="H428">
        <v>1</v>
      </c>
      <c r="J428">
        <v>71</v>
      </c>
      <c r="K428">
        <v>45</v>
      </c>
      <c r="P428">
        <v>111</v>
      </c>
      <c r="Q428">
        <v>120</v>
      </c>
      <c r="Y428">
        <v>427</v>
      </c>
      <c r="Z428" t="s">
        <v>3187</v>
      </c>
      <c r="AA428" t="s">
        <v>3189</v>
      </c>
    </row>
    <row r="429" spans="1:27" x14ac:dyDescent="0.25">
      <c r="A429">
        <v>210</v>
      </c>
      <c r="B429">
        <v>55</v>
      </c>
      <c r="D429">
        <v>101</v>
      </c>
      <c r="E429">
        <v>14</v>
      </c>
      <c r="G429">
        <v>381</v>
      </c>
      <c r="H429">
        <v>1</v>
      </c>
      <c r="J429">
        <v>72</v>
      </c>
      <c r="K429">
        <v>39</v>
      </c>
      <c r="P429">
        <v>112</v>
      </c>
      <c r="Q429">
        <v>79</v>
      </c>
      <c r="Y429">
        <v>428</v>
      </c>
      <c r="Z429" t="s">
        <v>3187</v>
      </c>
      <c r="AA429" t="s">
        <v>3189</v>
      </c>
    </row>
    <row r="430" spans="1:27" x14ac:dyDescent="0.25">
      <c r="A430">
        <v>210</v>
      </c>
      <c r="B430">
        <v>13</v>
      </c>
      <c r="D430">
        <v>101</v>
      </c>
      <c r="E430">
        <v>68</v>
      </c>
      <c r="G430">
        <v>382</v>
      </c>
      <c r="H430">
        <v>1</v>
      </c>
      <c r="J430">
        <v>72</v>
      </c>
      <c r="K430">
        <v>4</v>
      </c>
      <c r="P430">
        <v>112</v>
      </c>
      <c r="Q430">
        <v>81</v>
      </c>
      <c r="Y430">
        <v>429</v>
      </c>
      <c r="Z430" t="s">
        <v>3187</v>
      </c>
      <c r="AA430" t="s">
        <v>3189</v>
      </c>
    </row>
    <row r="431" spans="1:27" x14ac:dyDescent="0.25">
      <c r="A431">
        <v>211</v>
      </c>
      <c r="B431">
        <v>13</v>
      </c>
      <c r="D431">
        <v>101</v>
      </c>
      <c r="E431">
        <v>69</v>
      </c>
      <c r="G431">
        <v>383</v>
      </c>
      <c r="H431">
        <v>1</v>
      </c>
      <c r="J431">
        <v>72</v>
      </c>
      <c r="K431">
        <v>3</v>
      </c>
      <c r="P431">
        <v>112</v>
      </c>
      <c r="Q431">
        <v>82</v>
      </c>
      <c r="Y431">
        <v>430</v>
      </c>
      <c r="Z431" t="s">
        <v>3187</v>
      </c>
      <c r="AA431" t="s">
        <v>3189</v>
      </c>
    </row>
    <row r="432" spans="1:27" x14ac:dyDescent="0.25">
      <c r="A432">
        <v>211</v>
      </c>
      <c r="B432">
        <v>92</v>
      </c>
      <c r="D432">
        <v>101</v>
      </c>
      <c r="E432">
        <v>70</v>
      </c>
      <c r="G432">
        <v>384</v>
      </c>
      <c r="H432">
        <v>1</v>
      </c>
      <c r="J432">
        <v>72</v>
      </c>
      <c r="K432">
        <v>24</v>
      </c>
      <c r="P432">
        <v>112</v>
      </c>
      <c r="Q432">
        <v>83</v>
      </c>
      <c r="Y432">
        <v>431</v>
      </c>
      <c r="Z432" t="s">
        <v>3187</v>
      </c>
      <c r="AA432" t="s">
        <v>3189</v>
      </c>
    </row>
    <row r="433" spans="1:29" x14ac:dyDescent="0.25">
      <c r="A433">
        <v>212</v>
      </c>
      <c r="B433">
        <v>7</v>
      </c>
      <c r="D433">
        <v>101</v>
      </c>
      <c r="E433">
        <v>375</v>
      </c>
      <c r="G433">
        <v>385</v>
      </c>
      <c r="H433">
        <v>1</v>
      </c>
      <c r="J433">
        <v>72</v>
      </c>
      <c r="K433">
        <v>45</v>
      </c>
      <c r="P433">
        <v>113</v>
      </c>
      <c r="Q433">
        <v>80</v>
      </c>
      <c r="Y433">
        <v>432</v>
      </c>
      <c r="Z433" t="s">
        <v>3187</v>
      </c>
      <c r="AA433" t="s">
        <v>3189</v>
      </c>
    </row>
    <row r="434" spans="1:29" x14ac:dyDescent="0.25">
      <c r="A434">
        <v>212</v>
      </c>
      <c r="B434">
        <v>13</v>
      </c>
      <c r="D434">
        <v>101</v>
      </c>
      <c r="E434">
        <v>364</v>
      </c>
      <c r="G434">
        <v>386</v>
      </c>
      <c r="H434">
        <v>1</v>
      </c>
      <c r="J434">
        <v>73</v>
      </c>
      <c r="K434">
        <v>39</v>
      </c>
      <c r="P434">
        <v>113</v>
      </c>
      <c r="Q434">
        <v>82</v>
      </c>
      <c r="Y434">
        <v>433</v>
      </c>
      <c r="Z434" t="s">
        <v>3187</v>
      </c>
      <c r="AA434" t="s">
        <v>3189</v>
      </c>
    </row>
    <row r="435" spans="1:29" x14ac:dyDescent="0.25">
      <c r="A435">
        <v>212</v>
      </c>
      <c r="B435">
        <v>112</v>
      </c>
      <c r="D435">
        <v>101</v>
      </c>
      <c r="E435">
        <v>379</v>
      </c>
      <c r="G435">
        <v>387</v>
      </c>
      <c r="H435">
        <v>1</v>
      </c>
      <c r="J435">
        <v>73</v>
      </c>
      <c r="K435">
        <v>4</v>
      </c>
      <c r="P435">
        <v>114</v>
      </c>
      <c r="Q435">
        <v>86</v>
      </c>
      <c r="Y435">
        <v>434</v>
      </c>
      <c r="Z435" t="s">
        <v>3179</v>
      </c>
      <c r="AA435" t="s">
        <v>3181</v>
      </c>
      <c r="AB435" t="s">
        <v>3183</v>
      </c>
      <c r="AC435" t="s">
        <v>3185</v>
      </c>
    </row>
    <row r="436" spans="1:29" x14ac:dyDescent="0.25">
      <c r="A436">
        <v>213</v>
      </c>
      <c r="B436">
        <v>7</v>
      </c>
      <c r="D436">
        <v>102</v>
      </c>
      <c r="E436">
        <v>14</v>
      </c>
      <c r="G436">
        <v>388</v>
      </c>
      <c r="H436">
        <v>1</v>
      </c>
      <c r="J436">
        <v>73</v>
      </c>
      <c r="K436">
        <v>3</v>
      </c>
      <c r="P436">
        <v>114</v>
      </c>
      <c r="Q436">
        <v>97</v>
      </c>
      <c r="Y436">
        <v>435</v>
      </c>
      <c r="Z436" t="s">
        <v>3179</v>
      </c>
      <c r="AA436" t="s">
        <v>3181</v>
      </c>
      <c r="AB436" t="s">
        <v>3183</v>
      </c>
      <c r="AC436" t="s">
        <v>3185</v>
      </c>
    </row>
    <row r="437" spans="1:29" x14ac:dyDescent="0.25">
      <c r="A437">
        <v>213</v>
      </c>
      <c r="B437">
        <v>98</v>
      </c>
      <c r="D437">
        <v>102</v>
      </c>
      <c r="E437">
        <v>16</v>
      </c>
      <c r="G437">
        <v>389</v>
      </c>
      <c r="H437">
        <v>1</v>
      </c>
      <c r="J437">
        <v>73</v>
      </c>
      <c r="K437">
        <v>24</v>
      </c>
      <c r="P437">
        <v>114</v>
      </c>
      <c r="Q437">
        <v>98</v>
      </c>
      <c r="Y437">
        <v>436</v>
      </c>
      <c r="Z437" t="s">
        <v>3179</v>
      </c>
      <c r="AA437" t="s">
        <v>3181</v>
      </c>
      <c r="AB437" t="s">
        <v>3183</v>
      </c>
      <c r="AC437" t="s">
        <v>3185</v>
      </c>
    </row>
    <row r="438" spans="1:29" x14ac:dyDescent="0.25">
      <c r="A438">
        <v>213</v>
      </c>
      <c r="B438">
        <v>109</v>
      </c>
      <c r="D438">
        <v>102</v>
      </c>
      <c r="E438">
        <v>17</v>
      </c>
      <c r="G438">
        <v>390</v>
      </c>
      <c r="H438">
        <v>1</v>
      </c>
      <c r="J438">
        <v>73</v>
      </c>
      <c r="K438">
        <v>45</v>
      </c>
      <c r="P438">
        <v>114</v>
      </c>
      <c r="Q438">
        <v>99</v>
      </c>
      <c r="Y438">
        <v>437</v>
      </c>
      <c r="Z438" t="s">
        <v>3179</v>
      </c>
      <c r="AA438" t="s">
        <v>3181</v>
      </c>
      <c r="AB438" t="s">
        <v>3183</v>
      </c>
      <c r="AC438" t="s">
        <v>3185</v>
      </c>
    </row>
    <row r="439" spans="1:29" x14ac:dyDescent="0.25">
      <c r="A439">
        <v>214</v>
      </c>
      <c r="B439">
        <v>7</v>
      </c>
      <c r="D439">
        <v>102</v>
      </c>
      <c r="E439">
        <v>18</v>
      </c>
      <c r="G439">
        <v>391</v>
      </c>
      <c r="H439">
        <v>1</v>
      </c>
      <c r="J439">
        <v>74</v>
      </c>
      <c r="K439">
        <v>39</v>
      </c>
      <c r="P439">
        <v>114</v>
      </c>
      <c r="Q439">
        <v>100</v>
      </c>
      <c r="Y439">
        <v>438</v>
      </c>
      <c r="Z439" t="s">
        <v>3179</v>
      </c>
      <c r="AA439" t="s">
        <v>3181</v>
      </c>
      <c r="AB439" t="s">
        <v>3183</v>
      </c>
      <c r="AC439" t="s">
        <v>3185</v>
      </c>
    </row>
    <row r="440" spans="1:29" x14ac:dyDescent="0.25">
      <c r="A440">
        <v>214</v>
      </c>
      <c r="B440">
        <v>102</v>
      </c>
      <c r="D440">
        <v>102</v>
      </c>
      <c r="E440">
        <v>19</v>
      </c>
      <c r="G440">
        <v>392</v>
      </c>
      <c r="H440">
        <v>1</v>
      </c>
      <c r="J440">
        <v>74</v>
      </c>
      <c r="K440">
        <v>4</v>
      </c>
      <c r="P440">
        <v>114</v>
      </c>
      <c r="Q440">
        <v>484</v>
      </c>
      <c r="Y440">
        <v>439</v>
      </c>
      <c r="Z440" t="s">
        <v>3179</v>
      </c>
      <c r="AA440" t="s">
        <v>3181</v>
      </c>
      <c r="AB440" t="s">
        <v>3183</v>
      </c>
      <c r="AC440" t="s">
        <v>3185</v>
      </c>
    </row>
    <row r="441" spans="1:29" x14ac:dyDescent="0.25">
      <c r="A441">
        <v>215</v>
      </c>
      <c r="B441">
        <v>7</v>
      </c>
      <c r="D441">
        <v>102</v>
      </c>
      <c r="E441">
        <v>28</v>
      </c>
      <c r="G441">
        <v>393</v>
      </c>
      <c r="H441">
        <v>1</v>
      </c>
      <c r="J441">
        <v>74</v>
      </c>
      <c r="K441">
        <v>3</v>
      </c>
      <c r="P441">
        <v>115</v>
      </c>
      <c r="Q441">
        <v>86</v>
      </c>
      <c r="Y441">
        <v>440</v>
      </c>
      <c r="Z441" t="s">
        <v>3179</v>
      </c>
      <c r="AA441" t="s">
        <v>3181</v>
      </c>
      <c r="AB441" t="s">
        <v>3183</v>
      </c>
      <c r="AC441" t="s">
        <v>3185</v>
      </c>
    </row>
    <row r="442" spans="1:29" x14ac:dyDescent="0.25">
      <c r="A442">
        <v>215</v>
      </c>
      <c r="B442">
        <v>102</v>
      </c>
      <c r="D442">
        <v>102</v>
      </c>
      <c r="E442">
        <v>29</v>
      </c>
      <c r="G442">
        <v>394</v>
      </c>
      <c r="H442">
        <v>1</v>
      </c>
      <c r="J442">
        <v>74</v>
      </c>
      <c r="K442">
        <v>146</v>
      </c>
      <c r="P442">
        <v>115</v>
      </c>
      <c r="Q442">
        <v>94</v>
      </c>
      <c r="Y442">
        <v>441</v>
      </c>
      <c r="Z442" t="s">
        <v>3179</v>
      </c>
      <c r="AA442" t="s">
        <v>3181</v>
      </c>
      <c r="AB442" t="s">
        <v>3183</v>
      </c>
      <c r="AC442" t="s">
        <v>3185</v>
      </c>
    </row>
    <row r="443" spans="1:29" x14ac:dyDescent="0.25">
      <c r="A443">
        <v>216</v>
      </c>
      <c r="B443">
        <v>7</v>
      </c>
      <c r="D443">
        <v>102</v>
      </c>
      <c r="E443">
        <v>30</v>
      </c>
      <c r="G443">
        <v>395</v>
      </c>
      <c r="H443">
        <v>1</v>
      </c>
      <c r="J443">
        <v>74</v>
      </c>
      <c r="K443">
        <v>24</v>
      </c>
      <c r="P443">
        <v>115</v>
      </c>
      <c r="Q443">
        <v>95</v>
      </c>
      <c r="Y443">
        <v>442</v>
      </c>
      <c r="Z443" t="s">
        <v>3179</v>
      </c>
      <c r="AA443" t="s">
        <v>3181</v>
      </c>
      <c r="AB443" t="s">
        <v>3183</v>
      </c>
      <c r="AC443" t="s">
        <v>3185</v>
      </c>
    </row>
    <row r="444" spans="1:29" x14ac:dyDescent="0.25">
      <c r="A444">
        <v>216</v>
      </c>
      <c r="B444">
        <v>102</v>
      </c>
      <c r="D444">
        <v>102</v>
      </c>
      <c r="E444">
        <v>79</v>
      </c>
      <c r="G444">
        <v>396</v>
      </c>
      <c r="H444">
        <v>6</v>
      </c>
      <c r="J444">
        <v>74</v>
      </c>
      <c r="K444">
        <v>7</v>
      </c>
      <c r="P444">
        <v>115</v>
      </c>
      <c r="Q444">
        <v>96</v>
      </c>
      <c r="Y444">
        <v>443</v>
      </c>
      <c r="Z444" t="s">
        <v>3179</v>
      </c>
      <c r="AA444" t="s">
        <v>3181</v>
      </c>
      <c r="AB444" t="s">
        <v>3183</v>
      </c>
      <c r="AC444" t="s">
        <v>3185</v>
      </c>
    </row>
    <row r="445" spans="1:29" x14ac:dyDescent="0.25">
      <c r="A445">
        <v>217</v>
      </c>
      <c r="B445">
        <v>7</v>
      </c>
      <c r="D445">
        <v>102</v>
      </c>
      <c r="E445">
        <v>80</v>
      </c>
      <c r="G445">
        <v>396</v>
      </c>
      <c r="H445">
        <v>9</v>
      </c>
      <c r="J445">
        <v>74</v>
      </c>
      <c r="K445">
        <v>8</v>
      </c>
      <c r="P445">
        <v>115</v>
      </c>
      <c r="Q445">
        <v>484</v>
      </c>
      <c r="Y445">
        <v>444</v>
      </c>
      <c r="Z445" t="s">
        <v>3179</v>
      </c>
      <c r="AA445" t="s">
        <v>3181</v>
      </c>
      <c r="AB445" t="s">
        <v>3183</v>
      </c>
      <c r="AC445" t="s">
        <v>3185</v>
      </c>
    </row>
    <row r="446" spans="1:29" x14ac:dyDescent="0.25">
      <c r="A446">
        <v>217</v>
      </c>
      <c r="B446">
        <v>13</v>
      </c>
      <c r="D446">
        <v>102</v>
      </c>
      <c r="E446">
        <v>54</v>
      </c>
      <c r="G446">
        <v>397</v>
      </c>
      <c r="H446">
        <v>6</v>
      </c>
      <c r="J446">
        <v>74</v>
      </c>
      <c r="K446">
        <v>45</v>
      </c>
      <c r="P446">
        <v>116</v>
      </c>
      <c r="Q446">
        <v>86</v>
      </c>
      <c r="Y446">
        <v>445</v>
      </c>
      <c r="Z446" t="s">
        <v>3179</v>
      </c>
      <c r="AA446" t="s">
        <v>3181</v>
      </c>
      <c r="AB446" t="s">
        <v>3183</v>
      </c>
      <c r="AC446" t="s">
        <v>3185</v>
      </c>
    </row>
    <row r="447" spans="1:29" x14ac:dyDescent="0.25">
      <c r="A447">
        <v>217</v>
      </c>
      <c r="B447">
        <v>23</v>
      </c>
      <c r="D447">
        <v>102</v>
      </c>
      <c r="E447">
        <v>375</v>
      </c>
      <c r="G447">
        <v>397</v>
      </c>
      <c r="H447">
        <v>9</v>
      </c>
      <c r="J447">
        <v>74</v>
      </c>
      <c r="K447">
        <v>97</v>
      </c>
      <c r="P447">
        <v>116</v>
      </c>
      <c r="Q447">
        <v>94</v>
      </c>
      <c r="Y447">
        <v>446</v>
      </c>
      <c r="Z447" t="s">
        <v>3179</v>
      </c>
      <c r="AA447" t="s">
        <v>3181</v>
      </c>
      <c r="AB447" t="s">
        <v>3183</v>
      </c>
      <c r="AC447" t="s">
        <v>3185</v>
      </c>
    </row>
    <row r="448" spans="1:29" x14ac:dyDescent="0.25">
      <c r="A448">
        <v>217</v>
      </c>
      <c r="B448">
        <v>73</v>
      </c>
      <c r="D448">
        <v>102</v>
      </c>
      <c r="E448">
        <v>374</v>
      </c>
      <c r="G448">
        <v>398</v>
      </c>
      <c r="H448">
        <v>6</v>
      </c>
      <c r="J448">
        <v>75</v>
      </c>
      <c r="K448">
        <v>39</v>
      </c>
      <c r="P448">
        <v>116</v>
      </c>
      <c r="Q448">
        <v>95</v>
      </c>
      <c r="Y448">
        <v>447</v>
      </c>
      <c r="Z448" t="s">
        <v>3179</v>
      </c>
      <c r="AA448" t="s">
        <v>3181</v>
      </c>
      <c r="AB448" t="s">
        <v>3183</v>
      </c>
      <c r="AC448" t="s">
        <v>3185</v>
      </c>
    </row>
    <row r="449" spans="1:29" x14ac:dyDescent="0.25">
      <c r="A449">
        <v>217</v>
      </c>
      <c r="B449">
        <v>96</v>
      </c>
      <c r="D449">
        <v>102</v>
      </c>
      <c r="E449">
        <v>364</v>
      </c>
      <c r="G449">
        <v>398</v>
      </c>
      <c r="H449">
        <v>9</v>
      </c>
      <c r="J449">
        <v>75</v>
      </c>
      <c r="K449">
        <v>4</v>
      </c>
      <c r="P449">
        <v>116</v>
      </c>
      <c r="Q449">
        <v>96</v>
      </c>
      <c r="Y449">
        <v>448</v>
      </c>
      <c r="Z449" t="s">
        <v>3179</v>
      </c>
      <c r="AA449" t="s">
        <v>3181</v>
      </c>
      <c r="AB449" t="s">
        <v>3183</v>
      </c>
      <c r="AC449" t="s">
        <v>3185</v>
      </c>
    </row>
    <row r="450" spans="1:29" x14ac:dyDescent="0.25">
      <c r="A450">
        <v>218</v>
      </c>
      <c r="B450">
        <v>7</v>
      </c>
      <c r="D450">
        <v>102</v>
      </c>
      <c r="E450">
        <v>377</v>
      </c>
      <c r="G450">
        <v>399</v>
      </c>
      <c r="H450">
        <v>9</v>
      </c>
      <c r="J450">
        <v>75</v>
      </c>
      <c r="K450">
        <v>3</v>
      </c>
      <c r="P450">
        <v>116</v>
      </c>
      <c r="Q450">
        <v>484</v>
      </c>
      <c r="Y450">
        <v>449</v>
      </c>
      <c r="Z450" t="s">
        <v>3179</v>
      </c>
      <c r="AA450" t="s">
        <v>3181</v>
      </c>
      <c r="AB450" t="s">
        <v>3183</v>
      </c>
      <c r="AC450" t="s">
        <v>3185</v>
      </c>
    </row>
    <row r="451" spans="1:29" x14ac:dyDescent="0.25">
      <c r="A451">
        <v>218</v>
      </c>
      <c r="B451">
        <v>13</v>
      </c>
      <c r="D451">
        <v>103</v>
      </c>
      <c r="E451">
        <v>71</v>
      </c>
      <c r="G451">
        <v>400</v>
      </c>
      <c r="H451">
        <v>9</v>
      </c>
      <c r="J451">
        <v>75</v>
      </c>
      <c r="K451">
        <v>146</v>
      </c>
      <c r="P451">
        <v>117</v>
      </c>
      <c r="Q451">
        <v>86</v>
      </c>
      <c r="Y451">
        <v>450</v>
      </c>
      <c r="Z451" t="s">
        <v>3179</v>
      </c>
      <c r="AA451" t="s">
        <v>3181</v>
      </c>
      <c r="AB451" t="s">
        <v>3183</v>
      </c>
      <c r="AC451" t="s">
        <v>3185</v>
      </c>
    </row>
    <row r="452" spans="1:29" x14ac:dyDescent="0.25">
      <c r="A452">
        <v>218</v>
      </c>
      <c r="B452">
        <v>96</v>
      </c>
      <c r="D452">
        <v>103</v>
      </c>
      <c r="E452">
        <v>72</v>
      </c>
      <c r="G452">
        <v>401</v>
      </c>
      <c r="H452">
        <v>9</v>
      </c>
      <c r="J452">
        <v>75</v>
      </c>
      <c r="K452">
        <v>24</v>
      </c>
      <c r="P452">
        <v>117</v>
      </c>
      <c r="Q452">
        <v>91</v>
      </c>
      <c r="Y452">
        <v>451</v>
      </c>
      <c r="Z452" t="s">
        <v>3179</v>
      </c>
      <c r="AA452" t="s">
        <v>3181</v>
      </c>
      <c r="AB452" t="s">
        <v>3183</v>
      </c>
      <c r="AC452" t="s">
        <v>3185</v>
      </c>
    </row>
    <row r="453" spans="1:29" x14ac:dyDescent="0.25">
      <c r="A453">
        <v>219</v>
      </c>
      <c r="B453">
        <v>7</v>
      </c>
      <c r="D453">
        <v>103</v>
      </c>
      <c r="E453">
        <v>25</v>
      </c>
      <c r="G453">
        <v>402</v>
      </c>
      <c r="H453">
        <v>9</v>
      </c>
      <c r="J453">
        <v>75</v>
      </c>
      <c r="K453">
        <v>7</v>
      </c>
      <c r="P453">
        <v>117</v>
      </c>
      <c r="Q453">
        <v>92</v>
      </c>
      <c r="Y453">
        <v>452</v>
      </c>
      <c r="Z453" t="s">
        <v>3179</v>
      </c>
      <c r="AA453" t="s">
        <v>3181</v>
      </c>
      <c r="AB453" t="s">
        <v>3183</v>
      </c>
      <c r="AC453" t="s">
        <v>3185</v>
      </c>
    </row>
    <row r="454" spans="1:29" x14ac:dyDescent="0.25">
      <c r="A454">
        <v>220</v>
      </c>
      <c r="B454">
        <v>55</v>
      </c>
      <c r="D454">
        <v>103</v>
      </c>
      <c r="E454">
        <v>402</v>
      </c>
      <c r="G454">
        <v>403</v>
      </c>
      <c r="H454">
        <v>9</v>
      </c>
      <c r="J454">
        <v>75</v>
      </c>
      <c r="K454">
        <v>8</v>
      </c>
      <c r="P454">
        <v>117</v>
      </c>
      <c r="Q454">
        <v>93</v>
      </c>
      <c r="Y454">
        <v>453</v>
      </c>
      <c r="Z454" t="s">
        <v>3179</v>
      </c>
      <c r="AA454" t="s">
        <v>3181</v>
      </c>
      <c r="AB454" t="s">
        <v>3183</v>
      </c>
      <c r="AC454" t="s">
        <v>3185</v>
      </c>
    </row>
    <row r="455" spans="1:29" x14ac:dyDescent="0.25">
      <c r="A455">
        <v>221</v>
      </c>
      <c r="B455">
        <v>55</v>
      </c>
      <c r="D455">
        <v>104</v>
      </c>
      <c r="E455">
        <v>71</v>
      </c>
      <c r="G455">
        <v>404</v>
      </c>
      <c r="H455">
        <v>9</v>
      </c>
      <c r="J455">
        <v>75</v>
      </c>
      <c r="K455">
        <v>45</v>
      </c>
      <c r="P455">
        <v>117</v>
      </c>
      <c r="Q455">
        <v>484</v>
      </c>
      <c r="Y455">
        <v>454</v>
      </c>
      <c r="Z455" t="s">
        <v>3179</v>
      </c>
      <c r="AA455" t="s">
        <v>3181</v>
      </c>
      <c r="AB455" t="s">
        <v>3183</v>
      </c>
      <c r="AC455" t="s">
        <v>3185</v>
      </c>
    </row>
    <row r="456" spans="1:29" x14ac:dyDescent="0.25">
      <c r="A456">
        <v>221</v>
      </c>
      <c r="B456">
        <v>13</v>
      </c>
      <c r="D456">
        <v>104</v>
      </c>
      <c r="E456">
        <v>72</v>
      </c>
      <c r="G456">
        <v>405</v>
      </c>
      <c r="H456">
        <v>9</v>
      </c>
      <c r="J456">
        <v>75</v>
      </c>
      <c r="K456">
        <v>97</v>
      </c>
      <c r="P456">
        <v>118</v>
      </c>
      <c r="Q456">
        <v>86</v>
      </c>
      <c r="Y456">
        <v>455</v>
      </c>
      <c r="Z456" t="s">
        <v>3179</v>
      </c>
      <c r="AA456" t="s">
        <v>3181</v>
      </c>
      <c r="AB456" t="s">
        <v>3183</v>
      </c>
      <c r="AC456" t="s">
        <v>3185</v>
      </c>
    </row>
    <row r="457" spans="1:29" x14ac:dyDescent="0.25">
      <c r="A457">
        <v>222</v>
      </c>
      <c r="B457">
        <v>55</v>
      </c>
      <c r="D457">
        <v>104</v>
      </c>
      <c r="E457">
        <v>25</v>
      </c>
      <c r="G457">
        <v>406</v>
      </c>
      <c r="H457">
        <v>9</v>
      </c>
      <c r="J457">
        <v>76</v>
      </c>
      <c r="K457">
        <v>39</v>
      </c>
      <c r="P457">
        <v>118</v>
      </c>
      <c r="Q457">
        <v>87</v>
      </c>
      <c r="Y457">
        <v>456</v>
      </c>
      <c r="Z457" t="s">
        <v>3179</v>
      </c>
      <c r="AA457" t="s">
        <v>3181</v>
      </c>
      <c r="AB457" t="s">
        <v>3183</v>
      </c>
      <c r="AC457" t="s">
        <v>3185</v>
      </c>
    </row>
    <row r="458" spans="1:29" x14ac:dyDescent="0.25">
      <c r="A458">
        <v>223</v>
      </c>
      <c r="B458">
        <v>55</v>
      </c>
      <c r="D458">
        <v>104</v>
      </c>
      <c r="E458">
        <v>402</v>
      </c>
      <c r="G458">
        <v>407</v>
      </c>
      <c r="H458">
        <v>9</v>
      </c>
      <c r="J458">
        <v>76</v>
      </c>
      <c r="K458">
        <v>4</v>
      </c>
      <c r="P458">
        <v>118</v>
      </c>
      <c r="Q458">
        <v>88</v>
      </c>
      <c r="Y458">
        <v>457</v>
      </c>
      <c r="Z458" t="s">
        <v>3179</v>
      </c>
      <c r="AA458" t="s">
        <v>3181</v>
      </c>
      <c r="AB458" t="s">
        <v>3183</v>
      </c>
      <c r="AC458" t="s">
        <v>3185</v>
      </c>
    </row>
    <row r="459" spans="1:29" x14ac:dyDescent="0.25">
      <c r="A459">
        <v>224</v>
      </c>
      <c r="B459">
        <v>55</v>
      </c>
      <c r="D459">
        <v>105</v>
      </c>
      <c r="E459">
        <v>71</v>
      </c>
      <c r="G459">
        <v>408</v>
      </c>
      <c r="H459">
        <v>10</v>
      </c>
      <c r="J459">
        <v>76</v>
      </c>
      <c r="K459">
        <v>3</v>
      </c>
      <c r="P459">
        <v>118</v>
      </c>
      <c r="Q459">
        <v>89</v>
      </c>
      <c r="Y459">
        <v>458</v>
      </c>
      <c r="Z459" t="s">
        <v>3179</v>
      </c>
      <c r="AA459" t="s">
        <v>3181</v>
      </c>
      <c r="AB459" t="s">
        <v>3183</v>
      </c>
      <c r="AC459" t="s">
        <v>3185</v>
      </c>
    </row>
    <row r="460" spans="1:29" x14ac:dyDescent="0.25">
      <c r="A460">
        <v>224</v>
      </c>
      <c r="B460">
        <v>21</v>
      </c>
      <c r="D460">
        <v>105</v>
      </c>
      <c r="E460">
        <v>72</v>
      </c>
      <c r="G460">
        <v>409</v>
      </c>
      <c r="H460">
        <v>10</v>
      </c>
      <c r="J460">
        <v>76</v>
      </c>
      <c r="K460">
        <v>146</v>
      </c>
      <c r="P460">
        <v>118</v>
      </c>
      <c r="Q460">
        <v>90</v>
      </c>
      <c r="Y460">
        <v>459</v>
      </c>
      <c r="Z460" t="s">
        <v>3179</v>
      </c>
      <c r="AA460" t="s">
        <v>3181</v>
      </c>
      <c r="AB460" t="s">
        <v>3183</v>
      </c>
      <c r="AC460" t="s">
        <v>3185</v>
      </c>
    </row>
    <row r="461" spans="1:29" x14ac:dyDescent="0.25">
      <c r="A461">
        <v>224</v>
      </c>
      <c r="B461">
        <v>90</v>
      </c>
      <c r="D461">
        <v>105</v>
      </c>
      <c r="E461">
        <v>25</v>
      </c>
      <c r="G461">
        <v>410</v>
      </c>
      <c r="H461">
        <v>10</v>
      </c>
      <c r="J461">
        <v>76</v>
      </c>
      <c r="K461">
        <v>24</v>
      </c>
      <c r="P461">
        <v>118</v>
      </c>
      <c r="Q461">
        <v>484</v>
      </c>
      <c r="Y461">
        <v>460</v>
      </c>
      <c r="Z461" t="s">
        <v>3179</v>
      </c>
      <c r="AA461" t="s">
        <v>3181</v>
      </c>
      <c r="AB461" t="s">
        <v>3183</v>
      </c>
      <c r="AC461" t="s">
        <v>3185</v>
      </c>
    </row>
    <row r="462" spans="1:29" x14ac:dyDescent="0.25">
      <c r="A462">
        <v>225</v>
      </c>
      <c r="B462">
        <v>55</v>
      </c>
      <c r="D462">
        <v>105</v>
      </c>
      <c r="E462">
        <v>402</v>
      </c>
      <c r="G462">
        <v>411</v>
      </c>
      <c r="H462">
        <v>3</v>
      </c>
      <c r="J462">
        <v>76</v>
      </c>
      <c r="K462">
        <v>7</v>
      </c>
      <c r="P462">
        <v>119</v>
      </c>
      <c r="Q462">
        <v>84</v>
      </c>
      <c r="Y462">
        <v>461</v>
      </c>
      <c r="Z462" t="s">
        <v>3179</v>
      </c>
      <c r="AA462" t="s">
        <v>3181</v>
      </c>
      <c r="AB462" t="s">
        <v>3183</v>
      </c>
      <c r="AC462" t="s">
        <v>3185</v>
      </c>
    </row>
    <row r="463" spans="1:29" x14ac:dyDescent="0.25">
      <c r="A463">
        <v>226</v>
      </c>
      <c r="B463">
        <v>7</v>
      </c>
      <c r="D463">
        <v>106</v>
      </c>
      <c r="E463">
        <v>365</v>
      </c>
      <c r="G463">
        <v>412</v>
      </c>
      <c r="H463">
        <v>3</v>
      </c>
      <c r="J463">
        <v>76</v>
      </c>
      <c r="K463">
        <v>8</v>
      </c>
      <c r="P463">
        <v>119</v>
      </c>
      <c r="Q463">
        <v>85</v>
      </c>
      <c r="Y463">
        <v>462</v>
      </c>
      <c r="Z463" t="s">
        <v>3179</v>
      </c>
      <c r="AA463" t="s">
        <v>3181</v>
      </c>
      <c r="AB463" t="s">
        <v>3183</v>
      </c>
      <c r="AC463" t="s">
        <v>3185</v>
      </c>
    </row>
    <row r="464" spans="1:29" x14ac:dyDescent="0.25">
      <c r="A464">
        <v>226</v>
      </c>
      <c r="B464">
        <v>11</v>
      </c>
      <c r="D464">
        <v>106</v>
      </c>
      <c r="E464">
        <v>130</v>
      </c>
      <c r="G464">
        <v>413</v>
      </c>
      <c r="H464">
        <v>10</v>
      </c>
      <c r="J464">
        <v>76</v>
      </c>
      <c r="K464">
        <v>45</v>
      </c>
      <c r="P464">
        <v>119</v>
      </c>
      <c r="Q464">
        <v>86</v>
      </c>
      <c r="Y464">
        <v>463</v>
      </c>
      <c r="Z464" t="s">
        <v>3179</v>
      </c>
      <c r="AA464" t="s">
        <v>3181</v>
      </c>
      <c r="AB464" t="s">
        <v>3183</v>
      </c>
      <c r="AC464" t="s">
        <v>3185</v>
      </c>
    </row>
    <row r="465" spans="1:29" x14ac:dyDescent="0.25">
      <c r="A465">
        <v>226</v>
      </c>
      <c r="B465">
        <v>95</v>
      </c>
      <c r="D465">
        <v>106</v>
      </c>
      <c r="E465">
        <v>131</v>
      </c>
      <c r="G465">
        <v>414</v>
      </c>
      <c r="H465">
        <v>10</v>
      </c>
      <c r="J465">
        <v>76</v>
      </c>
      <c r="K465">
        <v>97</v>
      </c>
      <c r="P465">
        <v>119</v>
      </c>
      <c r="Q465">
        <v>484</v>
      </c>
      <c r="Y465">
        <v>464</v>
      </c>
      <c r="Z465" t="s">
        <v>3179</v>
      </c>
      <c r="AA465" t="s">
        <v>3181</v>
      </c>
      <c r="AB465" t="s">
        <v>3183</v>
      </c>
      <c r="AC465" t="s">
        <v>3185</v>
      </c>
    </row>
    <row r="466" spans="1:29" x14ac:dyDescent="0.25">
      <c r="A466">
        <v>227</v>
      </c>
      <c r="B466">
        <v>7</v>
      </c>
      <c r="D466">
        <v>106</v>
      </c>
      <c r="E466">
        <v>94</v>
      </c>
      <c r="G466">
        <v>415</v>
      </c>
      <c r="H466">
        <v>10</v>
      </c>
      <c r="J466">
        <v>77</v>
      </c>
      <c r="K466">
        <v>39</v>
      </c>
      <c r="P466">
        <v>120</v>
      </c>
      <c r="Q466">
        <v>9</v>
      </c>
      <c r="Y466">
        <v>465</v>
      </c>
      <c r="Z466" t="s">
        <v>3179</v>
      </c>
      <c r="AA466" t="s">
        <v>3181</v>
      </c>
      <c r="AB466" t="s">
        <v>3183</v>
      </c>
      <c r="AC466" t="s">
        <v>3185</v>
      </c>
    </row>
    <row r="467" spans="1:29" x14ac:dyDescent="0.25">
      <c r="A467">
        <v>227</v>
      </c>
      <c r="B467">
        <v>11</v>
      </c>
      <c r="D467">
        <v>106</v>
      </c>
      <c r="E467">
        <v>21</v>
      </c>
      <c r="G467">
        <v>416</v>
      </c>
      <c r="H467">
        <v>10</v>
      </c>
      <c r="J467">
        <v>77</v>
      </c>
      <c r="K467">
        <v>50</v>
      </c>
      <c r="P467">
        <v>120</v>
      </c>
      <c r="Q467">
        <v>121</v>
      </c>
      <c r="Y467">
        <v>466</v>
      </c>
      <c r="Z467" t="s">
        <v>3179</v>
      </c>
      <c r="AA467" t="s">
        <v>3181</v>
      </c>
      <c r="AB467" t="s">
        <v>3183</v>
      </c>
      <c r="AC467" t="s">
        <v>3185</v>
      </c>
    </row>
    <row r="468" spans="1:29" x14ac:dyDescent="0.25">
      <c r="A468">
        <v>227</v>
      </c>
      <c r="B468">
        <v>95</v>
      </c>
      <c r="D468">
        <v>106</v>
      </c>
      <c r="E468">
        <v>132</v>
      </c>
      <c r="G468">
        <v>417</v>
      </c>
      <c r="H468">
        <v>10</v>
      </c>
      <c r="J468">
        <v>77</v>
      </c>
      <c r="K468">
        <v>4</v>
      </c>
      <c r="P468">
        <v>121</v>
      </c>
      <c r="Q468">
        <v>9</v>
      </c>
      <c r="Y468">
        <v>467</v>
      </c>
      <c r="Z468" t="s">
        <v>3179</v>
      </c>
      <c r="AA468" t="s">
        <v>3181</v>
      </c>
      <c r="AB468" t="s">
        <v>3183</v>
      </c>
      <c r="AC468" t="s">
        <v>3185</v>
      </c>
    </row>
    <row r="469" spans="1:29" x14ac:dyDescent="0.25">
      <c r="A469">
        <v>227</v>
      </c>
      <c r="B469">
        <v>141</v>
      </c>
      <c r="D469">
        <v>106</v>
      </c>
      <c r="E469">
        <v>133</v>
      </c>
      <c r="G469">
        <v>418</v>
      </c>
      <c r="H469">
        <v>10</v>
      </c>
      <c r="J469">
        <v>77</v>
      </c>
      <c r="K469">
        <v>67</v>
      </c>
      <c r="P469">
        <v>121</v>
      </c>
      <c r="Q469">
        <v>122</v>
      </c>
      <c r="Y469">
        <v>468</v>
      </c>
      <c r="Z469" t="s">
        <v>3179</v>
      </c>
      <c r="AA469" t="s">
        <v>3181</v>
      </c>
      <c r="AB469" t="s">
        <v>3183</v>
      </c>
      <c r="AC469" t="s">
        <v>3185</v>
      </c>
    </row>
    <row r="470" spans="1:29" x14ac:dyDescent="0.25">
      <c r="A470">
        <v>228</v>
      </c>
      <c r="B470">
        <v>7</v>
      </c>
      <c r="D470">
        <v>107</v>
      </c>
      <c r="E470">
        <v>365</v>
      </c>
      <c r="G470">
        <v>419</v>
      </c>
      <c r="H470">
        <v>10</v>
      </c>
      <c r="J470">
        <v>78</v>
      </c>
      <c r="K470">
        <v>39</v>
      </c>
      <c r="P470">
        <v>122</v>
      </c>
      <c r="Q470">
        <v>9</v>
      </c>
      <c r="Y470">
        <v>469</v>
      </c>
      <c r="Z470" t="s">
        <v>3179</v>
      </c>
      <c r="AA470" t="s">
        <v>3181</v>
      </c>
      <c r="AB470" t="s">
        <v>3183</v>
      </c>
      <c r="AC470" t="s">
        <v>3185</v>
      </c>
    </row>
    <row r="471" spans="1:29" x14ac:dyDescent="0.25">
      <c r="A471">
        <v>228</v>
      </c>
      <c r="B471">
        <v>11</v>
      </c>
      <c r="D471">
        <v>107</v>
      </c>
      <c r="E471">
        <v>130</v>
      </c>
      <c r="G471">
        <v>420</v>
      </c>
      <c r="H471">
        <v>10</v>
      </c>
      <c r="J471">
        <v>78</v>
      </c>
      <c r="K471">
        <v>50</v>
      </c>
      <c r="P471">
        <v>122</v>
      </c>
      <c r="Q471">
        <v>123</v>
      </c>
      <c r="Y471">
        <v>470</v>
      </c>
      <c r="Z471" t="s">
        <v>3179</v>
      </c>
      <c r="AA471" t="s">
        <v>3181</v>
      </c>
      <c r="AB471" t="s">
        <v>3183</v>
      </c>
      <c r="AC471" t="s">
        <v>3185</v>
      </c>
    </row>
    <row r="472" spans="1:29" x14ac:dyDescent="0.25">
      <c r="A472">
        <v>229</v>
      </c>
      <c r="B472">
        <v>7</v>
      </c>
      <c r="D472">
        <v>107</v>
      </c>
      <c r="E472">
        <v>131</v>
      </c>
      <c r="G472">
        <v>421</v>
      </c>
      <c r="H472">
        <v>10</v>
      </c>
      <c r="J472">
        <v>78</v>
      </c>
      <c r="K472">
        <v>4</v>
      </c>
      <c r="P472">
        <v>123</v>
      </c>
      <c r="Q472">
        <v>10</v>
      </c>
      <c r="Y472">
        <v>471</v>
      </c>
      <c r="Z472" t="s">
        <v>3179</v>
      </c>
      <c r="AA472" t="s">
        <v>3181</v>
      </c>
      <c r="AB472" t="s">
        <v>3183</v>
      </c>
      <c r="AC472" t="s">
        <v>3185</v>
      </c>
    </row>
    <row r="473" spans="1:29" x14ac:dyDescent="0.25">
      <c r="A473">
        <v>229</v>
      </c>
      <c r="B473">
        <v>11</v>
      </c>
      <c r="D473">
        <v>107</v>
      </c>
      <c r="E473">
        <v>94</v>
      </c>
      <c r="G473">
        <v>422</v>
      </c>
      <c r="H473">
        <v>10</v>
      </c>
      <c r="J473">
        <v>78</v>
      </c>
      <c r="K473">
        <v>27</v>
      </c>
      <c r="P473">
        <v>123</v>
      </c>
      <c r="Q473">
        <v>124</v>
      </c>
      <c r="Y473">
        <v>472</v>
      </c>
      <c r="Z473" t="s">
        <v>3179</v>
      </c>
      <c r="AA473" t="s">
        <v>3181</v>
      </c>
      <c r="AB473" t="s">
        <v>3183</v>
      </c>
      <c r="AC473" t="s">
        <v>3185</v>
      </c>
    </row>
    <row r="474" spans="1:29" x14ac:dyDescent="0.25">
      <c r="A474">
        <v>230</v>
      </c>
      <c r="B474">
        <v>7</v>
      </c>
      <c r="D474">
        <v>107</v>
      </c>
      <c r="E474">
        <v>21</v>
      </c>
      <c r="G474">
        <v>423</v>
      </c>
      <c r="H474">
        <v>10</v>
      </c>
      <c r="J474">
        <v>78</v>
      </c>
      <c r="K474">
        <v>17</v>
      </c>
      <c r="P474">
        <v>124</v>
      </c>
      <c r="Q474">
        <v>10</v>
      </c>
      <c r="Y474">
        <v>473</v>
      </c>
      <c r="Z474" t="s">
        <v>3179</v>
      </c>
      <c r="AA474" t="s">
        <v>3181</v>
      </c>
      <c r="AB474" t="s">
        <v>3183</v>
      </c>
      <c r="AC474" t="s">
        <v>3185</v>
      </c>
    </row>
    <row r="475" spans="1:29" x14ac:dyDescent="0.25">
      <c r="A475">
        <v>230</v>
      </c>
      <c r="B475">
        <v>11</v>
      </c>
      <c r="D475">
        <v>107</v>
      </c>
      <c r="E475">
        <v>132</v>
      </c>
      <c r="G475">
        <v>424</v>
      </c>
      <c r="H475">
        <v>10</v>
      </c>
      <c r="J475">
        <v>78</v>
      </c>
      <c r="K475">
        <v>67</v>
      </c>
      <c r="P475">
        <v>124</v>
      </c>
      <c r="Q475">
        <v>125</v>
      </c>
      <c r="Y475">
        <v>474</v>
      </c>
      <c r="Z475" t="s">
        <v>3179</v>
      </c>
      <c r="AA475" t="s">
        <v>3181</v>
      </c>
      <c r="AB475" t="s">
        <v>3183</v>
      </c>
      <c r="AC475" t="s">
        <v>3185</v>
      </c>
    </row>
    <row r="476" spans="1:29" x14ac:dyDescent="0.25">
      <c r="A476">
        <v>231</v>
      </c>
      <c r="B476">
        <v>55</v>
      </c>
      <c r="D476">
        <v>107</v>
      </c>
      <c r="E476">
        <v>133</v>
      </c>
      <c r="G476">
        <v>425</v>
      </c>
      <c r="H476">
        <v>10</v>
      </c>
      <c r="J476">
        <v>78</v>
      </c>
      <c r="K476">
        <v>111</v>
      </c>
      <c r="P476">
        <v>125</v>
      </c>
      <c r="Q476">
        <v>10</v>
      </c>
      <c r="Y476">
        <v>475</v>
      </c>
      <c r="Z476" t="s">
        <v>3179</v>
      </c>
      <c r="AA476" t="s">
        <v>3181</v>
      </c>
      <c r="AB476" t="s">
        <v>3183</v>
      </c>
      <c r="AC476" t="s">
        <v>3185</v>
      </c>
    </row>
    <row r="477" spans="1:29" x14ac:dyDescent="0.25">
      <c r="A477">
        <v>231</v>
      </c>
      <c r="B477">
        <v>11</v>
      </c>
      <c r="D477">
        <v>108</v>
      </c>
      <c r="E477">
        <v>365</v>
      </c>
      <c r="G477">
        <v>426</v>
      </c>
      <c r="H477">
        <v>10</v>
      </c>
      <c r="J477">
        <v>78</v>
      </c>
      <c r="K477">
        <v>136</v>
      </c>
      <c r="P477">
        <v>125</v>
      </c>
      <c r="Q477">
        <v>11</v>
      </c>
      <c r="Y477">
        <v>476</v>
      </c>
      <c r="Z477" t="s">
        <v>3173</v>
      </c>
      <c r="AA477" t="s">
        <v>3175</v>
      </c>
      <c r="AB477" t="s">
        <v>3177</v>
      </c>
    </row>
    <row r="478" spans="1:29" x14ac:dyDescent="0.25">
      <c r="A478">
        <v>231</v>
      </c>
      <c r="B478">
        <v>141</v>
      </c>
      <c r="D478">
        <v>108</v>
      </c>
      <c r="E478">
        <v>130</v>
      </c>
      <c r="G478">
        <v>427</v>
      </c>
      <c r="H478">
        <v>10</v>
      </c>
      <c r="J478">
        <v>79</v>
      </c>
      <c r="K478">
        <v>39</v>
      </c>
      <c r="P478">
        <v>126</v>
      </c>
      <c r="Q478">
        <v>10</v>
      </c>
      <c r="Y478">
        <v>477</v>
      </c>
      <c r="Z478" t="s">
        <v>3173</v>
      </c>
      <c r="AA478" t="s">
        <v>3175</v>
      </c>
      <c r="AB478" t="s">
        <v>3177</v>
      </c>
    </row>
    <row r="479" spans="1:29" x14ac:dyDescent="0.25">
      <c r="A479">
        <v>232</v>
      </c>
      <c r="B479">
        <v>55</v>
      </c>
      <c r="D479">
        <v>108</v>
      </c>
      <c r="E479">
        <v>131</v>
      </c>
      <c r="G479">
        <v>428</v>
      </c>
      <c r="H479">
        <v>10</v>
      </c>
      <c r="J479">
        <v>79</v>
      </c>
      <c r="K479">
        <v>4</v>
      </c>
      <c r="P479">
        <v>126</v>
      </c>
      <c r="Q479">
        <v>11</v>
      </c>
      <c r="Y479">
        <v>478</v>
      </c>
      <c r="Z479" t="s">
        <v>3173</v>
      </c>
      <c r="AA479" t="s">
        <v>3175</v>
      </c>
      <c r="AB479" t="s">
        <v>3177</v>
      </c>
    </row>
    <row r="480" spans="1:29" x14ac:dyDescent="0.25">
      <c r="A480">
        <v>232</v>
      </c>
      <c r="B480">
        <v>11</v>
      </c>
      <c r="D480">
        <v>108</v>
      </c>
      <c r="E480">
        <v>94</v>
      </c>
      <c r="G480">
        <v>429</v>
      </c>
      <c r="H480">
        <v>10</v>
      </c>
      <c r="J480">
        <v>79</v>
      </c>
      <c r="K480">
        <v>116</v>
      </c>
      <c r="P480">
        <v>127</v>
      </c>
      <c r="Q480">
        <v>10</v>
      </c>
      <c r="Y480">
        <v>479</v>
      </c>
      <c r="Z480" t="s">
        <v>3173</v>
      </c>
      <c r="AA480" t="s">
        <v>3175</v>
      </c>
      <c r="AB480" t="s">
        <v>3177</v>
      </c>
    </row>
    <row r="481" spans="1:28" x14ac:dyDescent="0.25">
      <c r="A481">
        <v>232</v>
      </c>
      <c r="B481">
        <v>141</v>
      </c>
      <c r="D481">
        <v>108</v>
      </c>
      <c r="E481">
        <v>21</v>
      </c>
      <c r="G481">
        <v>430</v>
      </c>
      <c r="H481">
        <v>10</v>
      </c>
      <c r="J481">
        <v>79</v>
      </c>
      <c r="K481">
        <v>153</v>
      </c>
      <c r="P481">
        <v>127</v>
      </c>
      <c r="Q481">
        <v>11</v>
      </c>
      <c r="Y481">
        <v>480</v>
      </c>
      <c r="Z481" t="s">
        <v>3173</v>
      </c>
      <c r="AA481" t="s">
        <v>3175</v>
      </c>
      <c r="AB481" t="s">
        <v>3177</v>
      </c>
    </row>
    <row r="482" spans="1:28" x14ac:dyDescent="0.25">
      <c r="A482">
        <v>233</v>
      </c>
      <c r="B482">
        <v>7</v>
      </c>
      <c r="D482">
        <v>108</v>
      </c>
      <c r="E482">
        <v>132</v>
      </c>
      <c r="G482">
        <v>431</v>
      </c>
      <c r="H482">
        <v>10</v>
      </c>
      <c r="J482">
        <v>79</v>
      </c>
      <c r="K482">
        <v>43</v>
      </c>
      <c r="P482">
        <v>128</v>
      </c>
      <c r="Q482">
        <v>107</v>
      </c>
      <c r="Y482">
        <v>481</v>
      </c>
      <c r="Z482" t="s">
        <v>3173</v>
      </c>
      <c r="AA482" t="s">
        <v>3175</v>
      </c>
      <c r="AB482" t="s">
        <v>3177</v>
      </c>
    </row>
    <row r="483" spans="1:28" x14ac:dyDescent="0.25">
      <c r="A483">
        <v>233</v>
      </c>
      <c r="B483">
        <v>102</v>
      </c>
      <c r="D483">
        <v>108</v>
      </c>
      <c r="E483">
        <v>133</v>
      </c>
      <c r="G483">
        <v>432</v>
      </c>
      <c r="H483">
        <v>10</v>
      </c>
      <c r="J483">
        <v>80</v>
      </c>
      <c r="K483">
        <v>39</v>
      </c>
      <c r="P483">
        <v>129</v>
      </c>
      <c r="Q483">
        <v>12</v>
      </c>
      <c r="Y483">
        <v>482</v>
      </c>
      <c r="Z483" t="s">
        <v>3173</v>
      </c>
      <c r="AA483" t="s">
        <v>3175</v>
      </c>
      <c r="AB483" t="s">
        <v>3177</v>
      </c>
    </row>
    <row r="484" spans="1:28" x14ac:dyDescent="0.25">
      <c r="A484">
        <v>233</v>
      </c>
      <c r="B484">
        <v>44</v>
      </c>
      <c r="D484">
        <v>109</v>
      </c>
      <c r="E484">
        <v>365</v>
      </c>
      <c r="G484">
        <v>433</v>
      </c>
      <c r="H484">
        <v>10</v>
      </c>
      <c r="J484">
        <v>80</v>
      </c>
      <c r="K484">
        <v>4</v>
      </c>
      <c r="P484">
        <v>129</v>
      </c>
      <c r="Q484">
        <v>13</v>
      </c>
      <c r="Y484">
        <v>483</v>
      </c>
      <c r="Z484" t="s">
        <v>3173</v>
      </c>
      <c r="AA484" t="s">
        <v>3175</v>
      </c>
      <c r="AB484" t="s">
        <v>3177</v>
      </c>
    </row>
    <row r="485" spans="1:28" x14ac:dyDescent="0.25">
      <c r="A485">
        <v>234</v>
      </c>
      <c r="B485">
        <v>7</v>
      </c>
      <c r="D485">
        <v>109</v>
      </c>
      <c r="E485">
        <v>124</v>
      </c>
      <c r="G485">
        <v>434</v>
      </c>
      <c r="H485">
        <v>1</v>
      </c>
      <c r="J485">
        <v>80</v>
      </c>
      <c r="K485">
        <v>116</v>
      </c>
      <c r="P485">
        <v>130</v>
      </c>
      <c r="Q485">
        <v>127</v>
      </c>
      <c r="Y485">
        <v>484</v>
      </c>
      <c r="Z485" t="s">
        <v>3173</v>
      </c>
      <c r="AA485" t="s">
        <v>3175</v>
      </c>
      <c r="AB485" t="s">
        <v>3177</v>
      </c>
    </row>
    <row r="486" spans="1:28" x14ac:dyDescent="0.25">
      <c r="A486">
        <v>234</v>
      </c>
      <c r="B486">
        <v>79</v>
      </c>
      <c r="D486">
        <v>109</v>
      </c>
      <c r="E486">
        <v>91</v>
      </c>
      <c r="G486">
        <v>435</v>
      </c>
      <c r="H486">
        <v>1</v>
      </c>
      <c r="J486">
        <v>80</v>
      </c>
      <c r="K486">
        <v>153</v>
      </c>
      <c r="P486">
        <v>130</v>
      </c>
      <c r="Q486">
        <v>128</v>
      </c>
      <c r="Y486">
        <v>485</v>
      </c>
      <c r="Z486" t="s">
        <v>3173</v>
      </c>
      <c r="AA486" t="s">
        <v>3175</v>
      </c>
      <c r="AB486" t="s">
        <v>3177</v>
      </c>
    </row>
    <row r="487" spans="1:28" x14ac:dyDescent="0.25">
      <c r="A487">
        <v>235</v>
      </c>
      <c r="B487">
        <v>7</v>
      </c>
      <c r="D487">
        <v>109</v>
      </c>
      <c r="E487">
        <v>21</v>
      </c>
      <c r="G487">
        <v>436</v>
      </c>
      <c r="H487">
        <v>1</v>
      </c>
      <c r="J487">
        <v>80</v>
      </c>
      <c r="K487">
        <v>43</v>
      </c>
      <c r="P487">
        <v>131</v>
      </c>
      <c r="Q487">
        <v>129</v>
      </c>
      <c r="Y487">
        <v>486</v>
      </c>
      <c r="Z487" t="s">
        <v>3173</v>
      </c>
      <c r="AA487" t="s">
        <v>3175</v>
      </c>
      <c r="AB487" t="s">
        <v>3177</v>
      </c>
    </row>
    <row r="488" spans="1:28" x14ac:dyDescent="0.25">
      <c r="A488">
        <v>235</v>
      </c>
      <c r="B488">
        <v>79</v>
      </c>
      <c r="D488">
        <v>109</v>
      </c>
      <c r="E488">
        <v>132</v>
      </c>
      <c r="G488">
        <v>437</v>
      </c>
      <c r="H488">
        <v>1</v>
      </c>
      <c r="J488">
        <v>81</v>
      </c>
      <c r="K488">
        <v>39</v>
      </c>
      <c r="P488">
        <v>131</v>
      </c>
      <c r="Q488">
        <v>130</v>
      </c>
      <c r="Y488">
        <v>487</v>
      </c>
      <c r="Z488" t="s">
        <v>3173</v>
      </c>
      <c r="AA488" t="s">
        <v>3175</v>
      </c>
      <c r="AB488" t="s">
        <v>3177</v>
      </c>
    </row>
    <row r="489" spans="1:28" x14ac:dyDescent="0.25">
      <c r="A489">
        <v>236</v>
      </c>
      <c r="B489">
        <v>55</v>
      </c>
      <c r="D489">
        <v>109</v>
      </c>
      <c r="E489">
        <v>133</v>
      </c>
      <c r="G489">
        <v>438</v>
      </c>
      <c r="H489">
        <v>1</v>
      </c>
      <c r="J489">
        <v>81</v>
      </c>
      <c r="K489">
        <v>4</v>
      </c>
      <c r="P489">
        <v>132</v>
      </c>
      <c r="Q489">
        <v>129</v>
      </c>
      <c r="Y489">
        <v>488</v>
      </c>
      <c r="Z489" t="s">
        <v>3173</v>
      </c>
      <c r="AA489" t="s">
        <v>3175</v>
      </c>
      <c r="AB489" t="s">
        <v>3177</v>
      </c>
    </row>
    <row r="490" spans="1:28" x14ac:dyDescent="0.25">
      <c r="A490">
        <v>236</v>
      </c>
      <c r="B490">
        <v>69</v>
      </c>
      <c r="D490">
        <v>110</v>
      </c>
      <c r="E490">
        <v>365</v>
      </c>
      <c r="G490">
        <v>439</v>
      </c>
      <c r="H490">
        <v>1</v>
      </c>
      <c r="J490">
        <v>81</v>
      </c>
      <c r="K490">
        <v>116</v>
      </c>
      <c r="P490">
        <v>132</v>
      </c>
      <c r="Q490">
        <v>131</v>
      </c>
      <c r="Y490">
        <v>489</v>
      </c>
      <c r="Z490" t="s">
        <v>3173</v>
      </c>
      <c r="AA490" t="s">
        <v>3175</v>
      </c>
      <c r="AB490" t="s">
        <v>3177</v>
      </c>
    </row>
    <row r="491" spans="1:28" x14ac:dyDescent="0.25">
      <c r="A491">
        <v>237</v>
      </c>
      <c r="B491">
        <v>55</v>
      </c>
      <c r="D491">
        <v>110</v>
      </c>
      <c r="E491">
        <v>124</v>
      </c>
      <c r="G491">
        <v>440</v>
      </c>
      <c r="H491">
        <v>1</v>
      </c>
      <c r="J491">
        <v>81</v>
      </c>
      <c r="K491">
        <v>153</v>
      </c>
      <c r="P491">
        <v>133</v>
      </c>
      <c r="Q491">
        <v>132</v>
      </c>
      <c r="Y491">
        <v>490</v>
      </c>
      <c r="Z491" t="s">
        <v>3173</v>
      </c>
      <c r="AA491" t="s">
        <v>3175</v>
      </c>
      <c r="AB491" t="s">
        <v>3177</v>
      </c>
    </row>
    <row r="492" spans="1:28" x14ac:dyDescent="0.25">
      <c r="A492">
        <v>237</v>
      </c>
      <c r="B492">
        <v>98</v>
      </c>
      <c r="D492">
        <v>110</v>
      </c>
      <c r="E492">
        <v>91</v>
      </c>
      <c r="G492">
        <v>441</v>
      </c>
      <c r="H492">
        <v>1</v>
      </c>
      <c r="J492">
        <v>81</v>
      </c>
      <c r="K492">
        <v>43</v>
      </c>
      <c r="P492">
        <v>134</v>
      </c>
      <c r="Q492">
        <v>133</v>
      </c>
      <c r="Y492">
        <v>491</v>
      </c>
      <c r="Z492" t="s">
        <v>3173</v>
      </c>
      <c r="AA492" t="s">
        <v>3175</v>
      </c>
      <c r="AB492" t="s">
        <v>3177</v>
      </c>
    </row>
    <row r="493" spans="1:28" x14ac:dyDescent="0.25">
      <c r="A493">
        <v>237</v>
      </c>
      <c r="B493">
        <v>127</v>
      </c>
      <c r="D493">
        <v>110</v>
      </c>
      <c r="E493">
        <v>21</v>
      </c>
      <c r="G493">
        <v>442</v>
      </c>
      <c r="H493">
        <v>1</v>
      </c>
      <c r="J493">
        <v>82</v>
      </c>
      <c r="K493">
        <v>39</v>
      </c>
      <c r="P493">
        <v>135</v>
      </c>
      <c r="Q493">
        <v>134</v>
      </c>
      <c r="Y493">
        <v>492</v>
      </c>
      <c r="Z493" t="s">
        <v>3173</v>
      </c>
      <c r="AA493" t="s">
        <v>3175</v>
      </c>
      <c r="AB493" t="s">
        <v>3177</v>
      </c>
    </row>
    <row r="494" spans="1:28" x14ac:dyDescent="0.25">
      <c r="A494">
        <v>238</v>
      </c>
      <c r="B494">
        <v>55</v>
      </c>
      <c r="D494">
        <v>110</v>
      </c>
      <c r="E494">
        <v>132</v>
      </c>
      <c r="G494">
        <v>443</v>
      </c>
      <c r="H494">
        <v>1</v>
      </c>
      <c r="J494">
        <v>82</v>
      </c>
      <c r="K494">
        <v>4</v>
      </c>
      <c r="P494">
        <v>136</v>
      </c>
      <c r="Q494">
        <v>135</v>
      </c>
      <c r="Y494">
        <v>493</v>
      </c>
      <c r="Z494" t="s">
        <v>3173</v>
      </c>
      <c r="AA494" t="s">
        <v>3175</v>
      </c>
      <c r="AB494" t="s">
        <v>3177</v>
      </c>
    </row>
    <row r="495" spans="1:28" x14ac:dyDescent="0.25">
      <c r="A495">
        <v>238</v>
      </c>
      <c r="B495">
        <v>59</v>
      </c>
      <c r="D495">
        <v>110</v>
      </c>
      <c r="E495">
        <v>133</v>
      </c>
      <c r="G495">
        <v>444</v>
      </c>
      <c r="H495">
        <v>1</v>
      </c>
      <c r="J495">
        <v>82</v>
      </c>
      <c r="K495">
        <v>62</v>
      </c>
      <c r="P495">
        <v>136</v>
      </c>
      <c r="Q495">
        <v>136</v>
      </c>
      <c r="Y495">
        <v>494</v>
      </c>
      <c r="Z495" t="s">
        <v>3173</v>
      </c>
      <c r="AA495" t="s">
        <v>3175</v>
      </c>
      <c r="AB495" t="s">
        <v>3177</v>
      </c>
    </row>
    <row r="496" spans="1:28" x14ac:dyDescent="0.25">
      <c r="A496">
        <v>239</v>
      </c>
      <c r="B496">
        <v>55</v>
      </c>
      <c r="D496">
        <v>111</v>
      </c>
      <c r="E496">
        <v>365</v>
      </c>
      <c r="G496">
        <v>445</v>
      </c>
      <c r="H496">
        <v>1</v>
      </c>
      <c r="J496">
        <v>82</v>
      </c>
      <c r="K496">
        <v>116</v>
      </c>
      <c r="P496">
        <v>137</v>
      </c>
      <c r="Q496">
        <v>138</v>
      </c>
      <c r="Y496">
        <v>495</v>
      </c>
      <c r="Z496" t="s">
        <v>3173</v>
      </c>
      <c r="AA496" t="s">
        <v>3175</v>
      </c>
      <c r="AB496" t="s">
        <v>3177</v>
      </c>
    </row>
    <row r="497" spans="1:28" x14ac:dyDescent="0.25">
      <c r="A497">
        <v>239</v>
      </c>
      <c r="B497">
        <v>59</v>
      </c>
      <c r="D497">
        <v>111</v>
      </c>
      <c r="E497">
        <v>124</v>
      </c>
      <c r="G497">
        <v>446</v>
      </c>
      <c r="H497">
        <v>1</v>
      </c>
      <c r="J497">
        <v>82</v>
      </c>
      <c r="K497">
        <v>153</v>
      </c>
      <c r="P497">
        <v>138</v>
      </c>
      <c r="Q497">
        <v>139</v>
      </c>
      <c r="Y497">
        <v>496</v>
      </c>
      <c r="Z497" t="s">
        <v>3173</v>
      </c>
      <c r="AA497" t="s">
        <v>3175</v>
      </c>
      <c r="AB497" t="s">
        <v>3177</v>
      </c>
    </row>
    <row r="498" spans="1:28" x14ac:dyDescent="0.25">
      <c r="A498">
        <v>240</v>
      </c>
      <c r="B498">
        <v>55</v>
      </c>
      <c r="D498">
        <v>111</v>
      </c>
      <c r="E498">
        <v>91</v>
      </c>
      <c r="G498">
        <v>447</v>
      </c>
      <c r="H498">
        <v>3</v>
      </c>
      <c r="J498">
        <v>82</v>
      </c>
      <c r="K498">
        <v>67</v>
      </c>
      <c r="P498">
        <v>139</v>
      </c>
      <c r="Q498">
        <v>140</v>
      </c>
      <c r="Y498">
        <v>497</v>
      </c>
      <c r="Z498" t="s">
        <v>3173</v>
      </c>
      <c r="AA498" t="s">
        <v>3175</v>
      </c>
      <c r="AB498" t="s">
        <v>3177</v>
      </c>
    </row>
    <row r="499" spans="1:28" x14ac:dyDescent="0.25">
      <c r="A499">
        <v>240</v>
      </c>
      <c r="B499">
        <v>13</v>
      </c>
      <c r="D499">
        <v>111</v>
      </c>
      <c r="E499">
        <v>21</v>
      </c>
      <c r="G499">
        <v>448</v>
      </c>
      <c r="H499">
        <v>3</v>
      </c>
      <c r="J499">
        <v>83</v>
      </c>
      <c r="K499">
        <v>39</v>
      </c>
      <c r="P499">
        <v>139</v>
      </c>
      <c r="Q499">
        <v>141</v>
      </c>
      <c r="Y499">
        <v>498</v>
      </c>
      <c r="Z499" t="s">
        <v>3173</v>
      </c>
      <c r="AA499" t="s">
        <v>3175</v>
      </c>
      <c r="AB499" t="s">
        <v>3177</v>
      </c>
    </row>
    <row r="500" spans="1:28" x14ac:dyDescent="0.25">
      <c r="A500">
        <v>240</v>
      </c>
      <c r="B500">
        <v>9</v>
      </c>
      <c r="D500">
        <v>111</v>
      </c>
      <c r="E500">
        <v>132</v>
      </c>
      <c r="G500">
        <v>449</v>
      </c>
      <c r="H500">
        <v>1</v>
      </c>
      <c r="J500">
        <v>83</v>
      </c>
      <c r="K500">
        <v>4</v>
      </c>
      <c r="P500">
        <v>140</v>
      </c>
      <c r="Q500">
        <v>140</v>
      </c>
      <c r="Y500">
        <v>499</v>
      </c>
      <c r="Z500" t="s">
        <v>3173</v>
      </c>
      <c r="AA500" t="s">
        <v>3175</v>
      </c>
      <c r="AB500" t="s">
        <v>3177</v>
      </c>
    </row>
    <row r="501" spans="1:28" x14ac:dyDescent="0.25">
      <c r="A501">
        <v>240</v>
      </c>
      <c r="B501">
        <v>59</v>
      </c>
      <c r="D501">
        <v>111</v>
      </c>
      <c r="E501">
        <v>133</v>
      </c>
      <c r="G501">
        <v>449</v>
      </c>
      <c r="H501">
        <v>5</v>
      </c>
      <c r="J501">
        <v>83</v>
      </c>
      <c r="K501">
        <v>62</v>
      </c>
      <c r="P501">
        <v>140</v>
      </c>
      <c r="Q501">
        <v>141</v>
      </c>
      <c r="Y501">
        <v>500</v>
      </c>
      <c r="Z501" t="s">
        <v>3173</v>
      </c>
      <c r="AA501" t="s">
        <v>3175</v>
      </c>
      <c r="AB501" t="s">
        <v>3177</v>
      </c>
    </row>
    <row r="502" spans="1:28" x14ac:dyDescent="0.25">
      <c r="A502">
        <v>240</v>
      </c>
      <c r="B502">
        <v>63</v>
      </c>
      <c r="D502">
        <v>112</v>
      </c>
      <c r="E502">
        <v>322</v>
      </c>
      <c r="G502">
        <v>450</v>
      </c>
      <c r="H502">
        <v>1</v>
      </c>
      <c r="J502">
        <v>83</v>
      </c>
      <c r="K502">
        <v>116</v>
      </c>
      <c r="P502">
        <v>141</v>
      </c>
      <c r="Q502">
        <v>140</v>
      </c>
      <c r="Y502">
        <v>501</v>
      </c>
      <c r="Z502" t="s">
        <v>3173</v>
      </c>
      <c r="AA502" t="s">
        <v>3175</v>
      </c>
      <c r="AB502" t="s">
        <v>3177</v>
      </c>
    </row>
    <row r="503" spans="1:28" x14ac:dyDescent="0.25">
      <c r="A503">
        <v>241</v>
      </c>
      <c r="B503">
        <v>7</v>
      </c>
      <c r="D503">
        <v>112</v>
      </c>
      <c r="E503">
        <v>562</v>
      </c>
      <c r="G503">
        <v>450</v>
      </c>
      <c r="H503">
        <v>5</v>
      </c>
      <c r="J503">
        <v>83</v>
      </c>
      <c r="K503">
        <v>153</v>
      </c>
      <c r="P503">
        <v>141</v>
      </c>
      <c r="Q503">
        <v>141</v>
      </c>
      <c r="Y503">
        <v>502</v>
      </c>
      <c r="Z503" t="s">
        <v>3173</v>
      </c>
      <c r="AA503" t="s">
        <v>3175</v>
      </c>
      <c r="AB503" t="s">
        <v>3177</v>
      </c>
    </row>
    <row r="504" spans="1:28" x14ac:dyDescent="0.25">
      <c r="A504">
        <v>242</v>
      </c>
      <c r="B504">
        <v>7</v>
      </c>
      <c r="D504">
        <v>113</v>
      </c>
      <c r="E504">
        <v>375</v>
      </c>
      <c r="G504">
        <v>451</v>
      </c>
      <c r="H504">
        <v>3</v>
      </c>
      <c r="J504">
        <v>83</v>
      </c>
      <c r="K504">
        <v>67</v>
      </c>
      <c r="P504">
        <v>141</v>
      </c>
      <c r="Q504">
        <v>142</v>
      </c>
      <c r="Y504">
        <v>503</v>
      </c>
      <c r="Z504" t="s">
        <v>3173</v>
      </c>
      <c r="AA504" t="s">
        <v>3175</v>
      </c>
      <c r="AB504" t="s">
        <v>3177</v>
      </c>
    </row>
    <row r="505" spans="1:28" x14ac:dyDescent="0.25">
      <c r="A505">
        <v>243</v>
      </c>
      <c r="B505">
        <v>7</v>
      </c>
      <c r="D505">
        <v>113</v>
      </c>
      <c r="E505">
        <v>1</v>
      </c>
      <c r="G505">
        <v>452</v>
      </c>
      <c r="H505">
        <v>10</v>
      </c>
      <c r="J505">
        <v>84</v>
      </c>
      <c r="K505">
        <v>39</v>
      </c>
      <c r="P505">
        <v>142</v>
      </c>
      <c r="Q505">
        <v>140</v>
      </c>
      <c r="Y505">
        <v>504</v>
      </c>
      <c r="Z505" t="s">
        <v>3173</v>
      </c>
      <c r="AA505" t="s">
        <v>3175</v>
      </c>
      <c r="AB505" t="s">
        <v>3177</v>
      </c>
    </row>
    <row r="506" spans="1:28" x14ac:dyDescent="0.25">
      <c r="A506">
        <v>243</v>
      </c>
      <c r="B506">
        <v>13</v>
      </c>
      <c r="D506">
        <v>114</v>
      </c>
      <c r="E506">
        <v>332</v>
      </c>
      <c r="G506">
        <v>453</v>
      </c>
      <c r="H506">
        <v>10</v>
      </c>
      <c r="J506">
        <v>84</v>
      </c>
      <c r="K506">
        <v>4</v>
      </c>
      <c r="P506">
        <v>142</v>
      </c>
      <c r="Q506">
        <v>141</v>
      </c>
      <c r="Y506">
        <v>505</v>
      </c>
      <c r="Z506" t="s">
        <v>3173</v>
      </c>
      <c r="AA506" t="s">
        <v>3175</v>
      </c>
      <c r="AB506" t="s">
        <v>3177</v>
      </c>
    </row>
    <row r="507" spans="1:28" x14ac:dyDescent="0.25">
      <c r="A507">
        <v>243</v>
      </c>
      <c r="B507">
        <v>9</v>
      </c>
      <c r="D507">
        <v>114</v>
      </c>
      <c r="E507">
        <v>16</v>
      </c>
      <c r="G507">
        <v>454</v>
      </c>
      <c r="H507">
        <v>10</v>
      </c>
      <c r="J507">
        <v>84</v>
      </c>
      <c r="K507">
        <v>62</v>
      </c>
      <c r="P507">
        <v>142</v>
      </c>
      <c r="Q507">
        <v>142</v>
      </c>
      <c r="Y507">
        <v>506</v>
      </c>
      <c r="Z507" t="s">
        <v>3173</v>
      </c>
      <c r="AA507" t="s">
        <v>3175</v>
      </c>
      <c r="AB507" t="s">
        <v>3177</v>
      </c>
    </row>
    <row r="508" spans="1:28" x14ac:dyDescent="0.25">
      <c r="A508">
        <v>243</v>
      </c>
      <c r="B508">
        <v>59</v>
      </c>
      <c r="D508">
        <v>114</v>
      </c>
      <c r="E508">
        <v>17</v>
      </c>
      <c r="G508">
        <v>455</v>
      </c>
      <c r="H508">
        <v>10</v>
      </c>
      <c r="J508">
        <v>84</v>
      </c>
      <c r="K508">
        <v>116</v>
      </c>
      <c r="P508">
        <v>143</v>
      </c>
      <c r="Q508">
        <v>143</v>
      </c>
      <c r="Y508">
        <v>507</v>
      </c>
      <c r="Z508" t="s">
        <v>3173</v>
      </c>
      <c r="AA508" t="s">
        <v>3175</v>
      </c>
      <c r="AB508" t="s">
        <v>3177</v>
      </c>
    </row>
    <row r="509" spans="1:28" x14ac:dyDescent="0.25">
      <c r="A509">
        <v>243</v>
      </c>
      <c r="B509">
        <v>121</v>
      </c>
      <c r="D509">
        <v>114</v>
      </c>
      <c r="E509">
        <v>18</v>
      </c>
      <c r="G509">
        <v>456</v>
      </c>
      <c r="H509">
        <v>10</v>
      </c>
      <c r="J509">
        <v>84</v>
      </c>
      <c r="K509">
        <v>153</v>
      </c>
      <c r="P509">
        <v>144</v>
      </c>
      <c r="Q509">
        <v>144</v>
      </c>
      <c r="Y509">
        <v>508</v>
      </c>
      <c r="Z509" t="s">
        <v>3173</v>
      </c>
      <c r="AA509" t="s">
        <v>3175</v>
      </c>
      <c r="AB509" t="s">
        <v>3177</v>
      </c>
    </row>
    <row r="510" spans="1:28" x14ac:dyDescent="0.25">
      <c r="A510">
        <v>244</v>
      </c>
      <c r="B510">
        <v>7</v>
      </c>
      <c r="D510">
        <v>114</v>
      </c>
      <c r="E510">
        <v>19</v>
      </c>
      <c r="G510">
        <v>457</v>
      </c>
      <c r="H510">
        <v>10</v>
      </c>
      <c r="J510">
        <v>84</v>
      </c>
      <c r="K510">
        <v>67</v>
      </c>
      <c r="P510">
        <v>145</v>
      </c>
      <c r="Q510">
        <v>145</v>
      </c>
      <c r="Y510">
        <v>509</v>
      </c>
      <c r="Z510" t="s">
        <v>3173</v>
      </c>
      <c r="AA510" t="s">
        <v>3175</v>
      </c>
      <c r="AB510" t="s">
        <v>3177</v>
      </c>
    </row>
    <row r="511" spans="1:28" x14ac:dyDescent="0.25">
      <c r="A511">
        <v>244</v>
      </c>
      <c r="B511">
        <v>13</v>
      </c>
      <c r="D511">
        <v>114</v>
      </c>
      <c r="E511">
        <v>26</v>
      </c>
      <c r="G511">
        <v>458</v>
      </c>
      <c r="H511">
        <v>10</v>
      </c>
      <c r="J511">
        <v>85</v>
      </c>
      <c r="K511">
        <v>39</v>
      </c>
      <c r="P511">
        <v>145</v>
      </c>
      <c r="Q511">
        <v>146</v>
      </c>
      <c r="Y511">
        <v>510</v>
      </c>
      <c r="Z511" t="s">
        <v>3173</v>
      </c>
      <c r="AA511" t="s">
        <v>3175</v>
      </c>
      <c r="AB511" t="s">
        <v>3177</v>
      </c>
    </row>
    <row r="512" spans="1:28" x14ac:dyDescent="0.25">
      <c r="A512">
        <v>244</v>
      </c>
      <c r="B512">
        <v>30</v>
      </c>
      <c r="D512">
        <v>114</v>
      </c>
      <c r="E512">
        <v>27</v>
      </c>
      <c r="G512">
        <v>459</v>
      </c>
      <c r="H512">
        <v>10</v>
      </c>
      <c r="J512">
        <v>85</v>
      </c>
      <c r="K512">
        <v>4</v>
      </c>
      <c r="P512">
        <v>146</v>
      </c>
      <c r="Q512">
        <v>147</v>
      </c>
      <c r="Y512">
        <v>511</v>
      </c>
      <c r="Z512" t="s">
        <v>3173</v>
      </c>
      <c r="AA512" t="s">
        <v>3175</v>
      </c>
      <c r="AB512" t="s">
        <v>3177</v>
      </c>
    </row>
    <row r="513" spans="1:28" x14ac:dyDescent="0.25">
      <c r="A513">
        <v>244</v>
      </c>
      <c r="B513">
        <v>59</v>
      </c>
      <c r="D513">
        <v>114</v>
      </c>
      <c r="E513">
        <v>375</v>
      </c>
      <c r="G513">
        <v>460</v>
      </c>
      <c r="H513">
        <v>10</v>
      </c>
      <c r="J513">
        <v>85</v>
      </c>
      <c r="K513">
        <v>62</v>
      </c>
      <c r="P513">
        <v>147</v>
      </c>
      <c r="Q513">
        <v>148</v>
      </c>
      <c r="Y513">
        <v>512</v>
      </c>
      <c r="Z513" t="s">
        <v>3173</v>
      </c>
      <c r="AA513" t="s">
        <v>3175</v>
      </c>
      <c r="AB513" t="s">
        <v>3177</v>
      </c>
    </row>
    <row r="514" spans="1:28" x14ac:dyDescent="0.25">
      <c r="A514">
        <v>244</v>
      </c>
      <c r="B514">
        <v>82</v>
      </c>
      <c r="D514">
        <v>115</v>
      </c>
      <c r="E514">
        <v>139</v>
      </c>
      <c r="G514">
        <v>461</v>
      </c>
      <c r="H514">
        <v>10</v>
      </c>
      <c r="J514">
        <v>85</v>
      </c>
      <c r="K514">
        <v>40</v>
      </c>
      <c r="P514">
        <v>148</v>
      </c>
      <c r="Q514">
        <v>33</v>
      </c>
      <c r="Y514">
        <v>513</v>
      </c>
      <c r="Z514" t="s">
        <v>3173</v>
      </c>
      <c r="AA514" t="s">
        <v>3175</v>
      </c>
      <c r="AB514" t="s">
        <v>3177</v>
      </c>
    </row>
    <row r="515" spans="1:28" x14ac:dyDescent="0.25">
      <c r="A515">
        <v>245</v>
      </c>
      <c r="B515">
        <v>7</v>
      </c>
      <c r="D515">
        <v>115</v>
      </c>
      <c r="E515">
        <v>140</v>
      </c>
      <c r="G515">
        <v>462</v>
      </c>
      <c r="H515">
        <v>10</v>
      </c>
      <c r="J515">
        <v>85</v>
      </c>
      <c r="K515">
        <v>43</v>
      </c>
      <c r="P515">
        <v>149</v>
      </c>
      <c r="Q515">
        <v>37</v>
      </c>
      <c r="Y515">
        <v>514</v>
      </c>
      <c r="Z515" t="s">
        <v>3173</v>
      </c>
      <c r="AA515" t="s">
        <v>3175</v>
      </c>
      <c r="AB515" t="s">
        <v>3177</v>
      </c>
    </row>
    <row r="516" spans="1:28" x14ac:dyDescent="0.25">
      <c r="A516">
        <v>245</v>
      </c>
      <c r="B516">
        <v>69</v>
      </c>
      <c r="D516">
        <v>115</v>
      </c>
      <c r="E516">
        <v>366</v>
      </c>
      <c r="G516">
        <v>463</v>
      </c>
      <c r="H516">
        <v>10</v>
      </c>
      <c r="J516">
        <v>85</v>
      </c>
      <c r="K516">
        <v>3</v>
      </c>
      <c r="P516">
        <v>149</v>
      </c>
      <c r="Q516">
        <v>149</v>
      </c>
      <c r="Y516">
        <v>515</v>
      </c>
      <c r="Z516" t="s">
        <v>3173</v>
      </c>
      <c r="AA516" t="s">
        <v>3175</v>
      </c>
      <c r="AB516" t="s">
        <v>3177</v>
      </c>
    </row>
    <row r="517" spans="1:28" x14ac:dyDescent="0.25">
      <c r="A517">
        <v>246</v>
      </c>
      <c r="B517">
        <v>7</v>
      </c>
      <c r="D517">
        <v>116</v>
      </c>
      <c r="E517">
        <v>139</v>
      </c>
      <c r="G517">
        <v>464</v>
      </c>
      <c r="H517">
        <v>10</v>
      </c>
      <c r="J517">
        <v>85</v>
      </c>
      <c r="K517">
        <v>17</v>
      </c>
      <c r="P517">
        <v>150</v>
      </c>
      <c r="Q517">
        <v>37</v>
      </c>
      <c r="Y517">
        <v>516</v>
      </c>
      <c r="Z517" t="s">
        <v>3173</v>
      </c>
      <c r="AA517" t="s">
        <v>3175</v>
      </c>
      <c r="AB517" t="s">
        <v>3177</v>
      </c>
    </row>
    <row r="518" spans="1:28" x14ac:dyDescent="0.25">
      <c r="A518">
        <v>246</v>
      </c>
      <c r="B518">
        <v>69</v>
      </c>
      <c r="D518">
        <v>116</v>
      </c>
      <c r="E518">
        <v>140</v>
      </c>
      <c r="G518">
        <v>465</v>
      </c>
      <c r="H518">
        <v>10</v>
      </c>
      <c r="J518">
        <v>85</v>
      </c>
      <c r="K518">
        <v>35</v>
      </c>
      <c r="P518">
        <v>150</v>
      </c>
      <c r="Q518">
        <v>149</v>
      </c>
      <c r="Y518">
        <v>517</v>
      </c>
      <c r="Z518" t="s">
        <v>3173</v>
      </c>
      <c r="AA518" t="s">
        <v>3175</v>
      </c>
      <c r="AB518" t="s">
        <v>3177</v>
      </c>
    </row>
    <row r="519" spans="1:28" x14ac:dyDescent="0.25">
      <c r="A519">
        <v>247</v>
      </c>
      <c r="B519">
        <v>55</v>
      </c>
      <c r="D519">
        <v>116</v>
      </c>
      <c r="E519">
        <v>366</v>
      </c>
      <c r="G519">
        <v>466</v>
      </c>
      <c r="H519">
        <v>10</v>
      </c>
      <c r="J519">
        <v>85</v>
      </c>
      <c r="K519">
        <v>67</v>
      </c>
      <c r="P519">
        <v>151</v>
      </c>
      <c r="Q519">
        <v>37</v>
      </c>
      <c r="Y519">
        <v>518</v>
      </c>
      <c r="Z519" t="s">
        <v>3173</v>
      </c>
      <c r="AA519" t="s">
        <v>3175</v>
      </c>
      <c r="AB519" t="s">
        <v>3177</v>
      </c>
    </row>
    <row r="520" spans="1:28" x14ac:dyDescent="0.25">
      <c r="A520">
        <v>248</v>
      </c>
      <c r="B520">
        <v>55</v>
      </c>
      <c r="D520">
        <v>117</v>
      </c>
      <c r="E520">
        <v>141</v>
      </c>
      <c r="G520">
        <v>467</v>
      </c>
      <c r="H520">
        <v>10</v>
      </c>
      <c r="J520">
        <v>85</v>
      </c>
      <c r="K520">
        <v>75</v>
      </c>
      <c r="P520">
        <v>151</v>
      </c>
      <c r="Q520">
        <v>149</v>
      </c>
      <c r="Y520">
        <v>519</v>
      </c>
      <c r="Z520" t="s">
        <v>3173</v>
      </c>
      <c r="AA520" t="s">
        <v>3175</v>
      </c>
      <c r="AB520" t="s">
        <v>3177</v>
      </c>
    </row>
    <row r="521" spans="1:28" x14ac:dyDescent="0.25">
      <c r="A521">
        <v>248</v>
      </c>
      <c r="B521">
        <v>13</v>
      </c>
      <c r="D521">
        <v>117</v>
      </c>
      <c r="E521">
        <v>380</v>
      </c>
      <c r="G521">
        <v>468</v>
      </c>
      <c r="H521">
        <v>10</v>
      </c>
      <c r="J521">
        <v>86</v>
      </c>
      <c r="K521">
        <v>39</v>
      </c>
      <c r="P521">
        <v>152</v>
      </c>
      <c r="Q521">
        <v>37</v>
      </c>
      <c r="Y521">
        <v>520</v>
      </c>
      <c r="Z521" t="s">
        <v>3173</v>
      </c>
      <c r="AA521" t="s">
        <v>3175</v>
      </c>
      <c r="AB521" t="s">
        <v>3177</v>
      </c>
    </row>
    <row r="522" spans="1:28" x14ac:dyDescent="0.25">
      <c r="A522">
        <v>249</v>
      </c>
      <c r="B522">
        <v>55</v>
      </c>
      <c r="D522">
        <v>118</v>
      </c>
      <c r="E522">
        <v>142</v>
      </c>
      <c r="G522">
        <v>469</v>
      </c>
      <c r="H522">
        <v>10</v>
      </c>
      <c r="J522">
        <v>86</v>
      </c>
      <c r="K522">
        <v>4</v>
      </c>
      <c r="P522">
        <v>152</v>
      </c>
      <c r="Q522">
        <v>40</v>
      </c>
      <c r="Y522">
        <v>521</v>
      </c>
      <c r="Z522" t="s">
        <v>3173</v>
      </c>
      <c r="AA522" t="s">
        <v>3175</v>
      </c>
      <c r="AB522" t="s">
        <v>3177</v>
      </c>
    </row>
    <row r="523" spans="1:28" x14ac:dyDescent="0.25">
      <c r="A523">
        <v>250</v>
      </c>
      <c r="B523">
        <v>55</v>
      </c>
      <c r="D523">
        <v>118</v>
      </c>
      <c r="E523">
        <v>143</v>
      </c>
      <c r="G523">
        <v>470</v>
      </c>
      <c r="H523">
        <v>10</v>
      </c>
      <c r="J523">
        <v>86</v>
      </c>
      <c r="K523">
        <v>62</v>
      </c>
      <c r="P523">
        <v>152</v>
      </c>
      <c r="Q523">
        <v>53</v>
      </c>
      <c r="Y523">
        <v>522</v>
      </c>
      <c r="Z523" t="s">
        <v>3173</v>
      </c>
      <c r="AA523" t="s">
        <v>3175</v>
      </c>
      <c r="AB523" t="s">
        <v>3177</v>
      </c>
    </row>
    <row r="524" spans="1:28" x14ac:dyDescent="0.25">
      <c r="A524">
        <v>251</v>
      </c>
      <c r="B524">
        <v>55</v>
      </c>
      <c r="D524">
        <v>118</v>
      </c>
      <c r="E524">
        <v>375</v>
      </c>
      <c r="G524">
        <v>471</v>
      </c>
      <c r="H524">
        <v>10</v>
      </c>
      <c r="J524">
        <v>86</v>
      </c>
      <c r="K524">
        <v>40</v>
      </c>
      <c r="P524">
        <v>152</v>
      </c>
      <c r="Q524">
        <v>54</v>
      </c>
      <c r="Y524">
        <v>523</v>
      </c>
      <c r="Z524" t="s">
        <v>3173</v>
      </c>
      <c r="AA524" t="s">
        <v>3175</v>
      </c>
      <c r="AB524" t="s">
        <v>3177</v>
      </c>
    </row>
    <row r="525" spans="1:28" x14ac:dyDescent="0.25">
      <c r="A525">
        <v>252</v>
      </c>
      <c r="B525">
        <v>55</v>
      </c>
      <c r="D525">
        <v>118</v>
      </c>
      <c r="E525">
        <v>381</v>
      </c>
      <c r="G525">
        <v>472</v>
      </c>
      <c r="H525">
        <v>10</v>
      </c>
      <c r="J525">
        <v>86</v>
      </c>
      <c r="K525">
        <v>43</v>
      </c>
      <c r="P525">
        <v>153</v>
      </c>
      <c r="Q525">
        <v>37</v>
      </c>
      <c r="Y525">
        <v>524</v>
      </c>
      <c r="Z525" t="s">
        <v>3173</v>
      </c>
      <c r="AA525" t="s">
        <v>3175</v>
      </c>
      <c r="AB525" t="s">
        <v>3177</v>
      </c>
    </row>
    <row r="526" spans="1:28" x14ac:dyDescent="0.25">
      <c r="A526">
        <v>253</v>
      </c>
      <c r="B526">
        <v>55</v>
      </c>
      <c r="D526">
        <v>119</v>
      </c>
      <c r="E526">
        <v>144</v>
      </c>
      <c r="G526">
        <v>473</v>
      </c>
      <c r="H526">
        <v>10</v>
      </c>
      <c r="J526">
        <v>86</v>
      </c>
      <c r="K526">
        <v>3</v>
      </c>
      <c r="P526">
        <v>153</v>
      </c>
      <c r="Q526">
        <v>40</v>
      </c>
      <c r="Y526">
        <v>525</v>
      </c>
      <c r="Z526" t="s">
        <v>3173</v>
      </c>
      <c r="AA526" t="s">
        <v>3175</v>
      </c>
      <c r="AB526" t="s">
        <v>3177</v>
      </c>
    </row>
    <row r="527" spans="1:28" x14ac:dyDescent="0.25">
      <c r="A527">
        <v>253</v>
      </c>
      <c r="B527">
        <v>13</v>
      </c>
      <c r="D527">
        <v>119</v>
      </c>
      <c r="E527">
        <v>382</v>
      </c>
      <c r="G527">
        <v>474</v>
      </c>
      <c r="H527">
        <v>10</v>
      </c>
      <c r="J527">
        <v>86</v>
      </c>
      <c r="K527">
        <v>17</v>
      </c>
      <c r="P527">
        <v>153</v>
      </c>
      <c r="Q527">
        <v>53</v>
      </c>
      <c r="Y527">
        <v>526</v>
      </c>
      <c r="Z527" t="s">
        <v>3173</v>
      </c>
      <c r="AA527" t="s">
        <v>3175</v>
      </c>
      <c r="AB527" t="s">
        <v>3177</v>
      </c>
    </row>
    <row r="528" spans="1:28" x14ac:dyDescent="0.25">
      <c r="A528">
        <v>254</v>
      </c>
      <c r="B528">
        <v>55</v>
      </c>
      <c r="D528">
        <v>119</v>
      </c>
      <c r="E528">
        <v>383</v>
      </c>
      <c r="G528">
        <v>475</v>
      </c>
      <c r="H528">
        <v>10</v>
      </c>
      <c r="J528">
        <v>86</v>
      </c>
      <c r="K528">
        <v>35</v>
      </c>
      <c r="P528">
        <v>153</v>
      </c>
      <c r="Q528">
        <v>54</v>
      </c>
      <c r="Y528">
        <v>527</v>
      </c>
      <c r="Z528" t="s">
        <v>3173</v>
      </c>
      <c r="AA528" t="s">
        <v>3175</v>
      </c>
      <c r="AB528" t="s">
        <v>3177</v>
      </c>
    </row>
    <row r="529" spans="1:28" x14ac:dyDescent="0.25">
      <c r="A529">
        <v>254</v>
      </c>
      <c r="B529">
        <v>13</v>
      </c>
      <c r="D529">
        <v>120</v>
      </c>
      <c r="E529">
        <v>375</v>
      </c>
      <c r="G529">
        <v>476</v>
      </c>
      <c r="H529">
        <v>9</v>
      </c>
      <c r="J529">
        <v>86</v>
      </c>
      <c r="K529">
        <v>67</v>
      </c>
      <c r="P529">
        <v>154</v>
      </c>
      <c r="Q529">
        <v>37</v>
      </c>
      <c r="Y529">
        <v>528</v>
      </c>
      <c r="Z529" t="s">
        <v>3173</v>
      </c>
      <c r="AA529" t="s">
        <v>3175</v>
      </c>
      <c r="AB529" t="s">
        <v>3177</v>
      </c>
    </row>
    <row r="530" spans="1:28" x14ac:dyDescent="0.25">
      <c r="A530">
        <v>255</v>
      </c>
      <c r="B530">
        <v>55</v>
      </c>
      <c r="D530">
        <v>120</v>
      </c>
      <c r="E530">
        <v>10</v>
      </c>
      <c r="G530">
        <v>477</v>
      </c>
      <c r="H530">
        <v>9</v>
      </c>
      <c r="J530">
        <v>86</v>
      </c>
      <c r="K530">
        <v>75</v>
      </c>
      <c r="P530">
        <v>154</v>
      </c>
      <c r="Q530">
        <v>40</v>
      </c>
      <c r="Y530">
        <v>529</v>
      </c>
      <c r="Z530" t="s">
        <v>3173</v>
      </c>
      <c r="AA530" t="s">
        <v>3175</v>
      </c>
      <c r="AB530" t="s">
        <v>3177</v>
      </c>
    </row>
    <row r="531" spans="1:28" x14ac:dyDescent="0.25">
      <c r="A531">
        <v>255</v>
      </c>
      <c r="B531">
        <v>69</v>
      </c>
      <c r="D531">
        <v>120</v>
      </c>
      <c r="E531">
        <v>399</v>
      </c>
      <c r="G531">
        <v>478</v>
      </c>
      <c r="H531">
        <v>9</v>
      </c>
      <c r="J531">
        <v>87</v>
      </c>
      <c r="K531">
        <v>39</v>
      </c>
      <c r="P531">
        <v>154</v>
      </c>
      <c r="Q531">
        <v>53</v>
      </c>
      <c r="Y531">
        <v>530</v>
      </c>
      <c r="Z531" t="s">
        <v>3173</v>
      </c>
      <c r="AA531" t="s">
        <v>3175</v>
      </c>
      <c r="AB531" t="s">
        <v>3177</v>
      </c>
    </row>
    <row r="532" spans="1:28" x14ac:dyDescent="0.25">
      <c r="A532">
        <v>256</v>
      </c>
      <c r="B532">
        <v>55</v>
      </c>
      <c r="D532">
        <v>121</v>
      </c>
      <c r="E532">
        <v>1</v>
      </c>
      <c r="G532">
        <v>479</v>
      </c>
      <c r="H532">
        <v>9</v>
      </c>
      <c r="J532">
        <v>87</v>
      </c>
      <c r="K532">
        <v>4</v>
      </c>
      <c r="P532">
        <v>154</v>
      </c>
      <c r="Q532">
        <v>54</v>
      </c>
      <c r="Y532">
        <v>531</v>
      </c>
      <c r="Z532" t="s">
        <v>3173</v>
      </c>
      <c r="AA532" t="s">
        <v>3175</v>
      </c>
      <c r="AB532" t="s">
        <v>3177</v>
      </c>
    </row>
    <row r="533" spans="1:28" x14ac:dyDescent="0.25">
      <c r="A533">
        <v>256</v>
      </c>
      <c r="B533">
        <v>13</v>
      </c>
      <c r="D533">
        <v>121</v>
      </c>
      <c r="E533">
        <v>11</v>
      </c>
      <c r="G533">
        <v>480</v>
      </c>
      <c r="H533">
        <v>9</v>
      </c>
      <c r="J533">
        <v>87</v>
      </c>
      <c r="K533">
        <v>62</v>
      </c>
      <c r="P533">
        <v>155</v>
      </c>
      <c r="Q533">
        <v>37</v>
      </c>
      <c r="Y533">
        <v>532</v>
      </c>
      <c r="Z533" t="s">
        <v>3173</v>
      </c>
      <c r="AA533" t="s">
        <v>3175</v>
      </c>
      <c r="AB533" t="s">
        <v>3177</v>
      </c>
    </row>
    <row r="534" spans="1:28" x14ac:dyDescent="0.25">
      <c r="A534">
        <v>256</v>
      </c>
      <c r="B534">
        <v>9</v>
      </c>
      <c r="D534">
        <v>121</v>
      </c>
      <c r="E534">
        <v>366</v>
      </c>
      <c r="G534">
        <v>481</v>
      </c>
      <c r="H534">
        <v>9</v>
      </c>
      <c r="J534">
        <v>87</v>
      </c>
      <c r="K534">
        <v>40</v>
      </c>
      <c r="P534">
        <v>155</v>
      </c>
      <c r="Q534">
        <v>40</v>
      </c>
      <c r="Y534">
        <v>533</v>
      </c>
      <c r="Z534" t="s">
        <v>3173</v>
      </c>
      <c r="AA534" t="s">
        <v>3175</v>
      </c>
      <c r="AB534" t="s">
        <v>3177</v>
      </c>
    </row>
    <row r="535" spans="1:28" x14ac:dyDescent="0.25">
      <c r="A535">
        <v>256</v>
      </c>
      <c r="B535">
        <v>30</v>
      </c>
      <c r="D535">
        <v>122</v>
      </c>
      <c r="E535">
        <v>2</v>
      </c>
      <c r="G535">
        <v>482</v>
      </c>
      <c r="H535">
        <v>1</v>
      </c>
      <c r="J535">
        <v>87</v>
      </c>
      <c r="K535">
        <v>43</v>
      </c>
      <c r="P535">
        <v>155</v>
      </c>
      <c r="Q535">
        <v>53</v>
      </c>
      <c r="Y535">
        <v>534</v>
      </c>
      <c r="Z535" t="s">
        <v>3173</v>
      </c>
      <c r="AA535" t="s">
        <v>3175</v>
      </c>
      <c r="AB535" t="s">
        <v>3177</v>
      </c>
    </row>
    <row r="536" spans="1:28" x14ac:dyDescent="0.25">
      <c r="A536">
        <v>256</v>
      </c>
      <c r="B536">
        <v>59</v>
      </c>
      <c r="D536">
        <v>122</v>
      </c>
      <c r="E536">
        <v>375</v>
      </c>
      <c r="G536">
        <v>483</v>
      </c>
      <c r="H536">
        <v>1</v>
      </c>
      <c r="J536">
        <v>87</v>
      </c>
      <c r="K536">
        <v>3</v>
      </c>
      <c r="P536">
        <v>155</v>
      </c>
      <c r="Q536">
        <v>54</v>
      </c>
      <c r="Y536">
        <v>535</v>
      </c>
      <c r="Z536" t="s">
        <v>3173</v>
      </c>
      <c r="AA536" t="s">
        <v>3175</v>
      </c>
      <c r="AB536" t="s">
        <v>3177</v>
      </c>
    </row>
    <row r="537" spans="1:28" x14ac:dyDescent="0.25">
      <c r="A537">
        <v>256</v>
      </c>
      <c r="B537">
        <v>63</v>
      </c>
      <c r="D537">
        <v>123</v>
      </c>
      <c r="E537">
        <v>1</v>
      </c>
      <c r="G537">
        <v>484</v>
      </c>
      <c r="H537">
        <v>1</v>
      </c>
      <c r="J537">
        <v>87</v>
      </c>
      <c r="K537">
        <v>17</v>
      </c>
      <c r="P537">
        <v>155</v>
      </c>
      <c r="Q537">
        <v>151</v>
      </c>
      <c r="Y537">
        <v>536</v>
      </c>
      <c r="Z537" t="s">
        <v>3173</v>
      </c>
      <c r="AA537" t="s">
        <v>3175</v>
      </c>
      <c r="AB537" t="s">
        <v>3177</v>
      </c>
    </row>
    <row r="538" spans="1:28" x14ac:dyDescent="0.25">
      <c r="A538">
        <v>256</v>
      </c>
      <c r="B538">
        <v>82</v>
      </c>
      <c r="D538">
        <v>123</v>
      </c>
      <c r="E538">
        <v>12</v>
      </c>
      <c r="G538">
        <v>485</v>
      </c>
      <c r="H538">
        <v>1</v>
      </c>
      <c r="J538">
        <v>87</v>
      </c>
      <c r="K538">
        <v>35</v>
      </c>
      <c r="P538">
        <v>156</v>
      </c>
      <c r="Q538">
        <v>37</v>
      </c>
      <c r="Y538">
        <v>537</v>
      </c>
      <c r="Z538" t="s">
        <v>3173</v>
      </c>
      <c r="AA538" t="s">
        <v>3175</v>
      </c>
      <c r="AB538" t="s">
        <v>3177</v>
      </c>
    </row>
    <row r="539" spans="1:28" x14ac:dyDescent="0.25">
      <c r="A539">
        <v>257</v>
      </c>
      <c r="B539">
        <v>55</v>
      </c>
      <c r="D539">
        <v>123</v>
      </c>
      <c r="E539">
        <v>368</v>
      </c>
      <c r="G539">
        <v>486</v>
      </c>
      <c r="H539">
        <v>3</v>
      </c>
      <c r="J539">
        <v>87</v>
      </c>
      <c r="K539">
        <v>67</v>
      </c>
      <c r="P539">
        <v>156</v>
      </c>
      <c r="Q539">
        <v>40</v>
      </c>
      <c r="Y539">
        <v>538</v>
      </c>
      <c r="Z539" t="s">
        <v>3173</v>
      </c>
      <c r="AA539" t="s">
        <v>3175</v>
      </c>
      <c r="AB539" t="s">
        <v>3177</v>
      </c>
    </row>
    <row r="540" spans="1:28" x14ac:dyDescent="0.25">
      <c r="A540">
        <v>257</v>
      </c>
      <c r="B540">
        <v>59</v>
      </c>
      <c r="D540">
        <v>124</v>
      </c>
      <c r="E540">
        <v>3</v>
      </c>
      <c r="G540">
        <v>487</v>
      </c>
      <c r="H540">
        <v>1</v>
      </c>
      <c r="J540">
        <v>87</v>
      </c>
      <c r="K540">
        <v>75</v>
      </c>
      <c r="P540">
        <v>156</v>
      </c>
      <c r="Q540">
        <v>53</v>
      </c>
      <c r="Y540">
        <v>539</v>
      </c>
      <c r="Z540" t="s">
        <v>3173</v>
      </c>
      <c r="AA540" t="s">
        <v>3175</v>
      </c>
      <c r="AB540" t="s">
        <v>3177</v>
      </c>
    </row>
    <row r="541" spans="1:28" x14ac:dyDescent="0.25">
      <c r="A541">
        <v>258</v>
      </c>
      <c r="B541">
        <v>7</v>
      </c>
      <c r="D541">
        <v>124</v>
      </c>
      <c r="E541">
        <v>366</v>
      </c>
      <c r="G541">
        <v>488</v>
      </c>
      <c r="H541">
        <v>1</v>
      </c>
      <c r="J541">
        <v>88</v>
      </c>
      <c r="K541">
        <v>39</v>
      </c>
      <c r="P541">
        <v>156</v>
      </c>
      <c r="Q541">
        <v>54</v>
      </c>
      <c r="Y541">
        <v>540</v>
      </c>
      <c r="Z541" t="s">
        <v>3173</v>
      </c>
      <c r="AA541" t="s">
        <v>3175</v>
      </c>
      <c r="AB541" t="s">
        <v>3177</v>
      </c>
    </row>
    <row r="542" spans="1:28" x14ac:dyDescent="0.25">
      <c r="A542">
        <v>258</v>
      </c>
      <c r="B542">
        <v>13</v>
      </c>
      <c r="D542">
        <v>125</v>
      </c>
      <c r="E542">
        <v>1</v>
      </c>
      <c r="G542">
        <v>489</v>
      </c>
      <c r="H542">
        <v>1</v>
      </c>
      <c r="J542">
        <v>88</v>
      </c>
      <c r="K542">
        <v>4</v>
      </c>
      <c r="P542">
        <v>156</v>
      </c>
      <c r="Q542">
        <v>151</v>
      </c>
      <c r="Y542">
        <v>541</v>
      </c>
      <c r="Z542" t="s">
        <v>3173</v>
      </c>
      <c r="AA542" t="s">
        <v>3175</v>
      </c>
      <c r="AB542" t="s">
        <v>3177</v>
      </c>
    </row>
    <row r="543" spans="1:28" x14ac:dyDescent="0.25">
      <c r="A543">
        <v>258</v>
      </c>
      <c r="B543">
        <v>31</v>
      </c>
      <c r="D543">
        <v>125</v>
      </c>
      <c r="E543">
        <v>6</v>
      </c>
      <c r="G543">
        <v>490</v>
      </c>
      <c r="H543">
        <v>1</v>
      </c>
      <c r="J543">
        <v>88</v>
      </c>
      <c r="K543">
        <v>27</v>
      </c>
      <c r="P543">
        <v>157</v>
      </c>
      <c r="Q543">
        <v>37</v>
      </c>
      <c r="Y543">
        <v>542</v>
      </c>
      <c r="Z543" t="s">
        <v>3173</v>
      </c>
      <c r="AA543" t="s">
        <v>3175</v>
      </c>
      <c r="AB543" t="s">
        <v>3177</v>
      </c>
    </row>
    <row r="544" spans="1:28" x14ac:dyDescent="0.25">
      <c r="A544">
        <v>259</v>
      </c>
      <c r="B544">
        <v>7</v>
      </c>
      <c r="D544">
        <v>125</v>
      </c>
      <c r="E544">
        <v>7</v>
      </c>
      <c r="G544">
        <v>491</v>
      </c>
      <c r="H544">
        <v>1</v>
      </c>
      <c r="J544">
        <v>88</v>
      </c>
      <c r="K544">
        <v>62</v>
      </c>
      <c r="P544">
        <v>157</v>
      </c>
      <c r="Q544">
        <v>40</v>
      </c>
      <c r="Y544">
        <v>543</v>
      </c>
      <c r="Z544" t="s">
        <v>3173</v>
      </c>
      <c r="AA544" t="s">
        <v>3175</v>
      </c>
      <c r="AB544" t="s">
        <v>3177</v>
      </c>
    </row>
    <row r="545" spans="1:28" x14ac:dyDescent="0.25">
      <c r="A545">
        <v>259</v>
      </c>
      <c r="B545">
        <v>31</v>
      </c>
      <c r="D545">
        <v>125</v>
      </c>
      <c r="E545">
        <v>364</v>
      </c>
      <c r="G545">
        <v>492</v>
      </c>
      <c r="H545">
        <v>6</v>
      </c>
      <c r="J545">
        <v>88</v>
      </c>
      <c r="K545">
        <v>40</v>
      </c>
      <c r="P545">
        <v>157</v>
      </c>
      <c r="Q545">
        <v>53</v>
      </c>
      <c r="Y545">
        <v>544</v>
      </c>
      <c r="Z545" t="s">
        <v>3173</v>
      </c>
      <c r="AA545" t="s">
        <v>3175</v>
      </c>
      <c r="AB545" t="s">
        <v>3177</v>
      </c>
    </row>
    <row r="546" spans="1:28" x14ac:dyDescent="0.25">
      <c r="A546">
        <v>260</v>
      </c>
      <c r="B546">
        <v>7</v>
      </c>
      <c r="D546">
        <v>126</v>
      </c>
      <c r="E546">
        <v>1</v>
      </c>
      <c r="G546">
        <v>493</v>
      </c>
      <c r="H546">
        <v>3</v>
      </c>
      <c r="J546">
        <v>88</v>
      </c>
      <c r="K546">
        <v>43</v>
      </c>
      <c r="P546">
        <v>157</v>
      </c>
      <c r="Q546">
        <v>54</v>
      </c>
      <c r="Y546">
        <v>545</v>
      </c>
      <c r="Z546" t="s">
        <v>3173</v>
      </c>
      <c r="AA546" t="s">
        <v>3175</v>
      </c>
      <c r="AB546" t="s">
        <v>3177</v>
      </c>
    </row>
    <row r="547" spans="1:28" x14ac:dyDescent="0.25">
      <c r="A547">
        <v>260</v>
      </c>
      <c r="B547">
        <v>30</v>
      </c>
      <c r="D547">
        <v>126</v>
      </c>
      <c r="E547">
        <v>375</v>
      </c>
      <c r="G547">
        <v>494</v>
      </c>
      <c r="H547">
        <v>1</v>
      </c>
      <c r="J547">
        <v>88</v>
      </c>
      <c r="K547">
        <v>3</v>
      </c>
      <c r="P547">
        <v>157</v>
      </c>
      <c r="Q547">
        <v>151</v>
      </c>
      <c r="Y547">
        <v>546</v>
      </c>
      <c r="Z547" t="s">
        <v>3173</v>
      </c>
      <c r="AA547" t="s">
        <v>3175</v>
      </c>
      <c r="AB547" t="s">
        <v>3177</v>
      </c>
    </row>
    <row r="548" spans="1:28" x14ac:dyDescent="0.25">
      <c r="A548">
        <v>261</v>
      </c>
      <c r="B548">
        <v>7</v>
      </c>
      <c r="D548">
        <v>127</v>
      </c>
      <c r="E548">
        <v>45</v>
      </c>
      <c r="G548">
        <v>495</v>
      </c>
      <c r="H548">
        <v>3</v>
      </c>
      <c r="J548">
        <v>88</v>
      </c>
      <c r="K548">
        <v>17</v>
      </c>
      <c r="P548">
        <v>158</v>
      </c>
      <c r="Q548">
        <v>152</v>
      </c>
      <c r="Y548">
        <v>547</v>
      </c>
      <c r="Z548" t="s">
        <v>3173</v>
      </c>
      <c r="AA548" t="s">
        <v>3175</v>
      </c>
      <c r="AB548" t="s">
        <v>3177</v>
      </c>
    </row>
    <row r="549" spans="1:28" x14ac:dyDescent="0.25">
      <c r="A549">
        <v>261</v>
      </c>
      <c r="B549">
        <v>59</v>
      </c>
      <c r="D549">
        <v>127</v>
      </c>
      <c r="E549">
        <v>375</v>
      </c>
      <c r="G549">
        <v>496</v>
      </c>
      <c r="H549">
        <v>1</v>
      </c>
      <c r="J549">
        <v>88</v>
      </c>
      <c r="K549">
        <v>35</v>
      </c>
      <c r="P549">
        <v>158</v>
      </c>
      <c r="Q549">
        <v>153</v>
      </c>
      <c r="Y549">
        <v>548</v>
      </c>
      <c r="Z549" t="s">
        <v>3173</v>
      </c>
      <c r="AA549" t="s">
        <v>3175</v>
      </c>
      <c r="AB549" t="s">
        <v>3177</v>
      </c>
    </row>
    <row r="550" spans="1:28" x14ac:dyDescent="0.25">
      <c r="A550">
        <v>262</v>
      </c>
      <c r="B550">
        <v>55</v>
      </c>
      <c r="D550">
        <v>128</v>
      </c>
      <c r="E550">
        <v>1</v>
      </c>
      <c r="G550">
        <v>497</v>
      </c>
      <c r="H550">
        <v>1</v>
      </c>
      <c r="J550">
        <v>88</v>
      </c>
      <c r="K550">
        <v>67</v>
      </c>
      <c r="P550">
        <v>158</v>
      </c>
      <c r="Q550">
        <v>154</v>
      </c>
      <c r="Y550">
        <v>549</v>
      </c>
      <c r="Z550" t="s">
        <v>3173</v>
      </c>
      <c r="AA550" t="s">
        <v>3175</v>
      </c>
      <c r="AB550" t="s">
        <v>3177</v>
      </c>
    </row>
    <row r="551" spans="1:28" x14ac:dyDescent="0.25">
      <c r="A551">
        <v>262</v>
      </c>
      <c r="B551">
        <v>13</v>
      </c>
      <c r="D551">
        <v>128</v>
      </c>
      <c r="E551">
        <v>335</v>
      </c>
      <c r="G551">
        <v>498</v>
      </c>
      <c r="H551">
        <v>3</v>
      </c>
      <c r="J551">
        <v>88</v>
      </c>
      <c r="K551">
        <v>75</v>
      </c>
      <c r="P551">
        <v>158</v>
      </c>
      <c r="Q551">
        <v>155</v>
      </c>
      <c r="Y551">
        <v>550</v>
      </c>
      <c r="Z551" t="s">
        <v>3173</v>
      </c>
      <c r="AA551" t="s">
        <v>3175</v>
      </c>
      <c r="AB551" t="s">
        <v>3177</v>
      </c>
    </row>
    <row r="552" spans="1:28" x14ac:dyDescent="0.25">
      <c r="A552">
        <v>263</v>
      </c>
      <c r="B552">
        <v>7</v>
      </c>
      <c r="D552">
        <v>128</v>
      </c>
      <c r="E552">
        <v>336</v>
      </c>
      <c r="G552">
        <v>499</v>
      </c>
      <c r="H552">
        <v>1</v>
      </c>
      <c r="J552">
        <v>89</v>
      </c>
      <c r="K552">
        <v>39</v>
      </c>
      <c r="P552">
        <v>158</v>
      </c>
      <c r="Q552">
        <v>156</v>
      </c>
      <c r="Y552">
        <v>551</v>
      </c>
      <c r="Z552" t="s">
        <v>3173</v>
      </c>
      <c r="AA552" t="s">
        <v>3175</v>
      </c>
      <c r="AB552" t="s">
        <v>3177</v>
      </c>
    </row>
    <row r="553" spans="1:28" x14ac:dyDescent="0.25">
      <c r="A553">
        <v>263</v>
      </c>
      <c r="B553">
        <v>13</v>
      </c>
      <c r="D553">
        <v>128</v>
      </c>
      <c r="E553">
        <v>372</v>
      </c>
      <c r="G553">
        <v>500</v>
      </c>
      <c r="H553">
        <v>1</v>
      </c>
      <c r="J553">
        <v>89</v>
      </c>
      <c r="K553">
        <v>4</v>
      </c>
      <c r="P553">
        <v>159</v>
      </c>
      <c r="Q553">
        <v>157</v>
      </c>
      <c r="Y553">
        <v>552</v>
      </c>
      <c r="Z553" t="s">
        <v>3173</v>
      </c>
      <c r="AA553" t="s">
        <v>3175</v>
      </c>
      <c r="AB553" t="s">
        <v>3177</v>
      </c>
    </row>
    <row r="554" spans="1:28" x14ac:dyDescent="0.25">
      <c r="A554">
        <v>263</v>
      </c>
      <c r="B554">
        <v>30</v>
      </c>
      <c r="D554">
        <v>129</v>
      </c>
      <c r="E554">
        <v>376</v>
      </c>
      <c r="G554">
        <v>501</v>
      </c>
      <c r="H554">
        <v>1</v>
      </c>
      <c r="J554">
        <v>89</v>
      </c>
      <c r="K554">
        <v>27</v>
      </c>
      <c r="P554">
        <v>159</v>
      </c>
      <c r="Q554">
        <v>158</v>
      </c>
      <c r="Y554">
        <v>553</v>
      </c>
      <c r="Z554" t="s">
        <v>3173</v>
      </c>
      <c r="AA554" t="s">
        <v>3175</v>
      </c>
      <c r="AB554" t="s">
        <v>3177</v>
      </c>
    </row>
    <row r="555" spans="1:28" x14ac:dyDescent="0.25">
      <c r="A555">
        <v>264</v>
      </c>
      <c r="B555">
        <v>7</v>
      </c>
      <c r="D555">
        <v>129</v>
      </c>
      <c r="E555">
        <v>4</v>
      </c>
      <c r="G555">
        <v>502</v>
      </c>
      <c r="H555">
        <v>1</v>
      </c>
      <c r="J555">
        <v>89</v>
      </c>
      <c r="K555">
        <v>62</v>
      </c>
      <c r="P555">
        <v>159</v>
      </c>
      <c r="Q555">
        <v>159</v>
      </c>
      <c r="Y555">
        <v>554</v>
      </c>
      <c r="Z555" t="s">
        <v>3173</v>
      </c>
      <c r="AA555" t="s">
        <v>3175</v>
      </c>
      <c r="AB555" t="s">
        <v>3177</v>
      </c>
    </row>
    <row r="556" spans="1:28" x14ac:dyDescent="0.25">
      <c r="A556">
        <v>264</v>
      </c>
      <c r="B556">
        <v>5</v>
      </c>
      <c r="D556">
        <v>130</v>
      </c>
      <c r="E556">
        <v>378</v>
      </c>
      <c r="G556">
        <v>503</v>
      </c>
      <c r="H556">
        <v>1</v>
      </c>
      <c r="J556">
        <v>89</v>
      </c>
      <c r="K556">
        <v>40</v>
      </c>
      <c r="P556">
        <v>160</v>
      </c>
      <c r="Q556">
        <v>157</v>
      </c>
      <c r="Y556">
        <v>555</v>
      </c>
      <c r="Z556" t="s">
        <v>3173</v>
      </c>
      <c r="AA556" t="s">
        <v>3175</v>
      </c>
      <c r="AB556" t="s">
        <v>3177</v>
      </c>
    </row>
    <row r="557" spans="1:28" x14ac:dyDescent="0.25">
      <c r="A557">
        <v>264</v>
      </c>
      <c r="B557">
        <v>95</v>
      </c>
      <c r="D557">
        <v>130</v>
      </c>
      <c r="E557">
        <v>4</v>
      </c>
      <c r="G557">
        <v>504</v>
      </c>
      <c r="H557">
        <v>1</v>
      </c>
      <c r="J557">
        <v>89</v>
      </c>
      <c r="K557">
        <v>43</v>
      </c>
      <c r="P557">
        <v>160</v>
      </c>
      <c r="Q557">
        <v>158</v>
      </c>
      <c r="Y557">
        <v>556</v>
      </c>
      <c r="Z557" t="s">
        <v>3173</v>
      </c>
      <c r="AA557" t="s">
        <v>3175</v>
      </c>
      <c r="AB557" t="s">
        <v>3177</v>
      </c>
    </row>
    <row r="558" spans="1:28" x14ac:dyDescent="0.25">
      <c r="A558">
        <v>264</v>
      </c>
      <c r="B558">
        <v>96</v>
      </c>
      <c r="D558">
        <v>131</v>
      </c>
      <c r="E558">
        <v>1</v>
      </c>
      <c r="G558">
        <v>505</v>
      </c>
      <c r="H558">
        <v>1</v>
      </c>
      <c r="J558">
        <v>89</v>
      </c>
      <c r="K558">
        <v>3</v>
      </c>
      <c r="P558">
        <v>160</v>
      </c>
      <c r="Q558">
        <v>159</v>
      </c>
      <c r="Y558">
        <v>557</v>
      </c>
      <c r="Z558" t="s">
        <v>3173</v>
      </c>
      <c r="AA558" t="s">
        <v>3175</v>
      </c>
      <c r="AB558" t="s">
        <v>3177</v>
      </c>
    </row>
    <row r="559" spans="1:28" x14ac:dyDescent="0.25">
      <c r="A559">
        <v>265</v>
      </c>
      <c r="B559">
        <v>7</v>
      </c>
      <c r="D559">
        <v>131</v>
      </c>
      <c r="E559">
        <v>8</v>
      </c>
      <c r="G559">
        <v>506</v>
      </c>
      <c r="H559">
        <v>1</v>
      </c>
      <c r="J559">
        <v>89</v>
      </c>
      <c r="K559">
        <v>17</v>
      </c>
      <c r="P559">
        <v>161</v>
      </c>
      <c r="Q559">
        <v>159</v>
      </c>
      <c r="Y559">
        <v>558</v>
      </c>
      <c r="Z559" t="s">
        <v>3173</v>
      </c>
      <c r="AA559" t="s">
        <v>3175</v>
      </c>
      <c r="AB559" t="s">
        <v>3177</v>
      </c>
    </row>
    <row r="560" spans="1:28" x14ac:dyDescent="0.25">
      <c r="A560">
        <v>265</v>
      </c>
      <c r="B560">
        <v>5</v>
      </c>
      <c r="D560">
        <v>131</v>
      </c>
      <c r="E560">
        <v>364</v>
      </c>
      <c r="G560">
        <v>507</v>
      </c>
      <c r="H560">
        <v>1</v>
      </c>
      <c r="J560">
        <v>89</v>
      </c>
      <c r="K560">
        <v>35</v>
      </c>
      <c r="P560">
        <v>161</v>
      </c>
      <c r="Q560">
        <v>160</v>
      </c>
      <c r="Y560">
        <v>559</v>
      </c>
      <c r="Z560" t="s">
        <v>3173</v>
      </c>
      <c r="AA560" t="s">
        <v>3175</v>
      </c>
      <c r="AB560" t="s">
        <v>3177</v>
      </c>
    </row>
    <row r="561" spans="1:28" x14ac:dyDescent="0.25">
      <c r="A561">
        <v>265</v>
      </c>
      <c r="B561">
        <v>96</v>
      </c>
      <c r="D561">
        <v>132</v>
      </c>
      <c r="E561">
        <v>2</v>
      </c>
      <c r="G561">
        <v>508</v>
      </c>
      <c r="H561">
        <v>1</v>
      </c>
      <c r="J561">
        <v>89</v>
      </c>
      <c r="K561">
        <v>67</v>
      </c>
      <c r="P561">
        <v>162</v>
      </c>
      <c r="Q561">
        <v>161</v>
      </c>
      <c r="Y561">
        <v>560</v>
      </c>
      <c r="Z561" t="s">
        <v>3173</v>
      </c>
      <c r="AA561" t="s">
        <v>3175</v>
      </c>
      <c r="AB561" t="s">
        <v>3177</v>
      </c>
    </row>
    <row r="562" spans="1:28" x14ac:dyDescent="0.25">
      <c r="A562">
        <v>266</v>
      </c>
      <c r="B562">
        <v>7</v>
      </c>
      <c r="D562">
        <v>132</v>
      </c>
      <c r="E562">
        <v>364</v>
      </c>
      <c r="G562">
        <v>509</v>
      </c>
      <c r="H562">
        <v>1</v>
      </c>
      <c r="J562">
        <v>89</v>
      </c>
      <c r="K562">
        <v>75</v>
      </c>
      <c r="P562">
        <v>162</v>
      </c>
      <c r="Q562">
        <v>162</v>
      </c>
      <c r="Y562">
        <v>561</v>
      </c>
      <c r="Z562" t="s">
        <v>3173</v>
      </c>
      <c r="AA562" t="s">
        <v>3175</v>
      </c>
      <c r="AB562" t="s">
        <v>3177</v>
      </c>
    </row>
    <row r="563" spans="1:28" x14ac:dyDescent="0.25">
      <c r="A563">
        <v>266</v>
      </c>
      <c r="B563">
        <v>5</v>
      </c>
      <c r="D563">
        <v>133</v>
      </c>
      <c r="E563">
        <v>2</v>
      </c>
      <c r="G563">
        <v>510</v>
      </c>
      <c r="H563">
        <v>1</v>
      </c>
      <c r="J563">
        <v>90</v>
      </c>
      <c r="K563">
        <v>39</v>
      </c>
      <c r="P563">
        <v>162</v>
      </c>
      <c r="Q563">
        <v>163</v>
      </c>
      <c r="Y563">
        <v>562</v>
      </c>
      <c r="Z563" t="s">
        <v>3173</v>
      </c>
      <c r="AA563" t="s">
        <v>3175</v>
      </c>
      <c r="AB563" t="s">
        <v>3177</v>
      </c>
    </row>
    <row r="564" spans="1:28" x14ac:dyDescent="0.25">
      <c r="A564">
        <v>266</v>
      </c>
      <c r="B564">
        <v>96</v>
      </c>
      <c r="D564">
        <v>133</v>
      </c>
      <c r="E564">
        <v>375</v>
      </c>
      <c r="G564">
        <v>511</v>
      </c>
      <c r="H564">
        <v>1</v>
      </c>
      <c r="J564">
        <v>90</v>
      </c>
      <c r="K564">
        <v>4</v>
      </c>
      <c r="P564">
        <v>163</v>
      </c>
      <c r="Q564">
        <v>162</v>
      </c>
      <c r="Y564">
        <v>563</v>
      </c>
      <c r="Z564" t="s">
        <v>3173</v>
      </c>
      <c r="AA564" t="s">
        <v>3175</v>
      </c>
      <c r="AB564" t="s">
        <v>3177</v>
      </c>
    </row>
    <row r="565" spans="1:28" x14ac:dyDescent="0.25">
      <c r="A565">
        <v>267</v>
      </c>
      <c r="B565">
        <v>5</v>
      </c>
      <c r="D565">
        <v>134</v>
      </c>
      <c r="E565">
        <v>1</v>
      </c>
      <c r="G565">
        <v>512</v>
      </c>
      <c r="H565">
        <v>1</v>
      </c>
      <c r="J565">
        <v>90</v>
      </c>
      <c r="K565">
        <v>27</v>
      </c>
      <c r="P565">
        <v>163</v>
      </c>
      <c r="Q565">
        <v>163</v>
      </c>
      <c r="Y565">
        <v>564</v>
      </c>
      <c r="Z565" t="s">
        <v>3173</v>
      </c>
      <c r="AA565" t="s">
        <v>3175</v>
      </c>
      <c r="AB565" t="s">
        <v>3177</v>
      </c>
    </row>
    <row r="566" spans="1:28" x14ac:dyDescent="0.25">
      <c r="A566">
        <v>267</v>
      </c>
      <c r="B566">
        <v>96</v>
      </c>
      <c r="D566">
        <v>134</v>
      </c>
      <c r="E566">
        <v>8</v>
      </c>
      <c r="G566">
        <v>513</v>
      </c>
      <c r="H566">
        <v>1</v>
      </c>
      <c r="J566">
        <v>90</v>
      </c>
      <c r="K566">
        <v>62</v>
      </c>
      <c r="P566">
        <v>163</v>
      </c>
      <c r="Q566">
        <v>164</v>
      </c>
      <c r="Y566">
        <v>565</v>
      </c>
      <c r="Z566" t="s">
        <v>3173</v>
      </c>
      <c r="AA566" t="s">
        <v>3175</v>
      </c>
      <c r="AB566" t="s">
        <v>3177</v>
      </c>
    </row>
    <row r="567" spans="1:28" x14ac:dyDescent="0.25">
      <c r="A567">
        <v>267</v>
      </c>
      <c r="B567">
        <v>114</v>
      </c>
      <c r="D567">
        <v>134</v>
      </c>
      <c r="E567">
        <v>364</v>
      </c>
      <c r="G567">
        <v>514</v>
      </c>
      <c r="H567">
        <v>1</v>
      </c>
      <c r="J567">
        <v>90</v>
      </c>
      <c r="K567">
        <v>40</v>
      </c>
      <c r="P567">
        <v>164</v>
      </c>
      <c r="Q567">
        <v>162</v>
      </c>
      <c r="Y567">
        <v>566</v>
      </c>
      <c r="Z567" t="s">
        <v>3173</v>
      </c>
      <c r="AA567" t="s">
        <v>3175</v>
      </c>
      <c r="AB567" t="s">
        <v>3177</v>
      </c>
    </row>
    <row r="568" spans="1:28" x14ac:dyDescent="0.25">
      <c r="A568">
        <v>267</v>
      </c>
      <c r="B568">
        <v>141</v>
      </c>
      <c r="D568">
        <v>135</v>
      </c>
      <c r="E568">
        <v>2</v>
      </c>
      <c r="G568">
        <v>515</v>
      </c>
      <c r="H568">
        <v>1</v>
      </c>
      <c r="J568">
        <v>90</v>
      </c>
      <c r="K568">
        <v>43</v>
      </c>
      <c r="P568">
        <v>164</v>
      </c>
      <c r="Q568">
        <v>163</v>
      </c>
      <c r="Y568">
        <v>567</v>
      </c>
      <c r="Z568" t="s">
        <v>3173</v>
      </c>
      <c r="AA568" t="s">
        <v>3175</v>
      </c>
      <c r="AB568" t="s">
        <v>3177</v>
      </c>
    </row>
    <row r="569" spans="1:28" x14ac:dyDescent="0.25">
      <c r="A569">
        <v>268</v>
      </c>
      <c r="B569">
        <v>55</v>
      </c>
      <c r="D569">
        <v>135</v>
      </c>
      <c r="E569">
        <v>369</v>
      </c>
      <c r="G569">
        <v>516</v>
      </c>
      <c r="H569">
        <v>1</v>
      </c>
      <c r="J569">
        <v>90</v>
      </c>
      <c r="K569">
        <v>3</v>
      </c>
      <c r="P569">
        <v>164</v>
      </c>
      <c r="Q569">
        <v>164</v>
      </c>
      <c r="Y569">
        <v>568</v>
      </c>
      <c r="Z569" t="s">
        <v>3173</v>
      </c>
      <c r="AA569" t="s">
        <v>3175</v>
      </c>
      <c r="AB569" t="s">
        <v>3177</v>
      </c>
    </row>
    <row r="570" spans="1:28" x14ac:dyDescent="0.25">
      <c r="A570">
        <v>268</v>
      </c>
      <c r="B570">
        <v>69</v>
      </c>
      <c r="D570">
        <v>136</v>
      </c>
      <c r="E570">
        <v>2</v>
      </c>
      <c r="G570">
        <v>517</v>
      </c>
      <c r="H570">
        <v>1</v>
      </c>
      <c r="J570">
        <v>90</v>
      </c>
      <c r="K570">
        <v>17</v>
      </c>
      <c r="P570">
        <v>165</v>
      </c>
      <c r="Q570">
        <v>36</v>
      </c>
      <c r="Y570">
        <v>569</v>
      </c>
      <c r="Z570" t="s">
        <v>3173</v>
      </c>
      <c r="AA570" t="s">
        <v>3175</v>
      </c>
      <c r="AB570" t="s">
        <v>3177</v>
      </c>
    </row>
    <row r="571" spans="1:28" x14ac:dyDescent="0.25">
      <c r="A571">
        <v>269</v>
      </c>
      <c r="B571">
        <v>7</v>
      </c>
      <c r="D571">
        <v>136</v>
      </c>
      <c r="E571">
        <v>369</v>
      </c>
      <c r="G571">
        <v>518</v>
      </c>
      <c r="H571">
        <v>1</v>
      </c>
      <c r="J571">
        <v>90</v>
      </c>
      <c r="K571">
        <v>35</v>
      </c>
      <c r="P571">
        <v>165</v>
      </c>
      <c r="Q571">
        <v>165</v>
      </c>
      <c r="Y571">
        <v>570</v>
      </c>
      <c r="Z571" t="s">
        <v>3173</v>
      </c>
      <c r="AA571" t="s">
        <v>3175</v>
      </c>
      <c r="AB571" t="s">
        <v>3177</v>
      </c>
    </row>
    <row r="572" spans="1:28" x14ac:dyDescent="0.25">
      <c r="A572">
        <v>269</v>
      </c>
      <c r="B572">
        <v>13</v>
      </c>
      <c r="D572">
        <v>137</v>
      </c>
      <c r="E572">
        <v>1</v>
      </c>
      <c r="G572">
        <v>518</v>
      </c>
      <c r="H572">
        <v>5</v>
      </c>
      <c r="J572">
        <v>90</v>
      </c>
      <c r="K572">
        <v>67</v>
      </c>
      <c r="P572">
        <v>165</v>
      </c>
      <c r="Q572">
        <v>166</v>
      </c>
      <c r="Y572">
        <v>571</v>
      </c>
      <c r="Z572" t="s">
        <v>3173</v>
      </c>
      <c r="AA572" t="s">
        <v>3175</v>
      </c>
      <c r="AB572" t="s">
        <v>3177</v>
      </c>
    </row>
    <row r="573" spans="1:28" x14ac:dyDescent="0.25">
      <c r="A573">
        <v>269</v>
      </c>
      <c r="B573">
        <v>117</v>
      </c>
      <c r="D573">
        <v>137</v>
      </c>
      <c r="E573">
        <v>13</v>
      </c>
      <c r="G573">
        <v>519</v>
      </c>
      <c r="H573">
        <v>1</v>
      </c>
      <c r="J573">
        <v>90</v>
      </c>
      <c r="K573">
        <v>75</v>
      </c>
      <c r="P573">
        <v>166</v>
      </c>
      <c r="Q573">
        <v>36</v>
      </c>
      <c r="Y573">
        <v>572</v>
      </c>
      <c r="Z573" t="s">
        <v>3173</v>
      </c>
      <c r="AA573" t="s">
        <v>3175</v>
      </c>
      <c r="AB573" t="s">
        <v>3177</v>
      </c>
    </row>
    <row r="574" spans="1:28" x14ac:dyDescent="0.25">
      <c r="A574">
        <v>270</v>
      </c>
      <c r="B574">
        <v>69</v>
      </c>
      <c r="D574">
        <v>137</v>
      </c>
      <c r="E574">
        <v>364</v>
      </c>
      <c r="G574">
        <v>519</v>
      </c>
      <c r="H574">
        <v>5</v>
      </c>
      <c r="J574">
        <v>91</v>
      </c>
      <c r="K574">
        <v>39</v>
      </c>
      <c r="P574">
        <v>166</v>
      </c>
      <c r="Q574">
        <v>165</v>
      </c>
      <c r="Y574">
        <v>573</v>
      </c>
      <c r="Z574" t="s">
        <v>3173</v>
      </c>
      <c r="AA574" t="s">
        <v>3175</v>
      </c>
      <c r="AB574" t="s">
        <v>3177</v>
      </c>
    </row>
    <row r="575" spans="1:28" x14ac:dyDescent="0.25">
      <c r="A575">
        <v>270</v>
      </c>
      <c r="B575">
        <v>95</v>
      </c>
      <c r="D575">
        <v>138</v>
      </c>
      <c r="E575">
        <v>1</v>
      </c>
      <c r="G575">
        <v>520</v>
      </c>
      <c r="H575">
        <v>6</v>
      </c>
      <c r="J575">
        <v>91</v>
      </c>
      <c r="K575">
        <v>50</v>
      </c>
      <c r="P575">
        <v>166</v>
      </c>
      <c r="Q575">
        <v>166</v>
      </c>
      <c r="Y575">
        <v>574</v>
      </c>
      <c r="Z575" t="s">
        <v>3173</v>
      </c>
      <c r="AA575" t="s">
        <v>3175</v>
      </c>
      <c r="AB575" t="s">
        <v>3177</v>
      </c>
    </row>
    <row r="576" spans="1:28" x14ac:dyDescent="0.25">
      <c r="A576">
        <v>271</v>
      </c>
      <c r="B576">
        <v>7</v>
      </c>
      <c r="D576">
        <v>138</v>
      </c>
      <c r="E576">
        <v>13</v>
      </c>
      <c r="G576">
        <v>521</v>
      </c>
      <c r="H576">
        <v>6</v>
      </c>
      <c r="J576">
        <v>91</v>
      </c>
      <c r="K576">
        <v>4</v>
      </c>
      <c r="P576">
        <v>167</v>
      </c>
      <c r="Q576">
        <v>36</v>
      </c>
      <c r="Y576">
        <v>575</v>
      </c>
      <c r="Z576" t="s">
        <v>3173</v>
      </c>
      <c r="AA576" t="s">
        <v>3175</v>
      </c>
      <c r="AB576" t="s">
        <v>3177</v>
      </c>
    </row>
    <row r="577" spans="1:28" x14ac:dyDescent="0.25">
      <c r="A577">
        <v>271</v>
      </c>
      <c r="B577">
        <v>69</v>
      </c>
      <c r="D577">
        <v>138</v>
      </c>
      <c r="E577">
        <v>364</v>
      </c>
      <c r="G577">
        <v>522</v>
      </c>
      <c r="H577">
        <v>3</v>
      </c>
      <c r="J577">
        <v>91</v>
      </c>
      <c r="K577">
        <v>62</v>
      </c>
      <c r="P577">
        <v>167</v>
      </c>
      <c r="Q577">
        <v>165</v>
      </c>
      <c r="Y577">
        <v>576</v>
      </c>
      <c r="Z577" t="s">
        <v>3173</v>
      </c>
      <c r="AA577" t="s">
        <v>3175</v>
      </c>
      <c r="AB577" t="s">
        <v>3177</v>
      </c>
    </row>
    <row r="578" spans="1:28" x14ac:dyDescent="0.25">
      <c r="A578">
        <v>272</v>
      </c>
      <c r="B578">
        <v>55</v>
      </c>
      <c r="D578">
        <v>139</v>
      </c>
      <c r="E578">
        <v>3</v>
      </c>
      <c r="G578">
        <v>523</v>
      </c>
      <c r="H578">
        <v>3</v>
      </c>
      <c r="J578">
        <v>92</v>
      </c>
      <c r="K578">
        <v>39</v>
      </c>
      <c r="P578">
        <v>167</v>
      </c>
      <c r="Q578">
        <v>166</v>
      </c>
      <c r="Y578">
        <v>577</v>
      </c>
      <c r="Z578" t="s">
        <v>3173</v>
      </c>
      <c r="AA578" t="s">
        <v>3175</v>
      </c>
      <c r="AB578" t="s">
        <v>3177</v>
      </c>
    </row>
    <row r="579" spans="1:28" x14ac:dyDescent="0.25">
      <c r="A579">
        <v>272</v>
      </c>
      <c r="B579">
        <v>7</v>
      </c>
      <c r="D579">
        <v>139</v>
      </c>
      <c r="E579">
        <v>366</v>
      </c>
      <c r="G579">
        <v>524</v>
      </c>
      <c r="H579">
        <v>10</v>
      </c>
      <c r="J579">
        <v>92</v>
      </c>
      <c r="K579">
        <v>50</v>
      </c>
      <c r="P579">
        <v>168</v>
      </c>
      <c r="Q579">
        <v>37</v>
      </c>
      <c r="Y579">
        <v>578</v>
      </c>
      <c r="Z579" t="s">
        <v>3173</v>
      </c>
      <c r="AA579" t="s">
        <v>3175</v>
      </c>
      <c r="AB579" t="s">
        <v>3177</v>
      </c>
    </row>
    <row r="580" spans="1:28" x14ac:dyDescent="0.25">
      <c r="A580">
        <v>272</v>
      </c>
      <c r="B580">
        <v>79</v>
      </c>
      <c r="D580">
        <v>140</v>
      </c>
      <c r="E580">
        <v>12</v>
      </c>
      <c r="G580">
        <v>525</v>
      </c>
      <c r="H580">
        <v>10</v>
      </c>
      <c r="J580">
        <v>92</v>
      </c>
      <c r="K580">
        <v>4</v>
      </c>
      <c r="P580">
        <v>168</v>
      </c>
      <c r="Q580">
        <v>167</v>
      </c>
    </row>
    <row r="581" spans="1:28" x14ac:dyDescent="0.25">
      <c r="A581">
        <v>273</v>
      </c>
      <c r="B581">
        <v>55</v>
      </c>
      <c r="D581">
        <v>140</v>
      </c>
      <c r="E581">
        <v>364</v>
      </c>
      <c r="G581">
        <v>526</v>
      </c>
      <c r="H581">
        <v>10</v>
      </c>
      <c r="J581">
        <v>92</v>
      </c>
      <c r="K581">
        <v>62</v>
      </c>
      <c r="P581">
        <v>168</v>
      </c>
      <c r="Q581">
        <v>168</v>
      </c>
    </row>
    <row r="582" spans="1:28" x14ac:dyDescent="0.25">
      <c r="A582">
        <v>273</v>
      </c>
      <c r="B582">
        <v>5</v>
      </c>
      <c r="D582">
        <v>141</v>
      </c>
      <c r="E582">
        <v>3</v>
      </c>
      <c r="G582">
        <v>527</v>
      </c>
      <c r="H582">
        <v>10</v>
      </c>
      <c r="J582">
        <v>92</v>
      </c>
      <c r="K582">
        <v>40</v>
      </c>
      <c r="P582">
        <v>169</v>
      </c>
      <c r="Q582">
        <v>37</v>
      </c>
    </row>
    <row r="583" spans="1:28" x14ac:dyDescent="0.25">
      <c r="A583">
        <v>273</v>
      </c>
      <c r="B583">
        <v>30</v>
      </c>
      <c r="D583">
        <v>141</v>
      </c>
      <c r="E583">
        <v>366</v>
      </c>
      <c r="G583">
        <v>528</v>
      </c>
      <c r="H583">
        <v>10</v>
      </c>
      <c r="J583">
        <v>92</v>
      </c>
      <c r="K583">
        <v>41</v>
      </c>
      <c r="P583">
        <v>169</v>
      </c>
      <c r="Q583">
        <v>167</v>
      </c>
    </row>
    <row r="584" spans="1:28" x14ac:dyDescent="0.25">
      <c r="A584">
        <v>273</v>
      </c>
      <c r="B584">
        <v>53</v>
      </c>
      <c r="D584">
        <v>142</v>
      </c>
      <c r="E584">
        <v>12</v>
      </c>
      <c r="G584">
        <v>529</v>
      </c>
      <c r="H584">
        <v>10</v>
      </c>
      <c r="J584">
        <v>93</v>
      </c>
      <c r="K584">
        <v>39</v>
      </c>
      <c r="P584">
        <v>169</v>
      </c>
      <c r="Q584">
        <v>168</v>
      </c>
    </row>
    <row r="585" spans="1:28" x14ac:dyDescent="0.25">
      <c r="A585">
        <v>274</v>
      </c>
      <c r="B585">
        <v>7</v>
      </c>
      <c r="D585">
        <v>142</v>
      </c>
      <c r="E585">
        <v>364</v>
      </c>
      <c r="G585">
        <v>530</v>
      </c>
      <c r="H585">
        <v>10</v>
      </c>
      <c r="J585">
        <v>93</v>
      </c>
      <c r="K585">
        <v>50</v>
      </c>
      <c r="P585">
        <v>170</v>
      </c>
      <c r="Q585">
        <v>37</v>
      </c>
    </row>
    <row r="586" spans="1:28" x14ac:dyDescent="0.25">
      <c r="A586">
        <v>274</v>
      </c>
      <c r="B586">
        <v>5</v>
      </c>
      <c r="D586">
        <v>143</v>
      </c>
      <c r="E586">
        <v>1</v>
      </c>
      <c r="G586">
        <v>531</v>
      </c>
      <c r="H586">
        <v>10</v>
      </c>
      <c r="J586">
        <v>93</v>
      </c>
      <c r="K586">
        <v>4</v>
      </c>
      <c r="P586">
        <v>170</v>
      </c>
      <c r="Q586">
        <v>167</v>
      </c>
    </row>
    <row r="587" spans="1:28" x14ac:dyDescent="0.25">
      <c r="A587">
        <v>274</v>
      </c>
      <c r="B587">
        <v>96</v>
      </c>
      <c r="D587">
        <v>143</v>
      </c>
      <c r="E587">
        <v>64</v>
      </c>
      <c r="G587">
        <v>532</v>
      </c>
      <c r="H587">
        <v>10</v>
      </c>
      <c r="J587">
        <v>93</v>
      </c>
      <c r="K587">
        <v>62</v>
      </c>
      <c r="P587">
        <v>170</v>
      </c>
      <c r="Q587">
        <v>168</v>
      </c>
    </row>
    <row r="588" spans="1:28" x14ac:dyDescent="0.25">
      <c r="A588">
        <v>275</v>
      </c>
      <c r="B588">
        <v>55</v>
      </c>
      <c r="D588">
        <v>143</v>
      </c>
      <c r="E588">
        <v>65</v>
      </c>
      <c r="G588">
        <v>533</v>
      </c>
      <c r="H588">
        <v>10</v>
      </c>
      <c r="J588">
        <v>93</v>
      </c>
      <c r="K588">
        <v>156</v>
      </c>
      <c r="P588">
        <v>171</v>
      </c>
      <c r="Q588">
        <v>37</v>
      </c>
    </row>
    <row r="589" spans="1:28" x14ac:dyDescent="0.25">
      <c r="A589">
        <v>276</v>
      </c>
      <c r="B589">
        <v>7</v>
      </c>
      <c r="D589">
        <v>143</v>
      </c>
      <c r="E589">
        <v>364</v>
      </c>
      <c r="G589">
        <v>534</v>
      </c>
      <c r="H589">
        <v>10</v>
      </c>
      <c r="J589">
        <v>94</v>
      </c>
      <c r="K589">
        <v>39</v>
      </c>
      <c r="P589">
        <v>171</v>
      </c>
      <c r="Q589">
        <v>167</v>
      </c>
    </row>
    <row r="590" spans="1:28" x14ac:dyDescent="0.25">
      <c r="A590">
        <v>276</v>
      </c>
      <c r="B590">
        <v>13</v>
      </c>
      <c r="D590">
        <v>144</v>
      </c>
      <c r="E590">
        <v>1</v>
      </c>
      <c r="G590">
        <v>535</v>
      </c>
      <c r="H590">
        <v>10</v>
      </c>
      <c r="J590">
        <v>94</v>
      </c>
      <c r="K590">
        <v>50</v>
      </c>
      <c r="P590">
        <v>171</v>
      </c>
      <c r="Q590">
        <v>168</v>
      </c>
    </row>
    <row r="591" spans="1:28" x14ac:dyDescent="0.25">
      <c r="A591">
        <v>276</v>
      </c>
      <c r="B591">
        <v>129</v>
      </c>
      <c r="D591">
        <v>144</v>
      </c>
      <c r="E591">
        <v>47</v>
      </c>
      <c r="G591">
        <v>536</v>
      </c>
      <c r="H591">
        <v>10</v>
      </c>
      <c r="J591">
        <v>94</v>
      </c>
      <c r="K591">
        <v>4</v>
      </c>
      <c r="P591">
        <v>172</v>
      </c>
      <c r="Q591">
        <v>37</v>
      </c>
    </row>
    <row r="592" spans="1:28" x14ac:dyDescent="0.25">
      <c r="A592">
        <v>277</v>
      </c>
      <c r="B592">
        <v>7</v>
      </c>
      <c r="D592">
        <v>144</v>
      </c>
      <c r="E592">
        <v>364</v>
      </c>
      <c r="G592">
        <v>537</v>
      </c>
      <c r="H592">
        <v>10</v>
      </c>
      <c r="J592">
        <v>94</v>
      </c>
      <c r="K592">
        <v>62</v>
      </c>
      <c r="P592">
        <v>172</v>
      </c>
      <c r="Q592">
        <v>167</v>
      </c>
    </row>
    <row r="593" spans="1:17" x14ac:dyDescent="0.25">
      <c r="A593">
        <v>278</v>
      </c>
      <c r="B593">
        <v>55</v>
      </c>
      <c r="D593">
        <v>145</v>
      </c>
      <c r="E593">
        <v>1</v>
      </c>
      <c r="G593">
        <v>538</v>
      </c>
      <c r="H593">
        <v>10</v>
      </c>
      <c r="J593">
        <v>94</v>
      </c>
      <c r="K593">
        <v>104</v>
      </c>
      <c r="P593">
        <v>172</v>
      </c>
      <c r="Q593">
        <v>168</v>
      </c>
    </row>
    <row r="594" spans="1:17" x14ac:dyDescent="0.25">
      <c r="A594">
        <v>278</v>
      </c>
      <c r="B594">
        <v>13</v>
      </c>
      <c r="D594">
        <v>145</v>
      </c>
      <c r="E594">
        <v>15</v>
      </c>
      <c r="G594">
        <v>539</v>
      </c>
      <c r="H594">
        <v>10</v>
      </c>
      <c r="J594">
        <v>95</v>
      </c>
      <c r="K594">
        <v>39</v>
      </c>
      <c r="P594">
        <v>173</v>
      </c>
      <c r="Q594">
        <v>37</v>
      </c>
    </row>
    <row r="595" spans="1:17" x14ac:dyDescent="0.25">
      <c r="A595">
        <v>279</v>
      </c>
      <c r="B595">
        <v>13</v>
      </c>
      <c r="D595">
        <v>145</v>
      </c>
      <c r="E595">
        <v>364</v>
      </c>
      <c r="G595">
        <v>540</v>
      </c>
      <c r="H595">
        <v>10</v>
      </c>
      <c r="J595">
        <v>95</v>
      </c>
      <c r="K595">
        <v>50</v>
      </c>
      <c r="P595">
        <v>173</v>
      </c>
      <c r="Q595">
        <v>167</v>
      </c>
    </row>
    <row r="596" spans="1:17" x14ac:dyDescent="0.25">
      <c r="A596">
        <v>279</v>
      </c>
      <c r="B596">
        <v>101</v>
      </c>
      <c r="D596">
        <v>146</v>
      </c>
      <c r="E596">
        <v>1</v>
      </c>
      <c r="G596">
        <v>541</v>
      </c>
      <c r="H596">
        <v>10</v>
      </c>
      <c r="J596">
        <v>95</v>
      </c>
      <c r="K596">
        <v>4</v>
      </c>
      <c r="P596">
        <v>173</v>
      </c>
      <c r="Q596">
        <v>168</v>
      </c>
    </row>
    <row r="597" spans="1:17" x14ac:dyDescent="0.25">
      <c r="A597">
        <v>280</v>
      </c>
      <c r="B597">
        <v>109</v>
      </c>
      <c r="D597">
        <v>146</v>
      </c>
      <c r="E597">
        <v>84</v>
      </c>
      <c r="G597">
        <v>542</v>
      </c>
      <c r="H597">
        <v>10</v>
      </c>
      <c r="J597">
        <v>95</v>
      </c>
      <c r="K597">
        <v>22</v>
      </c>
      <c r="P597">
        <v>174</v>
      </c>
      <c r="Q597">
        <v>37</v>
      </c>
    </row>
    <row r="598" spans="1:17" x14ac:dyDescent="0.25">
      <c r="A598">
        <v>281</v>
      </c>
      <c r="B598">
        <v>7</v>
      </c>
      <c r="D598">
        <v>146</v>
      </c>
      <c r="E598">
        <v>364</v>
      </c>
      <c r="G598">
        <v>543</v>
      </c>
      <c r="H598">
        <v>10</v>
      </c>
      <c r="J598">
        <v>95</v>
      </c>
      <c r="K598">
        <v>41</v>
      </c>
      <c r="P598">
        <v>174</v>
      </c>
      <c r="Q598">
        <v>167</v>
      </c>
    </row>
    <row r="599" spans="1:17" x14ac:dyDescent="0.25">
      <c r="A599">
        <v>282</v>
      </c>
      <c r="B599">
        <v>55</v>
      </c>
      <c r="D599">
        <v>147</v>
      </c>
      <c r="E599">
        <v>5</v>
      </c>
      <c r="G599">
        <v>544</v>
      </c>
      <c r="H599">
        <v>10</v>
      </c>
      <c r="J599">
        <v>95</v>
      </c>
      <c r="K599">
        <v>98</v>
      </c>
      <c r="P599">
        <v>174</v>
      </c>
      <c r="Q599">
        <v>168</v>
      </c>
    </row>
    <row r="600" spans="1:17" x14ac:dyDescent="0.25">
      <c r="A600">
        <v>283</v>
      </c>
      <c r="B600">
        <v>109</v>
      </c>
      <c r="D600">
        <v>147</v>
      </c>
      <c r="E600">
        <v>364</v>
      </c>
      <c r="G600">
        <v>545</v>
      </c>
      <c r="H600">
        <v>10</v>
      </c>
      <c r="J600">
        <v>95</v>
      </c>
      <c r="K600">
        <v>111</v>
      </c>
      <c r="P600">
        <v>175</v>
      </c>
      <c r="Q600">
        <v>37</v>
      </c>
    </row>
    <row r="601" spans="1:17" x14ac:dyDescent="0.25">
      <c r="A601">
        <v>284</v>
      </c>
      <c r="B601">
        <v>109</v>
      </c>
      <c r="D601">
        <v>148</v>
      </c>
      <c r="E601">
        <v>9</v>
      </c>
      <c r="G601">
        <v>546</v>
      </c>
      <c r="H601">
        <v>10</v>
      </c>
      <c r="J601">
        <v>95</v>
      </c>
      <c r="K601">
        <v>136</v>
      </c>
      <c r="P601">
        <v>175</v>
      </c>
      <c r="Q601">
        <v>167</v>
      </c>
    </row>
    <row r="602" spans="1:17" x14ac:dyDescent="0.25">
      <c r="A602">
        <v>284</v>
      </c>
      <c r="B602">
        <v>114</v>
      </c>
      <c r="D602">
        <v>148</v>
      </c>
      <c r="E602">
        <v>2</v>
      </c>
      <c r="G602">
        <v>547</v>
      </c>
      <c r="H602">
        <v>10</v>
      </c>
      <c r="J602">
        <v>96</v>
      </c>
      <c r="K602">
        <v>39</v>
      </c>
      <c r="P602">
        <v>175</v>
      </c>
      <c r="Q602">
        <v>168</v>
      </c>
    </row>
    <row r="603" spans="1:17" x14ac:dyDescent="0.25">
      <c r="A603">
        <v>285</v>
      </c>
      <c r="B603">
        <v>55</v>
      </c>
      <c r="D603">
        <v>148</v>
      </c>
      <c r="E603">
        <v>369</v>
      </c>
      <c r="G603">
        <v>548</v>
      </c>
      <c r="H603">
        <v>10</v>
      </c>
      <c r="J603">
        <v>96</v>
      </c>
      <c r="K603">
        <v>50</v>
      </c>
      <c r="P603">
        <v>176</v>
      </c>
      <c r="Q603">
        <v>37</v>
      </c>
    </row>
    <row r="604" spans="1:17" x14ac:dyDescent="0.25">
      <c r="A604">
        <v>285</v>
      </c>
      <c r="B604">
        <v>109</v>
      </c>
      <c r="D604">
        <v>149</v>
      </c>
      <c r="E604">
        <v>127</v>
      </c>
      <c r="G604">
        <v>549</v>
      </c>
      <c r="H604">
        <v>10</v>
      </c>
      <c r="J604">
        <v>96</v>
      </c>
      <c r="K604">
        <v>4</v>
      </c>
      <c r="P604">
        <v>176</v>
      </c>
      <c r="Q604">
        <v>167</v>
      </c>
    </row>
    <row r="605" spans="1:17" x14ac:dyDescent="0.25">
      <c r="A605">
        <v>286</v>
      </c>
      <c r="B605">
        <v>7</v>
      </c>
      <c r="D605">
        <v>149</v>
      </c>
      <c r="E605">
        <v>23</v>
      </c>
      <c r="G605">
        <v>550</v>
      </c>
      <c r="H605">
        <v>10</v>
      </c>
      <c r="J605">
        <v>96</v>
      </c>
      <c r="K605">
        <v>27</v>
      </c>
      <c r="P605">
        <v>176</v>
      </c>
      <c r="Q605">
        <v>168</v>
      </c>
    </row>
    <row r="606" spans="1:17" x14ac:dyDescent="0.25">
      <c r="A606">
        <v>287</v>
      </c>
      <c r="B606">
        <v>55</v>
      </c>
      <c r="D606">
        <v>149</v>
      </c>
      <c r="E606">
        <v>43</v>
      </c>
      <c r="G606">
        <v>551</v>
      </c>
      <c r="H606">
        <v>10</v>
      </c>
      <c r="J606">
        <v>96</v>
      </c>
      <c r="K606">
        <v>17</v>
      </c>
      <c r="P606">
        <v>177</v>
      </c>
      <c r="Q606">
        <v>37</v>
      </c>
    </row>
    <row r="607" spans="1:17" x14ac:dyDescent="0.25">
      <c r="A607">
        <v>287</v>
      </c>
      <c r="B607">
        <v>141</v>
      </c>
      <c r="D607">
        <v>149</v>
      </c>
      <c r="E607">
        <v>82</v>
      </c>
      <c r="G607">
        <v>552</v>
      </c>
      <c r="H607">
        <v>10</v>
      </c>
      <c r="J607">
        <v>96</v>
      </c>
      <c r="K607">
        <v>47</v>
      </c>
      <c r="P607">
        <v>177</v>
      </c>
      <c r="Q607">
        <v>167</v>
      </c>
    </row>
    <row r="608" spans="1:17" x14ac:dyDescent="0.25">
      <c r="A608">
        <v>288</v>
      </c>
      <c r="B608">
        <v>7</v>
      </c>
      <c r="D608">
        <v>149</v>
      </c>
      <c r="E608">
        <v>401</v>
      </c>
      <c r="G608">
        <v>553</v>
      </c>
      <c r="H608">
        <v>10</v>
      </c>
      <c r="J608">
        <v>96</v>
      </c>
      <c r="K608">
        <v>133</v>
      </c>
      <c r="P608">
        <v>177</v>
      </c>
      <c r="Q608">
        <v>168</v>
      </c>
    </row>
    <row r="609" spans="1:17" x14ac:dyDescent="0.25">
      <c r="A609">
        <v>288</v>
      </c>
      <c r="B609">
        <v>13</v>
      </c>
      <c r="D609">
        <v>150</v>
      </c>
      <c r="E609">
        <v>127</v>
      </c>
      <c r="G609">
        <v>554</v>
      </c>
      <c r="H609">
        <v>1</v>
      </c>
      <c r="J609">
        <v>97</v>
      </c>
      <c r="K609">
        <v>39</v>
      </c>
      <c r="P609">
        <v>178</v>
      </c>
      <c r="Q609">
        <v>37</v>
      </c>
    </row>
    <row r="610" spans="1:17" x14ac:dyDescent="0.25">
      <c r="A610">
        <v>288</v>
      </c>
      <c r="B610">
        <v>30</v>
      </c>
      <c r="D610">
        <v>150</v>
      </c>
      <c r="E610">
        <v>23</v>
      </c>
      <c r="G610">
        <v>555</v>
      </c>
      <c r="H610">
        <v>1</v>
      </c>
      <c r="J610">
        <v>97</v>
      </c>
      <c r="K610">
        <v>4</v>
      </c>
      <c r="P610">
        <v>178</v>
      </c>
      <c r="Q610">
        <v>167</v>
      </c>
    </row>
    <row r="611" spans="1:17" x14ac:dyDescent="0.25">
      <c r="A611">
        <v>289</v>
      </c>
      <c r="B611">
        <v>30</v>
      </c>
      <c r="D611">
        <v>150</v>
      </c>
      <c r="E611">
        <v>43</v>
      </c>
      <c r="G611">
        <v>556</v>
      </c>
      <c r="H611">
        <v>1</v>
      </c>
      <c r="J611">
        <v>97</v>
      </c>
      <c r="K611">
        <v>27</v>
      </c>
      <c r="P611">
        <v>178</v>
      </c>
      <c r="Q611">
        <v>168</v>
      </c>
    </row>
    <row r="612" spans="1:17" x14ac:dyDescent="0.25">
      <c r="A612">
        <v>289</v>
      </c>
      <c r="B612">
        <v>95</v>
      </c>
      <c r="D612">
        <v>150</v>
      </c>
      <c r="E612">
        <v>82</v>
      </c>
      <c r="G612">
        <v>557</v>
      </c>
      <c r="H612">
        <v>1</v>
      </c>
      <c r="J612">
        <v>97</v>
      </c>
      <c r="K612">
        <v>40</v>
      </c>
      <c r="P612">
        <v>179</v>
      </c>
      <c r="Q612">
        <v>37</v>
      </c>
    </row>
    <row r="613" spans="1:17" x14ac:dyDescent="0.25">
      <c r="A613">
        <v>290</v>
      </c>
      <c r="B613">
        <v>55</v>
      </c>
      <c r="D613">
        <v>150</v>
      </c>
      <c r="E613">
        <v>401</v>
      </c>
      <c r="G613">
        <v>558</v>
      </c>
      <c r="H613">
        <v>10</v>
      </c>
      <c r="J613">
        <v>97</v>
      </c>
      <c r="K613">
        <v>17</v>
      </c>
      <c r="P613">
        <v>179</v>
      </c>
      <c r="Q613">
        <v>167</v>
      </c>
    </row>
    <row r="614" spans="1:17" x14ac:dyDescent="0.25">
      <c r="A614">
        <v>290</v>
      </c>
      <c r="B614">
        <v>13</v>
      </c>
      <c r="D614">
        <v>151</v>
      </c>
      <c r="E614">
        <v>127</v>
      </c>
      <c r="G614">
        <v>559</v>
      </c>
      <c r="H614">
        <v>10</v>
      </c>
      <c r="J614">
        <v>97</v>
      </c>
      <c r="K614">
        <v>111</v>
      </c>
      <c r="P614">
        <v>179</v>
      </c>
      <c r="Q614">
        <v>168</v>
      </c>
    </row>
    <row r="615" spans="1:17" x14ac:dyDescent="0.25">
      <c r="A615">
        <v>290</v>
      </c>
      <c r="B615">
        <v>30</v>
      </c>
      <c r="D615">
        <v>151</v>
      </c>
      <c r="E615">
        <v>23</v>
      </c>
      <c r="G615">
        <v>560</v>
      </c>
      <c r="H615">
        <v>10</v>
      </c>
      <c r="J615">
        <v>98</v>
      </c>
      <c r="K615">
        <v>39</v>
      </c>
      <c r="P615">
        <v>180</v>
      </c>
      <c r="Q615">
        <v>37</v>
      </c>
    </row>
    <row r="616" spans="1:17" x14ac:dyDescent="0.25">
      <c r="A616">
        <v>291</v>
      </c>
      <c r="B616">
        <v>13</v>
      </c>
      <c r="D616">
        <v>151</v>
      </c>
      <c r="E616">
        <v>43</v>
      </c>
      <c r="G616">
        <v>561</v>
      </c>
      <c r="H616">
        <v>10</v>
      </c>
      <c r="J616">
        <v>98</v>
      </c>
      <c r="K616">
        <v>50</v>
      </c>
      <c r="P616">
        <v>180</v>
      </c>
      <c r="Q616">
        <v>40</v>
      </c>
    </row>
    <row r="617" spans="1:17" x14ac:dyDescent="0.25">
      <c r="A617">
        <v>291</v>
      </c>
      <c r="B617">
        <v>30</v>
      </c>
      <c r="D617">
        <v>151</v>
      </c>
      <c r="E617">
        <v>82</v>
      </c>
      <c r="G617">
        <v>562</v>
      </c>
      <c r="H617">
        <v>10</v>
      </c>
      <c r="J617">
        <v>98</v>
      </c>
      <c r="K617">
        <v>4</v>
      </c>
      <c r="P617">
        <v>180</v>
      </c>
      <c r="Q617">
        <v>169</v>
      </c>
    </row>
    <row r="618" spans="1:17" x14ac:dyDescent="0.25">
      <c r="A618">
        <v>291</v>
      </c>
      <c r="B618">
        <v>92</v>
      </c>
      <c r="D618">
        <v>151</v>
      </c>
      <c r="E618">
        <v>401</v>
      </c>
      <c r="G618">
        <v>563</v>
      </c>
      <c r="H618">
        <v>10</v>
      </c>
      <c r="J618">
        <v>98</v>
      </c>
      <c r="K618">
        <v>17</v>
      </c>
      <c r="P618">
        <v>180</v>
      </c>
      <c r="Q618">
        <v>170</v>
      </c>
    </row>
    <row r="619" spans="1:17" x14ac:dyDescent="0.25">
      <c r="A619">
        <v>292</v>
      </c>
      <c r="B619">
        <v>7</v>
      </c>
      <c r="D619">
        <v>152</v>
      </c>
      <c r="E619">
        <v>365</v>
      </c>
      <c r="G619">
        <v>564</v>
      </c>
      <c r="H619">
        <v>10</v>
      </c>
      <c r="J619">
        <v>98</v>
      </c>
      <c r="K619">
        <v>58</v>
      </c>
      <c r="P619">
        <v>181</v>
      </c>
      <c r="Q619">
        <v>37</v>
      </c>
    </row>
    <row r="620" spans="1:17" x14ac:dyDescent="0.25">
      <c r="A620">
        <v>293</v>
      </c>
      <c r="B620">
        <v>109</v>
      </c>
      <c r="D620">
        <v>152</v>
      </c>
      <c r="E620">
        <v>134</v>
      </c>
      <c r="G620">
        <v>565</v>
      </c>
      <c r="H620">
        <v>10</v>
      </c>
      <c r="J620">
        <v>98</v>
      </c>
      <c r="K620">
        <v>68</v>
      </c>
      <c r="P620">
        <v>181</v>
      </c>
      <c r="Q620">
        <v>40</v>
      </c>
    </row>
    <row r="621" spans="1:17" x14ac:dyDescent="0.25">
      <c r="A621">
        <v>294</v>
      </c>
      <c r="B621">
        <v>7</v>
      </c>
      <c r="D621">
        <v>152</v>
      </c>
      <c r="E621">
        <v>135</v>
      </c>
      <c r="G621">
        <v>566</v>
      </c>
      <c r="H621">
        <v>10</v>
      </c>
      <c r="J621">
        <v>99</v>
      </c>
      <c r="K621">
        <v>39</v>
      </c>
      <c r="P621">
        <v>181</v>
      </c>
      <c r="Q621">
        <v>169</v>
      </c>
    </row>
    <row r="622" spans="1:17" x14ac:dyDescent="0.25">
      <c r="A622">
        <v>295</v>
      </c>
      <c r="B622">
        <v>7</v>
      </c>
      <c r="D622">
        <v>152</v>
      </c>
      <c r="E622">
        <v>136</v>
      </c>
      <c r="G622">
        <v>567</v>
      </c>
      <c r="H622">
        <v>10</v>
      </c>
      <c r="J622">
        <v>99</v>
      </c>
      <c r="K622">
        <v>50</v>
      </c>
      <c r="P622">
        <v>181</v>
      </c>
      <c r="Q622">
        <v>170</v>
      </c>
    </row>
    <row r="623" spans="1:17" x14ac:dyDescent="0.25">
      <c r="A623">
        <v>295</v>
      </c>
      <c r="B623">
        <v>95</v>
      </c>
      <c r="D623">
        <v>152</v>
      </c>
      <c r="E623">
        <v>81</v>
      </c>
      <c r="G623">
        <v>568</v>
      </c>
      <c r="H623">
        <v>10</v>
      </c>
      <c r="J623">
        <v>99</v>
      </c>
      <c r="K623">
        <v>4</v>
      </c>
      <c r="P623">
        <v>182</v>
      </c>
      <c r="Q623">
        <v>37</v>
      </c>
    </row>
    <row r="624" spans="1:17" x14ac:dyDescent="0.25">
      <c r="A624">
        <v>296</v>
      </c>
      <c r="B624">
        <v>7</v>
      </c>
      <c r="D624">
        <v>152</v>
      </c>
      <c r="E624">
        <v>25</v>
      </c>
      <c r="G624">
        <v>569</v>
      </c>
      <c r="H624">
        <v>10</v>
      </c>
      <c r="J624">
        <v>99</v>
      </c>
      <c r="K624">
        <v>27</v>
      </c>
      <c r="P624">
        <v>182</v>
      </c>
      <c r="Q624">
        <v>40</v>
      </c>
    </row>
    <row r="625" spans="1:17" x14ac:dyDescent="0.25">
      <c r="A625">
        <v>297</v>
      </c>
      <c r="B625">
        <v>55</v>
      </c>
      <c r="D625">
        <v>153</v>
      </c>
      <c r="E625">
        <v>365</v>
      </c>
      <c r="G625">
        <v>570</v>
      </c>
      <c r="H625">
        <v>10</v>
      </c>
      <c r="J625">
        <v>99</v>
      </c>
      <c r="K625">
        <v>17</v>
      </c>
      <c r="P625">
        <v>182</v>
      </c>
      <c r="Q625">
        <v>169</v>
      </c>
    </row>
    <row r="626" spans="1:17" x14ac:dyDescent="0.25">
      <c r="A626">
        <v>297</v>
      </c>
      <c r="B626">
        <v>98</v>
      </c>
      <c r="D626">
        <v>153</v>
      </c>
      <c r="E626">
        <v>134</v>
      </c>
      <c r="G626">
        <v>571</v>
      </c>
      <c r="H626">
        <v>10</v>
      </c>
      <c r="J626">
        <v>100</v>
      </c>
      <c r="K626">
        <v>39</v>
      </c>
      <c r="P626">
        <v>182</v>
      </c>
      <c r="Q626">
        <v>170</v>
      </c>
    </row>
    <row r="627" spans="1:17" x14ac:dyDescent="0.25">
      <c r="A627">
        <v>298</v>
      </c>
      <c r="B627">
        <v>7</v>
      </c>
      <c r="D627">
        <v>153</v>
      </c>
      <c r="E627">
        <v>135</v>
      </c>
      <c r="G627">
        <v>572</v>
      </c>
      <c r="H627">
        <v>10</v>
      </c>
      <c r="J627">
        <v>100</v>
      </c>
      <c r="K627">
        <v>50</v>
      </c>
      <c r="P627">
        <v>183</v>
      </c>
      <c r="Q627">
        <v>37</v>
      </c>
    </row>
    <row r="628" spans="1:17" x14ac:dyDescent="0.25">
      <c r="A628">
        <v>298</v>
      </c>
      <c r="B628">
        <v>90</v>
      </c>
      <c r="D628">
        <v>153</v>
      </c>
      <c r="E628">
        <v>136</v>
      </c>
      <c r="G628">
        <v>573</v>
      </c>
      <c r="H628">
        <v>10</v>
      </c>
      <c r="J628">
        <v>100</v>
      </c>
      <c r="K628">
        <v>4</v>
      </c>
      <c r="P628">
        <v>183</v>
      </c>
      <c r="Q628">
        <v>40</v>
      </c>
    </row>
    <row r="629" spans="1:17" x14ac:dyDescent="0.25">
      <c r="A629">
        <v>299</v>
      </c>
      <c r="B629">
        <v>55</v>
      </c>
      <c r="D629">
        <v>153</v>
      </c>
      <c r="E629">
        <v>81</v>
      </c>
      <c r="G629">
        <v>574</v>
      </c>
      <c r="H629">
        <v>10</v>
      </c>
      <c r="J629">
        <v>100</v>
      </c>
      <c r="K629">
        <v>27</v>
      </c>
      <c r="P629">
        <v>183</v>
      </c>
      <c r="Q629">
        <v>169</v>
      </c>
    </row>
    <row r="630" spans="1:17" x14ac:dyDescent="0.25">
      <c r="A630">
        <v>299</v>
      </c>
      <c r="B630">
        <v>141</v>
      </c>
      <c r="D630">
        <v>153</v>
      </c>
      <c r="E630">
        <v>25</v>
      </c>
      <c r="G630">
        <v>575</v>
      </c>
      <c r="H630">
        <v>10</v>
      </c>
      <c r="J630">
        <v>100</v>
      </c>
      <c r="K630">
        <v>17</v>
      </c>
      <c r="P630">
        <v>183</v>
      </c>
      <c r="Q630">
        <v>170</v>
      </c>
    </row>
    <row r="631" spans="1:17" x14ac:dyDescent="0.25">
      <c r="A631">
        <v>300</v>
      </c>
      <c r="B631">
        <v>7</v>
      </c>
      <c r="D631">
        <v>154</v>
      </c>
      <c r="E631">
        <v>365</v>
      </c>
      <c r="G631">
        <v>576</v>
      </c>
      <c r="H631">
        <v>10</v>
      </c>
      <c r="J631">
        <v>101</v>
      </c>
      <c r="K631">
        <v>39</v>
      </c>
      <c r="P631">
        <v>184</v>
      </c>
      <c r="Q631">
        <v>37</v>
      </c>
    </row>
    <row r="632" spans="1:17" x14ac:dyDescent="0.25">
      <c r="A632">
        <v>300</v>
      </c>
      <c r="B632">
        <v>141</v>
      </c>
      <c r="D632">
        <v>154</v>
      </c>
      <c r="E632">
        <v>134</v>
      </c>
      <c r="G632">
        <v>577</v>
      </c>
      <c r="H632">
        <v>10</v>
      </c>
      <c r="J632">
        <v>101</v>
      </c>
      <c r="K632">
        <v>50</v>
      </c>
      <c r="P632">
        <v>184</v>
      </c>
      <c r="Q632">
        <v>40</v>
      </c>
    </row>
    <row r="633" spans="1:17" x14ac:dyDescent="0.25">
      <c r="A633">
        <v>301</v>
      </c>
      <c r="B633">
        <v>55</v>
      </c>
      <c r="D633">
        <v>154</v>
      </c>
      <c r="E633">
        <v>135</v>
      </c>
      <c r="G633">
        <v>578</v>
      </c>
      <c r="H633">
        <v>10</v>
      </c>
      <c r="J633">
        <v>101</v>
      </c>
      <c r="K633">
        <v>4</v>
      </c>
      <c r="P633">
        <v>184</v>
      </c>
      <c r="Q633">
        <v>169</v>
      </c>
    </row>
    <row r="634" spans="1:17" x14ac:dyDescent="0.25">
      <c r="A634">
        <v>301</v>
      </c>
      <c r="B634">
        <v>141</v>
      </c>
      <c r="D634">
        <v>154</v>
      </c>
      <c r="E634">
        <v>136</v>
      </c>
      <c r="J634">
        <v>102</v>
      </c>
      <c r="K634">
        <v>39</v>
      </c>
      <c r="P634">
        <v>184</v>
      </c>
      <c r="Q634">
        <v>170</v>
      </c>
    </row>
    <row r="635" spans="1:17" x14ac:dyDescent="0.25">
      <c r="A635">
        <v>302</v>
      </c>
      <c r="B635">
        <v>7</v>
      </c>
      <c r="D635">
        <v>154</v>
      </c>
      <c r="E635">
        <v>81</v>
      </c>
      <c r="J635">
        <v>102</v>
      </c>
      <c r="K635">
        <v>50</v>
      </c>
      <c r="P635">
        <v>185</v>
      </c>
      <c r="Q635">
        <v>37</v>
      </c>
    </row>
    <row r="636" spans="1:17" x14ac:dyDescent="0.25">
      <c r="A636">
        <v>303</v>
      </c>
      <c r="B636">
        <v>7</v>
      </c>
      <c r="D636">
        <v>154</v>
      </c>
      <c r="E636">
        <v>25</v>
      </c>
      <c r="J636">
        <v>102</v>
      </c>
      <c r="K636">
        <v>4</v>
      </c>
      <c r="P636">
        <v>185</v>
      </c>
      <c r="Q636">
        <v>40</v>
      </c>
    </row>
    <row r="637" spans="1:17" x14ac:dyDescent="0.25">
      <c r="A637">
        <v>303</v>
      </c>
      <c r="B637">
        <v>59</v>
      </c>
      <c r="D637">
        <v>155</v>
      </c>
      <c r="E637">
        <v>365</v>
      </c>
      <c r="J637">
        <v>103</v>
      </c>
      <c r="K637">
        <v>39</v>
      </c>
      <c r="P637">
        <v>185</v>
      </c>
      <c r="Q637">
        <v>169</v>
      </c>
    </row>
    <row r="638" spans="1:17" x14ac:dyDescent="0.25">
      <c r="A638">
        <v>303</v>
      </c>
      <c r="B638">
        <v>141</v>
      </c>
      <c r="D638">
        <v>155</v>
      </c>
      <c r="E638">
        <v>92</v>
      </c>
      <c r="J638">
        <v>103</v>
      </c>
      <c r="K638">
        <v>4</v>
      </c>
      <c r="P638">
        <v>185</v>
      </c>
      <c r="Q638">
        <v>170</v>
      </c>
    </row>
    <row r="639" spans="1:17" x14ac:dyDescent="0.25">
      <c r="A639">
        <v>304</v>
      </c>
      <c r="B639">
        <v>7</v>
      </c>
      <c r="D639">
        <v>155</v>
      </c>
      <c r="E639">
        <v>91</v>
      </c>
      <c r="J639">
        <v>103</v>
      </c>
      <c r="K639">
        <v>116</v>
      </c>
      <c r="P639">
        <v>186</v>
      </c>
      <c r="Q639">
        <v>37</v>
      </c>
    </row>
    <row r="640" spans="1:17" x14ac:dyDescent="0.25">
      <c r="A640">
        <v>304</v>
      </c>
      <c r="B640">
        <v>13</v>
      </c>
      <c r="D640">
        <v>155</v>
      </c>
      <c r="E640">
        <v>95</v>
      </c>
      <c r="J640">
        <v>103</v>
      </c>
      <c r="K640">
        <v>153</v>
      </c>
      <c r="P640">
        <v>186</v>
      </c>
      <c r="Q640">
        <v>40</v>
      </c>
    </row>
    <row r="641" spans="1:17" x14ac:dyDescent="0.25">
      <c r="A641">
        <v>304</v>
      </c>
      <c r="B641">
        <v>30</v>
      </c>
      <c r="D641">
        <v>155</v>
      </c>
      <c r="E641">
        <v>81</v>
      </c>
      <c r="J641">
        <v>104</v>
      </c>
      <c r="K641">
        <v>39</v>
      </c>
      <c r="P641">
        <v>186</v>
      </c>
      <c r="Q641">
        <v>170</v>
      </c>
    </row>
    <row r="642" spans="1:17" x14ac:dyDescent="0.25">
      <c r="A642">
        <v>305</v>
      </c>
      <c r="B642">
        <v>55</v>
      </c>
      <c r="D642">
        <v>155</v>
      </c>
      <c r="E642">
        <v>137</v>
      </c>
      <c r="J642">
        <v>104</v>
      </c>
      <c r="K642">
        <v>4</v>
      </c>
      <c r="P642">
        <v>186</v>
      </c>
      <c r="Q642">
        <v>171</v>
      </c>
    </row>
    <row r="643" spans="1:17" x14ac:dyDescent="0.25">
      <c r="A643">
        <v>305</v>
      </c>
      <c r="B643">
        <v>141</v>
      </c>
      <c r="D643">
        <v>155</v>
      </c>
      <c r="E643">
        <v>138</v>
      </c>
      <c r="J643">
        <v>104</v>
      </c>
      <c r="K643">
        <v>116</v>
      </c>
      <c r="P643">
        <v>187</v>
      </c>
      <c r="Q643">
        <v>37</v>
      </c>
    </row>
    <row r="644" spans="1:17" x14ac:dyDescent="0.25">
      <c r="A644">
        <v>306</v>
      </c>
      <c r="B644">
        <v>7</v>
      </c>
      <c r="D644">
        <v>156</v>
      </c>
      <c r="E644">
        <v>365</v>
      </c>
      <c r="J644">
        <v>104</v>
      </c>
      <c r="K644">
        <v>153</v>
      </c>
      <c r="P644">
        <v>187</v>
      </c>
      <c r="Q644">
        <v>40</v>
      </c>
    </row>
    <row r="645" spans="1:17" x14ac:dyDescent="0.25">
      <c r="A645">
        <v>306</v>
      </c>
      <c r="B645">
        <v>109</v>
      </c>
      <c r="D645">
        <v>156</v>
      </c>
      <c r="E645">
        <v>92</v>
      </c>
      <c r="J645">
        <v>105</v>
      </c>
      <c r="K645">
        <v>39</v>
      </c>
      <c r="P645">
        <v>187</v>
      </c>
      <c r="Q645">
        <v>170</v>
      </c>
    </row>
    <row r="646" spans="1:17" x14ac:dyDescent="0.25">
      <c r="A646">
        <v>307</v>
      </c>
      <c r="B646">
        <v>7</v>
      </c>
      <c r="D646">
        <v>156</v>
      </c>
      <c r="E646">
        <v>91</v>
      </c>
      <c r="J646">
        <v>105</v>
      </c>
      <c r="K646">
        <v>4</v>
      </c>
      <c r="P646">
        <v>187</v>
      </c>
      <c r="Q646">
        <v>171</v>
      </c>
    </row>
    <row r="647" spans="1:17" x14ac:dyDescent="0.25">
      <c r="A647">
        <v>307</v>
      </c>
      <c r="B647">
        <v>59</v>
      </c>
      <c r="D647">
        <v>156</v>
      </c>
      <c r="E647">
        <v>95</v>
      </c>
      <c r="J647">
        <v>105</v>
      </c>
      <c r="K647">
        <v>116</v>
      </c>
      <c r="P647">
        <v>188</v>
      </c>
      <c r="Q647">
        <v>37</v>
      </c>
    </row>
    <row r="648" spans="1:17" x14ac:dyDescent="0.25">
      <c r="A648">
        <v>308</v>
      </c>
      <c r="B648">
        <v>95</v>
      </c>
      <c r="D648">
        <v>156</v>
      </c>
      <c r="E648">
        <v>81</v>
      </c>
      <c r="J648">
        <v>105</v>
      </c>
      <c r="K648">
        <v>153</v>
      </c>
      <c r="P648">
        <v>188</v>
      </c>
      <c r="Q648">
        <v>40</v>
      </c>
    </row>
    <row r="649" spans="1:17" x14ac:dyDescent="0.25">
      <c r="A649">
        <v>309</v>
      </c>
      <c r="B649">
        <v>95</v>
      </c>
      <c r="D649">
        <v>156</v>
      </c>
      <c r="E649">
        <v>137</v>
      </c>
      <c r="J649">
        <v>106</v>
      </c>
      <c r="K649">
        <v>39</v>
      </c>
      <c r="P649">
        <v>188</v>
      </c>
      <c r="Q649">
        <v>170</v>
      </c>
    </row>
    <row r="650" spans="1:17" x14ac:dyDescent="0.25">
      <c r="A650">
        <v>310</v>
      </c>
      <c r="B650">
        <v>7</v>
      </c>
      <c r="D650">
        <v>156</v>
      </c>
      <c r="E650">
        <v>138</v>
      </c>
      <c r="J650">
        <v>106</v>
      </c>
      <c r="K650">
        <v>4</v>
      </c>
      <c r="P650">
        <v>188</v>
      </c>
      <c r="Q650">
        <v>171</v>
      </c>
    </row>
    <row r="651" spans="1:17" x14ac:dyDescent="0.25">
      <c r="A651">
        <v>310</v>
      </c>
      <c r="B651">
        <v>109</v>
      </c>
      <c r="D651">
        <v>157</v>
      </c>
      <c r="E651">
        <v>365</v>
      </c>
      <c r="J651">
        <v>106</v>
      </c>
      <c r="K651">
        <v>116</v>
      </c>
      <c r="P651">
        <v>189</v>
      </c>
      <c r="Q651">
        <v>37</v>
      </c>
    </row>
    <row r="652" spans="1:17" x14ac:dyDescent="0.25">
      <c r="A652">
        <v>311</v>
      </c>
      <c r="B652">
        <v>7</v>
      </c>
      <c r="D652">
        <v>157</v>
      </c>
      <c r="E652">
        <v>92</v>
      </c>
      <c r="J652">
        <v>106</v>
      </c>
      <c r="K652">
        <v>146</v>
      </c>
      <c r="P652">
        <v>189</v>
      </c>
      <c r="Q652">
        <v>40</v>
      </c>
    </row>
    <row r="653" spans="1:17" x14ac:dyDescent="0.25">
      <c r="A653">
        <v>311</v>
      </c>
      <c r="B653">
        <v>109</v>
      </c>
      <c r="D653">
        <v>157</v>
      </c>
      <c r="E653">
        <v>91</v>
      </c>
      <c r="J653">
        <v>106</v>
      </c>
      <c r="K653">
        <v>7</v>
      </c>
      <c r="P653">
        <v>189</v>
      </c>
      <c r="Q653">
        <v>170</v>
      </c>
    </row>
    <row r="654" spans="1:17" x14ac:dyDescent="0.25">
      <c r="A654">
        <v>312</v>
      </c>
      <c r="B654">
        <v>7</v>
      </c>
      <c r="D654">
        <v>157</v>
      </c>
      <c r="E654">
        <v>95</v>
      </c>
      <c r="J654">
        <v>106</v>
      </c>
      <c r="K654">
        <v>8</v>
      </c>
      <c r="P654">
        <v>189</v>
      </c>
      <c r="Q654">
        <v>171</v>
      </c>
    </row>
    <row r="655" spans="1:17" x14ac:dyDescent="0.25">
      <c r="A655">
        <v>312</v>
      </c>
      <c r="B655">
        <v>109</v>
      </c>
      <c r="D655">
        <v>157</v>
      </c>
      <c r="E655">
        <v>81</v>
      </c>
      <c r="J655">
        <v>106</v>
      </c>
      <c r="K655">
        <v>45</v>
      </c>
      <c r="P655">
        <v>190</v>
      </c>
      <c r="Q655">
        <v>37</v>
      </c>
    </row>
    <row r="656" spans="1:17" x14ac:dyDescent="0.25">
      <c r="A656">
        <v>313</v>
      </c>
      <c r="B656">
        <v>7</v>
      </c>
      <c r="D656">
        <v>157</v>
      </c>
      <c r="E656">
        <v>137</v>
      </c>
      <c r="J656">
        <v>106</v>
      </c>
      <c r="K656">
        <v>133</v>
      </c>
      <c r="P656">
        <v>190</v>
      </c>
      <c r="Q656">
        <v>40</v>
      </c>
    </row>
    <row r="657" spans="1:17" x14ac:dyDescent="0.25">
      <c r="A657">
        <v>313</v>
      </c>
      <c r="B657">
        <v>13</v>
      </c>
      <c r="D657">
        <v>157</v>
      </c>
      <c r="E657">
        <v>138</v>
      </c>
      <c r="J657">
        <v>107</v>
      </c>
      <c r="K657">
        <v>39</v>
      </c>
      <c r="P657">
        <v>190</v>
      </c>
      <c r="Q657">
        <v>170</v>
      </c>
    </row>
    <row r="658" spans="1:17" x14ac:dyDescent="0.25">
      <c r="A658">
        <v>314</v>
      </c>
      <c r="B658">
        <v>7</v>
      </c>
      <c r="D658">
        <v>158</v>
      </c>
      <c r="E658">
        <v>108</v>
      </c>
      <c r="J658">
        <v>107</v>
      </c>
      <c r="K658">
        <v>4</v>
      </c>
      <c r="P658">
        <v>190</v>
      </c>
      <c r="Q658">
        <v>171</v>
      </c>
    </row>
    <row r="659" spans="1:17" x14ac:dyDescent="0.25">
      <c r="A659">
        <v>314</v>
      </c>
      <c r="B659">
        <v>59</v>
      </c>
      <c r="D659">
        <v>158</v>
      </c>
      <c r="E659">
        <v>384</v>
      </c>
      <c r="J659">
        <v>107</v>
      </c>
      <c r="K659">
        <v>116</v>
      </c>
      <c r="P659">
        <v>191</v>
      </c>
      <c r="Q659">
        <v>37</v>
      </c>
    </row>
    <row r="660" spans="1:17" x14ac:dyDescent="0.25">
      <c r="A660">
        <v>315</v>
      </c>
      <c r="B660">
        <v>54</v>
      </c>
      <c r="D660">
        <v>158</v>
      </c>
      <c r="E660">
        <v>390</v>
      </c>
      <c r="J660">
        <v>107</v>
      </c>
      <c r="K660">
        <v>146</v>
      </c>
      <c r="P660">
        <v>191</v>
      </c>
      <c r="Q660">
        <v>40</v>
      </c>
    </row>
    <row r="661" spans="1:17" x14ac:dyDescent="0.25">
      <c r="A661">
        <v>315</v>
      </c>
      <c r="B661">
        <v>95</v>
      </c>
      <c r="D661">
        <v>158</v>
      </c>
      <c r="E661">
        <v>387</v>
      </c>
      <c r="J661">
        <v>107</v>
      </c>
      <c r="K661">
        <v>7</v>
      </c>
      <c r="P661">
        <v>191</v>
      </c>
      <c r="Q661">
        <v>170</v>
      </c>
    </row>
    <row r="662" spans="1:17" x14ac:dyDescent="0.25">
      <c r="A662">
        <v>316</v>
      </c>
      <c r="B662">
        <v>7</v>
      </c>
      <c r="D662">
        <v>159</v>
      </c>
      <c r="E662">
        <v>109</v>
      </c>
      <c r="J662">
        <v>107</v>
      </c>
      <c r="K662">
        <v>8</v>
      </c>
      <c r="P662">
        <v>191</v>
      </c>
      <c r="Q662">
        <v>171</v>
      </c>
    </row>
    <row r="663" spans="1:17" x14ac:dyDescent="0.25">
      <c r="A663">
        <v>316</v>
      </c>
      <c r="B663">
        <v>54</v>
      </c>
      <c r="D663">
        <v>159</v>
      </c>
      <c r="E663">
        <v>105</v>
      </c>
      <c r="J663">
        <v>107</v>
      </c>
      <c r="K663">
        <v>45</v>
      </c>
      <c r="P663">
        <v>192</v>
      </c>
      <c r="Q663">
        <v>38</v>
      </c>
    </row>
    <row r="664" spans="1:17" x14ac:dyDescent="0.25">
      <c r="A664">
        <v>317</v>
      </c>
      <c r="B664">
        <v>55</v>
      </c>
      <c r="D664">
        <v>159</v>
      </c>
      <c r="E664">
        <v>389</v>
      </c>
      <c r="J664">
        <v>107</v>
      </c>
      <c r="K664">
        <v>133</v>
      </c>
      <c r="P664">
        <v>192</v>
      </c>
      <c r="Q664">
        <v>41</v>
      </c>
    </row>
    <row r="665" spans="1:17" x14ac:dyDescent="0.25">
      <c r="A665">
        <v>317</v>
      </c>
      <c r="B665">
        <v>13</v>
      </c>
      <c r="D665">
        <v>160</v>
      </c>
      <c r="E665">
        <v>110</v>
      </c>
      <c r="J665">
        <v>108</v>
      </c>
      <c r="K665">
        <v>39</v>
      </c>
      <c r="P665">
        <v>192</v>
      </c>
      <c r="Q665">
        <v>173</v>
      </c>
    </row>
    <row r="666" spans="1:17" x14ac:dyDescent="0.25">
      <c r="A666">
        <v>317</v>
      </c>
      <c r="B666">
        <v>54</v>
      </c>
      <c r="D666">
        <v>160</v>
      </c>
      <c r="E666">
        <v>111</v>
      </c>
      <c r="J666">
        <v>108</v>
      </c>
      <c r="K666">
        <v>4</v>
      </c>
      <c r="P666">
        <v>192</v>
      </c>
      <c r="Q666">
        <v>172</v>
      </c>
    </row>
    <row r="667" spans="1:17" x14ac:dyDescent="0.25">
      <c r="A667">
        <v>318</v>
      </c>
      <c r="B667">
        <v>55</v>
      </c>
      <c r="D667">
        <v>160</v>
      </c>
      <c r="E667">
        <v>99</v>
      </c>
      <c r="J667">
        <v>108</v>
      </c>
      <c r="K667">
        <v>116</v>
      </c>
      <c r="P667">
        <v>193</v>
      </c>
      <c r="Q667">
        <v>38</v>
      </c>
    </row>
    <row r="668" spans="1:17" x14ac:dyDescent="0.25">
      <c r="A668">
        <v>318</v>
      </c>
      <c r="B668">
        <v>109</v>
      </c>
      <c r="D668">
        <v>160</v>
      </c>
      <c r="E668">
        <v>389</v>
      </c>
      <c r="J668">
        <v>108</v>
      </c>
      <c r="K668">
        <v>146</v>
      </c>
      <c r="P668">
        <v>193</v>
      </c>
      <c r="Q668">
        <v>41</v>
      </c>
    </row>
    <row r="669" spans="1:17" x14ac:dyDescent="0.25">
      <c r="A669">
        <v>319</v>
      </c>
      <c r="B669">
        <v>7</v>
      </c>
      <c r="D669">
        <v>161</v>
      </c>
      <c r="E669">
        <v>107</v>
      </c>
      <c r="J669">
        <v>108</v>
      </c>
      <c r="K669">
        <v>7</v>
      </c>
      <c r="P669">
        <v>193</v>
      </c>
      <c r="Q669">
        <v>173</v>
      </c>
    </row>
    <row r="670" spans="1:17" x14ac:dyDescent="0.25">
      <c r="A670">
        <v>319</v>
      </c>
      <c r="B670">
        <v>90</v>
      </c>
      <c r="D670">
        <v>161</v>
      </c>
      <c r="E670">
        <v>393</v>
      </c>
      <c r="J670">
        <v>108</v>
      </c>
      <c r="K670">
        <v>8</v>
      </c>
      <c r="P670">
        <v>193</v>
      </c>
      <c r="Q670">
        <v>172</v>
      </c>
    </row>
    <row r="671" spans="1:17" x14ac:dyDescent="0.25">
      <c r="A671">
        <v>319</v>
      </c>
      <c r="B671">
        <v>77</v>
      </c>
      <c r="D671">
        <v>162</v>
      </c>
      <c r="E671">
        <v>114</v>
      </c>
      <c r="J671">
        <v>108</v>
      </c>
      <c r="K671">
        <v>45</v>
      </c>
      <c r="P671">
        <v>194</v>
      </c>
      <c r="Q671">
        <v>38</v>
      </c>
    </row>
    <row r="672" spans="1:17" x14ac:dyDescent="0.25">
      <c r="A672">
        <v>320</v>
      </c>
      <c r="B672">
        <v>7</v>
      </c>
      <c r="D672">
        <v>162</v>
      </c>
      <c r="E672">
        <v>117</v>
      </c>
      <c r="J672">
        <v>108</v>
      </c>
      <c r="K672">
        <v>133</v>
      </c>
      <c r="P672">
        <v>194</v>
      </c>
      <c r="Q672">
        <v>41</v>
      </c>
    </row>
    <row r="673" spans="1:17" x14ac:dyDescent="0.25">
      <c r="A673">
        <v>320</v>
      </c>
      <c r="B673">
        <v>6</v>
      </c>
      <c r="D673">
        <v>162</v>
      </c>
      <c r="E673">
        <v>364</v>
      </c>
      <c r="J673">
        <v>109</v>
      </c>
      <c r="K673">
        <v>39</v>
      </c>
      <c r="P673">
        <v>194</v>
      </c>
      <c r="Q673">
        <v>173</v>
      </c>
    </row>
    <row r="674" spans="1:17" x14ac:dyDescent="0.25">
      <c r="A674">
        <v>320</v>
      </c>
      <c r="B674">
        <v>65</v>
      </c>
      <c r="D674">
        <v>163</v>
      </c>
      <c r="E674">
        <v>116</v>
      </c>
      <c r="J674">
        <v>109</v>
      </c>
      <c r="K674">
        <v>4</v>
      </c>
      <c r="P674">
        <v>194</v>
      </c>
      <c r="Q674">
        <v>172</v>
      </c>
    </row>
    <row r="675" spans="1:17" x14ac:dyDescent="0.25">
      <c r="A675">
        <v>320</v>
      </c>
      <c r="B675">
        <v>77</v>
      </c>
      <c r="D675">
        <v>163</v>
      </c>
      <c r="E675">
        <v>66</v>
      </c>
      <c r="J675">
        <v>109</v>
      </c>
      <c r="K675">
        <v>116</v>
      </c>
      <c r="P675">
        <v>195</v>
      </c>
      <c r="Q675">
        <v>38</v>
      </c>
    </row>
    <row r="676" spans="1:17" x14ac:dyDescent="0.25">
      <c r="A676">
        <v>320</v>
      </c>
      <c r="B676">
        <v>155</v>
      </c>
      <c r="D676">
        <v>163</v>
      </c>
      <c r="E676">
        <v>67</v>
      </c>
      <c r="J676">
        <v>109</v>
      </c>
      <c r="K676">
        <v>146</v>
      </c>
      <c r="P676">
        <v>195</v>
      </c>
      <c r="Q676">
        <v>41</v>
      </c>
    </row>
    <row r="677" spans="1:17" x14ac:dyDescent="0.25">
      <c r="A677">
        <v>321</v>
      </c>
      <c r="B677">
        <v>7</v>
      </c>
      <c r="D677">
        <v>163</v>
      </c>
      <c r="E677">
        <v>98</v>
      </c>
      <c r="J677">
        <v>109</v>
      </c>
      <c r="K677">
        <v>7</v>
      </c>
      <c r="P677">
        <v>195</v>
      </c>
      <c r="Q677">
        <v>174</v>
      </c>
    </row>
    <row r="678" spans="1:17" x14ac:dyDescent="0.25">
      <c r="A678">
        <v>321</v>
      </c>
      <c r="B678">
        <v>30</v>
      </c>
      <c r="D678">
        <v>163</v>
      </c>
      <c r="E678">
        <v>97</v>
      </c>
      <c r="J678">
        <v>109</v>
      </c>
      <c r="K678">
        <v>8</v>
      </c>
      <c r="P678">
        <v>195</v>
      </c>
      <c r="Q678">
        <v>175</v>
      </c>
    </row>
    <row r="679" spans="1:17" x14ac:dyDescent="0.25">
      <c r="A679">
        <v>321</v>
      </c>
      <c r="B679">
        <v>72</v>
      </c>
      <c r="D679">
        <v>163</v>
      </c>
      <c r="E679">
        <v>385</v>
      </c>
      <c r="J679">
        <v>109</v>
      </c>
      <c r="K679">
        <v>45</v>
      </c>
      <c r="P679">
        <v>196</v>
      </c>
      <c r="Q679">
        <v>38</v>
      </c>
    </row>
    <row r="680" spans="1:17" x14ac:dyDescent="0.25">
      <c r="A680">
        <v>321</v>
      </c>
      <c r="B680">
        <v>77</v>
      </c>
      <c r="D680">
        <v>163</v>
      </c>
      <c r="E680">
        <v>364</v>
      </c>
      <c r="J680">
        <v>109</v>
      </c>
      <c r="K680">
        <v>133</v>
      </c>
      <c r="P680">
        <v>196</v>
      </c>
      <c r="Q680">
        <v>41</v>
      </c>
    </row>
    <row r="681" spans="1:17" x14ac:dyDescent="0.25">
      <c r="A681">
        <v>322</v>
      </c>
      <c r="B681">
        <v>7</v>
      </c>
      <c r="D681">
        <v>164</v>
      </c>
      <c r="E681">
        <v>116</v>
      </c>
      <c r="J681">
        <v>110</v>
      </c>
      <c r="K681">
        <v>39</v>
      </c>
      <c r="P681">
        <v>196</v>
      </c>
      <c r="Q681">
        <v>174</v>
      </c>
    </row>
    <row r="682" spans="1:17" x14ac:dyDescent="0.25">
      <c r="A682">
        <v>322</v>
      </c>
      <c r="B682">
        <v>59</v>
      </c>
      <c r="D682">
        <v>164</v>
      </c>
      <c r="E682">
        <v>66</v>
      </c>
      <c r="J682">
        <v>110</v>
      </c>
      <c r="K682">
        <v>4</v>
      </c>
      <c r="P682">
        <v>196</v>
      </c>
      <c r="Q682">
        <v>175</v>
      </c>
    </row>
    <row r="683" spans="1:17" x14ac:dyDescent="0.25">
      <c r="A683">
        <v>322</v>
      </c>
      <c r="B683">
        <v>77</v>
      </c>
      <c r="D683">
        <v>164</v>
      </c>
      <c r="E683">
        <v>67</v>
      </c>
      <c r="J683">
        <v>110</v>
      </c>
      <c r="K683">
        <v>116</v>
      </c>
      <c r="P683">
        <v>197</v>
      </c>
      <c r="Q683">
        <v>38</v>
      </c>
    </row>
    <row r="684" spans="1:17" x14ac:dyDescent="0.25">
      <c r="A684">
        <v>323</v>
      </c>
      <c r="B684">
        <v>7</v>
      </c>
      <c r="D684">
        <v>164</v>
      </c>
      <c r="E684">
        <v>98</v>
      </c>
      <c r="J684">
        <v>110</v>
      </c>
      <c r="K684">
        <v>146</v>
      </c>
      <c r="P684">
        <v>197</v>
      </c>
      <c r="Q684">
        <v>41</v>
      </c>
    </row>
    <row r="685" spans="1:17" x14ac:dyDescent="0.25">
      <c r="A685">
        <v>323</v>
      </c>
      <c r="B685">
        <v>38</v>
      </c>
      <c r="D685">
        <v>164</v>
      </c>
      <c r="E685">
        <v>115</v>
      </c>
      <c r="J685">
        <v>110</v>
      </c>
      <c r="K685">
        <v>7</v>
      </c>
      <c r="P685">
        <v>197</v>
      </c>
      <c r="Q685">
        <v>174</v>
      </c>
    </row>
    <row r="686" spans="1:17" x14ac:dyDescent="0.25">
      <c r="A686">
        <v>323</v>
      </c>
      <c r="B686">
        <v>77</v>
      </c>
      <c r="D686">
        <v>164</v>
      </c>
      <c r="E686">
        <v>386</v>
      </c>
      <c r="J686">
        <v>110</v>
      </c>
      <c r="K686">
        <v>8</v>
      </c>
      <c r="P686">
        <v>197</v>
      </c>
      <c r="Q686">
        <v>175</v>
      </c>
    </row>
    <row r="687" spans="1:17" x14ac:dyDescent="0.25">
      <c r="A687">
        <v>323</v>
      </c>
      <c r="B687">
        <v>141</v>
      </c>
      <c r="D687">
        <v>164</v>
      </c>
      <c r="E687">
        <v>364</v>
      </c>
      <c r="J687">
        <v>110</v>
      </c>
      <c r="K687">
        <v>45</v>
      </c>
      <c r="P687">
        <v>198</v>
      </c>
      <c r="Q687">
        <v>38</v>
      </c>
    </row>
    <row r="688" spans="1:17" x14ac:dyDescent="0.25">
      <c r="A688">
        <v>324</v>
      </c>
      <c r="B688">
        <v>7</v>
      </c>
      <c r="D688">
        <v>165</v>
      </c>
      <c r="E688">
        <v>44</v>
      </c>
      <c r="J688">
        <v>110</v>
      </c>
      <c r="K688">
        <v>133</v>
      </c>
      <c r="P688">
        <v>198</v>
      </c>
      <c r="Q688">
        <v>41</v>
      </c>
    </row>
    <row r="689" spans="1:17" x14ac:dyDescent="0.25">
      <c r="A689">
        <v>324</v>
      </c>
      <c r="B689">
        <v>77</v>
      </c>
      <c r="D689">
        <v>165</v>
      </c>
      <c r="E689">
        <v>100</v>
      </c>
      <c r="J689">
        <v>111</v>
      </c>
      <c r="K689">
        <v>39</v>
      </c>
      <c r="P689">
        <v>198</v>
      </c>
      <c r="Q689">
        <v>176</v>
      </c>
    </row>
    <row r="690" spans="1:17" x14ac:dyDescent="0.25">
      <c r="A690">
        <v>324</v>
      </c>
      <c r="B690">
        <v>95</v>
      </c>
      <c r="D690">
        <v>165</v>
      </c>
      <c r="E690">
        <v>102</v>
      </c>
      <c r="J690">
        <v>111</v>
      </c>
      <c r="K690">
        <v>4</v>
      </c>
      <c r="P690">
        <v>198</v>
      </c>
      <c r="Q690">
        <v>177</v>
      </c>
    </row>
    <row r="691" spans="1:17" x14ac:dyDescent="0.25">
      <c r="A691">
        <v>324</v>
      </c>
      <c r="B691">
        <v>137</v>
      </c>
      <c r="D691">
        <v>165</v>
      </c>
      <c r="E691">
        <v>400</v>
      </c>
      <c r="J691">
        <v>111</v>
      </c>
      <c r="K691">
        <v>116</v>
      </c>
      <c r="P691">
        <v>199</v>
      </c>
      <c r="Q691">
        <v>38</v>
      </c>
    </row>
    <row r="692" spans="1:17" x14ac:dyDescent="0.25">
      <c r="A692">
        <v>324</v>
      </c>
      <c r="B692">
        <v>141</v>
      </c>
      <c r="D692">
        <v>166</v>
      </c>
      <c r="E692">
        <v>44</v>
      </c>
      <c r="J692">
        <v>111</v>
      </c>
      <c r="K692">
        <v>146</v>
      </c>
      <c r="P692">
        <v>199</v>
      </c>
      <c r="Q692">
        <v>41</v>
      </c>
    </row>
    <row r="693" spans="1:17" x14ac:dyDescent="0.25">
      <c r="A693">
        <v>325</v>
      </c>
      <c r="B693">
        <v>59</v>
      </c>
      <c r="D693">
        <v>166</v>
      </c>
      <c r="E693">
        <v>100</v>
      </c>
      <c r="J693">
        <v>111</v>
      </c>
      <c r="K693">
        <v>7</v>
      </c>
      <c r="P693">
        <v>199</v>
      </c>
      <c r="Q693">
        <v>176</v>
      </c>
    </row>
    <row r="694" spans="1:17" x14ac:dyDescent="0.25">
      <c r="A694">
        <v>325</v>
      </c>
      <c r="B694">
        <v>95</v>
      </c>
      <c r="D694">
        <v>166</v>
      </c>
      <c r="E694">
        <v>102</v>
      </c>
      <c r="J694">
        <v>111</v>
      </c>
      <c r="K694">
        <v>8</v>
      </c>
      <c r="P694">
        <v>199</v>
      </c>
      <c r="Q694">
        <v>177</v>
      </c>
    </row>
    <row r="695" spans="1:17" x14ac:dyDescent="0.25">
      <c r="A695">
        <v>325</v>
      </c>
      <c r="B695">
        <v>96</v>
      </c>
      <c r="D695">
        <v>166</v>
      </c>
      <c r="E695">
        <v>400</v>
      </c>
      <c r="J695">
        <v>111</v>
      </c>
      <c r="K695">
        <v>45</v>
      </c>
      <c r="P695">
        <v>200</v>
      </c>
      <c r="Q695">
        <v>38</v>
      </c>
    </row>
    <row r="696" spans="1:17" x14ac:dyDescent="0.25">
      <c r="A696">
        <v>326</v>
      </c>
      <c r="B696">
        <v>7</v>
      </c>
      <c r="D696">
        <v>167</v>
      </c>
      <c r="E696">
        <v>44</v>
      </c>
      <c r="J696">
        <v>111</v>
      </c>
      <c r="K696">
        <v>133</v>
      </c>
      <c r="P696">
        <v>200</v>
      </c>
      <c r="Q696">
        <v>41</v>
      </c>
    </row>
    <row r="697" spans="1:17" x14ac:dyDescent="0.25">
      <c r="A697">
        <v>326</v>
      </c>
      <c r="B697">
        <v>77</v>
      </c>
      <c r="D697">
        <v>167</v>
      </c>
      <c r="E697">
        <v>100</v>
      </c>
      <c r="J697">
        <v>112</v>
      </c>
      <c r="K697">
        <v>39</v>
      </c>
      <c r="P697">
        <v>200</v>
      </c>
      <c r="Q697">
        <v>176</v>
      </c>
    </row>
    <row r="698" spans="1:17" x14ac:dyDescent="0.25">
      <c r="A698">
        <v>327</v>
      </c>
      <c r="B698">
        <v>7</v>
      </c>
      <c r="D698">
        <v>167</v>
      </c>
      <c r="E698">
        <v>102</v>
      </c>
      <c r="J698">
        <v>112</v>
      </c>
      <c r="K698">
        <v>50</v>
      </c>
      <c r="P698">
        <v>200</v>
      </c>
      <c r="Q698">
        <v>177</v>
      </c>
    </row>
    <row r="699" spans="1:17" x14ac:dyDescent="0.25">
      <c r="A699">
        <v>327</v>
      </c>
      <c r="B699">
        <v>77</v>
      </c>
      <c r="D699">
        <v>167</v>
      </c>
      <c r="E699">
        <v>400</v>
      </c>
      <c r="J699">
        <v>112</v>
      </c>
      <c r="K699">
        <v>27</v>
      </c>
      <c r="P699">
        <v>201</v>
      </c>
      <c r="Q699">
        <v>38</v>
      </c>
    </row>
    <row r="700" spans="1:17" x14ac:dyDescent="0.25">
      <c r="A700">
        <v>328</v>
      </c>
      <c r="B700">
        <v>7</v>
      </c>
      <c r="D700">
        <v>168</v>
      </c>
      <c r="E700">
        <v>365</v>
      </c>
      <c r="J700">
        <v>112</v>
      </c>
      <c r="K700">
        <v>62</v>
      </c>
      <c r="P700">
        <v>201</v>
      </c>
      <c r="Q700">
        <v>41</v>
      </c>
    </row>
    <row r="701" spans="1:17" x14ac:dyDescent="0.25">
      <c r="A701">
        <v>328</v>
      </c>
      <c r="B701">
        <v>11</v>
      </c>
      <c r="D701">
        <v>168</v>
      </c>
      <c r="E701">
        <v>112</v>
      </c>
      <c r="J701">
        <v>112</v>
      </c>
      <c r="K701">
        <v>40</v>
      </c>
      <c r="P701">
        <v>201</v>
      </c>
      <c r="Q701">
        <v>178</v>
      </c>
    </row>
    <row r="702" spans="1:17" x14ac:dyDescent="0.25">
      <c r="A702">
        <v>328</v>
      </c>
      <c r="B702">
        <v>77</v>
      </c>
      <c r="D702">
        <v>168</v>
      </c>
      <c r="E702">
        <v>113</v>
      </c>
      <c r="J702">
        <v>112</v>
      </c>
      <c r="K702">
        <v>3</v>
      </c>
      <c r="P702">
        <v>201</v>
      </c>
      <c r="Q702">
        <v>179</v>
      </c>
    </row>
    <row r="703" spans="1:17" x14ac:dyDescent="0.25">
      <c r="A703">
        <v>328</v>
      </c>
      <c r="B703">
        <v>112</v>
      </c>
      <c r="D703">
        <v>168</v>
      </c>
      <c r="E703">
        <v>106</v>
      </c>
      <c r="J703">
        <v>112</v>
      </c>
      <c r="K703">
        <v>17</v>
      </c>
      <c r="P703">
        <v>202</v>
      </c>
      <c r="Q703">
        <v>38</v>
      </c>
    </row>
    <row r="704" spans="1:17" x14ac:dyDescent="0.25">
      <c r="A704">
        <v>328</v>
      </c>
      <c r="B704">
        <v>141</v>
      </c>
      <c r="D704">
        <v>169</v>
      </c>
      <c r="E704">
        <v>365</v>
      </c>
      <c r="J704">
        <v>112</v>
      </c>
      <c r="K704">
        <v>35</v>
      </c>
      <c r="P704">
        <v>202</v>
      </c>
      <c r="Q704">
        <v>41</v>
      </c>
    </row>
    <row r="705" spans="1:17" x14ac:dyDescent="0.25">
      <c r="A705">
        <v>329</v>
      </c>
      <c r="B705">
        <v>7</v>
      </c>
      <c r="D705">
        <v>169</v>
      </c>
      <c r="E705">
        <v>112</v>
      </c>
      <c r="J705">
        <v>112</v>
      </c>
      <c r="K705">
        <v>58</v>
      </c>
      <c r="P705">
        <v>202</v>
      </c>
      <c r="Q705">
        <v>178</v>
      </c>
    </row>
    <row r="706" spans="1:17" x14ac:dyDescent="0.25">
      <c r="A706">
        <v>329</v>
      </c>
      <c r="B706">
        <v>10</v>
      </c>
      <c r="D706">
        <v>169</v>
      </c>
      <c r="E706">
        <v>113</v>
      </c>
      <c r="J706">
        <v>113</v>
      </c>
      <c r="K706">
        <v>39</v>
      </c>
      <c r="P706">
        <v>202</v>
      </c>
      <c r="Q706">
        <v>179</v>
      </c>
    </row>
    <row r="707" spans="1:17" x14ac:dyDescent="0.25">
      <c r="A707">
        <v>329</v>
      </c>
      <c r="B707">
        <v>77</v>
      </c>
      <c r="D707">
        <v>169</v>
      </c>
      <c r="E707">
        <v>106</v>
      </c>
      <c r="J707">
        <v>113</v>
      </c>
      <c r="K707">
        <v>50</v>
      </c>
      <c r="P707">
        <v>203</v>
      </c>
      <c r="Q707">
        <v>38</v>
      </c>
    </row>
    <row r="708" spans="1:17" x14ac:dyDescent="0.25">
      <c r="A708">
        <v>329</v>
      </c>
      <c r="B708">
        <v>94</v>
      </c>
      <c r="D708">
        <v>170</v>
      </c>
      <c r="E708">
        <v>365</v>
      </c>
      <c r="J708">
        <v>113</v>
      </c>
      <c r="K708">
        <v>27</v>
      </c>
      <c r="P708">
        <v>203</v>
      </c>
      <c r="Q708">
        <v>41</v>
      </c>
    </row>
    <row r="709" spans="1:17" x14ac:dyDescent="0.25">
      <c r="A709">
        <v>329</v>
      </c>
      <c r="B709">
        <v>112</v>
      </c>
      <c r="D709">
        <v>170</v>
      </c>
      <c r="E709">
        <v>112</v>
      </c>
      <c r="J709">
        <v>113</v>
      </c>
      <c r="K709">
        <v>62</v>
      </c>
      <c r="P709">
        <v>203</v>
      </c>
      <c r="Q709">
        <v>178</v>
      </c>
    </row>
    <row r="710" spans="1:17" x14ac:dyDescent="0.25">
      <c r="A710">
        <v>330</v>
      </c>
      <c r="B710">
        <v>55</v>
      </c>
      <c r="D710">
        <v>170</v>
      </c>
      <c r="E710">
        <v>113</v>
      </c>
      <c r="J710">
        <v>113</v>
      </c>
      <c r="K710">
        <v>40</v>
      </c>
      <c r="P710">
        <v>203</v>
      </c>
      <c r="Q710">
        <v>179</v>
      </c>
    </row>
    <row r="711" spans="1:17" x14ac:dyDescent="0.25">
      <c r="A711">
        <v>330</v>
      </c>
      <c r="B711">
        <v>77</v>
      </c>
      <c r="D711">
        <v>170</v>
      </c>
      <c r="E711">
        <v>106</v>
      </c>
      <c r="J711">
        <v>113</v>
      </c>
      <c r="K711">
        <v>3</v>
      </c>
      <c r="P711">
        <v>204</v>
      </c>
      <c r="Q711">
        <v>38</v>
      </c>
    </row>
    <row r="712" spans="1:17" x14ac:dyDescent="0.25">
      <c r="A712">
        <v>331</v>
      </c>
      <c r="B712">
        <v>77</v>
      </c>
      <c r="D712">
        <v>171</v>
      </c>
      <c r="E712">
        <v>365</v>
      </c>
      <c r="J712">
        <v>113</v>
      </c>
      <c r="K712">
        <v>17</v>
      </c>
      <c r="P712">
        <v>204</v>
      </c>
      <c r="Q712">
        <v>41</v>
      </c>
    </row>
    <row r="713" spans="1:17" x14ac:dyDescent="0.25">
      <c r="A713">
        <v>331</v>
      </c>
      <c r="B713">
        <v>95</v>
      </c>
      <c r="D713">
        <v>171</v>
      </c>
      <c r="E713">
        <v>129</v>
      </c>
      <c r="J713">
        <v>113</v>
      </c>
      <c r="K713">
        <v>35</v>
      </c>
      <c r="P713">
        <v>204</v>
      </c>
      <c r="Q713">
        <v>180</v>
      </c>
    </row>
    <row r="714" spans="1:17" x14ac:dyDescent="0.25">
      <c r="A714">
        <v>331</v>
      </c>
      <c r="B714">
        <v>96</v>
      </c>
      <c r="D714">
        <v>171</v>
      </c>
      <c r="E714">
        <v>121</v>
      </c>
      <c r="J714">
        <v>113</v>
      </c>
      <c r="K714">
        <v>58</v>
      </c>
      <c r="P714">
        <v>204</v>
      </c>
      <c r="Q714">
        <v>181</v>
      </c>
    </row>
    <row r="715" spans="1:17" x14ac:dyDescent="0.25">
      <c r="A715">
        <v>331</v>
      </c>
      <c r="B715">
        <v>130</v>
      </c>
      <c r="D715">
        <v>172</v>
      </c>
      <c r="E715">
        <v>365</v>
      </c>
      <c r="J715">
        <v>114</v>
      </c>
      <c r="K715">
        <v>50</v>
      </c>
      <c r="P715">
        <v>205</v>
      </c>
      <c r="Q715">
        <v>38</v>
      </c>
    </row>
    <row r="716" spans="1:17" x14ac:dyDescent="0.25">
      <c r="A716">
        <v>332</v>
      </c>
      <c r="B716">
        <v>102</v>
      </c>
      <c r="D716">
        <v>172</v>
      </c>
      <c r="E716">
        <v>129</v>
      </c>
      <c r="J716">
        <v>114</v>
      </c>
      <c r="K716">
        <v>62</v>
      </c>
      <c r="P716">
        <v>205</v>
      </c>
      <c r="Q716">
        <v>41</v>
      </c>
    </row>
    <row r="717" spans="1:17" x14ac:dyDescent="0.25">
      <c r="A717">
        <v>332</v>
      </c>
      <c r="B717">
        <v>5</v>
      </c>
      <c r="D717">
        <v>172</v>
      </c>
      <c r="E717">
        <v>121</v>
      </c>
      <c r="J717">
        <v>114</v>
      </c>
      <c r="K717">
        <v>104</v>
      </c>
      <c r="P717">
        <v>205</v>
      </c>
      <c r="Q717">
        <v>180</v>
      </c>
    </row>
    <row r="718" spans="1:17" x14ac:dyDescent="0.25">
      <c r="A718">
        <v>332</v>
      </c>
      <c r="B718">
        <v>30</v>
      </c>
      <c r="D718">
        <v>173</v>
      </c>
      <c r="E718">
        <v>365</v>
      </c>
      <c r="J718">
        <v>114</v>
      </c>
      <c r="K718">
        <v>136</v>
      </c>
      <c r="P718">
        <v>205</v>
      </c>
      <c r="Q718">
        <v>181</v>
      </c>
    </row>
    <row r="719" spans="1:17" x14ac:dyDescent="0.25">
      <c r="A719">
        <v>332</v>
      </c>
      <c r="B719">
        <v>98</v>
      </c>
      <c r="D719">
        <v>173</v>
      </c>
      <c r="E719">
        <v>129</v>
      </c>
      <c r="J719">
        <v>115</v>
      </c>
      <c r="K719">
        <v>39</v>
      </c>
      <c r="P719">
        <v>206</v>
      </c>
      <c r="Q719">
        <v>38</v>
      </c>
    </row>
    <row r="720" spans="1:17" x14ac:dyDescent="0.25">
      <c r="A720">
        <v>333</v>
      </c>
      <c r="B720">
        <v>102</v>
      </c>
      <c r="D720">
        <v>173</v>
      </c>
      <c r="E720">
        <v>121</v>
      </c>
      <c r="J720">
        <v>115</v>
      </c>
      <c r="K720">
        <v>50</v>
      </c>
      <c r="P720">
        <v>206</v>
      </c>
      <c r="Q720">
        <v>41</v>
      </c>
    </row>
    <row r="721" spans="1:17" x14ac:dyDescent="0.25">
      <c r="A721">
        <v>334</v>
      </c>
      <c r="B721">
        <v>102</v>
      </c>
      <c r="D721">
        <v>174</v>
      </c>
      <c r="E721">
        <v>365</v>
      </c>
      <c r="J721">
        <v>115</v>
      </c>
      <c r="K721">
        <v>62</v>
      </c>
      <c r="P721">
        <v>206</v>
      </c>
      <c r="Q721">
        <v>180</v>
      </c>
    </row>
    <row r="722" spans="1:17" x14ac:dyDescent="0.25">
      <c r="A722">
        <v>334</v>
      </c>
      <c r="B722">
        <v>30</v>
      </c>
      <c r="D722">
        <v>174</v>
      </c>
      <c r="E722">
        <v>118</v>
      </c>
      <c r="J722">
        <v>115</v>
      </c>
      <c r="K722">
        <v>40</v>
      </c>
      <c r="P722">
        <v>206</v>
      </c>
      <c r="Q722">
        <v>181</v>
      </c>
    </row>
    <row r="723" spans="1:17" x14ac:dyDescent="0.25">
      <c r="A723">
        <v>334</v>
      </c>
      <c r="B723">
        <v>54</v>
      </c>
      <c r="D723">
        <v>175</v>
      </c>
      <c r="E723">
        <v>365</v>
      </c>
      <c r="J723">
        <v>115</v>
      </c>
      <c r="K723">
        <v>64</v>
      </c>
      <c r="P723">
        <v>207</v>
      </c>
      <c r="Q723">
        <v>182</v>
      </c>
    </row>
    <row r="724" spans="1:17" x14ac:dyDescent="0.25">
      <c r="A724">
        <v>335</v>
      </c>
      <c r="B724">
        <v>102</v>
      </c>
      <c r="D724">
        <v>175</v>
      </c>
      <c r="E724">
        <v>118</v>
      </c>
      <c r="J724">
        <v>115</v>
      </c>
      <c r="K724">
        <v>74</v>
      </c>
      <c r="P724">
        <v>207</v>
      </c>
      <c r="Q724">
        <v>183</v>
      </c>
    </row>
    <row r="725" spans="1:17" x14ac:dyDescent="0.25">
      <c r="A725">
        <v>336</v>
      </c>
      <c r="B725">
        <v>102</v>
      </c>
      <c r="D725">
        <v>176</v>
      </c>
      <c r="E725">
        <v>365</v>
      </c>
      <c r="J725">
        <v>115</v>
      </c>
      <c r="K725">
        <v>75</v>
      </c>
      <c r="P725">
        <v>207</v>
      </c>
      <c r="Q725">
        <v>184</v>
      </c>
    </row>
    <row r="726" spans="1:17" x14ac:dyDescent="0.25">
      <c r="A726">
        <v>336</v>
      </c>
      <c r="B726">
        <v>30</v>
      </c>
      <c r="D726">
        <v>176</v>
      </c>
      <c r="E726">
        <v>118</v>
      </c>
      <c r="J726">
        <v>115</v>
      </c>
      <c r="K726">
        <v>85</v>
      </c>
      <c r="P726">
        <v>207</v>
      </c>
      <c r="Q726">
        <v>208</v>
      </c>
    </row>
    <row r="727" spans="1:17" x14ac:dyDescent="0.25">
      <c r="A727">
        <v>336</v>
      </c>
      <c r="B727">
        <v>54</v>
      </c>
      <c r="D727">
        <v>177</v>
      </c>
      <c r="E727">
        <v>365</v>
      </c>
      <c r="J727">
        <v>115</v>
      </c>
      <c r="K727">
        <v>133</v>
      </c>
      <c r="P727">
        <v>208</v>
      </c>
      <c r="Q727">
        <v>182</v>
      </c>
    </row>
    <row r="728" spans="1:17" x14ac:dyDescent="0.25">
      <c r="A728">
        <v>337</v>
      </c>
      <c r="B728">
        <v>102</v>
      </c>
      <c r="D728">
        <v>177</v>
      </c>
      <c r="E728">
        <v>104</v>
      </c>
      <c r="J728">
        <v>116</v>
      </c>
      <c r="K728">
        <v>39</v>
      </c>
      <c r="P728">
        <v>208</v>
      </c>
      <c r="Q728">
        <v>183</v>
      </c>
    </row>
    <row r="729" spans="1:17" x14ac:dyDescent="0.25">
      <c r="A729">
        <v>338</v>
      </c>
      <c r="B729">
        <v>102</v>
      </c>
      <c r="D729">
        <v>178</v>
      </c>
      <c r="E729">
        <v>365</v>
      </c>
      <c r="J729">
        <v>116</v>
      </c>
      <c r="K729">
        <v>50</v>
      </c>
      <c r="P729">
        <v>208</v>
      </c>
      <c r="Q729">
        <v>184</v>
      </c>
    </row>
    <row r="730" spans="1:17" x14ac:dyDescent="0.25">
      <c r="A730">
        <v>338</v>
      </c>
      <c r="B730">
        <v>30</v>
      </c>
      <c r="D730">
        <v>178</v>
      </c>
      <c r="E730">
        <v>104</v>
      </c>
      <c r="J730">
        <v>116</v>
      </c>
      <c r="K730">
        <v>62</v>
      </c>
      <c r="P730">
        <v>208</v>
      </c>
      <c r="Q730">
        <v>208</v>
      </c>
    </row>
    <row r="731" spans="1:17" x14ac:dyDescent="0.25">
      <c r="A731">
        <v>338</v>
      </c>
      <c r="B731">
        <v>54</v>
      </c>
      <c r="D731">
        <v>179</v>
      </c>
      <c r="E731">
        <v>365</v>
      </c>
      <c r="J731">
        <v>116</v>
      </c>
      <c r="K731">
        <v>40</v>
      </c>
      <c r="P731">
        <v>209</v>
      </c>
      <c r="Q731">
        <v>182</v>
      </c>
    </row>
    <row r="732" spans="1:17" x14ac:dyDescent="0.25">
      <c r="A732">
        <v>339</v>
      </c>
      <c r="B732">
        <v>102</v>
      </c>
      <c r="D732">
        <v>179</v>
      </c>
      <c r="E732">
        <v>104</v>
      </c>
      <c r="J732">
        <v>116</v>
      </c>
      <c r="K732">
        <v>64</v>
      </c>
      <c r="P732">
        <v>209</v>
      </c>
      <c r="Q732">
        <v>183</v>
      </c>
    </row>
    <row r="733" spans="1:17" x14ac:dyDescent="0.25">
      <c r="A733">
        <v>339</v>
      </c>
      <c r="B733">
        <v>13</v>
      </c>
      <c r="D733">
        <v>180</v>
      </c>
      <c r="E733">
        <v>365</v>
      </c>
      <c r="J733">
        <v>116</v>
      </c>
      <c r="K733">
        <v>74</v>
      </c>
      <c r="P733">
        <v>209</v>
      </c>
      <c r="Q733">
        <v>184</v>
      </c>
    </row>
    <row r="734" spans="1:17" x14ac:dyDescent="0.25">
      <c r="A734">
        <v>339</v>
      </c>
      <c r="B734">
        <v>30</v>
      </c>
      <c r="D734">
        <v>180</v>
      </c>
      <c r="E734">
        <v>85</v>
      </c>
      <c r="J734">
        <v>116</v>
      </c>
      <c r="K734">
        <v>75</v>
      </c>
      <c r="P734">
        <v>209</v>
      </c>
      <c r="Q734">
        <v>208</v>
      </c>
    </row>
    <row r="735" spans="1:17" x14ac:dyDescent="0.25">
      <c r="A735">
        <v>340</v>
      </c>
      <c r="B735">
        <v>102</v>
      </c>
      <c r="D735">
        <v>180</v>
      </c>
      <c r="E735">
        <v>83</v>
      </c>
      <c r="J735">
        <v>116</v>
      </c>
      <c r="K735">
        <v>85</v>
      </c>
      <c r="P735">
        <v>210</v>
      </c>
      <c r="Q735">
        <v>186</v>
      </c>
    </row>
    <row r="736" spans="1:17" x14ac:dyDescent="0.25">
      <c r="A736">
        <v>340</v>
      </c>
      <c r="B736">
        <v>59</v>
      </c>
      <c r="D736">
        <v>181</v>
      </c>
      <c r="E736">
        <v>365</v>
      </c>
      <c r="J736">
        <v>116</v>
      </c>
      <c r="K736">
        <v>133</v>
      </c>
      <c r="P736">
        <v>210</v>
      </c>
      <c r="Q736">
        <v>187</v>
      </c>
    </row>
    <row r="737" spans="1:17" x14ac:dyDescent="0.25">
      <c r="A737">
        <v>341</v>
      </c>
      <c r="B737">
        <v>102</v>
      </c>
      <c r="D737">
        <v>181</v>
      </c>
      <c r="E737">
        <v>85</v>
      </c>
      <c r="J737">
        <v>117</v>
      </c>
      <c r="K737">
        <v>39</v>
      </c>
      <c r="P737">
        <v>210</v>
      </c>
      <c r="Q737">
        <v>188</v>
      </c>
    </row>
    <row r="738" spans="1:17" x14ac:dyDescent="0.25">
      <c r="A738">
        <v>341</v>
      </c>
      <c r="B738">
        <v>54</v>
      </c>
      <c r="D738">
        <v>181</v>
      </c>
      <c r="E738">
        <v>83</v>
      </c>
      <c r="J738">
        <v>117</v>
      </c>
      <c r="K738">
        <v>62</v>
      </c>
      <c r="P738">
        <v>210</v>
      </c>
      <c r="Q738">
        <v>189</v>
      </c>
    </row>
    <row r="739" spans="1:17" x14ac:dyDescent="0.25">
      <c r="A739">
        <v>341</v>
      </c>
      <c r="B739">
        <v>59</v>
      </c>
      <c r="D739">
        <v>182</v>
      </c>
      <c r="E739">
        <v>365</v>
      </c>
      <c r="J739">
        <v>117</v>
      </c>
      <c r="K739">
        <v>40</v>
      </c>
      <c r="P739">
        <v>210</v>
      </c>
      <c r="Q739">
        <v>209</v>
      </c>
    </row>
    <row r="740" spans="1:17" x14ac:dyDescent="0.25">
      <c r="A740">
        <v>342</v>
      </c>
      <c r="B740">
        <v>7</v>
      </c>
      <c r="D740">
        <v>182</v>
      </c>
      <c r="E740">
        <v>85</v>
      </c>
      <c r="J740">
        <v>117</v>
      </c>
      <c r="K740">
        <v>64</v>
      </c>
      <c r="P740">
        <v>211</v>
      </c>
      <c r="Q740">
        <v>190</v>
      </c>
    </row>
    <row r="741" spans="1:17" x14ac:dyDescent="0.25">
      <c r="A741">
        <v>342</v>
      </c>
      <c r="B741">
        <v>102</v>
      </c>
      <c r="D741">
        <v>182</v>
      </c>
      <c r="E741">
        <v>83</v>
      </c>
      <c r="J741">
        <v>117</v>
      </c>
      <c r="K741">
        <v>74</v>
      </c>
      <c r="P741">
        <v>211</v>
      </c>
      <c r="Q741">
        <v>191</v>
      </c>
    </row>
    <row r="742" spans="1:17" x14ac:dyDescent="0.25">
      <c r="A742">
        <v>342</v>
      </c>
      <c r="B742">
        <v>128</v>
      </c>
      <c r="D742">
        <v>183</v>
      </c>
      <c r="E742">
        <v>365</v>
      </c>
      <c r="J742">
        <v>117</v>
      </c>
      <c r="K742">
        <v>75</v>
      </c>
      <c r="P742">
        <v>211</v>
      </c>
      <c r="Q742">
        <v>210</v>
      </c>
    </row>
    <row r="743" spans="1:17" x14ac:dyDescent="0.25">
      <c r="A743">
        <v>343</v>
      </c>
      <c r="B743">
        <v>102</v>
      </c>
      <c r="D743">
        <v>183</v>
      </c>
      <c r="E743">
        <v>85</v>
      </c>
      <c r="J743">
        <v>117</v>
      </c>
      <c r="K743">
        <v>85</v>
      </c>
      <c r="P743">
        <v>212</v>
      </c>
      <c r="Q743">
        <v>191</v>
      </c>
    </row>
    <row r="744" spans="1:17" x14ac:dyDescent="0.25">
      <c r="A744">
        <v>343</v>
      </c>
      <c r="B744">
        <v>30</v>
      </c>
      <c r="D744">
        <v>183</v>
      </c>
      <c r="E744">
        <v>83</v>
      </c>
      <c r="J744">
        <v>117</v>
      </c>
      <c r="K744">
        <v>104</v>
      </c>
      <c r="P744">
        <v>212</v>
      </c>
      <c r="Q744">
        <v>192</v>
      </c>
    </row>
    <row r="745" spans="1:17" x14ac:dyDescent="0.25">
      <c r="A745">
        <v>344</v>
      </c>
      <c r="B745">
        <v>102</v>
      </c>
      <c r="D745">
        <v>184</v>
      </c>
      <c r="E745">
        <v>365</v>
      </c>
      <c r="J745">
        <v>118</v>
      </c>
      <c r="K745">
        <v>39</v>
      </c>
      <c r="P745">
        <v>212</v>
      </c>
      <c r="Q745">
        <v>208</v>
      </c>
    </row>
    <row r="746" spans="1:17" x14ac:dyDescent="0.25">
      <c r="A746">
        <v>344</v>
      </c>
      <c r="B746">
        <v>13</v>
      </c>
      <c r="D746">
        <v>184</v>
      </c>
      <c r="E746">
        <v>85</v>
      </c>
      <c r="J746">
        <v>118</v>
      </c>
      <c r="K746">
        <v>62</v>
      </c>
      <c r="P746">
        <v>213</v>
      </c>
      <c r="Q746">
        <v>193</v>
      </c>
    </row>
    <row r="747" spans="1:17" x14ac:dyDescent="0.25">
      <c r="A747">
        <v>345</v>
      </c>
      <c r="B747">
        <v>102</v>
      </c>
      <c r="D747">
        <v>184</v>
      </c>
      <c r="E747">
        <v>83</v>
      </c>
      <c r="J747">
        <v>118</v>
      </c>
      <c r="K747">
        <v>40</v>
      </c>
      <c r="P747">
        <v>213</v>
      </c>
      <c r="Q747">
        <v>194</v>
      </c>
    </row>
    <row r="748" spans="1:17" x14ac:dyDescent="0.25">
      <c r="A748">
        <v>345</v>
      </c>
      <c r="B748">
        <v>98</v>
      </c>
      <c r="D748">
        <v>185</v>
      </c>
      <c r="E748">
        <v>365</v>
      </c>
      <c r="J748">
        <v>118</v>
      </c>
      <c r="K748">
        <v>47</v>
      </c>
      <c r="P748">
        <v>213</v>
      </c>
      <c r="Q748">
        <v>211</v>
      </c>
    </row>
    <row r="749" spans="1:17" x14ac:dyDescent="0.25">
      <c r="A749">
        <v>346</v>
      </c>
      <c r="B749">
        <v>102</v>
      </c>
      <c r="D749">
        <v>185</v>
      </c>
      <c r="E749">
        <v>85</v>
      </c>
      <c r="J749">
        <v>118</v>
      </c>
      <c r="K749">
        <v>41</v>
      </c>
      <c r="P749">
        <v>214</v>
      </c>
      <c r="Q749">
        <v>193</v>
      </c>
    </row>
    <row r="750" spans="1:17" x14ac:dyDescent="0.25">
      <c r="A750">
        <v>346</v>
      </c>
      <c r="B750">
        <v>59</v>
      </c>
      <c r="D750">
        <v>185</v>
      </c>
      <c r="E750">
        <v>83</v>
      </c>
      <c r="J750">
        <v>118</v>
      </c>
      <c r="K750">
        <v>64</v>
      </c>
      <c r="P750">
        <v>214</v>
      </c>
      <c r="Q750">
        <v>194</v>
      </c>
    </row>
    <row r="751" spans="1:17" x14ac:dyDescent="0.25">
      <c r="A751">
        <v>347</v>
      </c>
      <c r="B751">
        <v>102</v>
      </c>
      <c r="D751">
        <v>186</v>
      </c>
      <c r="E751">
        <v>365</v>
      </c>
      <c r="J751">
        <v>118</v>
      </c>
      <c r="K751">
        <v>74</v>
      </c>
      <c r="P751">
        <v>214</v>
      </c>
      <c r="Q751">
        <v>211</v>
      </c>
    </row>
    <row r="752" spans="1:17" x14ac:dyDescent="0.25">
      <c r="A752">
        <v>347</v>
      </c>
      <c r="B752">
        <v>13</v>
      </c>
      <c r="D752">
        <v>186</v>
      </c>
      <c r="E752">
        <v>52</v>
      </c>
      <c r="J752">
        <v>118</v>
      </c>
      <c r="K752">
        <v>75</v>
      </c>
      <c r="P752">
        <v>215</v>
      </c>
      <c r="Q752">
        <v>195</v>
      </c>
    </row>
    <row r="753" spans="1:17" x14ac:dyDescent="0.25">
      <c r="A753">
        <v>347</v>
      </c>
      <c r="B753">
        <v>30</v>
      </c>
      <c r="D753">
        <v>186</v>
      </c>
      <c r="E753">
        <v>407</v>
      </c>
      <c r="J753">
        <v>118</v>
      </c>
      <c r="K753">
        <v>79</v>
      </c>
      <c r="P753">
        <v>215</v>
      </c>
      <c r="Q753">
        <v>211</v>
      </c>
    </row>
    <row r="754" spans="1:17" x14ac:dyDescent="0.25">
      <c r="A754">
        <v>348</v>
      </c>
      <c r="B754">
        <v>102</v>
      </c>
      <c r="D754">
        <v>186</v>
      </c>
      <c r="E754">
        <v>408</v>
      </c>
      <c r="J754">
        <v>118</v>
      </c>
      <c r="K754">
        <v>85</v>
      </c>
      <c r="P754">
        <v>216</v>
      </c>
      <c r="Q754">
        <v>195</v>
      </c>
    </row>
    <row r="755" spans="1:17" x14ac:dyDescent="0.25">
      <c r="A755">
        <v>348</v>
      </c>
      <c r="B755">
        <v>5</v>
      </c>
      <c r="D755">
        <v>187</v>
      </c>
      <c r="E755">
        <v>365</v>
      </c>
      <c r="J755">
        <v>119</v>
      </c>
      <c r="K755">
        <v>39</v>
      </c>
      <c r="P755">
        <v>216</v>
      </c>
      <c r="Q755">
        <v>209</v>
      </c>
    </row>
    <row r="756" spans="1:17" x14ac:dyDescent="0.25">
      <c r="A756">
        <v>348</v>
      </c>
      <c r="B756">
        <v>30</v>
      </c>
      <c r="D756">
        <v>187</v>
      </c>
      <c r="E756">
        <v>52</v>
      </c>
      <c r="J756">
        <v>119</v>
      </c>
      <c r="K756">
        <v>62</v>
      </c>
      <c r="P756">
        <v>217</v>
      </c>
      <c r="Q756">
        <v>196</v>
      </c>
    </row>
    <row r="757" spans="1:17" x14ac:dyDescent="0.25">
      <c r="A757">
        <v>348</v>
      </c>
      <c r="B757">
        <v>95</v>
      </c>
      <c r="D757">
        <v>187</v>
      </c>
      <c r="E757">
        <v>407</v>
      </c>
      <c r="J757">
        <v>119</v>
      </c>
      <c r="K757">
        <v>40</v>
      </c>
      <c r="P757">
        <v>217</v>
      </c>
      <c r="Q757">
        <v>210</v>
      </c>
    </row>
    <row r="758" spans="1:17" x14ac:dyDescent="0.25">
      <c r="A758">
        <v>349</v>
      </c>
      <c r="B758">
        <v>102</v>
      </c>
      <c r="D758">
        <v>187</v>
      </c>
      <c r="E758">
        <v>408</v>
      </c>
      <c r="J758">
        <v>119</v>
      </c>
      <c r="K758">
        <v>43</v>
      </c>
      <c r="P758">
        <v>218</v>
      </c>
      <c r="Q758">
        <v>197</v>
      </c>
    </row>
    <row r="759" spans="1:17" x14ac:dyDescent="0.25">
      <c r="A759">
        <v>349</v>
      </c>
      <c r="B759">
        <v>13</v>
      </c>
      <c r="D759">
        <v>188</v>
      </c>
      <c r="E759">
        <v>365</v>
      </c>
      <c r="J759">
        <v>119</v>
      </c>
      <c r="K759">
        <v>42</v>
      </c>
      <c r="P759">
        <v>218</v>
      </c>
      <c r="Q759">
        <v>210</v>
      </c>
    </row>
    <row r="760" spans="1:17" x14ac:dyDescent="0.25">
      <c r="A760">
        <v>349</v>
      </c>
      <c r="B760">
        <v>30</v>
      </c>
      <c r="D760">
        <v>188</v>
      </c>
      <c r="E760">
        <v>52</v>
      </c>
      <c r="J760">
        <v>119</v>
      </c>
      <c r="K760">
        <v>58</v>
      </c>
      <c r="P760">
        <v>219</v>
      </c>
      <c r="Q760">
        <v>198</v>
      </c>
    </row>
    <row r="761" spans="1:17" x14ac:dyDescent="0.25">
      <c r="A761">
        <v>350</v>
      </c>
      <c r="B761">
        <v>102</v>
      </c>
      <c r="D761">
        <v>188</v>
      </c>
      <c r="E761">
        <v>407</v>
      </c>
      <c r="J761">
        <v>119</v>
      </c>
      <c r="K761">
        <v>64</v>
      </c>
      <c r="P761">
        <v>219</v>
      </c>
      <c r="Q761">
        <v>199</v>
      </c>
    </row>
    <row r="762" spans="1:17" x14ac:dyDescent="0.25">
      <c r="A762">
        <v>350</v>
      </c>
      <c r="B762">
        <v>13</v>
      </c>
      <c r="D762">
        <v>188</v>
      </c>
      <c r="E762">
        <v>408</v>
      </c>
      <c r="J762">
        <v>119</v>
      </c>
      <c r="K762">
        <v>74</v>
      </c>
      <c r="P762">
        <v>219</v>
      </c>
      <c r="Q762">
        <v>209</v>
      </c>
    </row>
    <row r="763" spans="1:17" x14ac:dyDescent="0.25">
      <c r="A763">
        <v>350</v>
      </c>
      <c r="B763">
        <v>63</v>
      </c>
      <c r="D763">
        <v>189</v>
      </c>
      <c r="E763">
        <v>365</v>
      </c>
      <c r="J763">
        <v>119</v>
      </c>
      <c r="K763">
        <v>75</v>
      </c>
      <c r="P763">
        <v>220</v>
      </c>
      <c r="Q763">
        <v>195</v>
      </c>
    </row>
    <row r="764" spans="1:17" x14ac:dyDescent="0.25">
      <c r="A764">
        <v>351</v>
      </c>
      <c r="B764">
        <v>102</v>
      </c>
      <c r="D764">
        <v>189</v>
      </c>
      <c r="E764">
        <v>52</v>
      </c>
      <c r="J764">
        <v>119</v>
      </c>
      <c r="K764">
        <v>85</v>
      </c>
      <c r="P764">
        <v>220</v>
      </c>
      <c r="Q764">
        <v>200</v>
      </c>
    </row>
    <row r="765" spans="1:17" x14ac:dyDescent="0.25">
      <c r="A765">
        <v>351</v>
      </c>
      <c r="B765">
        <v>13</v>
      </c>
      <c r="D765">
        <v>189</v>
      </c>
      <c r="E765">
        <v>407</v>
      </c>
      <c r="J765">
        <v>120</v>
      </c>
      <c r="K765">
        <v>39</v>
      </c>
      <c r="P765">
        <v>220</v>
      </c>
      <c r="Q765">
        <v>201</v>
      </c>
    </row>
    <row r="766" spans="1:17" x14ac:dyDescent="0.25">
      <c r="A766">
        <v>351</v>
      </c>
      <c r="B766">
        <v>54</v>
      </c>
      <c r="D766">
        <v>189</v>
      </c>
      <c r="E766">
        <v>408</v>
      </c>
      <c r="J766">
        <v>120</v>
      </c>
      <c r="K766">
        <v>50</v>
      </c>
      <c r="P766">
        <v>220</v>
      </c>
      <c r="Q766">
        <v>202</v>
      </c>
    </row>
    <row r="767" spans="1:17" x14ac:dyDescent="0.25">
      <c r="A767">
        <v>351</v>
      </c>
      <c r="B767">
        <v>63</v>
      </c>
      <c r="D767">
        <v>190</v>
      </c>
      <c r="E767">
        <v>365</v>
      </c>
      <c r="J767">
        <v>120</v>
      </c>
      <c r="K767">
        <v>4</v>
      </c>
      <c r="P767">
        <v>220</v>
      </c>
      <c r="Q767">
        <v>208</v>
      </c>
    </row>
    <row r="768" spans="1:17" x14ac:dyDescent="0.25">
      <c r="A768">
        <v>352</v>
      </c>
      <c r="B768">
        <v>102</v>
      </c>
      <c r="D768">
        <v>190</v>
      </c>
      <c r="E768">
        <v>52</v>
      </c>
      <c r="J768">
        <v>120</v>
      </c>
      <c r="K768">
        <v>62</v>
      </c>
      <c r="P768">
        <v>221</v>
      </c>
      <c r="Q768">
        <v>195</v>
      </c>
    </row>
    <row r="769" spans="1:17" x14ac:dyDescent="0.25">
      <c r="A769">
        <v>352</v>
      </c>
      <c r="B769">
        <v>59</v>
      </c>
      <c r="D769">
        <v>190</v>
      </c>
      <c r="E769">
        <v>407</v>
      </c>
      <c r="J769">
        <v>121</v>
      </c>
      <c r="K769">
        <v>39</v>
      </c>
      <c r="P769">
        <v>221</v>
      </c>
      <c r="Q769">
        <v>200</v>
      </c>
    </row>
    <row r="770" spans="1:17" x14ac:dyDescent="0.25">
      <c r="A770">
        <v>353</v>
      </c>
      <c r="B770">
        <v>102</v>
      </c>
      <c r="D770">
        <v>190</v>
      </c>
      <c r="E770">
        <v>408</v>
      </c>
      <c r="J770">
        <v>121</v>
      </c>
      <c r="K770">
        <v>50</v>
      </c>
      <c r="P770">
        <v>221</v>
      </c>
      <c r="Q770">
        <v>201</v>
      </c>
    </row>
    <row r="771" spans="1:17" x14ac:dyDescent="0.25">
      <c r="A771">
        <v>353</v>
      </c>
      <c r="B771">
        <v>54</v>
      </c>
      <c r="D771">
        <v>191</v>
      </c>
      <c r="E771">
        <v>365</v>
      </c>
      <c r="J771">
        <v>121</v>
      </c>
      <c r="K771">
        <v>4</v>
      </c>
      <c r="P771">
        <v>221</v>
      </c>
      <c r="Q771">
        <v>205</v>
      </c>
    </row>
    <row r="772" spans="1:17" x14ac:dyDescent="0.25">
      <c r="A772">
        <v>353</v>
      </c>
      <c r="B772">
        <v>59</v>
      </c>
      <c r="D772">
        <v>191</v>
      </c>
      <c r="E772">
        <v>52</v>
      </c>
      <c r="J772">
        <v>121</v>
      </c>
      <c r="K772">
        <v>62</v>
      </c>
      <c r="P772">
        <v>221</v>
      </c>
      <c r="Q772">
        <v>207</v>
      </c>
    </row>
    <row r="773" spans="1:17" x14ac:dyDescent="0.25">
      <c r="A773">
        <v>354</v>
      </c>
      <c r="B773">
        <v>102</v>
      </c>
      <c r="D773">
        <v>191</v>
      </c>
      <c r="E773">
        <v>407</v>
      </c>
      <c r="J773">
        <v>121</v>
      </c>
      <c r="K773">
        <v>64</v>
      </c>
      <c r="P773">
        <v>222</v>
      </c>
      <c r="Q773">
        <v>210</v>
      </c>
    </row>
    <row r="774" spans="1:17" x14ac:dyDescent="0.25">
      <c r="A774">
        <v>355</v>
      </c>
      <c r="B774">
        <v>102</v>
      </c>
      <c r="D774">
        <v>191</v>
      </c>
      <c r="E774">
        <v>408</v>
      </c>
      <c r="J774">
        <v>121</v>
      </c>
      <c r="K774">
        <v>133</v>
      </c>
      <c r="P774">
        <v>222</v>
      </c>
      <c r="Q774">
        <v>212</v>
      </c>
    </row>
    <row r="775" spans="1:17" x14ac:dyDescent="0.25">
      <c r="A775">
        <v>356</v>
      </c>
      <c r="B775">
        <v>102</v>
      </c>
      <c r="D775">
        <v>192</v>
      </c>
      <c r="E775">
        <v>365</v>
      </c>
      <c r="J775">
        <v>122</v>
      </c>
      <c r="K775">
        <v>39</v>
      </c>
      <c r="P775">
        <v>223</v>
      </c>
      <c r="Q775">
        <v>188</v>
      </c>
    </row>
    <row r="776" spans="1:17" x14ac:dyDescent="0.25">
      <c r="A776">
        <v>356</v>
      </c>
      <c r="B776">
        <v>54</v>
      </c>
      <c r="D776">
        <v>192</v>
      </c>
      <c r="E776">
        <v>96</v>
      </c>
      <c r="J776">
        <v>122</v>
      </c>
      <c r="K776">
        <v>50</v>
      </c>
      <c r="P776">
        <v>223</v>
      </c>
      <c r="Q776">
        <v>189</v>
      </c>
    </row>
    <row r="777" spans="1:17" x14ac:dyDescent="0.25">
      <c r="A777">
        <v>357</v>
      </c>
      <c r="B777">
        <v>102</v>
      </c>
      <c r="D777">
        <v>192</v>
      </c>
      <c r="E777">
        <v>37</v>
      </c>
      <c r="J777">
        <v>122</v>
      </c>
      <c r="K777">
        <v>4</v>
      </c>
      <c r="P777">
        <v>223</v>
      </c>
      <c r="Q777">
        <v>208</v>
      </c>
    </row>
    <row r="778" spans="1:17" x14ac:dyDescent="0.25">
      <c r="A778">
        <v>357</v>
      </c>
      <c r="B778">
        <v>13</v>
      </c>
      <c r="D778">
        <v>192</v>
      </c>
      <c r="E778">
        <v>46</v>
      </c>
      <c r="J778">
        <v>122</v>
      </c>
      <c r="K778">
        <v>62</v>
      </c>
      <c r="P778">
        <v>224</v>
      </c>
      <c r="Q778">
        <v>188</v>
      </c>
    </row>
    <row r="779" spans="1:17" x14ac:dyDescent="0.25">
      <c r="A779">
        <v>358</v>
      </c>
      <c r="B779">
        <v>102</v>
      </c>
      <c r="D779">
        <v>192</v>
      </c>
      <c r="E779">
        <v>53</v>
      </c>
      <c r="J779">
        <v>123</v>
      </c>
      <c r="K779">
        <v>39</v>
      </c>
      <c r="P779">
        <v>224</v>
      </c>
      <c r="Q779">
        <v>189</v>
      </c>
    </row>
    <row r="780" spans="1:17" x14ac:dyDescent="0.25">
      <c r="A780">
        <v>358</v>
      </c>
      <c r="B780">
        <v>59</v>
      </c>
      <c r="D780">
        <v>192</v>
      </c>
      <c r="E780">
        <v>86</v>
      </c>
      <c r="J780">
        <v>123</v>
      </c>
      <c r="K780">
        <v>50</v>
      </c>
      <c r="P780">
        <v>224</v>
      </c>
      <c r="Q780">
        <v>208</v>
      </c>
    </row>
    <row r="781" spans="1:17" x14ac:dyDescent="0.25">
      <c r="A781">
        <v>359</v>
      </c>
      <c r="B781">
        <v>102</v>
      </c>
      <c r="D781">
        <v>193</v>
      </c>
      <c r="E781">
        <v>365</v>
      </c>
      <c r="J781">
        <v>123</v>
      </c>
      <c r="K781">
        <v>4</v>
      </c>
      <c r="P781">
        <v>225</v>
      </c>
      <c r="Q781">
        <v>188</v>
      </c>
    </row>
    <row r="782" spans="1:17" x14ac:dyDescent="0.25">
      <c r="A782">
        <v>359</v>
      </c>
      <c r="B782">
        <v>59</v>
      </c>
      <c r="D782">
        <v>193</v>
      </c>
      <c r="E782">
        <v>96</v>
      </c>
      <c r="J782">
        <v>123</v>
      </c>
      <c r="K782">
        <v>62</v>
      </c>
      <c r="P782">
        <v>225</v>
      </c>
      <c r="Q782">
        <v>189</v>
      </c>
    </row>
    <row r="783" spans="1:17" x14ac:dyDescent="0.25">
      <c r="A783">
        <v>360</v>
      </c>
      <c r="B783">
        <v>102</v>
      </c>
      <c r="D783">
        <v>193</v>
      </c>
      <c r="E783">
        <v>37</v>
      </c>
      <c r="J783">
        <v>123</v>
      </c>
      <c r="K783">
        <v>64</v>
      </c>
      <c r="P783">
        <v>225</v>
      </c>
      <c r="Q783">
        <v>209</v>
      </c>
    </row>
    <row r="784" spans="1:17" x14ac:dyDescent="0.25">
      <c r="A784">
        <v>360</v>
      </c>
      <c r="B784">
        <v>59</v>
      </c>
      <c r="D784">
        <v>193</v>
      </c>
      <c r="E784">
        <v>46</v>
      </c>
      <c r="J784">
        <v>123</v>
      </c>
      <c r="K784">
        <v>133</v>
      </c>
      <c r="P784">
        <v>226</v>
      </c>
      <c r="Q784">
        <v>189</v>
      </c>
    </row>
    <row r="785" spans="1:17" x14ac:dyDescent="0.25">
      <c r="A785">
        <v>361</v>
      </c>
      <c r="B785">
        <v>102</v>
      </c>
      <c r="D785">
        <v>193</v>
      </c>
      <c r="E785">
        <v>53</v>
      </c>
      <c r="J785">
        <v>124</v>
      </c>
      <c r="K785">
        <v>39</v>
      </c>
      <c r="P785">
        <v>226</v>
      </c>
      <c r="Q785">
        <v>208</v>
      </c>
    </row>
    <row r="786" spans="1:17" x14ac:dyDescent="0.25">
      <c r="A786">
        <v>361</v>
      </c>
      <c r="B786">
        <v>5</v>
      </c>
      <c r="D786">
        <v>193</v>
      </c>
      <c r="E786">
        <v>86</v>
      </c>
      <c r="J786">
        <v>124</v>
      </c>
      <c r="K786">
        <v>50</v>
      </c>
      <c r="P786">
        <v>226</v>
      </c>
      <c r="Q786">
        <v>213</v>
      </c>
    </row>
    <row r="787" spans="1:17" x14ac:dyDescent="0.25">
      <c r="A787">
        <v>361</v>
      </c>
      <c r="B787">
        <v>30</v>
      </c>
      <c r="D787">
        <v>194</v>
      </c>
      <c r="E787">
        <v>365</v>
      </c>
      <c r="J787">
        <v>124</v>
      </c>
      <c r="K787">
        <v>4</v>
      </c>
      <c r="P787">
        <v>226</v>
      </c>
      <c r="Q787">
        <v>214</v>
      </c>
    </row>
    <row r="788" spans="1:17" x14ac:dyDescent="0.25">
      <c r="A788">
        <v>361</v>
      </c>
      <c r="B788">
        <v>59</v>
      </c>
      <c r="D788">
        <v>194</v>
      </c>
      <c r="E788">
        <v>96</v>
      </c>
      <c r="J788">
        <v>124</v>
      </c>
      <c r="K788">
        <v>62</v>
      </c>
      <c r="P788">
        <v>226</v>
      </c>
      <c r="Q788">
        <v>322</v>
      </c>
    </row>
    <row r="789" spans="1:17" x14ac:dyDescent="0.25">
      <c r="A789">
        <v>362</v>
      </c>
      <c r="B789">
        <v>102</v>
      </c>
      <c r="D789">
        <v>194</v>
      </c>
      <c r="E789">
        <v>37</v>
      </c>
      <c r="J789">
        <v>125</v>
      </c>
      <c r="K789">
        <v>39</v>
      </c>
      <c r="P789">
        <v>227</v>
      </c>
      <c r="Q789">
        <v>38</v>
      </c>
    </row>
    <row r="790" spans="1:17" x14ac:dyDescent="0.25">
      <c r="A790">
        <v>362</v>
      </c>
      <c r="B790">
        <v>13</v>
      </c>
      <c r="D790">
        <v>194</v>
      </c>
      <c r="E790">
        <v>46</v>
      </c>
      <c r="J790">
        <v>125</v>
      </c>
      <c r="K790">
        <v>50</v>
      </c>
      <c r="P790">
        <v>227</v>
      </c>
      <c r="Q790">
        <v>41</v>
      </c>
    </row>
    <row r="791" spans="1:17" x14ac:dyDescent="0.25">
      <c r="A791">
        <v>363</v>
      </c>
      <c r="B791">
        <v>102</v>
      </c>
      <c r="D791">
        <v>194</v>
      </c>
      <c r="E791">
        <v>53</v>
      </c>
      <c r="J791">
        <v>125</v>
      </c>
      <c r="K791">
        <v>4</v>
      </c>
      <c r="P791">
        <v>227</v>
      </c>
      <c r="Q791">
        <v>207</v>
      </c>
    </row>
    <row r="792" spans="1:17" x14ac:dyDescent="0.25">
      <c r="A792">
        <v>363</v>
      </c>
      <c r="B792">
        <v>59</v>
      </c>
      <c r="D792">
        <v>194</v>
      </c>
      <c r="E792">
        <v>86</v>
      </c>
      <c r="J792">
        <v>125</v>
      </c>
      <c r="K792">
        <v>62</v>
      </c>
      <c r="P792">
        <v>227</v>
      </c>
      <c r="Q792">
        <v>215</v>
      </c>
    </row>
    <row r="793" spans="1:17" x14ac:dyDescent="0.25">
      <c r="A793">
        <v>364</v>
      </c>
      <c r="B793">
        <v>78</v>
      </c>
      <c r="D793">
        <v>195</v>
      </c>
      <c r="E793">
        <v>365</v>
      </c>
      <c r="J793">
        <v>126</v>
      </c>
      <c r="K793">
        <v>39</v>
      </c>
      <c r="P793">
        <v>227</v>
      </c>
      <c r="Q793">
        <v>216</v>
      </c>
    </row>
    <row r="794" spans="1:17" x14ac:dyDescent="0.25">
      <c r="A794">
        <v>365</v>
      </c>
      <c r="B794">
        <v>78</v>
      </c>
      <c r="D794">
        <v>195</v>
      </c>
      <c r="E794">
        <v>409</v>
      </c>
      <c r="J794">
        <v>126</v>
      </c>
      <c r="K794">
        <v>50</v>
      </c>
      <c r="P794">
        <v>227</v>
      </c>
      <c r="Q794">
        <v>217</v>
      </c>
    </row>
    <row r="795" spans="1:17" x14ac:dyDescent="0.25">
      <c r="A795">
        <v>366</v>
      </c>
      <c r="B795">
        <v>78</v>
      </c>
      <c r="D795">
        <v>195</v>
      </c>
      <c r="E795">
        <v>410</v>
      </c>
      <c r="J795">
        <v>126</v>
      </c>
      <c r="K795">
        <v>4</v>
      </c>
      <c r="P795">
        <v>228</v>
      </c>
      <c r="Q795">
        <v>38</v>
      </c>
    </row>
    <row r="796" spans="1:17" x14ac:dyDescent="0.25">
      <c r="A796">
        <v>367</v>
      </c>
      <c r="B796">
        <v>78</v>
      </c>
      <c r="D796">
        <v>195</v>
      </c>
      <c r="E796">
        <v>46</v>
      </c>
      <c r="J796">
        <v>126</v>
      </c>
      <c r="K796">
        <v>62</v>
      </c>
      <c r="P796">
        <v>228</v>
      </c>
      <c r="Q796">
        <v>41</v>
      </c>
    </row>
    <row r="797" spans="1:17" x14ac:dyDescent="0.25">
      <c r="A797">
        <v>368</v>
      </c>
      <c r="B797">
        <v>78</v>
      </c>
      <c r="D797">
        <v>195</v>
      </c>
      <c r="E797">
        <v>53</v>
      </c>
      <c r="J797">
        <v>127</v>
      </c>
      <c r="K797">
        <v>39</v>
      </c>
      <c r="P797">
        <v>228</v>
      </c>
      <c r="Q797">
        <v>207</v>
      </c>
    </row>
    <row r="798" spans="1:17" x14ac:dyDescent="0.25">
      <c r="A798">
        <v>368</v>
      </c>
      <c r="B798">
        <v>141</v>
      </c>
      <c r="D798">
        <v>195</v>
      </c>
      <c r="E798">
        <v>128</v>
      </c>
      <c r="J798">
        <v>127</v>
      </c>
      <c r="K798">
        <v>50</v>
      </c>
      <c r="P798">
        <v>228</v>
      </c>
      <c r="Q798">
        <v>215</v>
      </c>
    </row>
    <row r="799" spans="1:17" x14ac:dyDescent="0.25">
      <c r="A799">
        <v>369</v>
      </c>
      <c r="B799">
        <v>78</v>
      </c>
      <c r="D799">
        <v>196</v>
      </c>
      <c r="E799">
        <v>365</v>
      </c>
      <c r="J799">
        <v>127</v>
      </c>
      <c r="K799">
        <v>4</v>
      </c>
      <c r="P799">
        <v>228</v>
      </c>
      <c r="Q799">
        <v>216</v>
      </c>
    </row>
    <row r="800" spans="1:17" x14ac:dyDescent="0.25">
      <c r="A800">
        <v>370</v>
      </c>
      <c r="B800">
        <v>78</v>
      </c>
      <c r="D800">
        <v>196</v>
      </c>
      <c r="E800">
        <v>409</v>
      </c>
      <c r="J800">
        <v>127</v>
      </c>
      <c r="K800">
        <v>62</v>
      </c>
      <c r="P800">
        <v>228</v>
      </c>
      <c r="Q800">
        <v>217</v>
      </c>
    </row>
    <row r="801" spans="1:17" x14ac:dyDescent="0.25">
      <c r="A801">
        <v>370</v>
      </c>
      <c r="B801">
        <v>102</v>
      </c>
      <c r="D801">
        <v>196</v>
      </c>
      <c r="E801">
        <v>410</v>
      </c>
      <c r="J801">
        <v>128</v>
      </c>
      <c r="K801">
        <v>39</v>
      </c>
      <c r="P801">
        <v>229</v>
      </c>
      <c r="Q801">
        <v>38</v>
      </c>
    </row>
    <row r="802" spans="1:17" x14ac:dyDescent="0.25">
      <c r="A802">
        <v>370</v>
      </c>
      <c r="B802">
        <v>149</v>
      </c>
      <c r="D802">
        <v>196</v>
      </c>
      <c r="E802">
        <v>46</v>
      </c>
      <c r="J802">
        <v>128</v>
      </c>
      <c r="K802">
        <v>50</v>
      </c>
      <c r="P802">
        <v>229</v>
      </c>
      <c r="Q802">
        <v>41</v>
      </c>
    </row>
    <row r="803" spans="1:17" x14ac:dyDescent="0.25">
      <c r="A803">
        <v>371</v>
      </c>
      <c r="B803">
        <v>78</v>
      </c>
      <c r="D803">
        <v>196</v>
      </c>
      <c r="E803">
        <v>53</v>
      </c>
      <c r="J803">
        <v>128</v>
      </c>
      <c r="K803">
        <v>4</v>
      </c>
      <c r="P803">
        <v>229</v>
      </c>
      <c r="Q803">
        <v>207</v>
      </c>
    </row>
    <row r="804" spans="1:17" x14ac:dyDescent="0.25">
      <c r="A804">
        <v>371</v>
      </c>
      <c r="B804">
        <v>102</v>
      </c>
      <c r="D804">
        <v>196</v>
      </c>
      <c r="E804">
        <v>128</v>
      </c>
      <c r="J804">
        <v>128</v>
      </c>
      <c r="K804">
        <v>62</v>
      </c>
      <c r="P804">
        <v>229</v>
      </c>
      <c r="Q804">
        <v>215</v>
      </c>
    </row>
    <row r="805" spans="1:17" x14ac:dyDescent="0.25">
      <c r="A805">
        <v>371</v>
      </c>
      <c r="B805">
        <v>21</v>
      </c>
      <c r="D805">
        <v>197</v>
      </c>
      <c r="E805">
        <v>365</v>
      </c>
      <c r="J805">
        <v>128</v>
      </c>
      <c r="K805">
        <v>104</v>
      </c>
      <c r="P805">
        <v>229</v>
      </c>
      <c r="Q805">
        <v>216</v>
      </c>
    </row>
    <row r="806" spans="1:17" x14ac:dyDescent="0.25">
      <c r="A806">
        <v>372</v>
      </c>
      <c r="B806">
        <v>78</v>
      </c>
      <c r="D806">
        <v>197</v>
      </c>
      <c r="E806">
        <v>409</v>
      </c>
      <c r="J806">
        <v>129</v>
      </c>
      <c r="K806">
        <v>39</v>
      </c>
      <c r="P806">
        <v>229</v>
      </c>
      <c r="Q806">
        <v>217</v>
      </c>
    </row>
    <row r="807" spans="1:17" x14ac:dyDescent="0.25">
      <c r="A807">
        <v>372</v>
      </c>
      <c r="B807">
        <v>102</v>
      </c>
      <c r="D807">
        <v>197</v>
      </c>
      <c r="E807">
        <v>410</v>
      </c>
      <c r="J807">
        <v>129</v>
      </c>
      <c r="K807">
        <v>50</v>
      </c>
      <c r="P807">
        <v>230</v>
      </c>
      <c r="Q807">
        <v>37</v>
      </c>
    </row>
    <row r="808" spans="1:17" x14ac:dyDescent="0.25">
      <c r="A808">
        <v>373</v>
      </c>
      <c r="B808">
        <v>78</v>
      </c>
      <c r="D808">
        <v>197</v>
      </c>
      <c r="E808">
        <v>46</v>
      </c>
      <c r="J808">
        <v>129</v>
      </c>
      <c r="K808">
        <v>4</v>
      </c>
      <c r="P808">
        <v>230</v>
      </c>
      <c r="Q808">
        <v>53</v>
      </c>
    </row>
    <row r="809" spans="1:17" x14ac:dyDescent="0.25">
      <c r="A809">
        <v>373</v>
      </c>
      <c r="B809">
        <v>149</v>
      </c>
      <c r="D809">
        <v>197</v>
      </c>
      <c r="E809">
        <v>53</v>
      </c>
      <c r="J809">
        <v>129</v>
      </c>
      <c r="K809">
        <v>62</v>
      </c>
      <c r="P809">
        <v>230</v>
      </c>
      <c r="Q809">
        <v>54</v>
      </c>
    </row>
    <row r="810" spans="1:17" x14ac:dyDescent="0.25">
      <c r="A810">
        <v>374</v>
      </c>
      <c r="B810">
        <v>78</v>
      </c>
      <c r="D810">
        <v>197</v>
      </c>
      <c r="E810">
        <v>128</v>
      </c>
      <c r="J810">
        <v>129</v>
      </c>
      <c r="K810">
        <v>156</v>
      </c>
      <c r="P810">
        <v>230</v>
      </c>
      <c r="Q810">
        <v>52</v>
      </c>
    </row>
    <row r="811" spans="1:17" x14ac:dyDescent="0.25">
      <c r="A811">
        <v>374</v>
      </c>
      <c r="B811">
        <v>21</v>
      </c>
      <c r="D811">
        <v>198</v>
      </c>
      <c r="E811">
        <v>365</v>
      </c>
      <c r="J811">
        <v>130</v>
      </c>
      <c r="K811">
        <v>39</v>
      </c>
      <c r="P811">
        <v>230</v>
      </c>
      <c r="Q811">
        <v>207</v>
      </c>
    </row>
    <row r="812" spans="1:17" x14ac:dyDescent="0.25">
      <c r="A812">
        <v>375</v>
      </c>
      <c r="B812">
        <v>78</v>
      </c>
      <c r="D812">
        <v>198</v>
      </c>
      <c r="E812">
        <v>405</v>
      </c>
      <c r="J812">
        <v>130</v>
      </c>
      <c r="K812">
        <v>50</v>
      </c>
      <c r="P812">
        <v>231</v>
      </c>
      <c r="Q812">
        <v>37</v>
      </c>
    </row>
    <row r="813" spans="1:17" x14ac:dyDescent="0.25">
      <c r="A813">
        <v>376</v>
      </c>
      <c r="B813">
        <v>78</v>
      </c>
      <c r="D813">
        <v>198</v>
      </c>
      <c r="E813">
        <v>406</v>
      </c>
      <c r="J813">
        <v>130</v>
      </c>
      <c r="K813">
        <v>4</v>
      </c>
      <c r="P813">
        <v>231</v>
      </c>
      <c r="Q813">
        <v>53</v>
      </c>
    </row>
    <row r="814" spans="1:17" x14ac:dyDescent="0.25">
      <c r="A814">
        <v>376</v>
      </c>
      <c r="B814">
        <v>21</v>
      </c>
      <c r="D814">
        <v>198</v>
      </c>
      <c r="E814">
        <v>46</v>
      </c>
      <c r="J814">
        <v>130</v>
      </c>
      <c r="K814">
        <v>62</v>
      </c>
      <c r="P814">
        <v>231</v>
      </c>
      <c r="Q814">
        <v>54</v>
      </c>
    </row>
    <row r="815" spans="1:17" x14ac:dyDescent="0.25">
      <c r="A815">
        <v>377</v>
      </c>
      <c r="B815">
        <v>78</v>
      </c>
      <c r="D815">
        <v>198</v>
      </c>
      <c r="E815">
        <v>409</v>
      </c>
      <c r="J815">
        <v>130</v>
      </c>
      <c r="K815">
        <v>156</v>
      </c>
      <c r="P815">
        <v>231</v>
      </c>
      <c r="Q815">
        <v>52</v>
      </c>
    </row>
    <row r="816" spans="1:17" x14ac:dyDescent="0.25">
      <c r="A816">
        <v>377</v>
      </c>
      <c r="B816">
        <v>30</v>
      </c>
      <c r="D816">
        <v>198</v>
      </c>
      <c r="E816">
        <v>410</v>
      </c>
      <c r="J816">
        <v>131</v>
      </c>
      <c r="K816">
        <v>39</v>
      </c>
      <c r="P816">
        <v>231</v>
      </c>
      <c r="Q816">
        <v>207</v>
      </c>
    </row>
    <row r="817" spans="1:17" x14ac:dyDescent="0.25">
      <c r="A817">
        <v>377</v>
      </c>
      <c r="B817">
        <v>148</v>
      </c>
      <c r="D817">
        <v>198</v>
      </c>
      <c r="E817">
        <v>128</v>
      </c>
      <c r="J817">
        <v>131</v>
      </c>
      <c r="K817">
        <v>50</v>
      </c>
      <c r="P817">
        <v>232</v>
      </c>
      <c r="Q817">
        <v>37</v>
      </c>
    </row>
    <row r="818" spans="1:17" x14ac:dyDescent="0.25">
      <c r="A818">
        <v>378</v>
      </c>
      <c r="B818">
        <v>78</v>
      </c>
      <c r="D818">
        <v>199</v>
      </c>
      <c r="E818">
        <v>365</v>
      </c>
      <c r="J818">
        <v>131</v>
      </c>
      <c r="K818">
        <v>4</v>
      </c>
      <c r="P818">
        <v>232</v>
      </c>
      <c r="Q818">
        <v>53</v>
      </c>
    </row>
    <row r="819" spans="1:17" x14ac:dyDescent="0.25">
      <c r="A819">
        <v>378</v>
      </c>
      <c r="B819">
        <v>21</v>
      </c>
      <c r="D819">
        <v>199</v>
      </c>
      <c r="E819">
        <v>405</v>
      </c>
      <c r="J819">
        <v>131</v>
      </c>
      <c r="K819">
        <v>62</v>
      </c>
      <c r="P819">
        <v>232</v>
      </c>
      <c r="Q819">
        <v>54</v>
      </c>
    </row>
    <row r="820" spans="1:17" x14ac:dyDescent="0.25">
      <c r="A820">
        <v>379</v>
      </c>
      <c r="B820">
        <v>78</v>
      </c>
      <c r="D820">
        <v>199</v>
      </c>
      <c r="E820">
        <v>406</v>
      </c>
      <c r="J820">
        <v>132</v>
      </c>
      <c r="K820">
        <v>39</v>
      </c>
      <c r="P820">
        <v>232</v>
      </c>
      <c r="Q820">
        <v>52</v>
      </c>
    </row>
    <row r="821" spans="1:17" x14ac:dyDescent="0.25">
      <c r="A821">
        <v>379</v>
      </c>
      <c r="B821">
        <v>30</v>
      </c>
      <c r="D821">
        <v>199</v>
      </c>
      <c r="E821">
        <v>46</v>
      </c>
      <c r="J821">
        <v>132</v>
      </c>
      <c r="K821">
        <v>50</v>
      </c>
      <c r="P821">
        <v>232</v>
      </c>
      <c r="Q821">
        <v>207</v>
      </c>
    </row>
    <row r="822" spans="1:17" x14ac:dyDescent="0.25">
      <c r="A822">
        <v>379</v>
      </c>
      <c r="B822">
        <v>81</v>
      </c>
      <c r="D822">
        <v>199</v>
      </c>
      <c r="E822">
        <v>409</v>
      </c>
      <c r="J822">
        <v>132</v>
      </c>
      <c r="K822">
        <v>4</v>
      </c>
      <c r="P822">
        <v>233</v>
      </c>
      <c r="Q822">
        <v>37</v>
      </c>
    </row>
    <row r="823" spans="1:17" x14ac:dyDescent="0.25">
      <c r="A823">
        <v>380</v>
      </c>
      <c r="B823">
        <v>78</v>
      </c>
      <c r="D823">
        <v>199</v>
      </c>
      <c r="E823">
        <v>410</v>
      </c>
      <c r="J823">
        <v>132</v>
      </c>
      <c r="K823">
        <v>62</v>
      </c>
      <c r="P823">
        <v>233</v>
      </c>
      <c r="Q823">
        <v>40</v>
      </c>
    </row>
    <row r="824" spans="1:17" x14ac:dyDescent="0.25">
      <c r="A824">
        <v>380</v>
      </c>
      <c r="B824">
        <v>5</v>
      </c>
      <c r="D824">
        <v>199</v>
      </c>
      <c r="E824">
        <v>128</v>
      </c>
      <c r="J824">
        <v>133</v>
      </c>
      <c r="K824">
        <v>39</v>
      </c>
      <c r="P824">
        <v>233</v>
      </c>
      <c r="Q824">
        <v>205</v>
      </c>
    </row>
    <row r="825" spans="1:17" x14ac:dyDescent="0.25">
      <c r="A825">
        <v>380</v>
      </c>
      <c r="B825">
        <v>30</v>
      </c>
      <c r="D825">
        <v>200</v>
      </c>
      <c r="E825">
        <v>365</v>
      </c>
      <c r="J825">
        <v>133</v>
      </c>
      <c r="K825">
        <v>50</v>
      </c>
      <c r="P825">
        <v>233</v>
      </c>
      <c r="Q825">
        <v>207</v>
      </c>
    </row>
    <row r="826" spans="1:17" x14ac:dyDescent="0.25">
      <c r="A826">
        <v>380</v>
      </c>
      <c r="B826">
        <v>99</v>
      </c>
      <c r="D826">
        <v>200</v>
      </c>
      <c r="E826">
        <v>405</v>
      </c>
      <c r="J826">
        <v>133</v>
      </c>
      <c r="K826">
        <v>4</v>
      </c>
      <c r="P826">
        <v>233</v>
      </c>
      <c r="Q826">
        <v>215</v>
      </c>
    </row>
    <row r="827" spans="1:17" x14ac:dyDescent="0.25">
      <c r="A827">
        <v>380</v>
      </c>
      <c r="B827">
        <v>104</v>
      </c>
      <c r="D827">
        <v>200</v>
      </c>
      <c r="E827">
        <v>406</v>
      </c>
      <c r="J827">
        <v>134</v>
      </c>
      <c r="K827">
        <v>39</v>
      </c>
      <c r="P827">
        <v>233</v>
      </c>
      <c r="Q827">
        <v>216</v>
      </c>
    </row>
    <row r="828" spans="1:17" x14ac:dyDescent="0.25">
      <c r="A828">
        <v>381</v>
      </c>
      <c r="B828">
        <v>78</v>
      </c>
      <c r="D828">
        <v>200</v>
      </c>
      <c r="E828">
        <v>46</v>
      </c>
      <c r="J828">
        <v>134</v>
      </c>
      <c r="K828">
        <v>50</v>
      </c>
      <c r="P828">
        <v>233</v>
      </c>
      <c r="Q828">
        <v>218</v>
      </c>
    </row>
    <row r="829" spans="1:17" x14ac:dyDescent="0.25">
      <c r="A829">
        <v>381</v>
      </c>
      <c r="B829">
        <v>5</v>
      </c>
      <c r="D829">
        <v>200</v>
      </c>
      <c r="E829">
        <v>409</v>
      </c>
      <c r="J829">
        <v>134</v>
      </c>
      <c r="K829">
        <v>4</v>
      </c>
      <c r="P829">
        <v>234</v>
      </c>
      <c r="Q829">
        <v>37</v>
      </c>
    </row>
    <row r="830" spans="1:17" x14ac:dyDescent="0.25">
      <c r="A830">
        <v>381</v>
      </c>
      <c r="B830">
        <v>44</v>
      </c>
      <c r="D830">
        <v>200</v>
      </c>
      <c r="E830">
        <v>410</v>
      </c>
      <c r="J830">
        <v>135</v>
      </c>
      <c r="K830">
        <v>39</v>
      </c>
      <c r="P830">
        <v>234</v>
      </c>
      <c r="Q830">
        <v>40</v>
      </c>
    </row>
    <row r="831" spans="1:17" x14ac:dyDescent="0.25">
      <c r="A831">
        <v>381</v>
      </c>
      <c r="B831">
        <v>117</v>
      </c>
      <c r="D831">
        <v>200</v>
      </c>
      <c r="E831">
        <v>128</v>
      </c>
      <c r="J831">
        <v>135</v>
      </c>
      <c r="K831">
        <v>50</v>
      </c>
      <c r="P831">
        <v>234</v>
      </c>
      <c r="Q831">
        <v>205</v>
      </c>
    </row>
    <row r="832" spans="1:17" x14ac:dyDescent="0.25">
      <c r="A832">
        <v>382</v>
      </c>
      <c r="B832">
        <v>78</v>
      </c>
      <c r="D832">
        <v>201</v>
      </c>
      <c r="E832">
        <v>365</v>
      </c>
      <c r="J832">
        <v>135</v>
      </c>
      <c r="K832">
        <v>4</v>
      </c>
      <c r="P832">
        <v>234</v>
      </c>
      <c r="Q832">
        <v>207</v>
      </c>
    </row>
    <row r="833" spans="1:17" x14ac:dyDescent="0.25">
      <c r="A833">
        <v>382</v>
      </c>
      <c r="B833">
        <v>30</v>
      </c>
      <c r="D833">
        <v>201</v>
      </c>
      <c r="E833">
        <v>87</v>
      </c>
      <c r="J833">
        <v>136</v>
      </c>
      <c r="K833">
        <v>39</v>
      </c>
      <c r="P833">
        <v>234</v>
      </c>
      <c r="Q833">
        <v>215</v>
      </c>
    </row>
    <row r="834" spans="1:17" x14ac:dyDescent="0.25">
      <c r="A834">
        <v>383</v>
      </c>
      <c r="B834">
        <v>78</v>
      </c>
      <c r="D834">
        <v>201</v>
      </c>
      <c r="E834">
        <v>83</v>
      </c>
      <c r="J834">
        <v>136</v>
      </c>
      <c r="K834">
        <v>50</v>
      </c>
      <c r="P834">
        <v>234</v>
      </c>
      <c r="Q834">
        <v>216</v>
      </c>
    </row>
    <row r="835" spans="1:17" x14ac:dyDescent="0.25">
      <c r="A835">
        <v>383</v>
      </c>
      <c r="B835">
        <v>5</v>
      </c>
      <c r="D835">
        <v>201</v>
      </c>
      <c r="E835">
        <v>46</v>
      </c>
      <c r="J835">
        <v>136</v>
      </c>
      <c r="K835">
        <v>4</v>
      </c>
      <c r="P835">
        <v>234</v>
      </c>
      <c r="Q835">
        <v>218</v>
      </c>
    </row>
    <row r="836" spans="1:17" x14ac:dyDescent="0.25">
      <c r="A836">
        <v>383</v>
      </c>
      <c r="B836">
        <v>96</v>
      </c>
      <c r="D836">
        <v>201</v>
      </c>
      <c r="E836">
        <v>409</v>
      </c>
      <c r="J836">
        <v>136</v>
      </c>
      <c r="K836">
        <v>115</v>
      </c>
      <c r="P836">
        <v>235</v>
      </c>
      <c r="Q836">
        <v>37</v>
      </c>
    </row>
    <row r="837" spans="1:17" x14ac:dyDescent="0.25">
      <c r="A837">
        <v>383</v>
      </c>
      <c r="B837">
        <v>112</v>
      </c>
      <c r="D837">
        <v>201</v>
      </c>
      <c r="E837">
        <v>410</v>
      </c>
      <c r="J837">
        <v>137</v>
      </c>
      <c r="K837">
        <v>39</v>
      </c>
      <c r="P837">
        <v>235</v>
      </c>
      <c r="Q837">
        <v>40</v>
      </c>
    </row>
    <row r="838" spans="1:17" x14ac:dyDescent="0.25">
      <c r="A838">
        <v>384</v>
      </c>
      <c r="B838">
        <v>78</v>
      </c>
      <c r="D838">
        <v>201</v>
      </c>
      <c r="E838">
        <v>86</v>
      </c>
      <c r="J838">
        <v>137</v>
      </c>
      <c r="K838">
        <v>50</v>
      </c>
      <c r="P838">
        <v>235</v>
      </c>
      <c r="Q838">
        <v>205</v>
      </c>
    </row>
    <row r="839" spans="1:17" x14ac:dyDescent="0.25">
      <c r="A839">
        <v>384</v>
      </c>
      <c r="B839">
        <v>5</v>
      </c>
      <c r="D839">
        <v>202</v>
      </c>
      <c r="E839">
        <v>365</v>
      </c>
      <c r="J839">
        <v>137</v>
      </c>
      <c r="K839">
        <v>4</v>
      </c>
      <c r="P839">
        <v>235</v>
      </c>
      <c r="Q839">
        <v>207</v>
      </c>
    </row>
    <row r="840" spans="1:17" x14ac:dyDescent="0.25">
      <c r="A840">
        <v>384</v>
      </c>
      <c r="B840">
        <v>30</v>
      </c>
      <c r="D840">
        <v>202</v>
      </c>
      <c r="E840">
        <v>87</v>
      </c>
      <c r="J840">
        <v>137</v>
      </c>
      <c r="K840">
        <v>64</v>
      </c>
      <c r="P840">
        <v>235</v>
      </c>
      <c r="Q840">
        <v>215</v>
      </c>
    </row>
    <row r="841" spans="1:17" x14ac:dyDescent="0.25">
      <c r="A841">
        <v>384</v>
      </c>
      <c r="B841">
        <v>36</v>
      </c>
      <c r="D841">
        <v>202</v>
      </c>
      <c r="E841">
        <v>83</v>
      </c>
      <c r="J841">
        <v>138</v>
      </c>
      <c r="K841">
        <v>39</v>
      </c>
      <c r="P841">
        <v>235</v>
      </c>
      <c r="Q841">
        <v>216</v>
      </c>
    </row>
    <row r="842" spans="1:17" x14ac:dyDescent="0.25">
      <c r="A842">
        <v>385</v>
      </c>
      <c r="B842">
        <v>78</v>
      </c>
      <c r="D842">
        <v>202</v>
      </c>
      <c r="E842">
        <v>46</v>
      </c>
      <c r="J842">
        <v>138</v>
      </c>
      <c r="K842">
        <v>50</v>
      </c>
      <c r="P842">
        <v>235</v>
      </c>
      <c r="Q842">
        <v>218</v>
      </c>
    </row>
    <row r="843" spans="1:17" x14ac:dyDescent="0.25">
      <c r="A843">
        <v>385</v>
      </c>
      <c r="B843">
        <v>5</v>
      </c>
      <c r="D843">
        <v>202</v>
      </c>
      <c r="E843">
        <v>409</v>
      </c>
      <c r="J843">
        <v>138</v>
      </c>
      <c r="K843">
        <v>4</v>
      </c>
      <c r="P843">
        <v>236</v>
      </c>
      <c r="Q843">
        <v>37</v>
      </c>
    </row>
    <row r="844" spans="1:17" x14ac:dyDescent="0.25">
      <c r="A844">
        <v>385</v>
      </c>
      <c r="B844">
        <v>21</v>
      </c>
      <c r="D844">
        <v>202</v>
      </c>
      <c r="E844">
        <v>410</v>
      </c>
      <c r="J844">
        <v>138</v>
      </c>
      <c r="K844">
        <v>64</v>
      </c>
      <c r="P844">
        <v>236</v>
      </c>
      <c r="Q844">
        <v>207</v>
      </c>
    </row>
    <row r="845" spans="1:17" x14ac:dyDescent="0.25">
      <c r="A845">
        <v>385</v>
      </c>
      <c r="B845">
        <v>53</v>
      </c>
      <c r="D845">
        <v>202</v>
      </c>
      <c r="E845">
        <v>86</v>
      </c>
      <c r="J845">
        <v>139</v>
      </c>
      <c r="K845">
        <v>39</v>
      </c>
      <c r="P845">
        <v>236</v>
      </c>
      <c r="Q845">
        <v>215</v>
      </c>
    </row>
    <row r="846" spans="1:17" x14ac:dyDescent="0.25">
      <c r="A846">
        <v>386</v>
      </c>
      <c r="B846">
        <v>78</v>
      </c>
      <c r="D846">
        <v>203</v>
      </c>
      <c r="E846">
        <v>365</v>
      </c>
      <c r="J846">
        <v>139</v>
      </c>
      <c r="K846">
        <v>50</v>
      </c>
      <c r="P846">
        <v>236</v>
      </c>
      <c r="Q846">
        <v>216</v>
      </c>
    </row>
    <row r="847" spans="1:17" x14ac:dyDescent="0.25">
      <c r="A847">
        <v>386</v>
      </c>
      <c r="B847">
        <v>21</v>
      </c>
      <c r="D847">
        <v>203</v>
      </c>
      <c r="E847">
        <v>87</v>
      </c>
      <c r="J847">
        <v>139</v>
      </c>
      <c r="K847">
        <v>4</v>
      </c>
      <c r="P847">
        <v>236</v>
      </c>
      <c r="Q847">
        <v>219</v>
      </c>
    </row>
    <row r="848" spans="1:17" x14ac:dyDescent="0.25">
      <c r="A848">
        <v>386</v>
      </c>
      <c r="B848">
        <v>141</v>
      </c>
      <c r="D848">
        <v>203</v>
      </c>
      <c r="E848">
        <v>83</v>
      </c>
      <c r="J848">
        <v>139</v>
      </c>
      <c r="K848">
        <v>27</v>
      </c>
      <c r="P848">
        <v>236</v>
      </c>
      <c r="Q848">
        <v>220</v>
      </c>
    </row>
    <row r="849" spans="1:17" x14ac:dyDescent="0.25">
      <c r="A849">
        <v>387</v>
      </c>
      <c r="B849">
        <v>78</v>
      </c>
      <c r="D849">
        <v>203</v>
      </c>
      <c r="E849">
        <v>46</v>
      </c>
      <c r="J849">
        <v>139</v>
      </c>
      <c r="K849">
        <v>64</v>
      </c>
      <c r="P849">
        <v>237</v>
      </c>
      <c r="Q849">
        <v>37</v>
      </c>
    </row>
    <row r="850" spans="1:17" x14ac:dyDescent="0.25">
      <c r="A850">
        <v>387</v>
      </c>
      <c r="B850">
        <v>36</v>
      </c>
      <c r="D850">
        <v>203</v>
      </c>
      <c r="E850">
        <v>409</v>
      </c>
      <c r="J850">
        <v>140</v>
      </c>
      <c r="K850">
        <v>39</v>
      </c>
      <c r="P850">
        <v>237</v>
      </c>
      <c r="Q850">
        <v>207</v>
      </c>
    </row>
    <row r="851" spans="1:17" x14ac:dyDescent="0.25">
      <c r="A851">
        <v>388</v>
      </c>
      <c r="B851">
        <v>78</v>
      </c>
      <c r="D851">
        <v>203</v>
      </c>
      <c r="E851">
        <v>410</v>
      </c>
      <c r="J851">
        <v>140</v>
      </c>
      <c r="K851">
        <v>50</v>
      </c>
      <c r="P851">
        <v>237</v>
      </c>
      <c r="Q851">
        <v>215</v>
      </c>
    </row>
    <row r="852" spans="1:17" x14ac:dyDescent="0.25">
      <c r="A852">
        <v>388</v>
      </c>
      <c r="B852">
        <v>36</v>
      </c>
      <c r="D852">
        <v>203</v>
      </c>
      <c r="E852">
        <v>86</v>
      </c>
      <c r="J852">
        <v>140</v>
      </c>
      <c r="K852">
        <v>4</v>
      </c>
      <c r="P852">
        <v>237</v>
      </c>
      <c r="Q852">
        <v>216</v>
      </c>
    </row>
    <row r="853" spans="1:17" x14ac:dyDescent="0.25">
      <c r="A853">
        <v>388</v>
      </c>
      <c r="B853">
        <v>131</v>
      </c>
      <c r="D853">
        <v>204</v>
      </c>
      <c r="E853">
        <v>365</v>
      </c>
      <c r="J853">
        <v>140</v>
      </c>
      <c r="K853">
        <v>27</v>
      </c>
      <c r="P853">
        <v>237</v>
      </c>
      <c r="Q853">
        <v>219</v>
      </c>
    </row>
    <row r="854" spans="1:17" x14ac:dyDescent="0.25">
      <c r="A854">
        <v>388</v>
      </c>
      <c r="B854">
        <v>149</v>
      </c>
      <c r="D854">
        <v>204</v>
      </c>
      <c r="E854">
        <v>96</v>
      </c>
      <c r="J854">
        <v>140</v>
      </c>
      <c r="K854">
        <v>64</v>
      </c>
      <c r="P854">
        <v>237</v>
      </c>
      <c r="Q854">
        <v>220</v>
      </c>
    </row>
    <row r="855" spans="1:17" x14ac:dyDescent="0.25">
      <c r="A855">
        <v>389</v>
      </c>
      <c r="B855">
        <v>78</v>
      </c>
      <c r="D855">
        <v>204</v>
      </c>
      <c r="E855">
        <v>37</v>
      </c>
      <c r="J855">
        <v>141</v>
      </c>
      <c r="K855">
        <v>39</v>
      </c>
      <c r="P855">
        <v>238</v>
      </c>
      <c r="Q855">
        <v>37</v>
      </c>
    </row>
    <row r="856" spans="1:17" x14ac:dyDescent="0.25">
      <c r="A856">
        <v>389</v>
      </c>
      <c r="B856">
        <v>149</v>
      </c>
      <c r="D856">
        <v>204</v>
      </c>
      <c r="E856">
        <v>46</v>
      </c>
      <c r="J856">
        <v>141</v>
      </c>
      <c r="K856">
        <v>50</v>
      </c>
      <c r="P856">
        <v>238</v>
      </c>
      <c r="Q856">
        <v>207</v>
      </c>
    </row>
    <row r="857" spans="1:17" x14ac:dyDescent="0.25">
      <c r="A857">
        <v>390</v>
      </c>
      <c r="B857">
        <v>78</v>
      </c>
      <c r="D857">
        <v>204</v>
      </c>
      <c r="E857">
        <v>409</v>
      </c>
      <c r="J857">
        <v>141</v>
      </c>
      <c r="K857">
        <v>4</v>
      </c>
      <c r="P857">
        <v>238</v>
      </c>
      <c r="Q857">
        <v>215</v>
      </c>
    </row>
    <row r="858" spans="1:17" x14ac:dyDescent="0.25">
      <c r="A858">
        <v>390</v>
      </c>
      <c r="B858">
        <v>149</v>
      </c>
      <c r="D858">
        <v>204</v>
      </c>
      <c r="E858">
        <v>410</v>
      </c>
      <c r="J858">
        <v>141</v>
      </c>
      <c r="K858">
        <v>64</v>
      </c>
      <c r="P858">
        <v>238</v>
      </c>
      <c r="Q858">
        <v>216</v>
      </c>
    </row>
    <row r="859" spans="1:17" x14ac:dyDescent="0.25">
      <c r="A859">
        <v>391</v>
      </c>
      <c r="B859">
        <v>78</v>
      </c>
      <c r="D859">
        <v>204</v>
      </c>
      <c r="E859">
        <v>86</v>
      </c>
      <c r="J859">
        <v>142</v>
      </c>
      <c r="K859">
        <v>39</v>
      </c>
      <c r="P859">
        <v>238</v>
      </c>
      <c r="Q859">
        <v>219</v>
      </c>
    </row>
    <row r="860" spans="1:17" x14ac:dyDescent="0.25">
      <c r="A860">
        <v>392</v>
      </c>
      <c r="B860">
        <v>78</v>
      </c>
      <c r="D860">
        <v>205</v>
      </c>
      <c r="E860">
        <v>365</v>
      </c>
      <c r="J860">
        <v>142</v>
      </c>
      <c r="K860">
        <v>50</v>
      </c>
      <c r="P860">
        <v>238</v>
      </c>
      <c r="Q860">
        <v>220</v>
      </c>
    </row>
    <row r="861" spans="1:17" x14ac:dyDescent="0.25">
      <c r="A861">
        <v>393</v>
      </c>
      <c r="B861">
        <v>78</v>
      </c>
      <c r="D861">
        <v>205</v>
      </c>
      <c r="E861">
        <v>96</v>
      </c>
      <c r="J861">
        <v>142</v>
      </c>
      <c r="K861">
        <v>4</v>
      </c>
      <c r="P861">
        <v>239</v>
      </c>
      <c r="Q861">
        <v>37</v>
      </c>
    </row>
    <row r="862" spans="1:17" x14ac:dyDescent="0.25">
      <c r="A862">
        <v>393</v>
      </c>
      <c r="B862">
        <v>131</v>
      </c>
      <c r="D862">
        <v>205</v>
      </c>
      <c r="E862">
        <v>37</v>
      </c>
      <c r="J862">
        <v>142</v>
      </c>
      <c r="K862">
        <v>64</v>
      </c>
      <c r="P862">
        <v>239</v>
      </c>
      <c r="Q862">
        <v>42</v>
      </c>
    </row>
    <row r="863" spans="1:17" x14ac:dyDescent="0.25">
      <c r="A863">
        <v>393</v>
      </c>
      <c r="B863">
        <v>149</v>
      </c>
      <c r="D863">
        <v>205</v>
      </c>
      <c r="E863">
        <v>46</v>
      </c>
      <c r="J863">
        <v>143</v>
      </c>
      <c r="K863">
        <v>39</v>
      </c>
      <c r="P863">
        <v>239</v>
      </c>
      <c r="Q863">
        <v>207</v>
      </c>
    </row>
    <row r="864" spans="1:17" x14ac:dyDescent="0.25">
      <c r="A864">
        <v>394</v>
      </c>
      <c r="B864">
        <v>78</v>
      </c>
      <c r="D864">
        <v>205</v>
      </c>
      <c r="E864">
        <v>409</v>
      </c>
      <c r="J864">
        <v>143</v>
      </c>
      <c r="K864">
        <v>50</v>
      </c>
      <c r="P864">
        <v>239</v>
      </c>
      <c r="Q864">
        <v>219</v>
      </c>
    </row>
    <row r="865" spans="1:17" x14ac:dyDescent="0.25">
      <c r="A865">
        <v>394</v>
      </c>
      <c r="B865">
        <v>117</v>
      </c>
      <c r="D865">
        <v>205</v>
      </c>
      <c r="E865">
        <v>410</v>
      </c>
      <c r="J865">
        <v>143</v>
      </c>
      <c r="K865">
        <v>4</v>
      </c>
      <c r="P865">
        <v>240</v>
      </c>
      <c r="Q865">
        <v>37</v>
      </c>
    </row>
    <row r="866" spans="1:17" x14ac:dyDescent="0.25">
      <c r="A866">
        <v>394</v>
      </c>
      <c r="B866">
        <v>131</v>
      </c>
      <c r="D866">
        <v>205</v>
      </c>
      <c r="E866">
        <v>86</v>
      </c>
      <c r="J866">
        <v>144</v>
      </c>
      <c r="K866">
        <v>39</v>
      </c>
      <c r="P866">
        <v>240</v>
      </c>
      <c r="Q866">
        <v>42</v>
      </c>
    </row>
    <row r="867" spans="1:17" x14ac:dyDescent="0.25">
      <c r="A867">
        <v>395</v>
      </c>
      <c r="B867">
        <v>78</v>
      </c>
      <c r="D867">
        <v>206</v>
      </c>
      <c r="E867">
        <v>365</v>
      </c>
      <c r="J867">
        <v>144</v>
      </c>
      <c r="K867">
        <v>50</v>
      </c>
      <c r="P867">
        <v>240</v>
      </c>
      <c r="Q867">
        <v>207</v>
      </c>
    </row>
    <row r="868" spans="1:17" x14ac:dyDescent="0.25">
      <c r="A868">
        <v>395</v>
      </c>
      <c r="B868">
        <v>117</v>
      </c>
      <c r="D868">
        <v>206</v>
      </c>
      <c r="E868">
        <v>96</v>
      </c>
      <c r="J868">
        <v>144</v>
      </c>
      <c r="K868">
        <v>4</v>
      </c>
      <c r="P868">
        <v>240</v>
      </c>
      <c r="Q868">
        <v>219</v>
      </c>
    </row>
    <row r="869" spans="1:17" x14ac:dyDescent="0.25">
      <c r="A869">
        <v>395</v>
      </c>
      <c r="B869">
        <v>131</v>
      </c>
      <c r="D869">
        <v>206</v>
      </c>
      <c r="E869">
        <v>37</v>
      </c>
      <c r="J869">
        <v>145</v>
      </c>
      <c r="K869">
        <v>39</v>
      </c>
      <c r="P869">
        <v>241</v>
      </c>
      <c r="Q869">
        <v>37</v>
      </c>
    </row>
    <row r="870" spans="1:17" x14ac:dyDescent="0.25">
      <c r="A870">
        <v>396</v>
      </c>
      <c r="B870">
        <v>78</v>
      </c>
      <c r="D870">
        <v>206</v>
      </c>
      <c r="E870">
        <v>46</v>
      </c>
      <c r="J870">
        <v>145</v>
      </c>
      <c r="K870">
        <v>50</v>
      </c>
      <c r="P870">
        <v>241</v>
      </c>
      <c r="Q870">
        <v>42</v>
      </c>
    </row>
    <row r="871" spans="1:17" x14ac:dyDescent="0.25">
      <c r="A871">
        <v>396</v>
      </c>
      <c r="B871">
        <v>5</v>
      </c>
      <c r="D871">
        <v>206</v>
      </c>
      <c r="E871">
        <v>409</v>
      </c>
      <c r="J871">
        <v>145</v>
      </c>
      <c r="K871">
        <v>4</v>
      </c>
      <c r="P871">
        <v>241</v>
      </c>
      <c r="Q871">
        <v>207</v>
      </c>
    </row>
    <row r="872" spans="1:17" x14ac:dyDescent="0.25">
      <c r="A872">
        <v>396</v>
      </c>
      <c r="B872">
        <v>6</v>
      </c>
      <c r="D872">
        <v>206</v>
      </c>
      <c r="E872">
        <v>410</v>
      </c>
      <c r="J872">
        <v>145</v>
      </c>
      <c r="K872">
        <v>64</v>
      </c>
      <c r="P872">
        <v>241</v>
      </c>
      <c r="Q872">
        <v>219</v>
      </c>
    </row>
    <row r="873" spans="1:17" x14ac:dyDescent="0.25">
      <c r="A873">
        <v>396</v>
      </c>
      <c r="B873">
        <v>131</v>
      </c>
      <c r="D873">
        <v>206</v>
      </c>
      <c r="E873">
        <v>86</v>
      </c>
      <c r="J873">
        <v>145</v>
      </c>
      <c r="K873">
        <v>115</v>
      </c>
      <c r="P873">
        <v>242</v>
      </c>
      <c r="Q873">
        <v>210</v>
      </c>
    </row>
    <row r="874" spans="1:17" x14ac:dyDescent="0.25">
      <c r="A874">
        <v>396</v>
      </c>
      <c r="B874">
        <v>149</v>
      </c>
      <c r="D874">
        <v>207</v>
      </c>
      <c r="E874">
        <v>563</v>
      </c>
      <c r="J874">
        <v>146</v>
      </c>
      <c r="K874">
        <v>39</v>
      </c>
      <c r="P874">
        <v>242</v>
      </c>
      <c r="Q874">
        <v>221</v>
      </c>
    </row>
    <row r="875" spans="1:17" x14ac:dyDescent="0.25">
      <c r="A875">
        <v>397</v>
      </c>
      <c r="B875">
        <v>78</v>
      </c>
      <c r="D875">
        <v>207</v>
      </c>
      <c r="E875">
        <v>323</v>
      </c>
      <c r="J875">
        <v>146</v>
      </c>
      <c r="K875">
        <v>50</v>
      </c>
      <c r="P875">
        <v>242</v>
      </c>
      <c r="Q875">
        <v>222</v>
      </c>
    </row>
    <row r="876" spans="1:17" x14ac:dyDescent="0.25">
      <c r="A876">
        <v>397</v>
      </c>
      <c r="B876">
        <v>5</v>
      </c>
      <c r="D876">
        <v>208</v>
      </c>
      <c r="E876">
        <v>563</v>
      </c>
      <c r="J876">
        <v>146</v>
      </c>
      <c r="K876">
        <v>4</v>
      </c>
      <c r="P876">
        <v>242</v>
      </c>
      <c r="Q876">
        <v>223</v>
      </c>
    </row>
    <row r="877" spans="1:17" x14ac:dyDescent="0.25">
      <c r="A877">
        <v>397</v>
      </c>
      <c r="B877">
        <v>21</v>
      </c>
      <c r="D877">
        <v>208</v>
      </c>
      <c r="E877">
        <v>323</v>
      </c>
      <c r="J877">
        <v>146</v>
      </c>
      <c r="K877">
        <v>27</v>
      </c>
      <c r="P877">
        <v>242</v>
      </c>
      <c r="Q877">
        <v>224</v>
      </c>
    </row>
    <row r="878" spans="1:17" x14ac:dyDescent="0.25">
      <c r="A878">
        <v>397</v>
      </c>
      <c r="B878">
        <v>131</v>
      </c>
      <c r="D878">
        <v>209</v>
      </c>
      <c r="E878">
        <v>563</v>
      </c>
      <c r="J878">
        <v>146</v>
      </c>
      <c r="K878">
        <v>17</v>
      </c>
      <c r="P878">
        <v>242</v>
      </c>
      <c r="Q878">
        <v>225</v>
      </c>
    </row>
    <row r="879" spans="1:17" x14ac:dyDescent="0.25">
      <c r="A879">
        <v>397</v>
      </c>
      <c r="B879">
        <v>149</v>
      </c>
      <c r="D879">
        <v>209</v>
      </c>
      <c r="E879">
        <v>323</v>
      </c>
      <c r="J879">
        <v>147</v>
      </c>
      <c r="K879">
        <v>39</v>
      </c>
      <c r="P879">
        <v>242</v>
      </c>
      <c r="Q879">
        <v>226</v>
      </c>
    </row>
    <row r="880" spans="1:17" x14ac:dyDescent="0.25">
      <c r="A880">
        <v>398</v>
      </c>
      <c r="B880">
        <v>78</v>
      </c>
      <c r="D880">
        <v>210</v>
      </c>
      <c r="E880">
        <v>148</v>
      </c>
      <c r="J880">
        <v>147</v>
      </c>
      <c r="K880">
        <v>50</v>
      </c>
      <c r="P880">
        <v>242</v>
      </c>
      <c r="Q880">
        <v>227</v>
      </c>
    </row>
    <row r="881" spans="1:17" x14ac:dyDescent="0.25">
      <c r="A881">
        <v>398</v>
      </c>
      <c r="B881">
        <v>21</v>
      </c>
      <c r="D881">
        <v>210</v>
      </c>
      <c r="E881">
        <v>426</v>
      </c>
      <c r="J881">
        <v>147</v>
      </c>
      <c r="K881">
        <v>4</v>
      </c>
      <c r="P881">
        <v>243</v>
      </c>
      <c r="Q881">
        <v>210</v>
      </c>
    </row>
    <row r="882" spans="1:17" x14ac:dyDescent="0.25">
      <c r="A882">
        <v>398</v>
      </c>
      <c r="B882">
        <v>30</v>
      </c>
      <c r="D882">
        <v>210</v>
      </c>
      <c r="E882">
        <v>411</v>
      </c>
      <c r="J882">
        <v>147</v>
      </c>
      <c r="K882">
        <v>27</v>
      </c>
      <c r="P882">
        <v>243</v>
      </c>
      <c r="Q882">
        <v>221</v>
      </c>
    </row>
    <row r="883" spans="1:17" x14ac:dyDescent="0.25">
      <c r="A883">
        <v>398</v>
      </c>
      <c r="B883">
        <v>106</v>
      </c>
      <c r="D883">
        <v>211</v>
      </c>
      <c r="E883">
        <v>444</v>
      </c>
      <c r="J883">
        <v>147</v>
      </c>
      <c r="K883">
        <v>17</v>
      </c>
      <c r="P883">
        <v>243</v>
      </c>
      <c r="Q883">
        <v>222</v>
      </c>
    </row>
    <row r="884" spans="1:17" x14ac:dyDescent="0.25">
      <c r="A884">
        <v>398</v>
      </c>
      <c r="B884">
        <v>131</v>
      </c>
      <c r="D884">
        <v>211</v>
      </c>
      <c r="E884">
        <v>445</v>
      </c>
      <c r="J884">
        <v>148</v>
      </c>
      <c r="K884">
        <v>39</v>
      </c>
      <c r="P884">
        <v>243</v>
      </c>
      <c r="Q884">
        <v>223</v>
      </c>
    </row>
    <row r="885" spans="1:17" x14ac:dyDescent="0.25">
      <c r="A885">
        <v>398</v>
      </c>
      <c r="B885">
        <v>148</v>
      </c>
      <c r="D885">
        <v>212</v>
      </c>
      <c r="E885">
        <v>564</v>
      </c>
      <c r="J885">
        <v>148</v>
      </c>
      <c r="K885">
        <v>50</v>
      </c>
      <c r="P885">
        <v>243</v>
      </c>
      <c r="Q885">
        <v>224</v>
      </c>
    </row>
    <row r="886" spans="1:17" x14ac:dyDescent="0.25">
      <c r="A886">
        <v>398</v>
      </c>
      <c r="B886">
        <v>149</v>
      </c>
      <c r="D886">
        <v>213</v>
      </c>
      <c r="E886">
        <v>176</v>
      </c>
      <c r="J886">
        <v>148</v>
      </c>
      <c r="K886">
        <v>4</v>
      </c>
      <c r="P886">
        <v>243</v>
      </c>
      <c r="Q886">
        <v>225</v>
      </c>
    </row>
    <row r="887" spans="1:17" x14ac:dyDescent="0.25">
      <c r="A887">
        <v>399</v>
      </c>
      <c r="B887">
        <v>78</v>
      </c>
      <c r="D887">
        <v>213</v>
      </c>
      <c r="E887">
        <v>177</v>
      </c>
      <c r="J887">
        <v>148</v>
      </c>
      <c r="K887">
        <v>17</v>
      </c>
      <c r="P887">
        <v>243</v>
      </c>
      <c r="Q887">
        <v>226</v>
      </c>
    </row>
    <row r="888" spans="1:17" x14ac:dyDescent="0.25">
      <c r="A888">
        <v>399</v>
      </c>
      <c r="B888">
        <v>131</v>
      </c>
      <c r="D888">
        <v>213</v>
      </c>
      <c r="E888">
        <v>337</v>
      </c>
      <c r="J888">
        <v>148</v>
      </c>
      <c r="K888">
        <v>68</v>
      </c>
      <c r="P888">
        <v>243</v>
      </c>
      <c r="Q888">
        <v>227</v>
      </c>
    </row>
    <row r="889" spans="1:17" x14ac:dyDescent="0.25">
      <c r="A889">
        <v>399</v>
      </c>
      <c r="B889">
        <v>149</v>
      </c>
      <c r="D889">
        <v>213</v>
      </c>
      <c r="E889">
        <v>338</v>
      </c>
      <c r="J889">
        <v>148</v>
      </c>
      <c r="K889">
        <v>111</v>
      </c>
      <c r="P889">
        <v>244</v>
      </c>
      <c r="Q889">
        <v>210</v>
      </c>
    </row>
    <row r="890" spans="1:17" x14ac:dyDescent="0.25">
      <c r="A890">
        <v>400</v>
      </c>
      <c r="B890">
        <v>78</v>
      </c>
      <c r="D890">
        <v>213</v>
      </c>
      <c r="E890">
        <v>432</v>
      </c>
      <c r="J890">
        <v>149</v>
      </c>
      <c r="K890">
        <v>39</v>
      </c>
      <c r="P890">
        <v>244</v>
      </c>
      <c r="Q890">
        <v>221</v>
      </c>
    </row>
    <row r="891" spans="1:17" x14ac:dyDescent="0.25">
      <c r="A891">
        <v>401</v>
      </c>
      <c r="B891">
        <v>78</v>
      </c>
      <c r="D891">
        <v>214</v>
      </c>
      <c r="E891">
        <v>148</v>
      </c>
      <c r="J891">
        <v>149</v>
      </c>
      <c r="K891">
        <v>4</v>
      </c>
      <c r="P891">
        <v>244</v>
      </c>
      <c r="Q891">
        <v>222</v>
      </c>
    </row>
    <row r="892" spans="1:17" x14ac:dyDescent="0.25">
      <c r="A892">
        <v>402</v>
      </c>
      <c r="B892">
        <v>78</v>
      </c>
      <c r="D892">
        <v>214</v>
      </c>
      <c r="E892">
        <v>337</v>
      </c>
      <c r="J892">
        <v>149</v>
      </c>
      <c r="K892">
        <v>116</v>
      </c>
      <c r="P892">
        <v>244</v>
      </c>
      <c r="Q892">
        <v>223</v>
      </c>
    </row>
    <row r="893" spans="1:17" x14ac:dyDescent="0.25">
      <c r="A893">
        <v>403</v>
      </c>
      <c r="B893">
        <v>78</v>
      </c>
      <c r="D893">
        <v>214</v>
      </c>
      <c r="E893">
        <v>338</v>
      </c>
      <c r="J893">
        <v>149</v>
      </c>
      <c r="K893">
        <v>153</v>
      </c>
      <c r="P893">
        <v>244</v>
      </c>
      <c r="Q893">
        <v>224</v>
      </c>
    </row>
    <row r="894" spans="1:17" x14ac:dyDescent="0.25">
      <c r="A894">
        <v>403</v>
      </c>
      <c r="B894">
        <v>5</v>
      </c>
      <c r="D894">
        <v>214</v>
      </c>
      <c r="E894">
        <v>432</v>
      </c>
      <c r="J894">
        <v>149</v>
      </c>
      <c r="K894">
        <v>115</v>
      </c>
      <c r="P894">
        <v>244</v>
      </c>
      <c r="Q894">
        <v>225</v>
      </c>
    </row>
    <row r="895" spans="1:17" x14ac:dyDescent="0.25">
      <c r="A895">
        <v>403</v>
      </c>
      <c r="B895">
        <v>6</v>
      </c>
      <c r="D895">
        <v>215</v>
      </c>
      <c r="E895">
        <v>148</v>
      </c>
      <c r="J895">
        <v>150</v>
      </c>
      <c r="K895">
        <v>39</v>
      </c>
      <c r="P895">
        <v>244</v>
      </c>
      <c r="Q895">
        <v>226</v>
      </c>
    </row>
    <row r="896" spans="1:17" x14ac:dyDescent="0.25">
      <c r="A896">
        <v>404</v>
      </c>
      <c r="B896">
        <v>78</v>
      </c>
      <c r="D896">
        <v>215</v>
      </c>
      <c r="E896">
        <v>149</v>
      </c>
      <c r="J896">
        <v>150</v>
      </c>
      <c r="K896">
        <v>4</v>
      </c>
      <c r="P896">
        <v>244</v>
      </c>
      <c r="Q896">
        <v>227</v>
      </c>
    </row>
    <row r="897" spans="1:17" x14ac:dyDescent="0.25">
      <c r="A897">
        <v>404</v>
      </c>
      <c r="B897">
        <v>117</v>
      </c>
      <c r="D897">
        <v>215</v>
      </c>
      <c r="E897">
        <v>155</v>
      </c>
      <c r="J897">
        <v>150</v>
      </c>
      <c r="K897">
        <v>116</v>
      </c>
      <c r="P897">
        <v>245</v>
      </c>
      <c r="Q897">
        <v>210</v>
      </c>
    </row>
    <row r="898" spans="1:17" x14ac:dyDescent="0.25">
      <c r="A898">
        <v>405</v>
      </c>
      <c r="B898">
        <v>78</v>
      </c>
      <c r="D898">
        <v>215</v>
      </c>
      <c r="E898">
        <v>175</v>
      </c>
      <c r="J898">
        <v>150</v>
      </c>
      <c r="K898">
        <v>153</v>
      </c>
      <c r="P898">
        <v>245</v>
      </c>
      <c r="Q898">
        <v>228</v>
      </c>
    </row>
    <row r="899" spans="1:17" x14ac:dyDescent="0.25">
      <c r="A899">
        <v>405</v>
      </c>
      <c r="B899">
        <v>20</v>
      </c>
      <c r="D899">
        <v>215</v>
      </c>
      <c r="E899">
        <v>180</v>
      </c>
      <c r="J899">
        <v>150</v>
      </c>
      <c r="K899">
        <v>115</v>
      </c>
      <c r="P899">
        <v>245</v>
      </c>
      <c r="Q899">
        <v>229</v>
      </c>
    </row>
    <row r="900" spans="1:17" x14ac:dyDescent="0.25">
      <c r="A900">
        <v>406</v>
      </c>
      <c r="B900">
        <v>78</v>
      </c>
      <c r="D900">
        <v>215</v>
      </c>
      <c r="E900">
        <v>181</v>
      </c>
      <c r="J900">
        <v>151</v>
      </c>
      <c r="K900">
        <v>39</v>
      </c>
      <c r="P900">
        <v>246</v>
      </c>
      <c r="Q900">
        <v>210</v>
      </c>
    </row>
    <row r="901" spans="1:17" x14ac:dyDescent="0.25">
      <c r="A901">
        <v>407</v>
      </c>
      <c r="B901">
        <v>78</v>
      </c>
      <c r="D901">
        <v>215</v>
      </c>
      <c r="E901">
        <v>467</v>
      </c>
      <c r="J901">
        <v>151</v>
      </c>
      <c r="K901">
        <v>4</v>
      </c>
      <c r="P901">
        <v>246</v>
      </c>
      <c r="Q901">
        <v>230</v>
      </c>
    </row>
    <row r="902" spans="1:17" x14ac:dyDescent="0.25">
      <c r="A902">
        <v>408</v>
      </c>
      <c r="B902">
        <v>78</v>
      </c>
      <c r="D902">
        <v>215</v>
      </c>
      <c r="E902">
        <v>411</v>
      </c>
      <c r="J902">
        <v>151</v>
      </c>
      <c r="K902">
        <v>116</v>
      </c>
      <c r="P902">
        <v>246</v>
      </c>
      <c r="Q902">
        <v>231</v>
      </c>
    </row>
    <row r="903" spans="1:17" x14ac:dyDescent="0.25">
      <c r="A903">
        <v>409</v>
      </c>
      <c r="B903">
        <v>78</v>
      </c>
      <c r="D903">
        <v>216</v>
      </c>
      <c r="E903">
        <v>148</v>
      </c>
      <c r="J903">
        <v>151</v>
      </c>
      <c r="K903">
        <v>153</v>
      </c>
      <c r="P903">
        <v>247</v>
      </c>
      <c r="Q903">
        <v>210</v>
      </c>
    </row>
    <row r="904" spans="1:17" x14ac:dyDescent="0.25">
      <c r="A904">
        <v>410</v>
      </c>
      <c r="B904">
        <v>78</v>
      </c>
      <c r="D904">
        <v>216</v>
      </c>
      <c r="E904">
        <v>149</v>
      </c>
      <c r="J904">
        <v>151</v>
      </c>
      <c r="K904">
        <v>115</v>
      </c>
      <c r="P904">
        <v>247</v>
      </c>
      <c r="Q904">
        <v>232</v>
      </c>
    </row>
    <row r="905" spans="1:17" x14ac:dyDescent="0.25">
      <c r="A905">
        <v>411</v>
      </c>
      <c r="B905">
        <v>78</v>
      </c>
      <c r="D905">
        <v>216</v>
      </c>
      <c r="E905">
        <v>184</v>
      </c>
      <c r="J905">
        <v>152</v>
      </c>
      <c r="K905">
        <v>39</v>
      </c>
      <c r="P905">
        <v>247</v>
      </c>
      <c r="Q905">
        <v>233</v>
      </c>
    </row>
    <row r="906" spans="1:17" x14ac:dyDescent="0.25">
      <c r="A906">
        <v>412</v>
      </c>
      <c r="B906">
        <v>78</v>
      </c>
      <c r="D906">
        <v>216</v>
      </c>
      <c r="E906">
        <v>185</v>
      </c>
      <c r="J906">
        <v>152</v>
      </c>
      <c r="K906">
        <v>4</v>
      </c>
      <c r="P906">
        <v>248</v>
      </c>
      <c r="Q906">
        <v>210</v>
      </c>
    </row>
    <row r="907" spans="1:17" x14ac:dyDescent="0.25">
      <c r="A907">
        <v>413</v>
      </c>
      <c r="B907">
        <v>78</v>
      </c>
      <c r="D907">
        <v>216</v>
      </c>
      <c r="E907">
        <v>180</v>
      </c>
      <c r="J907">
        <v>152</v>
      </c>
      <c r="K907">
        <v>116</v>
      </c>
      <c r="P907">
        <v>248</v>
      </c>
      <c r="Q907">
        <v>234</v>
      </c>
    </row>
    <row r="908" spans="1:17" x14ac:dyDescent="0.25">
      <c r="A908">
        <v>414</v>
      </c>
      <c r="B908">
        <v>78</v>
      </c>
      <c r="D908">
        <v>216</v>
      </c>
      <c r="E908">
        <v>181</v>
      </c>
      <c r="J908">
        <v>152</v>
      </c>
      <c r="K908">
        <v>146</v>
      </c>
      <c r="P908">
        <v>249</v>
      </c>
      <c r="Q908">
        <v>210</v>
      </c>
    </row>
    <row r="909" spans="1:17" x14ac:dyDescent="0.25">
      <c r="A909">
        <v>415</v>
      </c>
      <c r="B909">
        <v>78</v>
      </c>
      <c r="D909">
        <v>216</v>
      </c>
      <c r="E909">
        <v>438</v>
      </c>
      <c r="J909">
        <v>152</v>
      </c>
      <c r="K909">
        <v>120</v>
      </c>
      <c r="P909">
        <v>249</v>
      </c>
      <c r="Q909">
        <v>234</v>
      </c>
    </row>
    <row r="910" spans="1:17" x14ac:dyDescent="0.25">
      <c r="A910">
        <v>415</v>
      </c>
      <c r="B910">
        <v>141</v>
      </c>
      <c r="D910">
        <v>216</v>
      </c>
      <c r="E910">
        <v>411</v>
      </c>
      <c r="J910">
        <v>152</v>
      </c>
      <c r="K910">
        <v>7</v>
      </c>
      <c r="P910">
        <v>250</v>
      </c>
      <c r="Q910">
        <v>210</v>
      </c>
    </row>
    <row r="911" spans="1:17" x14ac:dyDescent="0.25">
      <c r="A911">
        <v>416</v>
      </c>
      <c r="B911">
        <v>78</v>
      </c>
      <c r="D911">
        <v>217</v>
      </c>
      <c r="E911">
        <v>147</v>
      </c>
      <c r="J911">
        <v>152</v>
      </c>
      <c r="K911">
        <v>8</v>
      </c>
      <c r="P911">
        <v>250</v>
      </c>
      <c r="Q911">
        <v>235</v>
      </c>
    </row>
    <row r="912" spans="1:17" x14ac:dyDescent="0.25">
      <c r="A912">
        <v>416</v>
      </c>
      <c r="B912">
        <v>21</v>
      </c>
      <c r="D912">
        <v>217</v>
      </c>
      <c r="E912">
        <v>160</v>
      </c>
      <c r="J912">
        <v>152</v>
      </c>
      <c r="K912">
        <v>91</v>
      </c>
      <c r="P912">
        <v>251</v>
      </c>
      <c r="Q912">
        <v>210</v>
      </c>
    </row>
    <row r="913" spans="1:17" x14ac:dyDescent="0.25">
      <c r="A913">
        <v>417</v>
      </c>
      <c r="B913">
        <v>78</v>
      </c>
      <c r="D913">
        <v>217</v>
      </c>
      <c r="E913">
        <v>461</v>
      </c>
      <c r="J913">
        <v>153</v>
      </c>
      <c r="K913">
        <v>39</v>
      </c>
      <c r="P913">
        <v>251</v>
      </c>
      <c r="Q913">
        <v>236</v>
      </c>
    </row>
    <row r="914" spans="1:17" x14ac:dyDescent="0.25">
      <c r="A914">
        <v>418</v>
      </c>
      <c r="B914">
        <v>78</v>
      </c>
      <c r="D914">
        <v>217</v>
      </c>
      <c r="E914">
        <v>198</v>
      </c>
      <c r="J914">
        <v>153</v>
      </c>
      <c r="K914">
        <v>4</v>
      </c>
      <c r="P914">
        <v>251</v>
      </c>
      <c r="Q914">
        <v>237</v>
      </c>
    </row>
    <row r="915" spans="1:17" x14ac:dyDescent="0.25">
      <c r="A915">
        <v>418</v>
      </c>
      <c r="B915">
        <v>117</v>
      </c>
      <c r="D915">
        <v>217</v>
      </c>
      <c r="E915">
        <v>411</v>
      </c>
      <c r="J915">
        <v>153</v>
      </c>
      <c r="K915">
        <v>116</v>
      </c>
      <c r="P915">
        <v>252</v>
      </c>
      <c r="Q915">
        <v>210</v>
      </c>
    </row>
    <row r="916" spans="1:17" x14ac:dyDescent="0.25">
      <c r="A916">
        <v>419</v>
      </c>
      <c r="B916">
        <v>78</v>
      </c>
      <c r="D916">
        <v>218</v>
      </c>
      <c r="E916">
        <v>176</v>
      </c>
      <c r="J916">
        <v>153</v>
      </c>
      <c r="K916">
        <v>146</v>
      </c>
      <c r="P916">
        <v>252</v>
      </c>
      <c r="Q916">
        <v>239</v>
      </c>
    </row>
    <row r="917" spans="1:17" x14ac:dyDescent="0.25">
      <c r="A917">
        <v>420</v>
      </c>
      <c r="B917">
        <v>78</v>
      </c>
      <c r="D917">
        <v>218</v>
      </c>
      <c r="E917">
        <v>177</v>
      </c>
      <c r="J917">
        <v>153</v>
      </c>
      <c r="K917">
        <v>120</v>
      </c>
      <c r="P917">
        <v>252</v>
      </c>
      <c r="Q917">
        <v>238</v>
      </c>
    </row>
    <row r="918" spans="1:17" x14ac:dyDescent="0.25">
      <c r="A918">
        <v>421</v>
      </c>
      <c r="B918">
        <v>78</v>
      </c>
      <c r="D918">
        <v>218</v>
      </c>
      <c r="E918">
        <v>157</v>
      </c>
      <c r="J918">
        <v>153</v>
      </c>
      <c r="K918">
        <v>7</v>
      </c>
      <c r="P918">
        <v>253</v>
      </c>
      <c r="Q918">
        <v>210</v>
      </c>
    </row>
    <row r="919" spans="1:17" x14ac:dyDescent="0.25">
      <c r="A919">
        <v>422</v>
      </c>
      <c r="B919">
        <v>78</v>
      </c>
      <c r="D919">
        <v>218</v>
      </c>
      <c r="E919">
        <v>161</v>
      </c>
      <c r="J919">
        <v>153</v>
      </c>
      <c r="K919">
        <v>8</v>
      </c>
      <c r="P919">
        <v>253</v>
      </c>
      <c r="Q919">
        <v>240</v>
      </c>
    </row>
    <row r="920" spans="1:17" x14ac:dyDescent="0.25">
      <c r="A920">
        <v>423</v>
      </c>
      <c r="B920">
        <v>78</v>
      </c>
      <c r="D920">
        <v>218</v>
      </c>
      <c r="E920">
        <v>479</v>
      </c>
      <c r="J920">
        <v>153</v>
      </c>
      <c r="K920">
        <v>91</v>
      </c>
      <c r="P920">
        <v>253</v>
      </c>
      <c r="Q920">
        <v>241</v>
      </c>
    </row>
    <row r="921" spans="1:17" x14ac:dyDescent="0.25">
      <c r="A921">
        <v>424</v>
      </c>
      <c r="B921">
        <v>78</v>
      </c>
      <c r="D921">
        <v>218</v>
      </c>
      <c r="E921">
        <v>467</v>
      </c>
      <c r="J921">
        <v>154</v>
      </c>
      <c r="K921">
        <v>39</v>
      </c>
      <c r="P921">
        <v>254</v>
      </c>
      <c r="Q921">
        <v>210</v>
      </c>
    </row>
    <row r="922" spans="1:17" x14ac:dyDescent="0.25">
      <c r="A922">
        <v>424</v>
      </c>
      <c r="B922">
        <v>36</v>
      </c>
      <c r="D922">
        <v>218</v>
      </c>
      <c r="E922">
        <v>437</v>
      </c>
      <c r="J922">
        <v>154</v>
      </c>
      <c r="K922">
        <v>4</v>
      </c>
      <c r="P922">
        <v>254</v>
      </c>
      <c r="Q922">
        <v>242</v>
      </c>
    </row>
    <row r="923" spans="1:17" x14ac:dyDescent="0.25">
      <c r="A923">
        <v>425</v>
      </c>
      <c r="B923">
        <v>78</v>
      </c>
      <c r="D923">
        <v>218</v>
      </c>
      <c r="E923">
        <v>435</v>
      </c>
      <c r="J923">
        <v>154</v>
      </c>
      <c r="K923">
        <v>116</v>
      </c>
      <c r="P923">
        <v>255</v>
      </c>
      <c r="Q923">
        <v>37</v>
      </c>
    </row>
    <row r="924" spans="1:17" x14ac:dyDescent="0.25">
      <c r="A924">
        <v>425</v>
      </c>
      <c r="B924">
        <v>30</v>
      </c>
      <c r="D924">
        <v>218</v>
      </c>
      <c r="E924">
        <v>469</v>
      </c>
      <c r="J924">
        <v>154</v>
      </c>
      <c r="K924">
        <v>146</v>
      </c>
      <c r="P924">
        <v>255</v>
      </c>
      <c r="Q924">
        <v>40</v>
      </c>
    </row>
    <row r="925" spans="1:17" x14ac:dyDescent="0.25">
      <c r="A925">
        <v>425</v>
      </c>
      <c r="B925">
        <v>149</v>
      </c>
      <c r="D925">
        <v>219</v>
      </c>
      <c r="E925">
        <v>427</v>
      </c>
      <c r="J925">
        <v>154</v>
      </c>
      <c r="K925">
        <v>120</v>
      </c>
      <c r="P925">
        <v>255</v>
      </c>
      <c r="Q925">
        <v>204</v>
      </c>
    </row>
    <row r="926" spans="1:17" x14ac:dyDescent="0.25">
      <c r="A926">
        <v>426</v>
      </c>
      <c r="B926">
        <v>78</v>
      </c>
      <c r="D926">
        <v>220</v>
      </c>
      <c r="E926">
        <v>470</v>
      </c>
      <c r="J926">
        <v>154</v>
      </c>
      <c r="K926">
        <v>7</v>
      </c>
      <c r="P926">
        <v>255</v>
      </c>
      <c r="Q926">
        <v>210</v>
      </c>
    </row>
    <row r="927" spans="1:17" x14ac:dyDescent="0.25">
      <c r="A927">
        <v>426</v>
      </c>
      <c r="B927">
        <v>30</v>
      </c>
      <c r="D927">
        <v>220</v>
      </c>
      <c r="E927">
        <v>438</v>
      </c>
      <c r="J927">
        <v>154</v>
      </c>
      <c r="K927">
        <v>8</v>
      </c>
      <c r="P927">
        <v>255</v>
      </c>
      <c r="Q927">
        <v>215</v>
      </c>
    </row>
    <row r="928" spans="1:17" x14ac:dyDescent="0.25">
      <c r="A928">
        <v>426</v>
      </c>
      <c r="B928">
        <v>112</v>
      </c>
      <c r="D928">
        <v>220</v>
      </c>
      <c r="E928">
        <v>435</v>
      </c>
      <c r="J928">
        <v>154</v>
      </c>
      <c r="K928">
        <v>91</v>
      </c>
      <c r="P928">
        <v>255</v>
      </c>
      <c r="Q928">
        <v>216</v>
      </c>
    </row>
    <row r="929" spans="1:17" x14ac:dyDescent="0.25">
      <c r="A929">
        <v>426</v>
      </c>
      <c r="B929">
        <v>148</v>
      </c>
      <c r="D929">
        <v>220</v>
      </c>
      <c r="E929">
        <v>437</v>
      </c>
      <c r="J929">
        <v>155</v>
      </c>
      <c r="K929">
        <v>39</v>
      </c>
      <c r="P929">
        <v>255</v>
      </c>
      <c r="Q929">
        <v>218</v>
      </c>
    </row>
    <row r="930" spans="1:17" x14ac:dyDescent="0.25">
      <c r="A930">
        <v>427</v>
      </c>
      <c r="B930">
        <v>78</v>
      </c>
      <c r="D930">
        <v>220</v>
      </c>
      <c r="E930">
        <v>148</v>
      </c>
      <c r="J930">
        <v>155</v>
      </c>
      <c r="K930">
        <v>4</v>
      </c>
      <c r="P930">
        <v>256</v>
      </c>
      <c r="Q930">
        <v>37</v>
      </c>
    </row>
    <row r="931" spans="1:17" x14ac:dyDescent="0.25">
      <c r="A931">
        <v>428</v>
      </c>
      <c r="B931">
        <v>78</v>
      </c>
      <c r="D931">
        <v>220</v>
      </c>
      <c r="E931">
        <v>149</v>
      </c>
      <c r="J931">
        <v>155</v>
      </c>
      <c r="K931">
        <v>116</v>
      </c>
      <c r="P931">
        <v>256</v>
      </c>
      <c r="Q931">
        <v>40</v>
      </c>
    </row>
    <row r="932" spans="1:17" x14ac:dyDescent="0.25">
      <c r="A932">
        <v>428</v>
      </c>
      <c r="B932">
        <v>102</v>
      </c>
      <c r="D932">
        <v>220</v>
      </c>
      <c r="E932">
        <v>176</v>
      </c>
      <c r="J932">
        <v>155</v>
      </c>
      <c r="K932">
        <v>146</v>
      </c>
      <c r="P932">
        <v>256</v>
      </c>
      <c r="Q932">
        <v>204</v>
      </c>
    </row>
    <row r="933" spans="1:17" x14ac:dyDescent="0.25">
      <c r="A933">
        <v>428</v>
      </c>
      <c r="B933">
        <v>149</v>
      </c>
      <c r="D933">
        <v>220</v>
      </c>
      <c r="E933">
        <v>177</v>
      </c>
      <c r="J933">
        <v>155</v>
      </c>
      <c r="K933">
        <v>120</v>
      </c>
      <c r="P933">
        <v>256</v>
      </c>
      <c r="Q933">
        <v>210</v>
      </c>
    </row>
    <row r="934" spans="1:17" x14ac:dyDescent="0.25">
      <c r="A934">
        <v>429</v>
      </c>
      <c r="B934">
        <v>78</v>
      </c>
      <c r="D934">
        <v>220</v>
      </c>
      <c r="E934">
        <v>180</v>
      </c>
      <c r="J934">
        <v>155</v>
      </c>
      <c r="K934">
        <v>55</v>
      </c>
      <c r="P934">
        <v>256</v>
      </c>
      <c r="Q934">
        <v>215</v>
      </c>
    </row>
    <row r="935" spans="1:17" x14ac:dyDescent="0.25">
      <c r="A935">
        <v>429</v>
      </c>
      <c r="B935">
        <v>102</v>
      </c>
      <c r="D935">
        <v>220</v>
      </c>
      <c r="E935">
        <v>181</v>
      </c>
      <c r="J935">
        <v>155</v>
      </c>
      <c r="K935">
        <v>56</v>
      </c>
      <c r="P935">
        <v>256</v>
      </c>
      <c r="Q935">
        <v>216</v>
      </c>
    </row>
    <row r="936" spans="1:17" x14ac:dyDescent="0.25">
      <c r="A936">
        <v>429</v>
      </c>
      <c r="B936">
        <v>21</v>
      </c>
      <c r="D936">
        <v>220</v>
      </c>
      <c r="E936">
        <v>411</v>
      </c>
      <c r="J936">
        <v>156</v>
      </c>
      <c r="K936">
        <v>39</v>
      </c>
      <c r="P936">
        <v>256</v>
      </c>
      <c r="Q936">
        <v>218</v>
      </c>
    </row>
    <row r="937" spans="1:17" x14ac:dyDescent="0.25">
      <c r="A937">
        <v>430</v>
      </c>
      <c r="B937">
        <v>78</v>
      </c>
      <c r="D937">
        <v>221</v>
      </c>
      <c r="E937">
        <v>467</v>
      </c>
      <c r="J937">
        <v>156</v>
      </c>
      <c r="K937">
        <v>4</v>
      </c>
      <c r="P937">
        <v>257</v>
      </c>
      <c r="Q937">
        <v>37</v>
      </c>
    </row>
    <row r="938" spans="1:17" x14ac:dyDescent="0.25">
      <c r="A938">
        <v>430</v>
      </c>
      <c r="B938">
        <v>102</v>
      </c>
      <c r="D938">
        <v>221</v>
      </c>
      <c r="E938">
        <v>148</v>
      </c>
      <c r="J938">
        <v>156</v>
      </c>
      <c r="K938">
        <v>116</v>
      </c>
      <c r="P938">
        <v>257</v>
      </c>
      <c r="Q938">
        <v>40</v>
      </c>
    </row>
    <row r="939" spans="1:17" x14ac:dyDescent="0.25">
      <c r="A939">
        <v>431</v>
      </c>
      <c r="B939">
        <v>78</v>
      </c>
      <c r="D939">
        <v>221</v>
      </c>
      <c r="E939">
        <v>149</v>
      </c>
      <c r="J939">
        <v>156</v>
      </c>
      <c r="K939">
        <v>146</v>
      </c>
      <c r="P939">
        <v>257</v>
      </c>
      <c r="Q939">
        <v>204</v>
      </c>
    </row>
    <row r="940" spans="1:17" x14ac:dyDescent="0.25">
      <c r="A940">
        <v>431</v>
      </c>
      <c r="B940">
        <v>102</v>
      </c>
      <c r="D940">
        <v>221</v>
      </c>
      <c r="E940">
        <v>180</v>
      </c>
      <c r="J940">
        <v>156</v>
      </c>
      <c r="K940">
        <v>120</v>
      </c>
      <c r="P940">
        <v>257</v>
      </c>
      <c r="Q940">
        <v>210</v>
      </c>
    </row>
    <row r="941" spans="1:17" x14ac:dyDescent="0.25">
      <c r="A941">
        <v>432</v>
      </c>
      <c r="B941">
        <v>78</v>
      </c>
      <c r="D941">
        <v>221</v>
      </c>
      <c r="E941">
        <v>181</v>
      </c>
      <c r="J941">
        <v>156</v>
      </c>
      <c r="K941">
        <v>55</v>
      </c>
      <c r="P941">
        <v>257</v>
      </c>
      <c r="Q941">
        <v>215</v>
      </c>
    </row>
    <row r="942" spans="1:17" x14ac:dyDescent="0.25">
      <c r="A942">
        <v>432</v>
      </c>
      <c r="B942">
        <v>102</v>
      </c>
      <c r="D942">
        <v>221</v>
      </c>
      <c r="E942">
        <v>411</v>
      </c>
      <c r="J942">
        <v>156</v>
      </c>
      <c r="K942">
        <v>56</v>
      </c>
      <c r="P942">
        <v>257</v>
      </c>
      <c r="Q942">
        <v>216</v>
      </c>
    </row>
    <row r="943" spans="1:17" x14ac:dyDescent="0.25">
      <c r="A943">
        <v>432</v>
      </c>
      <c r="B943">
        <v>21</v>
      </c>
      <c r="D943">
        <v>222</v>
      </c>
      <c r="E943">
        <v>438</v>
      </c>
      <c r="J943">
        <v>157</v>
      </c>
      <c r="K943">
        <v>39</v>
      </c>
      <c r="P943">
        <v>257</v>
      </c>
      <c r="Q943">
        <v>218</v>
      </c>
    </row>
    <row r="944" spans="1:17" x14ac:dyDescent="0.25">
      <c r="A944">
        <v>433</v>
      </c>
      <c r="B944">
        <v>78</v>
      </c>
      <c r="D944">
        <v>222</v>
      </c>
      <c r="E944">
        <v>411</v>
      </c>
      <c r="J944">
        <v>157</v>
      </c>
      <c r="K944">
        <v>4</v>
      </c>
      <c r="P944">
        <v>258</v>
      </c>
      <c r="Q944">
        <v>36</v>
      </c>
    </row>
    <row r="945" spans="1:17" x14ac:dyDescent="0.25">
      <c r="A945">
        <v>433</v>
      </c>
      <c r="B945">
        <v>102</v>
      </c>
      <c r="D945">
        <v>222</v>
      </c>
      <c r="E945">
        <v>148</v>
      </c>
      <c r="J945">
        <v>157</v>
      </c>
      <c r="K945">
        <v>116</v>
      </c>
      <c r="P945">
        <v>258</v>
      </c>
      <c r="Q945">
        <v>39</v>
      </c>
    </row>
    <row r="946" spans="1:17" x14ac:dyDescent="0.25">
      <c r="A946">
        <v>433</v>
      </c>
      <c r="B946">
        <v>21</v>
      </c>
      <c r="D946">
        <v>222</v>
      </c>
      <c r="E946">
        <v>157</v>
      </c>
      <c r="J946">
        <v>157</v>
      </c>
      <c r="K946">
        <v>146</v>
      </c>
      <c r="P946">
        <v>258</v>
      </c>
      <c r="Q946">
        <v>204</v>
      </c>
    </row>
    <row r="947" spans="1:17" x14ac:dyDescent="0.25">
      <c r="A947">
        <v>434</v>
      </c>
      <c r="B947">
        <v>78</v>
      </c>
      <c r="D947">
        <v>222</v>
      </c>
      <c r="E947">
        <v>160</v>
      </c>
      <c r="J947">
        <v>157</v>
      </c>
      <c r="K947">
        <v>120</v>
      </c>
      <c r="P947">
        <v>258</v>
      </c>
      <c r="Q947">
        <v>210</v>
      </c>
    </row>
    <row r="948" spans="1:17" x14ac:dyDescent="0.25">
      <c r="A948">
        <v>434</v>
      </c>
      <c r="B948">
        <v>102</v>
      </c>
      <c r="D948">
        <v>222</v>
      </c>
      <c r="E948">
        <v>461</v>
      </c>
      <c r="J948">
        <v>157</v>
      </c>
      <c r="K948">
        <v>55</v>
      </c>
      <c r="P948">
        <v>258</v>
      </c>
      <c r="Q948">
        <v>215</v>
      </c>
    </row>
    <row r="949" spans="1:17" x14ac:dyDescent="0.25">
      <c r="A949">
        <v>435</v>
      </c>
      <c r="B949">
        <v>78</v>
      </c>
      <c r="D949">
        <v>222</v>
      </c>
      <c r="E949">
        <v>175</v>
      </c>
      <c r="J949">
        <v>157</v>
      </c>
      <c r="K949">
        <v>56</v>
      </c>
      <c r="P949">
        <v>258</v>
      </c>
      <c r="Q949">
        <v>216</v>
      </c>
    </row>
    <row r="950" spans="1:17" x14ac:dyDescent="0.25">
      <c r="A950">
        <v>435</v>
      </c>
      <c r="B950">
        <v>149</v>
      </c>
      <c r="D950">
        <v>223</v>
      </c>
      <c r="E950">
        <v>435</v>
      </c>
      <c r="J950">
        <v>158</v>
      </c>
      <c r="K950">
        <v>62</v>
      </c>
      <c r="P950">
        <v>258</v>
      </c>
      <c r="Q950">
        <v>243</v>
      </c>
    </row>
    <row r="951" spans="1:17" x14ac:dyDescent="0.25">
      <c r="A951">
        <v>436</v>
      </c>
      <c r="B951">
        <v>78</v>
      </c>
      <c r="D951">
        <v>223</v>
      </c>
      <c r="E951">
        <v>467</v>
      </c>
      <c r="J951">
        <v>158</v>
      </c>
      <c r="K951">
        <v>17</v>
      </c>
      <c r="P951">
        <v>259</v>
      </c>
      <c r="Q951">
        <v>36</v>
      </c>
    </row>
    <row r="952" spans="1:17" x14ac:dyDescent="0.25">
      <c r="A952">
        <v>436</v>
      </c>
      <c r="B952">
        <v>30</v>
      </c>
      <c r="D952">
        <v>223</v>
      </c>
      <c r="E952">
        <v>411</v>
      </c>
      <c r="J952">
        <v>158</v>
      </c>
      <c r="K952">
        <v>41</v>
      </c>
      <c r="P952">
        <v>259</v>
      </c>
      <c r="Q952">
        <v>39</v>
      </c>
    </row>
    <row r="953" spans="1:17" x14ac:dyDescent="0.25">
      <c r="A953">
        <v>436</v>
      </c>
      <c r="B953">
        <v>148</v>
      </c>
      <c r="D953">
        <v>223</v>
      </c>
      <c r="E953">
        <v>423</v>
      </c>
      <c r="J953">
        <v>159</v>
      </c>
      <c r="K953">
        <v>62</v>
      </c>
      <c r="P953">
        <v>259</v>
      </c>
      <c r="Q953">
        <v>204</v>
      </c>
    </row>
    <row r="954" spans="1:17" x14ac:dyDescent="0.25">
      <c r="A954">
        <v>436</v>
      </c>
      <c r="B954">
        <v>149</v>
      </c>
      <c r="D954">
        <v>223</v>
      </c>
      <c r="E954">
        <v>148</v>
      </c>
      <c r="J954">
        <v>159</v>
      </c>
      <c r="K954">
        <v>17</v>
      </c>
      <c r="P954">
        <v>259</v>
      </c>
      <c r="Q954">
        <v>210</v>
      </c>
    </row>
    <row r="955" spans="1:17" x14ac:dyDescent="0.25">
      <c r="A955">
        <v>437</v>
      </c>
      <c r="B955">
        <v>78</v>
      </c>
      <c r="D955">
        <v>223</v>
      </c>
      <c r="E955">
        <v>180</v>
      </c>
      <c r="J955">
        <v>159</v>
      </c>
      <c r="K955">
        <v>41</v>
      </c>
      <c r="P955">
        <v>259</v>
      </c>
      <c r="Q955">
        <v>215</v>
      </c>
    </row>
    <row r="956" spans="1:17" x14ac:dyDescent="0.25">
      <c r="A956">
        <v>437</v>
      </c>
      <c r="B956">
        <v>21</v>
      </c>
      <c r="D956">
        <v>223</v>
      </c>
      <c r="E956">
        <v>181</v>
      </c>
      <c r="J956">
        <v>159</v>
      </c>
      <c r="K956">
        <v>111</v>
      </c>
      <c r="P956">
        <v>259</v>
      </c>
      <c r="Q956">
        <v>216</v>
      </c>
    </row>
    <row r="957" spans="1:17" x14ac:dyDescent="0.25">
      <c r="A957">
        <v>438</v>
      </c>
      <c r="B957">
        <v>78</v>
      </c>
      <c r="D957">
        <v>223</v>
      </c>
      <c r="E957">
        <v>175</v>
      </c>
      <c r="J957">
        <v>160</v>
      </c>
      <c r="K957">
        <v>62</v>
      </c>
      <c r="P957">
        <v>259</v>
      </c>
      <c r="Q957">
        <v>243</v>
      </c>
    </row>
    <row r="958" spans="1:17" x14ac:dyDescent="0.25">
      <c r="A958">
        <v>439</v>
      </c>
      <c r="B958">
        <v>78</v>
      </c>
      <c r="D958">
        <v>224</v>
      </c>
      <c r="E958">
        <v>435</v>
      </c>
      <c r="J958">
        <v>160</v>
      </c>
      <c r="K958">
        <v>17</v>
      </c>
      <c r="P958">
        <v>260</v>
      </c>
      <c r="Q958">
        <v>36</v>
      </c>
    </row>
    <row r="959" spans="1:17" x14ac:dyDescent="0.25">
      <c r="A959">
        <v>440</v>
      </c>
      <c r="B959">
        <v>78</v>
      </c>
      <c r="D959">
        <v>224</v>
      </c>
      <c r="E959">
        <v>438</v>
      </c>
      <c r="J959">
        <v>160</v>
      </c>
      <c r="K959">
        <v>41</v>
      </c>
      <c r="P959">
        <v>260</v>
      </c>
      <c r="Q959">
        <v>39</v>
      </c>
    </row>
    <row r="960" spans="1:17" x14ac:dyDescent="0.25">
      <c r="A960">
        <v>440</v>
      </c>
      <c r="B960">
        <v>131</v>
      </c>
      <c r="D960">
        <v>224</v>
      </c>
      <c r="E960">
        <v>426</v>
      </c>
      <c r="J960">
        <v>160</v>
      </c>
      <c r="K960">
        <v>111</v>
      </c>
      <c r="P960">
        <v>260</v>
      </c>
      <c r="Q960">
        <v>204</v>
      </c>
    </row>
    <row r="961" spans="1:17" x14ac:dyDescent="0.25">
      <c r="A961">
        <v>440</v>
      </c>
      <c r="B961">
        <v>149</v>
      </c>
      <c r="D961">
        <v>224</v>
      </c>
      <c r="E961">
        <v>423</v>
      </c>
      <c r="J961">
        <v>161</v>
      </c>
      <c r="K961">
        <v>62</v>
      </c>
      <c r="P961">
        <v>260</v>
      </c>
      <c r="Q961">
        <v>210</v>
      </c>
    </row>
    <row r="962" spans="1:17" x14ac:dyDescent="0.25">
      <c r="A962">
        <v>441</v>
      </c>
      <c r="B962">
        <v>78</v>
      </c>
      <c r="D962">
        <v>224</v>
      </c>
      <c r="E962">
        <v>148</v>
      </c>
      <c r="J962">
        <v>161</v>
      </c>
      <c r="K962">
        <v>41</v>
      </c>
      <c r="P962">
        <v>260</v>
      </c>
      <c r="Q962">
        <v>215</v>
      </c>
    </row>
    <row r="963" spans="1:17" x14ac:dyDescent="0.25">
      <c r="A963">
        <v>441</v>
      </c>
      <c r="B963">
        <v>36</v>
      </c>
      <c r="D963">
        <v>225</v>
      </c>
      <c r="E963">
        <v>435</v>
      </c>
      <c r="J963">
        <v>162</v>
      </c>
      <c r="K963">
        <v>41</v>
      </c>
      <c r="P963">
        <v>260</v>
      </c>
      <c r="Q963">
        <v>216</v>
      </c>
    </row>
    <row r="964" spans="1:17" x14ac:dyDescent="0.25">
      <c r="A964">
        <v>442</v>
      </c>
      <c r="B964">
        <v>78</v>
      </c>
      <c r="D964">
        <v>225</v>
      </c>
      <c r="E964">
        <v>438</v>
      </c>
      <c r="J964">
        <v>162</v>
      </c>
      <c r="K964">
        <v>115</v>
      </c>
      <c r="P964">
        <v>260</v>
      </c>
      <c r="Q964">
        <v>243</v>
      </c>
    </row>
    <row r="965" spans="1:17" x14ac:dyDescent="0.25">
      <c r="A965">
        <v>443</v>
      </c>
      <c r="B965">
        <v>78</v>
      </c>
      <c r="D965">
        <v>225</v>
      </c>
      <c r="E965">
        <v>426</v>
      </c>
      <c r="J965">
        <v>163</v>
      </c>
      <c r="K965">
        <v>41</v>
      </c>
      <c r="P965">
        <v>261</v>
      </c>
      <c r="Q965">
        <v>37</v>
      </c>
    </row>
    <row r="966" spans="1:17" x14ac:dyDescent="0.25">
      <c r="A966">
        <v>443</v>
      </c>
      <c r="B966">
        <v>69</v>
      </c>
      <c r="D966">
        <v>225</v>
      </c>
      <c r="E966">
        <v>423</v>
      </c>
      <c r="J966">
        <v>164</v>
      </c>
      <c r="K966">
        <v>41</v>
      </c>
      <c r="P966">
        <v>261</v>
      </c>
      <c r="Q966">
        <v>40</v>
      </c>
    </row>
    <row r="967" spans="1:17" x14ac:dyDescent="0.25">
      <c r="A967">
        <v>443</v>
      </c>
      <c r="B967">
        <v>99</v>
      </c>
      <c r="D967">
        <v>225</v>
      </c>
      <c r="E967">
        <v>148</v>
      </c>
      <c r="J967">
        <v>165</v>
      </c>
      <c r="K967">
        <v>39</v>
      </c>
      <c r="P967">
        <v>261</v>
      </c>
      <c r="Q967">
        <v>204</v>
      </c>
    </row>
    <row r="968" spans="1:17" x14ac:dyDescent="0.25">
      <c r="A968">
        <v>444</v>
      </c>
      <c r="B968">
        <v>78</v>
      </c>
      <c r="D968">
        <v>226</v>
      </c>
      <c r="E968">
        <v>471</v>
      </c>
      <c r="J968">
        <v>165</v>
      </c>
      <c r="K968">
        <v>40</v>
      </c>
      <c r="P968">
        <v>261</v>
      </c>
      <c r="Q968">
        <v>210</v>
      </c>
    </row>
    <row r="969" spans="1:17" x14ac:dyDescent="0.25">
      <c r="A969">
        <v>445</v>
      </c>
      <c r="B969">
        <v>78</v>
      </c>
      <c r="D969">
        <v>227</v>
      </c>
      <c r="E969">
        <v>169</v>
      </c>
      <c r="J969">
        <v>166</v>
      </c>
      <c r="K969">
        <v>39</v>
      </c>
      <c r="P969">
        <v>261</v>
      </c>
      <c r="Q969">
        <v>215</v>
      </c>
    </row>
    <row r="970" spans="1:17" x14ac:dyDescent="0.25">
      <c r="A970">
        <v>445</v>
      </c>
      <c r="B970">
        <v>30</v>
      </c>
      <c r="D970">
        <v>227</v>
      </c>
      <c r="E970">
        <v>412</v>
      </c>
      <c r="J970">
        <v>166</v>
      </c>
      <c r="K970">
        <v>40</v>
      </c>
      <c r="P970">
        <v>261</v>
      </c>
      <c r="Q970">
        <v>216</v>
      </c>
    </row>
    <row r="971" spans="1:17" x14ac:dyDescent="0.25">
      <c r="A971">
        <v>445</v>
      </c>
      <c r="B971">
        <v>54</v>
      </c>
      <c r="D971">
        <v>228</v>
      </c>
      <c r="E971">
        <v>169</v>
      </c>
      <c r="J971">
        <v>167</v>
      </c>
      <c r="K971">
        <v>39</v>
      </c>
      <c r="P971">
        <v>262</v>
      </c>
      <c r="Q971">
        <v>37</v>
      </c>
    </row>
    <row r="972" spans="1:17" x14ac:dyDescent="0.25">
      <c r="A972">
        <v>446</v>
      </c>
      <c r="B972">
        <v>78</v>
      </c>
      <c r="D972">
        <v>228</v>
      </c>
      <c r="E972">
        <v>412</v>
      </c>
      <c r="J972">
        <v>167</v>
      </c>
      <c r="K972">
        <v>40</v>
      </c>
      <c r="P972">
        <v>262</v>
      </c>
      <c r="Q972">
        <v>40</v>
      </c>
    </row>
    <row r="973" spans="1:17" x14ac:dyDescent="0.25">
      <c r="A973">
        <v>447</v>
      </c>
      <c r="B973">
        <v>78</v>
      </c>
      <c r="D973">
        <v>229</v>
      </c>
      <c r="E973">
        <v>169</v>
      </c>
      <c r="J973">
        <v>168</v>
      </c>
      <c r="K973">
        <v>116</v>
      </c>
      <c r="P973">
        <v>262</v>
      </c>
      <c r="Q973">
        <v>204</v>
      </c>
    </row>
    <row r="974" spans="1:17" x14ac:dyDescent="0.25">
      <c r="A974">
        <v>447</v>
      </c>
      <c r="B974">
        <v>149</v>
      </c>
      <c r="D974">
        <v>229</v>
      </c>
      <c r="E974">
        <v>412</v>
      </c>
      <c r="J974">
        <v>168</v>
      </c>
      <c r="K974">
        <v>153</v>
      </c>
      <c r="P974">
        <v>262</v>
      </c>
      <c r="Q974">
        <v>210</v>
      </c>
    </row>
    <row r="975" spans="1:17" x14ac:dyDescent="0.25">
      <c r="A975">
        <v>448</v>
      </c>
      <c r="B975">
        <v>78</v>
      </c>
      <c r="D975">
        <v>230</v>
      </c>
      <c r="E975">
        <v>412</v>
      </c>
      <c r="J975">
        <v>169</v>
      </c>
      <c r="K975">
        <v>116</v>
      </c>
      <c r="P975">
        <v>262</v>
      </c>
      <c r="Q975">
        <v>215</v>
      </c>
    </row>
    <row r="976" spans="1:17" x14ac:dyDescent="0.25">
      <c r="A976">
        <v>449</v>
      </c>
      <c r="B976">
        <v>78</v>
      </c>
      <c r="D976">
        <v>230</v>
      </c>
      <c r="E976">
        <v>157</v>
      </c>
      <c r="J976">
        <v>169</v>
      </c>
      <c r="K976">
        <v>153</v>
      </c>
      <c r="P976">
        <v>262</v>
      </c>
      <c r="Q976">
        <v>216</v>
      </c>
    </row>
    <row r="977" spans="1:17" x14ac:dyDescent="0.25">
      <c r="A977">
        <v>450</v>
      </c>
      <c r="B977">
        <v>78</v>
      </c>
      <c r="D977">
        <v>231</v>
      </c>
      <c r="E977">
        <v>412</v>
      </c>
      <c r="J977">
        <v>170</v>
      </c>
      <c r="K977">
        <v>116</v>
      </c>
      <c r="P977">
        <v>263</v>
      </c>
      <c r="Q977">
        <v>37</v>
      </c>
    </row>
    <row r="978" spans="1:17" x14ac:dyDescent="0.25">
      <c r="A978">
        <v>451</v>
      </c>
      <c r="B978">
        <v>78</v>
      </c>
      <c r="D978">
        <v>231</v>
      </c>
      <c r="E978">
        <v>157</v>
      </c>
      <c r="J978">
        <v>170</v>
      </c>
      <c r="K978">
        <v>153</v>
      </c>
      <c r="P978">
        <v>263</v>
      </c>
      <c r="Q978">
        <v>40</v>
      </c>
    </row>
    <row r="979" spans="1:17" x14ac:dyDescent="0.25">
      <c r="A979">
        <v>452</v>
      </c>
      <c r="B979">
        <v>78</v>
      </c>
      <c r="D979">
        <v>232</v>
      </c>
      <c r="E979">
        <v>412</v>
      </c>
      <c r="J979">
        <v>171</v>
      </c>
      <c r="K979">
        <v>116</v>
      </c>
      <c r="P979">
        <v>263</v>
      </c>
      <c r="Q979">
        <v>204</v>
      </c>
    </row>
    <row r="980" spans="1:17" x14ac:dyDescent="0.25">
      <c r="A980">
        <v>453</v>
      </c>
      <c r="B980">
        <v>78</v>
      </c>
      <c r="D980">
        <v>232</v>
      </c>
      <c r="E980">
        <v>157</v>
      </c>
      <c r="J980">
        <v>171</v>
      </c>
      <c r="K980">
        <v>153</v>
      </c>
      <c r="P980">
        <v>263</v>
      </c>
      <c r="Q980">
        <v>210</v>
      </c>
    </row>
    <row r="981" spans="1:17" x14ac:dyDescent="0.25">
      <c r="A981">
        <v>454</v>
      </c>
      <c r="B981">
        <v>78</v>
      </c>
      <c r="D981">
        <v>233</v>
      </c>
      <c r="E981">
        <v>207</v>
      </c>
      <c r="J981">
        <v>172</v>
      </c>
      <c r="K981">
        <v>116</v>
      </c>
      <c r="P981">
        <v>263</v>
      </c>
      <c r="Q981">
        <v>215</v>
      </c>
    </row>
    <row r="982" spans="1:17" x14ac:dyDescent="0.25">
      <c r="A982">
        <v>455</v>
      </c>
      <c r="B982">
        <v>78</v>
      </c>
      <c r="D982">
        <v>233</v>
      </c>
      <c r="E982">
        <v>199</v>
      </c>
      <c r="J982">
        <v>172</v>
      </c>
      <c r="K982">
        <v>153</v>
      </c>
      <c r="P982">
        <v>263</v>
      </c>
      <c r="Q982">
        <v>216</v>
      </c>
    </row>
    <row r="983" spans="1:17" x14ac:dyDescent="0.25">
      <c r="A983">
        <v>456</v>
      </c>
      <c r="B983">
        <v>78</v>
      </c>
      <c r="D983">
        <v>233</v>
      </c>
      <c r="E983">
        <v>486</v>
      </c>
      <c r="J983">
        <v>173</v>
      </c>
      <c r="K983">
        <v>116</v>
      </c>
      <c r="P983">
        <v>264</v>
      </c>
      <c r="Q983">
        <v>211</v>
      </c>
    </row>
    <row r="984" spans="1:17" x14ac:dyDescent="0.25">
      <c r="A984">
        <v>457</v>
      </c>
      <c r="B984">
        <v>78</v>
      </c>
      <c r="D984">
        <v>233</v>
      </c>
      <c r="E984">
        <v>487</v>
      </c>
      <c r="J984">
        <v>173</v>
      </c>
      <c r="K984">
        <v>153</v>
      </c>
      <c r="P984">
        <v>264</v>
      </c>
      <c r="Q984">
        <v>244</v>
      </c>
    </row>
    <row r="985" spans="1:17" x14ac:dyDescent="0.25">
      <c r="A985">
        <v>457</v>
      </c>
      <c r="B985">
        <v>20</v>
      </c>
      <c r="D985">
        <v>234</v>
      </c>
      <c r="E985">
        <v>207</v>
      </c>
      <c r="J985">
        <v>174</v>
      </c>
      <c r="K985">
        <v>116</v>
      </c>
      <c r="P985">
        <v>264</v>
      </c>
      <c r="Q985">
        <v>245</v>
      </c>
    </row>
    <row r="986" spans="1:17" x14ac:dyDescent="0.25">
      <c r="A986">
        <v>457</v>
      </c>
      <c r="B986">
        <v>26</v>
      </c>
      <c r="D986">
        <v>234</v>
      </c>
      <c r="E986">
        <v>199</v>
      </c>
      <c r="J986">
        <v>174</v>
      </c>
      <c r="K986">
        <v>153</v>
      </c>
      <c r="P986">
        <v>264</v>
      </c>
      <c r="Q986">
        <v>246</v>
      </c>
    </row>
    <row r="987" spans="1:17" x14ac:dyDescent="0.25">
      <c r="A987">
        <v>457</v>
      </c>
      <c r="B987">
        <v>131</v>
      </c>
      <c r="D987">
        <v>234</v>
      </c>
      <c r="E987">
        <v>486</v>
      </c>
      <c r="J987">
        <v>175</v>
      </c>
      <c r="K987">
        <v>116</v>
      </c>
      <c r="P987">
        <v>264</v>
      </c>
      <c r="Q987">
        <v>247</v>
      </c>
    </row>
    <row r="988" spans="1:17" x14ac:dyDescent="0.25">
      <c r="A988">
        <v>457</v>
      </c>
      <c r="B988">
        <v>149</v>
      </c>
      <c r="D988">
        <v>234</v>
      </c>
      <c r="E988">
        <v>487</v>
      </c>
      <c r="J988">
        <v>175</v>
      </c>
      <c r="K988">
        <v>153</v>
      </c>
      <c r="P988">
        <v>264</v>
      </c>
      <c r="Q988">
        <v>248</v>
      </c>
    </row>
    <row r="989" spans="1:17" x14ac:dyDescent="0.25">
      <c r="A989">
        <v>458</v>
      </c>
      <c r="B989">
        <v>78</v>
      </c>
      <c r="D989">
        <v>235</v>
      </c>
      <c r="E989">
        <v>207</v>
      </c>
      <c r="J989">
        <v>176</v>
      </c>
      <c r="K989">
        <v>116</v>
      </c>
      <c r="P989">
        <v>264</v>
      </c>
      <c r="Q989">
        <v>249</v>
      </c>
    </row>
    <row r="990" spans="1:17" x14ac:dyDescent="0.25">
      <c r="A990">
        <v>458</v>
      </c>
      <c r="B990">
        <v>149</v>
      </c>
      <c r="D990">
        <v>235</v>
      </c>
      <c r="E990">
        <v>199</v>
      </c>
      <c r="J990">
        <v>176</v>
      </c>
      <c r="K990">
        <v>153</v>
      </c>
      <c r="P990">
        <v>264</v>
      </c>
      <c r="Q990">
        <v>250</v>
      </c>
    </row>
    <row r="991" spans="1:17" x14ac:dyDescent="0.25">
      <c r="A991">
        <v>459</v>
      </c>
      <c r="B991">
        <v>78</v>
      </c>
      <c r="D991">
        <v>235</v>
      </c>
      <c r="E991">
        <v>486</v>
      </c>
      <c r="J991">
        <v>177</v>
      </c>
      <c r="K991">
        <v>116</v>
      </c>
      <c r="P991">
        <v>264</v>
      </c>
      <c r="Q991">
        <v>251</v>
      </c>
    </row>
    <row r="992" spans="1:17" x14ac:dyDescent="0.25">
      <c r="A992">
        <v>459</v>
      </c>
      <c r="B992">
        <v>36</v>
      </c>
      <c r="D992">
        <v>235</v>
      </c>
      <c r="E992">
        <v>487</v>
      </c>
      <c r="J992">
        <v>177</v>
      </c>
      <c r="K992">
        <v>153</v>
      </c>
      <c r="P992">
        <v>264</v>
      </c>
      <c r="Q992">
        <v>252</v>
      </c>
    </row>
    <row r="993" spans="1:17" x14ac:dyDescent="0.25">
      <c r="A993">
        <v>460</v>
      </c>
      <c r="B993">
        <v>78</v>
      </c>
      <c r="D993">
        <v>236</v>
      </c>
      <c r="E993">
        <v>178</v>
      </c>
      <c r="J993">
        <v>178</v>
      </c>
      <c r="K993">
        <v>116</v>
      </c>
      <c r="P993">
        <v>264</v>
      </c>
      <c r="Q993">
        <v>253</v>
      </c>
    </row>
    <row r="994" spans="1:17" x14ac:dyDescent="0.25">
      <c r="A994">
        <v>460</v>
      </c>
      <c r="B994">
        <v>148</v>
      </c>
      <c r="D994">
        <v>236</v>
      </c>
      <c r="E994">
        <v>179</v>
      </c>
      <c r="J994">
        <v>178</v>
      </c>
      <c r="K994">
        <v>153</v>
      </c>
      <c r="P994">
        <v>264</v>
      </c>
      <c r="Q994">
        <v>255</v>
      </c>
    </row>
    <row r="995" spans="1:17" x14ac:dyDescent="0.25">
      <c r="A995">
        <v>461</v>
      </c>
      <c r="B995">
        <v>78</v>
      </c>
      <c r="D995">
        <v>236</v>
      </c>
      <c r="E995">
        <v>161</v>
      </c>
      <c r="J995">
        <v>179</v>
      </c>
      <c r="K995">
        <v>116</v>
      </c>
      <c r="P995">
        <v>265</v>
      </c>
      <c r="Q995">
        <v>211</v>
      </c>
    </row>
    <row r="996" spans="1:17" x14ac:dyDescent="0.25">
      <c r="A996">
        <v>462</v>
      </c>
      <c r="B996">
        <v>78</v>
      </c>
      <c r="D996">
        <v>236</v>
      </c>
      <c r="E996">
        <v>485</v>
      </c>
      <c r="J996">
        <v>179</v>
      </c>
      <c r="K996">
        <v>153</v>
      </c>
      <c r="P996">
        <v>265</v>
      </c>
      <c r="Q996">
        <v>244</v>
      </c>
    </row>
    <row r="997" spans="1:17" x14ac:dyDescent="0.25">
      <c r="A997">
        <v>462</v>
      </c>
      <c r="B997">
        <v>6</v>
      </c>
      <c r="D997">
        <v>237</v>
      </c>
      <c r="E997">
        <v>178</v>
      </c>
      <c r="J997">
        <v>180</v>
      </c>
      <c r="K997">
        <v>116</v>
      </c>
      <c r="P997">
        <v>265</v>
      </c>
      <c r="Q997">
        <v>245</v>
      </c>
    </row>
    <row r="998" spans="1:17" x14ac:dyDescent="0.25">
      <c r="A998">
        <v>462</v>
      </c>
      <c r="B998">
        <v>36</v>
      </c>
      <c r="D998">
        <v>237</v>
      </c>
      <c r="E998">
        <v>179</v>
      </c>
      <c r="J998">
        <v>180</v>
      </c>
      <c r="K998">
        <v>153</v>
      </c>
      <c r="P998">
        <v>265</v>
      </c>
      <c r="Q998">
        <v>246</v>
      </c>
    </row>
    <row r="999" spans="1:17" x14ac:dyDescent="0.25">
      <c r="A999">
        <v>463</v>
      </c>
      <c r="B999">
        <v>78</v>
      </c>
      <c r="D999">
        <v>237</v>
      </c>
      <c r="E999">
        <v>161</v>
      </c>
      <c r="J999">
        <v>180</v>
      </c>
      <c r="K999">
        <v>55</v>
      </c>
      <c r="P999">
        <v>265</v>
      </c>
      <c r="Q999">
        <v>247</v>
      </c>
    </row>
    <row r="1000" spans="1:17" x14ac:dyDescent="0.25">
      <c r="A1000">
        <v>463</v>
      </c>
      <c r="B1000">
        <v>36</v>
      </c>
      <c r="D1000">
        <v>237</v>
      </c>
      <c r="E1000">
        <v>485</v>
      </c>
      <c r="J1000">
        <v>180</v>
      </c>
      <c r="K1000">
        <v>56</v>
      </c>
      <c r="P1000">
        <v>265</v>
      </c>
      <c r="Q1000">
        <v>248</v>
      </c>
    </row>
    <row r="1001" spans="1:17" x14ac:dyDescent="0.25">
      <c r="A1001">
        <v>463</v>
      </c>
      <c r="B1001">
        <v>69</v>
      </c>
      <c r="D1001">
        <v>238</v>
      </c>
      <c r="E1001">
        <v>178</v>
      </c>
      <c r="J1001">
        <v>181</v>
      </c>
      <c r="K1001">
        <v>116</v>
      </c>
      <c r="P1001">
        <v>265</v>
      </c>
      <c r="Q1001">
        <v>249</v>
      </c>
    </row>
    <row r="1002" spans="1:17" x14ac:dyDescent="0.25">
      <c r="A1002">
        <v>464</v>
      </c>
      <c r="B1002">
        <v>78</v>
      </c>
      <c r="D1002">
        <v>238</v>
      </c>
      <c r="E1002">
        <v>179</v>
      </c>
      <c r="J1002">
        <v>181</v>
      </c>
      <c r="K1002">
        <v>153</v>
      </c>
      <c r="P1002">
        <v>265</v>
      </c>
      <c r="Q1002">
        <v>250</v>
      </c>
    </row>
    <row r="1003" spans="1:17" x14ac:dyDescent="0.25">
      <c r="A1003">
        <v>464</v>
      </c>
      <c r="B1003">
        <v>99</v>
      </c>
      <c r="D1003">
        <v>238</v>
      </c>
      <c r="E1003">
        <v>161</v>
      </c>
      <c r="J1003">
        <v>181</v>
      </c>
      <c r="K1003">
        <v>55</v>
      </c>
      <c r="P1003">
        <v>265</v>
      </c>
      <c r="Q1003">
        <v>251</v>
      </c>
    </row>
    <row r="1004" spans="1:17" x14ac:dyDescent="0.25">
      <c r="A1004">
        <v>465</v>
      </c>
      <c r="B1004">
        <v>78</v>
      </c>
      <c r="D1004">
        <v>238</v>
      </c>
      <c r="E1004">
        <v>485</v>
      </c>
      <c r="J1004">
        <v>181</v>
      </c>
      <c r="K1004">
        <v>56</v>
      </c>
      <c r="P1004">
        <v>265</v>
      </c>
      <c r="Q1004">
        <v>252</v>
      </c>
    </row>
    <row r="1005" spans="1:17" x14ac:dyDescent="0.25">
      <c r="A1005">
        <v>466</v>
      </c>
      <c r="B1005">
        <v>78</v>
      </c>
      <c r="D1005">
        <v>239</v>
      </c>
      <c r="E1005">
        <v>212</v>
      </c>
      <c r="J1005">
        <v>182</v>
      </c>
      <c r="K1005">
        <v>116</v>
      </c>
      <c r="P1005">
        <v>265</v>
      </c>
      <c r="Q1005">
        <v>253</v>
      </c>
    </row>
    <row r="1006" spans="1:17" x14ac:dyDescent="0.25">
      <c r="A1006">
        <v>467</v>
      </c>
      <c r="B1006">
        <v>78</v>
      </c>
      <c r="D1006">
        <v>239</v>
      </c>
      <c r="E1006">
        <v>161</v>
      </c>
      <c r="J1006">
        <v>182</v>
      </c>
      <c r="K1006">
        <v>153</v>
      </c>
      <c r="P1006">
        <v>265</v>
      </c>
      <c r="Q1006">
        <v>255</v>
      </c>
    </row>
    <row r="1007" spans="1:17" x14ac:dyDescent="0.25">
      <c r="A1007">
        <v>467</v>
      </c>
      <c r="B1007">
        <v>131</v>
      </c>
      <c r="D1007">
        <v>239</v>
      </c>
      <c r="E1007">
        <v>484</v>
      </c>
      <c r="J1007">
        <v>182</v>
      </c>
      <c r="K1007">
        <v>55</v>
      </c>
      <c r="P1007">
        <v>266</v>
      </c>
      <c r="Q1007">
        <v>211</v>
      </c>
    </row>
    <row r="1008" spans="1:17" x14ac:dyDescent="0.25">
      <c r="A1008">
        <v>467</v>
      </c>
      <c r="B1008">
        <v>149</v>
      </c>
      <c r="D1008">
        <v>239</v>
      </c>
      <c r="E1008">
        <v>482</v>
      </c>
      <c r="J1008">
        <v>182</v>
      </c>
      <c r="K1008">
        <v>56</v>
      </c>
      <c r="P1008">
        <v>266</v>
      </c>
      <c r="Q1008">
        <v>244</v>
      </c>
    </row>
    <row r="1009" spans="1:17" x14ac:dyDescent="0.25">
      <c r="A1009">
        <v>468</v>
      </c>
      <c r="B1009">
        <v>78</v>
      </c>
      <c r="D1009">
        <v>240</v>
      </c>
      <c r="E1009">
        <v>212</v>
      </c>
      <c r="J1009">
        <v>183</v>
      </c>
      <c r="K1009">
        <v>116</v>
      </c>
      <c r="P1009">
        <v>266</v>
      </c>
      <c r="Q1009">
        <v>245</v>
      </c>
    </row>
    <row r="1010" spans="1:17" x14ac:dyDescent="0.25">
      <c r="A1010">
        <v>469</v>
      </c>
      <c r="B1010">
        <v>78</v>
      </c>
      <c r="D1010">
        <v>240</v>
      </c>
      <c r="E1010">
        <v>161</v>
      </c>
      <c r="J1010">
        <v>183</v>
      </c>
      <c r="K1010">
        <v>153</v>
      </c>
      <c r="P1010">
        <v>266</v>
      </c>
      <c r="Q1010">
        <v>246</v>
      </c>
    </row>
    <row r="1011" spans="1:17" x14ac:dyDescent="0.25">
      <c r="A1011">
        <v>469</v>
      </c>
      <c r="B1011">
        <v>117</v>
      </c>
      <c r="D1011">
        <v>240</v>
      </c>
      <c r="E1011">
        <v>484</v>
      </c>
      <c r="J1011">
        <v>183</v>
      </c>
      <c r="K1011">
        <v>55</v>
      </c>
      <c r="P1011">
        <v>266</v>
      </c>
      <c r="Q1011">
        <v>247</v>
      </c>
    </row>
    <row r="1012" spans="1:17" x14ac:dyDescent="0.25">
      <c r="A1012">
        <v>469</v>
      </c>
      <c r="B1012">
        <v>131</v>
      </c>
      <c r="D1012">
        <v>240</v>
      </c>
      <c r="E1012">
        <v>482</v>
      </c>
      <c r="J1012">
        <v>183</v>
      </c>
      <c r="K1012">
        <v>56</v>
      </c>
      <c r="P1012">
        <v>266</v>
      </c>
      <c r="Q1012">
        <v>248</v>
      </c>
    </row>
    <row r="1013" spans="1:17" x14ac:dyDescent="0.25">
      <c r="A1013">
        <v>470</v>
      </c>
      <c r="B1013">
        <v>78</v>
      </c>
      <c r="D1013">
        <v>241</v>
      </c>
      <c r="E1013">
        <v>212</v>
      </c>
      <c r="J1013">
        <v>184</v>
      </c>
      <c r="K1013">
        <v>116</v>
      </c>
      <c r="P1013">
        <v>266</v>
      </c>
      <c r="Q1013">
        <v>249</v>
      </c>
    </row>
    <row r="1014" spans="1:17" x14ac:dyDescent="0.25">
      <c r="A1014">
        <v>470</v>
      </c>
      <c r="B1014">
        <v>117</v>
      </c>
      <c r="D1014">
        <v>241</v>
      </c>
      <c r="E1014">
        <v>161</v>
      </c>
      <c r="J1014">
        <v>184</v>
      </c>
      <c r="K1014">
        <v>153</v>
      </c>
      <c r="P1014">
        <v>266</v>
      </c>
      <c r="Q1014">
        <v>250</v>
      </c>
    </row>
    <row r="1015" spans="1:17" x14ac:dyDescent="0.25">
      <c r="A1015">
        <v>470</v>
      </c>
      <c r="B1015">
        <v>131</v>
      </c>
      <c r="D1015">
        <v>241</v>
      </c>
      <c r="E1015">
        <v>484</v>
      </c>
      <c r="J1015">
        <v>184</v>
      </c>
      <c r="K1015">
        <v>55</v>
      </c>
      <c r="P1015">
        <v>266</v>
      </c>
      <c r="Q1015">
        <v>251</v>
      </c>
    </row>
    <row r="1016" spans="1:17" x14ac:dyDescent="0.25">
      <c r="A1016">
        <v>471</v>
      </c>
      <c r="B1016">
        <v>78</v>
      </c>
      <c r="D1016">
        <v>241</v>
      </c>
      <c r="E1016">
        <v>482</v>
      </c>
      <c r="J1016">
        <v>184</v>
      </c>
      <c r="K1016">
        <v>56</v>
      </c>
      <c r="P1016">
        <v>266</v>
      </c>
      <c r="Q1016">
        <v>252</v>
      </c>
    </row>
    <row r="1017" spans="1:17" x14ac:dyDescent="0.25">
      <c r="A1017">
        <v>471</v>
      </c>
      <c r="B1017">
        <v>117</v>
      </c>
      <c r="D1017">
        <v>242</v>
      </c>
      <c r="E1017">
        <v>324</v>
      </c>
      <c r="J1017">
        <v>185</v>
      </c>
      <c r="K1017">
        <v>116</v>
      </c>
      <c r="P1017">
        <v>266</v>
      </c>
      <c r="Q1017">
        <v>253</v>
      </c>
    </row>
    <row r="1018" spans="1:17" x14ac:dyDescent="0.25">
      <c r="A1018">
        <v>471</v>
      </c>
      <c r="B1018">
        <v>131</v>
      </c>
      <c r="D1018">
        <v>242</v>
      </c>
      <c r="E1018">
        <v>565</v>
      </c>
      <c r="J1018">
        <v>185</v>
      </c>
      <c r="K1018">
        <v>153</v>
      </c>
      <c r="P1018">
        <v>266</v>
      </c>
      <c r="Q1018">
        <v>255</v>
      </c>
    </row>
    <row r="1019" spans="1:17" x14ac:dyDescent="0.25">
      <c r="A1019">
        <v>472</v>
      </c>
      <c r="B1019">
        <v>78</v>
      </c>
      <c r="D1019">
        <v>242</v>
      </c>
      <c r="E1019">
        <v>566</v>
      </c>
      <c r="J1019">
        <v>185</v>
      </c>
      <c r="K1019">
        <v>55</v>
      </c>
      <c r="P1019">
        <v>267</v>
      </c>
      <c r="Q1019">
        <v>211</v>
      </c>
    </row>
    <row r="1020" spans="1:17" x14ac:dyDescent="0.25">
      <c r="A1020">
        <v>472</v>
      </c>
      <c r="B1020">
        <v>36</v>
      </c>
      <c r="D1020">
        <v>242</v>
      </c>
      <c r="E1020">
        <v>339</v>
      </c>
      <c r="J1020">
        <v>185</v>
      </c>
      <c r="K1020">
        <v>56</v>
      </c>
      <c r="P1020">
        <v>267</v>
      </c>
      <c r="Q1020">
        <v>245</v>
      </c>
    </row>
    <row r="1021" spans="1:17" x14ac:dyDescent="0.25">
      <c r="A1021">
        <v>473</v>
      </c>
      <c r="B1021">
        <v>78</v>
      </c>
      <c r="D1021">
        <v>242</v>
      </c>
      <c r="E1021">
        <v>217</v>
      </c>
      <c r="J1021">
        <v>186</v>
      </c>
      <c r="K1021">
        <v>116</v>
      </c>
      <c r="P1021">
        <v>267</v>
      </c>
      <c r="Q1021">
        <v>253</v>
      </c>
    </row>
    <row r="1022" spans="1:17" x14ac:dyDescent="0.25">
      <c r="A1022">
        <v>473</v>
      </c>
      <c r="B1022">
        <v>36</v>
      </c>
      <c r="D1022">
        <v>243</v>
      </c>
      <c r="E1022">
        <v>324</v>
      </c>
      <c r="J1022">
        <v>186</v>
      </c>
      <c r="K1022">
        <v>153</v>
      </c>
      <c r="P1022">
        <v>267</v>
      </c>
      <c r="Q1022">
        <v>254</v>
      </c>
    </row>
    <row r="1023" spans="1:17" x14ac:dyDescent="0.25">
      <c r="A1023">
        <v>474</v>
      </c>
      <c r="B1023">
        <v>78</v>
      </c>
      <c r="D1023">
        <v>243</v>
      </c>
      <c r="E1023">
        <v>565</v>
      </c>
      <c r="J1023">
        <v>186</v>
      </c>
      <c r="K1023">
        <v>55</v>
      </c>
      <c r="P1023">
        <v>267</v>
      </c>
      <c r="Q1023">
        <v>255</v>
      </c>
    </row>
    <row r="1024" spans="1:17" x14ac:dyDescent="0.25">
      <c r="A1024">
        <v>475</v>
      </c>
      <c r="B1024">
        <v>78</v>
      </c>
      <c r="D1024">
        <v>243</v>
      </c>
      <c r="E1024">
        <v>566</v>
      </c>
      <c r="J1024">
        <v>186</v>
      </c>
      <c r="K1024">
        <v>56</v>
      </c>
      <c r="P1024">
        <v>268</v>
      </c>
      <c r="Q1024">
        <v>211</v>
      </c>
    </row>
    <row r="1025" spans="1:17" x14ac:dyDescent="0.25">
      <c r="A1025">
        <v>475</v>
      </c>
      <c r="B1025">
        <v>102</v>
      </c>
      <c r="D1025">
        <v>243</v>
      </c>
      <c r="E1025">
        <v>339</v>
      </c>
      <c r="J1025">
        <v>187</v>
      </c>
      <c r="K1025">
        <v>116</v>
      </c>
      <c r="P1025">
        <v>268</v>
      </c>
      <c r="Q1025">
        <v>256</v>
      </c>
    </row>
    <row r="1026" spans="1:17" x14ac:dyDescent="0.25">
      <c r="A1026">
        <v>475</v>
      </c>
      <c r="B1026">
        <v>131</v>
      </c>
      <c r="D1026">
        <v>243</v>
      </c>
      <c r="E1026">
        <v>217</v>
      </c>
      <c r="J1026">
        <v>187</v>
      </c>
      <c r="K1026">
        <v>153</v>
      </c>
      <c r="P1026">
        <v>268</v>
      </c>
      <c r="Q1026">
        <v>257</v>
      </c>
    </row>
    <row r="1027" spans="1:17" x14ac:dyDescent="0.25">
      <c r="A1027">
        <v>475</v>
      </c>
      <c r="B1027">
        <v>154</v>
      </c>
      <c r="D1027">
        <v>244</v>
      </c>
      <c r="E1027">
        <v>324</v>
      </c>
      <c r="J1027">
        <v>187</v>
      </c>
      <c r="K1027">
        <v>55</v>
      </c>
      <c r="P1027">
        <v>268</v>
      </c>
      <c r="Q1027">
        <v>258</v>
      </c>
    </row>
    <row r="1028" spans="1:17" x14ac:dyDescent="0.25">
      <c r="A1028">
        <v>476</v>
      </c>
      <c r="B1028">
        <v>78</v>
      </c>
      <c r="D1028">
        <v>244</v>
      </c>
      <c r="E1028">
        <v>565</v>
      </c>
      <c r="J1028">
        <v>187</v>
      </c>
      <c r="K1028">
        <v>56</v>
      </c>
      <c r="P1028">
        <v>269</v>
      </c>
      <c r="Q1028">
        <v>211</v>
      </c>
    </row>
    <row r="1029" spans="1:17" x14ac:dyDescent="0.25">
      <c r="A1029">
        <v>476</v>
      </c>
      <c r="B1029">
        <v>102</v>
      </c>
      <c r="D1029">
        <v>244</v>
      </c>
      <c r="E1029">
        <v>566</v>
      </c>
      <c r="J1029">
        <v>188</v>
      </c>
      <c r="K1029">
        <v>116</v>
      </c>
      <c r="P1029">
        <v>269</v>
      </c>
      <c r="Q1029">
        <v>256</v>
      </c>
    </row>
    <row r="1030" spans="1:17" x14ac:dyDescent="0.25">
      <c r="A1030">
        <v>476</v>
      </c>
      <c r="B1030">
        <v>131</v>
      </c>
      <c r="D1030">
        <v>244</v>
      </c>
      <c r="E1030">
        <v>339</v>
      </c>
      <c r="J1030">
        <v>188</v>
      </c>
      <c r="K1030">
        <v>153</v>
      </c>
      <c r="P1030">
        <v>269</v>
      </c>
      <c r="Q1030">
        <v>257</v>
      </c>
    </row>
    <row r="1031" spans="1:17" x14ac:dyDescent="0.25">
      <c r="A1031">
        <v>476</v>
      </c>
      <c r="B1031">
        <v>154</v>
      </c>
      <c r="D1031">
        <v>244</v>
      </c>
      <c r="E1031">
        <v>217</v>
      </c>
      <c r="J1031">
        <v>188</v>
      </c>
      <c r="K1031">
        <v>55</v>
      </c>
      <c r="P1031">
        <v>269</v>
      </c>
      <c r="Q1031">
        <v>259</v>
      </c>
    </row>
    <row r="1032" spans="1:17" x14ac:dyDescent="0.25">
      <c r="A1032">
        <v>477</v>
      </c>
      <c r="B1032">
        <v>78</v>
      </c>
      <c r="D1032">
        <v>245</v>
      </c>
      <c r="E1032">
        <v>567</v>
      </c>
      <c r="J1032">
        <v>188</v>
      </c>
      <c r="K1032">
        <v>56</v>
      </c>
      <c r="P1032">
        <v>270</v>
      </c>
      <c r="Q1032">
        <v>211</v>
      </c>
    </row>
    <row r="1033" spans="1:17" x14ac:dyDescent="0.25">
      <c r="A1033">
        <v>477</v>
      </c>
      <c r="B1033">
        <v>102</v>
      </c>
      <c r="D1033">
        <v>245</v>
      </c>
      <c r="E1033">
        <v>568</v>
      </c>
      <c r="J1033">
        <v>189</v>
      </c>
      <c r="K1033">
        <v>116</v>
      </c>
      <c r="P1033">
        <v>270</v>
      </c>
      <c r="Q1033">
        <v>256</v>
      </c>
    </row>
    <row r="1034" spans="1:17" x14ac:dyDescent="0.25">
      <c r="A1034">
        <v>477</v>
      </c>
      <c r="B1034">
        <v>21</v>
      </c>
      <c r="D1034">
        <v>245</v>
      </c>
      <c r="E1034">
        <v>325</v>
      </c>
      <c r="J1034">
        <v>189</v>
      </c>
      <c r="K1034">
        <v>153</v>
      </c>
      <c r="P1034">
        <v>270</v>
      </c>
      <c r="Q1034">
        <v>257</v>
      </c>
    </row>
    <row r="1035" spans="1:17" x14ac:dyDescent="0.25">
      <c r="A1035">
        <v>477</v>
      </c>
      <c r="B1035">
        <v>131</v>
      </c>
      <c r="D1035">
        <v>245</v>
      </c>
      <c r="E1035">
        <v>218</v>
      </c>
      <c r="J1035">
        <v>189</v>
      </c>
      <c r="K1035">
        <v>55</v>
      </c>
      <c r="P1035">
        <v>270</v>
      </c>
      <c r="Q1035">
        <v>259</v>
      </c>
    </row>
    <row r="1036" spans="1:17" x14ac:dyDescent="0.25">
      <c r="A1036">
        <v>477</v>
      </c>
      <c r="B1036">
        <v>154</v>
      </c>
      <c r="D1036">
        <v>246</v>
      </c>
      <c r="E1036">
        <v>452</v>
      </c>
      <c r="J1036">
        <v>189</v>
      </c>
      <c r="K1036">
        <v>56</v>
      </c>
      <c r="P1036">
        <v>270</v>
      </c>
      <c r="Q1036">
        <v>260</v>
      </c>
    </row>
    <row r="1037" spans="1:17" x14ac:dyDescent="0.25">
      <c r="A1037">
        <v>478</v>
      </c>
      <c r="B1037">
        <v>78</v>
      </c>
      <c r="D1037">
        <v>246</v>
      </c>
      <c r="E1037">
        <v>453</v>
      </c>
      <c r="J1037">
        <v>190</v>
      </c>
      <c r="K1037">
        <v>116</v>
      </c>
      <c r="P1037">
        <v>271</v>
      </c>
      <c r="Q1037">
        <v>211</v>
      </c>
    </row>
    <row r="1038" spans="1:17" x14ac:dyDescent="0.25">
      <c r="A1038">
        <v>478</v>
      </c>
      <c r="B1038">
        <v>102</v>
      </c>
      <c r="D1038">
        <v>247</v>
      </c>
      <c r="E1038">
        <v>145</v>
      </c>
      <c r="J1038">
        <v>190</v>
      </c>
      <c r="K1038">
        <v>153</v>
      </c>
      <c r="P1038">
        <v>271</v>
      </c>
      <c r="Q1038">
        <v>256</v>
      </c>
    </row>
    <row r="1039" spans="1:17" x14ac:dyDescent="0.25">
      <c r="A1039">
        <v>478</v>
      </c>
      <c r="B1039">
        <v>21</v>
      </c>
      <c r="D1039">
        <v>247</v>
      </c>
      <c r="E1039">
        <v>340</v>
      </c>
      <c r="J1039">
        <v>190</v>
      </c>
      <c r="K1039">
        <v>55</v>
      </c>
      <c r="P1039">
        <v>271</v>
      </c>
      <c r="Q1039">
        <v>257</v>
      </c>
    </row>
    <row r="1040" spans="1:17" x14ac:dyDescent="0.25">
      <c r="A1040">
        <v>478</v>
      </c>
      <c r="B1040">
        <v>131</v>
      </c>
      <c r="D1040">
        <v>247</v>
      </c>
      <c r="E1040">
        <v>341</v>
      </c>
      <c r="J1040">
        <v>190</v>
      </c>
      <c r="K1040">
        <v>56</v>
      </c>
      <c r="P1040">
        <v>271</v>
      </c>
      <c r="Q1040">
        <v>259</v>
      </c>
    </row>
    <row r="1041" spans="1:17" x14ac:dyDescent="0.25">
      <c r="A1041">
        <v>478</v>
      </c>
      <c r="B1041">
        <v>154</v>
      </c>
      <c r="D1041">
        <v>247</v>
      </c>
      <c r="E1041">
        <v>434</v>
      </c>
      <c r="J1041">
        <v>191</v>
      </c>
      <c r="K1041">
        <v>116</v>
      </c>
      <c r="P1041">
        <v>271</v>
      </c>
      <c r="Q1041">
        <v>261</v>
      </c>
    </row>
    <row r="1042" spans="1:17" x14ac:dyDescent="0.25">
      <c r="A1042">
        <v>479</v>
      </c>
      <c r="B1042">
        <v>78</v>
      </c>
      <c r="D1042">
        <v>248</v>
      </c>
      <c r="E1042">
        <v>150</v>
      </c>
      <c r="J1042">
        <v>191</v>
      </c>
      <c r="K1042">
        <v>153</v>
      </c>
      <c r="P1042">
        <v>272</v>
      </c>
      <c r="Q1042">
        <v>211</v>
      </c>
    </row>
    <row r="1043" spans="1:17" x14ac:dyDescent="0.25">
      <c r="A1043">
        <v>479</v>
      </c>
      <c r="B1043">
        <v>5</v>
      </c>
      <c r="D1043">
        <v>248</v>
      </c>
      <c r="E1043">
        <v>165</v>
      </c>
      <c r="J1043">
        <v>191</v>
      </c>
      <c r="K1043">
        <v>55</v>
      </c>
      <c r="P1043">
        <v>272</v>
      </c>
      <c r="Q1043">
        <v>256</v>
      </c>
    </row>
    <row r="1044" spans="1:17" x14ac:dyDescent="0.25">
      <c r="A1044">
        <v>479</v>
      </c>
      <c r="B1044">
        <v>6</v>
      </c>
      <c r="D1044">
        <v>248</v>
      </c>
      <c r="E1044">
        <v>166</v>
      </c>
      <c r="J1044">
        <v>191</v>
      </c>
      <c r="K1044">
        <v>56</v>
      </c>
      <c r="P1044">
        <v>272</v>
      </c>
      <c r="Q1044">
        <v>257</v>
      </c>
    </row>
    <row r="1045" spans="1:17" x14ac:dyDescent="0.25">
      <c r="A1045">
        <v>479</v>
      </c>
      <c r="B1045">
        <v>131</v>
      </c>
      <c r="D1045">
        <v>248</v>
      </c>
      <c r="E1045">
        <v>446</v>
      </c>
      <c r="J1045">
        <v>192</v>
      </c>
      <c r="K1045">
        <v>116</v>
      </c>
      <c r="P1045">
        <v>272</v>
      </c>
      <c r="Q1045">
        <v>258</v>
      </c>
    </row>
    <row r="1046" spans="1:17" x14ac:dyDescent="0.25">
      <c r="A1046">
        <v>479</v>
      </c>
      <c r="B1046">
        <v>149</v>
      </c>
      <c r="D1046">
        <v>248</v>
      </c>
      <c r="E1046">
        <v>468</v>
      </c>
      <c r="J1046">
        <v>192</v>
      </c>
      <c r="K1046">
        <v>153</v>
      </c>
      <c r="P1046">
        <v>272</v>
      </c>
      <c r="Q1046">
        <v>262</v>
      </c>
    </row>
    <row r="1047" spans="1:17" x14ac:dyDescent="0.25">
      <c r="A1047">
        <v>480</v>
      </c>
      <c r="B1047">
        <v>78</v>
      </c>
      <c r="D1047">
        <v>248</v>
      </c>
      <c r="E1047">
        <v>422</v>
      </c>
      <c r="J1047">
        <v>192</v>
      </c>
      <c r="K1047">
        <v>55</v>
      </c>
      <c r="P1047">
        <v>273</v>
      </c>
      <c r="Q1047">
        <v>211</v>
      </c>
    </row>
    <row r="1048" spans="1:17" x14ac:dyDescent="0.25">
      <c r="A1048">
        <v>480</v>
      </c>
      <c r="B1048">
        <v>21</v>
      </c>
      <c r="D1048">
        <v>248</v>
      </c>
      <c r="E1048">
        <v>447</v>
      </c>
      <c r="J1048">
        <v>192</v>
      </c>
      <c r="K1048">
        <v>139</v>
      </c>
      <c r="P1048">
        <v>273</v>
      </c>
      <c r="Q1048">
        <v>263</v>
      </c>
    </row>
    <row r="1049" spans="1:17" x14ac:dyDescent="0.25">
      <c r="A1049">
        <v>480</v>
      </c>
      <c r="B1049">
        <v>30</v>
      </c>
      <c r="D1049">
        <v>248</v>
      </c>
      <c r="E1049">
        <v>448</v>
      </c>
      <c r="J1049">
        <v>192</v>
      </c>
      <c r="K1049">
        <v>140</v>
      </c>
      <c r="P1049">
        <v>274</v>
      </c>
      <c r="Q1049">
        <v>203</v>
      </c>
    </row>
    <row r="1050" spans="1:17" x14ac:dyDescent="0.25">
      <c r="A1050">
        <v>480</v>
      </c>
      <c r="B1050">
        <v>131</v>
      </c>
      <c r="D1050">
        <v>249</v>
      </c>
      <c r="E1050">
        <v>150</v>
      </c>
      <c r="J1050">
        <v>193</v>
      </c>
      <c r="K1050">
        <v>116</v>
      </c>
      <c r="P1050">
        <v>274</v>
      </c>
      <c r="Q1050">
        <v>211</v>
      </c>
    </row>
    <row r="1051" spans="1:17" x14ac:dyDescent="0.25">
      <c r="A1051">
        <v>480</v>
      </c>
      <c r="B1051">
        <v>149</v>
      </c>
      <c r="D1051">
        <v>249</v>
      </c>
      <c r="E1051">
        <v>184</v>
      </c>
      <c r="J1051">
        <v>193</v>
      </c>
      <c r="K1051">
        <v>153</v>
      </c>
      <c r="P1051">
        <v>274</v>
      </c>
      <c r="Q1051">
        <v>264</v>
      </c>
    </row>
    <row r="1052" spans="1:17" x14ac:dyDescent="0.25">
      <c r="A1052">
        <v>481</v>
      </c>
      <c r="B1052">
        <v>78</v>
      </c>
      <c r="D1052">
        <v>249</v>
      </c>
      <c r="E1052">
        <v>185</v>
      </c>
      <c r="J1052">
        <v>193</v>
      </c>
      <c r="K1052">
        <v>55</v>
      </c>
      <c r="P1052">
        <v>275</v>
      </c>
      <c r="Q1052">
        <v>203</v>
      </c>
    </row>
    <row r="1053" spans="1:17" x14ac:dyDescent="0.25">
      <c r="A1053">
        <v>481</v>
      </c>
      <c r="B1053">
        <v>21</v>
      </c>
      <c r="D1053">
        <v>249</v>
      </c>
      <c r="E1053">
        <v>219</v>
      </c>
      <c r="J1053">
        <v>193</v>
      </c>
      <c r="K1053">
        <v>139</v>
      </c>
      <c r="P1053">
        <v>275</v>
      </c>
      <c r="Q1053">
        <v>211</v>
      </c>
    </row>
    <row r="1054" spans="1:17" x14ac:dyDescent="0.25">
      <c r="A1054">
        <v>481</v>
      </c>
      <c r="B1054">
        <v>30</v>
      </c>
      <c r="D1054">
        <v>249</v>
      </c>
      <c r="E1054">
        <v>422</v>
      </c>
      <c r="J1054">
        <v>193</v>
      </c>
      <c r="K1054">
        <v>140</v>
      </c>
      <c r="P1054">
        <v>275</v>
      </c>
      <c r="Q1054">
        <v>264</v>
      </c>
    </row>
    <row r="1055" spans="1:17" x14ac:dyDescent="0.25">
      <c r="A1055">
        <v>481</v>
      </c>
      <c r="B1055">
        <v>131</v>
      </c>
      <c r="D1055">
        <v>250</v>
      </c>
      <c r="E1055">
        <v>414</v>
      </c>
      <c r="J1055">
        <v>194</v>
      </c>
      <c r="K1055">
        <v>116</v>
      </c>
      <c r="P1055">
        <v>276</v>
      </c>
      <c r="Q1055">
        <v>211</v>
      </c>
    </row>
    <row r="1056" spans="1:17" x14ac:dyDescent="0.25">
      <c r="A1056">
        <v>481</v>
      </c>
      <c r="B1056">
        <v>149</v>
      </c>
      <c r="D1056">
        <v>251</v>
      </c>
      <c r="E1056">
        <v>182</v>
      </c>
      <c r="J1056">
        <v>194</v>
      </c>
      <c r="K1056">
        <v>153</v>
      </c>
      <c r="P1056">
        <v>276</v>
      </c>
      <c r="Q1056">
        <v>264</v>
      </c>
    </row>
    <row r="1057" spans="1:17" x14ac:dyDescent="0.25">
      <c r="A1057">
        <v>482</v>
      </c>
      <c r="B1057">
        <v>78</v>
      </c>
      <c r="D1057">
        <v>251</v>
      </c>
      <c r="E1057">
        <v>183</v>
      </c>
      <c r="J1057">
        <v>194</v>
      </c>
      <c r="K1057">
        <v>55</v>
      </c>
      <c r="P1057">
        <v>277</v>
      </c>
      <c r="Q1057">
        <v>211</v>
      </c>
    </row>
    <row r="1058" spans="1:17" x14ac:dyDescent="0.25">
      <c r="A1058">
        <v>483</v>
      </c>
      <c r="B1058">
        <v>78</v>
      </c>
      <c r="D1058">
        <v>251</v>
      </c>
      <c r="E1058">
        <v>449</v>
      </c>
      <c r="J1058">
        <v>194</v>
      </c>
      <c r="K1058">
        <v>139</v>
      </c>
      <c r="P1058">
        <v>277</v>
      </c>
      <c r="Q1058">
        <v>264</v>
      </c>
    </row>
    <row r="1059" spans="1:17" x14ac:dyDescent="0.25">
      <c r="A1059">
        <v>483</v>
      </c>
      <c r="B1059">
        <v>117</v>
      </c>
      <c r="D1059">
        <v>252</v>
      </c>
      <c r="E1059">
        <v>182</v>
      </c>
      <c r="J1059">
        <v>194</v>
      </c>
      <c r="K1059">
        <v>140</v>
      </c>
      <c r="P1059">
        <v>278</v>
      </c>
      <c r="Q1059">
        <v>211</v>
      </c>
    </row>
    <row r="1060" spans="1:17" x14ac:dyDescent="0.25">
      <c r="A1060">
        <v>484</v>
      </c>
      <c r="B1060">
        <v>78</v>
      </c>
      <c r="D1060">
        <v>252</v>
      </c>
      <c r="E1060">
        <v>183</v>
      </c>
      <c r="J1060">
        <v>195</v>
      </c>
      <c r="K1060">
        <v>116</v>
      </c>
      <c r="P1060">
        <v>278</v>
      </c>
      <c r="Q1060">
        <v>265</v>
      </c>
    </row>
    <row r="1061" spans="1:17" x14ac:dyDescent="0.25">
      <c r="A1061">
        <v>484</v>
      </c>
      <c r="B1061">
        <v>5</v>
      </c>
      <c r="D1061">
        <v>252</v>
      </c>
      <c r="E1061">
        <v>422</v>
      </c>
      <c r="J1061">
        <v>195</v>
      </c>
      <c r="K1061">
        <v>153</v>
      </c>
      <c r="P1061">
        <v>278</v>
      </c>
      <c r="Q1061">
        <v>266</v>
      </c>
    </row>
    <row r="1062" spans="1:17" x14ac:dyDescent="0.25">
      <c r="A1062">
        <v>484</v>
      </c>
      <c r="B1062">
        <v>6</v>
      </c>
      <c r="D1062">
        <v>253</v>
      </c>
      <c r="E1062">
        <v>145</v>
      </c>
      <c r="J1062">
        <v>195</v>
      </c>
      <c r="K1062">
        <v>55</v>
      </c>
      <c r="P1062">
        <v>279</v>
      </c>
      <c r="Q1062">
        <v>211</v>
      </c>
    </row>
    <row r="1063" spans="1:17" x14ac:dyDescent="0.25">
      <c r="A1063">
        <v>485</v>
      </c>
      <c r="B1063">
        <v>78</v>
      </c>
      <c r="D1063">
        <v>253</v>
      </c>
      <c r="E1063">
        <v>439</v>
      </c>
      <c r="J1063">
        <v>195</v>
      </c>
      <c r="K1063">
        <v>139</v>
      </c>
      <c r="P1063">
        <v>279</v>
      </c>
      <c r="Q1063">
        <v>265</v>
      </c>
    </row>
    <row r="1064" spans="1:17" x14ac:dyDescent="0.25">
      <c r="A1064">
        <v>486</v>
      </c>
      <c r="B1064">
        <v>78</v>
      </c>
      <c r="D1064">
        <v>254</v>
      </c>
      <c r="E1064">
        <v>450</v>
      </c>
      <c r="J1064">
        <v>195</v>
      </c>
      <c r="K1064">
        <v>140</v>
      </c>
      <c r="P1064">
        <v>279</v>
      </c>
      <c r="Q1064">
        <v>266</v>
      </c>
    </row>
    <row r="1065" spans="1:17" x14ac:dyDescent="0.25">
      <c r="A1065">
        <v>487</v>
      </c>
      <c r="B1065">
        <v>78</v>
      </c>
      <c r="D1065">
        <v>254</v>
      </c>
      <c r="E1065">
        <v>451</v>
      </c>
      <c r="J1065">
        <v>196</v>
      </c>
      <c r="K1065">
        <v>116</v>
      </c>
      <c r="P1065">
        <v>280</v>
      </c>
      <c r="Q1065">
        <v>211</v>
      </c>
    </row>
    <row r="1066" spans="1:17" x14ac:dyDescent="0.25">
      <c r="A1066">
        <v>487</v>
      </c>
      <c r="B1066">
        <v>36</v>
      </c>
      <c r="D1066">
        <v>254</v>
      </c>
      <c r="E1066">
        <v>168</v>
      </c>
      <c r="J1066">
        <v>196</v>
      </c>
      <c r="K1066">
        <v>153</v>
      </c>
      <c r="P1066">
        <v>280</v>
      </c>
      <c r="Q1066">
        <v>267</v>
      </c>
    </row>
    <row r="1067" spans="1:17" x14ac:dyDescent="0.25">
      <c r="A1067">
        <v>488</v>
      </c>
      <c r="B1067">
        <v>78</v>
      </c>
      <c r="D1067">
        <v>255</v>
      </c>
      <c r="E1067">
        <v>211</v>
      </c>
      <c r="J1067">
        <v>196</v>
      </c>
      <c r="K1067">
        <v>55</v>
      </c>
      <c r="P1067">
        <v>281</v>
      </c>
      <c r="Q1067">
        <v>211</v>
      </c>
    </row>
    <row r="1068" spans="1:17" x14ac:dyDescent="0.25">
      <c r="A1068">
        <v>488</v>
      </c>
      <c r="B1068">
        <v>36</v>
      </c>
      <c r="D1068">
        <v>255</v>
      </c>
      <c r="E1068">
        <v>199</v>
      </c>
      <c r="J1068">
        <v>196</v>
      </c>
      <c r="K1068">
        <v>139</v>
      </c>
      <c r="P1068">
        <v>281</v>
      </c>
      <c r="Q1068">
        <v>268</v>
      </c>
    </row>
    <row r="1069" spans="1:17" x14ac:dyDescent="0.25">
      <c r="A1069">
        <v>489</v>
      </c>
      <c r="B1069">
        <v>78</v>
      </c>
      <c r="D1069">
        <v>255</v>
      </c>
      <c r="E1069">
        <v>486</v>
      </c>
      <c r="J1069">
        <v>196</v>
      </c>
      <c r="K1069">
        <v>140</v>
      </c>
      <c r="P1069">
        <v>281</v>
      </c>
      <c r="Q1069">
        <v>269</v>
      </c>
    </row>
    <row r="1070" spans="1:17" x14ac:dyDescent="0.25">
      <c r="A1070">
        <v>490</v>
      </c>
      <c r="B1070">
        <v>78</v>
      </c>
      <c r="D1070">
        <v>255</v>
      </c>
      <c r="E1070">
        <v>488</v>
      </c>
      <c r="J1070">
        <v>197</v>
      </c>
      <c r="K1070">
        <v>116</v>
      </c>
      <c r="P1070">
        <v>281</v>
      </c>
      <c r="Q1070">
        <v>270</v>
      </c>
    </row>
    <row r="1071" spans="1:17" x14ac:dyDescent="0.25">
      <c r="A1071">
        <v>491</v>
      </c>
      <c r="B1071">
        <v>78</v>
      </c>
      <c r="D1071">
        <v>256</v>
      </c>
      <c r="E1071">
        <v>211</v>
      </c>
      <c r="J1071">
        <v>197</v>
      </c>
      <c r="K1071">
        <v>153</v>
      </c>
      <c r="P1071">
        <v>282</v>
      </c>
      <c r="Q1071">
        <v>211</v>
      </c>
    </row>
    <row r="1072" spans="1:17" x14ac:dyDescent="0.25">
      <c r="A1072">
        <v>491</v>
      </c>
      <c r="B1072">
        <v>102</v>
      </c>
      <c r="D1072">
        <v>256</v>
      </c>
      <c r="E1072">
        <v>199</v>
      </c>
      <c r="J1072">
        <v>197</v>
      </c>
      <c r="K1072">
        <v>55</v>
      </c>
      <c r="P1072">
        <v>282</v>
      </c>
      <c r="Q1072">
        <v>271</v>
      </c>
    </row>
    <row r="1073" spans="1:17" x14ac:dyDescent="0.25">
      <c r="A1073">
        <v>491</v>
      </c>
      <c r="B1073">
        <v>5</v>
      </c>
      <c r="D1073">
        <v>256</v>
      </c>
      <c r="E1073">
        <v>486</v>
      </c>
      <c r="J1073">
        <v>197</v>
      </c>
      <c r="K1073">
        <v>139</v>
      </c>
      <c r="P1073">
        <v>282</v>
      </c>
      <c r="Q1073">
        <v>272</v>
      </c>
    </row>
    <row r="1074" spans="1:17" x14ac:dyDescent="0.25">
      <c r="A1074">
        <v>491</v>
      </c>
      <c r="B1074">
        <v>6</v>
      </c>
      <c r="D1074">
        <v>256</v>
      </c>
      <c r="E1074">
        <v>488</v>
      </c>
      <c r="J1074">
        <v>197</v>
      </c>
      <c r="K1074">
        <v>140</v>
      </c>
      <c r="P1074">
        <v>283</v>
      </c>
      <c r="Q1074">
        <v>211</v>
      </c>
    </row>
    <row r="1075" spans="1:17" x14ac:dyDescent="0.25">
      <c r="A1075">
        <v>491</v>
      </c>
      <c r="B1075">
        <v>44</v>
      </c>
      <c r="D1075">
        <v>257</v>
      </c>
      <c r="E1075">
        <v>211</v>
      </c>
      <c r="J1075">
        <v>198</v>
      </c>
      <c r="K1075">
        <v>116</v>
      </c>
      <c r="P1075">
        <v>283</v>
      </c>
      <c r="Q1075">
        <v>271</v>
      </c>
    </row>
    <row r="1076" spans="1:17" x14ac:dyDescent="0.25">
      <c r="A1076">
        <v>492</v>
      </c>
      <c r="B1076">
        <v>78</v>
      </c>
      <c r="D1076">
        <v>257</v>
      </c>
      <c r="E1076">
        <v>199</v>
      </c>
      <c r="J1076">
        <v>198</v>
      </c>
      <c r="K1076">
        <v>153</v>
      </c>
      <c r="P1076">
        <v>283</v>
      </c>
      <c r="Q1076">
        <v>272</v>
      </c>
    </row>
    <row r="1077" spans="1:17" x14ac:dyDescent="0.25">
      <c r="A1077">
        <v>492</v>
      </c>
      <c r="B1077">
        <v>102</v>
      </c>
      <c r="D1077">
        <v>257</v>
      </c>
      <c r="E1077">
        <v>486</v>
      </c>
      <c r="J1077">
        <v>198</v>
      </c>
      <c r="K1077">
        <v>55</v>
      </c>
      <c r="P1077">
        <v>284</v>
      </c>
      <c r="Q1077">
        <v>188</v>
      </c>
    </row>
    <row r="1078" spans="1:17" x14ac:dyDescent="0.25">
      <c r="A1078">
        <v>492</v>
      </c>
      <c r="B1078">
        <v>5</v>
      </c>
      <c r="D1078">
        <v>257</v>
      </c>
      <c r="E1078">
        <v>488</v>
      </c>
      <c r="J1078">
        <v>198</v>
      </c>
      <c r="K1078">
        <v>139</v>
      </c>
      <c r="P1078">
        <v>284</v>
      </c>
      <c r="Q1078">
        <v>189</v>
      </c>
    </row>
    <row r="1079" spans="1:17" x14ac:dyDescent="0.25">
      <c r="A1079">
        <v>492</v>
      </c>
      <c r="B1079">
        <v>6</v>
      </c>
      <c r="D1079">
        <v>258</v>
      </c>
      <c r="E1079">
        <v>167</v>
      </c>
      <c r="J1079">
        <v>198</v>
      </c>
      <c r="K1079">
        <v>140</v>
      </c>
      <c r="P1079">
        <v>284</v>
      </c>
      <c r="Q1079">
        <v>208</v>
      </c>
    </row>
    <row r="1080" spans="1:17" x14ac:dyDescent="0.25">
      <c r="A1080">
        <v>492</v>
      </c>
      <c r="B1080">
        <v>44</v>
      </c>
      <c r="D1080">
        <v>258</v>
      </c>
      <c r="E1080">
        <v>454</v>
      </c>
      <c r="J1080">
        <v>199</v>
      </c>
      <c r="K1080">
        <v>116</v>
      </c>
      <c r="P1080">
        <v>284</v>
      </c>
      <c r="Q1080">
        <v>273</v>
      </c>
    </row>
    <row r="1081" spans="1:17" x14ac:dyDescent="0.25">
      <c r="A1081">
        <v>493</v>
      </c>
      <c r="B1081">
        <v>78</v>
      </c>
      <c r="D1081">
        <v>259</v>
      </c>
      <c r="E1081">
        <v>167</v>
      </c>
      <c r="J1081">
        <v>199</v>
      </c>
      <c r="K1081">
        <v>153</v>
      </c>
      <c r="P1081">
        <v>284</v>
      </c>
      <c r="Q1081">
        <v>274</v>
      </c>
    </row>
    <row r="1082" spans="1:17" x14ac:dyDescent="0.25">
      <c r="A1082">
        <v>493</v>
      </c>
      <c r="B1082">
        <v>102</v>
      </c>
      <c r="D1082">
        <v>259</v>
      </c>
      <c r="E1082">
        <v>454</v>
      </c>
      <c r="J1082">
        <v>199</v>
      </c>
      <c r="K1082">
        <v>55</v>
      </c>
      <c r="P1082">
        <v>284</v>
      </c>
      <c r="Q1082">
        <v>275</v>
      </c>
    </row>
    <row r="1083" spans="1:17" x14ac:dyDescent="0.25">
      <c r="A1083">
        <v>493</v>
      </c>
      <c r="B1083">
        <v>5</v>
      </c>
      <c r="D1083">
        <v>260</v>
      </c>
      <c r="E1083">
        <v>167</v>
      </c>
      <c r="J1083">
        <v>199</v>
      </c>
      <c r="K1083">
        <v>139</v>
      </c>
      <c r="P1083">
        <v>285</v>
      </c>
      <c r="Q1083">
        <v>208</v>
      </c>
    </row>
    <row r="1084" spans="1:17" x14ac:dyDescent="0.25">
      <c r="A1084">
        <v>493</v>
      </c>
      <c r="B1084">
        <v>6</v>
      </c>
      <c r="D1084">
        <v>260</v>
      </c>
      <c r="E1084">
        <v>454</v>
      </c>
      <c r="J1084">
        <v>199</v>
      </c>
      <c r="K1084">
        <v>140</v>
      </c>
      <c r="P1084">
        <v>285</v>
      </c>
      <c r="Q1084">
        <v>276</v>
      </c>
    </row>
    <row r="1085" spans="1:17" x14ac:dyDescent="0.25">
      <c r="A1085">
        <v>493</v>
      </c>
      <c r="B1085">
        <v>44</v>
      </c>
      <c r="D1085">
        <v>261</v>
      </c>
      <c r="E1085">
        <v>456</v>
      </c>
      <c r="J1085">
        <v>200</v>
      </c>
      <c r="K1085">
        <v>116</v>
      </c>
      <c r="P1085">
        <v>285</v>
      </c>
      <c r="Q1085">
        <v>277</v>
      </c>
    </row>
    <row r="1086" spans="1:17" x14ac:dyDescent="0.25">
      <c r="A1086">
        <v>494</v>
      </c>
      <c r="B1086">
        <v>78</v>
      </c>
      <c r="D1086">
        <v>261</v>
      </c>
      <c r="E1086">
        <v>455</v>
      </c>
      <c r="J1086">
        <v>200</v>
      </c>
      <c r="K1086">
        <v>153</v>
      </c>
      <c r="P1086">
        <v>286</v>
      </c>
      <c r="Q1086">
        <v>191</v>
      </c>
    </row>
    <row r="1087" spans="1:17" x14ac:dyDescent="0.25">
      <c r="A1087">
        <v>494</v>
      </c>
      <c r="B1087">
        <v>102</v>
      </c>
      <c r="D1087">
        <v>261</v>
      </c>
      <c r="E1087">
        <v>220</v>
      </c>
      <c r="J1087">
        <v>200</v>
      </c>
      <c r="K1087">
        <v>55</v>
      </c>
      <c r="P1087">
        <v>286</v>
      </c>
      <c r="Q1087">
        <v>208</v>
      </c>
    </row>
    <row r="1088" spans="1:17" x14ac:dyDescent="0.25">
      <c r="A1088">
        <v>494</v>
      </c>
      <c r="B1088">
        <v>5</v>
      </c>
      <c r="D1088">
        <v>262</v>
      </c>
      <c r="E1088">
        <v>456</v>
      </c>
      <c r="J1088">
        <v>200</v>
      </c>
      <c r="K1088">
        <v>139</v>
      </c>
      <c r="P1088">
        <v>286</v>
      </c>
      <c r="Q1088">
        <v>278</v>
      </c>
    </row>
    <row r="1089" spans="1:17" x14ac:dyDescent="0.25">
      <c r="A1089">
        <v>494</v>
      </c>
      <c r="B1089">
        <v>6</v>
      </c>
      <c r="D1089">
        <v>262</v>
      </c>
      <c r="E1089">
        <v>455</v>
      </c>
      <c r="J1089">
        <v>200</v>
      </c>
      <c r="K1089">
        <v>140</v>
      </c>
      <c r="P1089">
        <v>287</v>
      </c>
      <c r="Q1089">
        <v>202</v>
      </c>
    </row>
    <row r="1090" spans="1:17" x14ac:dyDescent="0.25">
      <c r="A1090">
        <v>494</v>
      </c>
      <c r="B1090">
        <v>44</v>
      </c>
      <c r="D1090">
        <v>262</v>
      </c>
      <c r="E1090">
        <v>220</v>
      </c>
      <c r="J1090">
        <v>201</v>
      </c>
      <c r="K1090">
        <v>116</v>
      </c>
      <c r="P1090">
        <v>287</v>
      </c>
      <c r="Q1090">
        <v>208</v>
      </c>
    </row>
    <row r="1091" spans="1:17" x14ac:dyDescent="0.25">
      <c r="A1091">
        <v>494</v>
      </c>
      <c r="B1091">
        <v>128</v>
      </c>
      <c r="D1091">
        <v>263</v>
      </c>
      <c r="E1091">
        <v>456</v>
      </c>
      <c r="J1091">
        <v>201</v>
      </c>
      <c r="K1091">
        <v>153</v>
      </c>
      <c r="P1091">
        <v>287</v>
      </c>
      <c r="Q1091">
        <v>279</v>
      </c>
    </row>
    <row r="1092" spans="1:17" x14ac:dyDescent="0.25">
      <c r="A1092">
        <v>495</v>
      </c>
      <c r="B1092">
        <v>78</v>
      </c>
      <c r="D1092">
        <v>263</v>
      </c>
      <c r="E1092">
        <v>455</v>
      </c>
      <c r="J1092">
        <v>201</v>
      </c>
      <c r="K1092">
        <v>55</v>
      </c>
      <c r="P1092">
        <v>287</v>
      </c>
      <c r="Q1092">
        <v>280</v>
      </c>
    </row>
    <row r="1093" spans="1:17" x14ac:dyDescent="0.25">
      <c r="A1093">
        <v>496</v>
      </c>
      <c r="B1093">
        <v>78</v>
      </c>
      <c r="D1093">
        <v>263</v>
      </c>
      <c r="E1093">
        <v>220</v>
      </c>
      <c r="J1093">
        <v>201</v>
      </c>
      <c r="K1093">
        <v>139</v>
      </c>
      <c r="P1093">
        <v>288</v>
      </c>
      <c r="Q1093">
        <v>202</v>
      </c>
    </row>
    <row r="1094" spans="1:17" x14ac:dyDescent="0.25">
      <c r="A1094">
        <v>497</v>
      </c>
      <c r="B1094">
        <v>78</v>
      </c>
      <c r="D1094">
        <v>264</v>
      </c>
      <c r="E1094">
        <v>342</v>
      </c>
      <c r="J1094">
        <v>201</v>
      </c>
      <c r="K1094">
        <v>140</v>
      </c>
      <c r="P1094">
        <v>288</v>
      </c>
      <c r="Q1094">
        <v>208</v>
      </c>
    </row>
    <row r="1095" spans="1:17" x14ac:dyDescent="0.25">
      <c r="A1095">
        <v>498</v>
      </c>
      <c r="B1095">
        <v>78</v>
      </c>
      <c r="D1095">
        <v>264</v>
      </c>
      <c r="E1095">
        <v>569</v>
      </c>
      <c r="J1095">
        <v>202</v>
      </c>
      <c r="K1095">
        <v>116</v>
      </c>
      <c r="P1095">
        <v>288</v>
      </c>
      <c r="Q1095">
        <v>279</v>
      </c>
    </row>
    <row r="1096" spans="1:17" x14ac:dyDescent="0.25">
      <c r="A1096">
        <v>499</v>
      </c>
      <c r="B1096">
        <v>78</v>
      </c>
      <c r="D1096">
        <v>264</v>
      </c>
      <c r="E1096">
        <v>570</v>
      </c>
      <c r="J1096">
        <v>202</v>
      </c>
      <c r="K1096">
        <v>153</v>
      </c>
      <c r="P1096">
        <v>288</v>
      </c>
      <c r="Q1096">
        <v>280</v>
      </c>
    </row>
    <row r="1097" spans="1:17" x14ac:dyDescent="0.25">
      <c r="A1097">
        <v>499</v>
      </c>
      <c r="B1097">
        <v>141</v>
      </c>
      <c r="D1097">
        <v>264</v>
      </c>
      <c r="E1097">
        <v>343</v>
      </c>
      <c r="J1097">
        <v>202</v>
      </c>
      <c r="K1097">
        <v>55</v>
      </c>
      <c r="P1097">
        <v>289</v>
      </c>
      <c r="Q1097">
        <v>208</v>
      </c>
    </row>
    <row r="1098" spans="1:17" x14ac:dyDescent="0.25">
      <c r="A1098">
        <v>500</v>
      </c>
      <c r="B1098">
        <v>78</v>
      </c>
      <c r="D1098">
        <v>264</v>
      </c>
      <c r="E1098">
        <v>344</v>
      </c>
      <c r="J1098">
        <v>202</v>
      </c>
      <c r="K1098">
        <v>139</v>
      </c>
      <c r="P1098">
        <v>289</v>
      </c>
      <c r="Q1098">
        <v>281</v>
      </c>
    </row>
    <row r="1099" spans="1:17" x14ac:dyDescent="0.25">
      <c r="A1099">
        <v>500</v>
      </c>
      <c r="B1099">
        <v>148</v>
      </c>
      <c r="D1099">
        <v>265</v>
      </c>
      <c r="E1099">
        <v>342</v>
      </c>
      <c r="J1099">
        <v>202</v>
      </c>
      <c r="K1099">
        <v>140</v>
      </c>
      <c r="P1099">
        <v>290</v>
      </c>
      <c r="Q1099">
        <v>198</v>
      </c>
    </row>
    <row r="1100" spans="1:17" x14ac:dyDescent="0.25">
      <c r="A1100">
        <v>501</v>
      </c>
      <c r="B1100">
        <v>78</v>
      </c>
      <c r="D1100">
        <v>265</v>
      </c>
      <c r="E1100">
        <v>569</v>
      </c>
      <c r="J1100">
        <v>203</v>
      </c>
      <c r="K1100">
        <v>116</v>
      </c>
      <c r="P1100">
        <v>290</v>
      </c>
      <c r="Q1100">
        <v>199</v>
      </c>
    </row>
    <row r="1101" spans="1:17" x14ac:dyDescent="0.25">
      <c r="A1101">
        <v>501</v>
      </c>
      <c r="B1101">
        <v>30</v>
      </c>
      <c r="D1101">
        <v>265</v>
      </c>
      <c r="E1101">
        <v>570</v>
      </c>
      <c r="J1101">
        <v>203</v>
      </c>
      <c r="K1101">
        <v>153</v>
      </c>
      <c r="P1101">
        <v>290</v>
      </c>
      <c r="Q1101">
        <v>208</v>
      </c>
    </row>
    <row r="1102" spans="1:17" x14ac:dyDescent="0.25">
      <c r="A1102">
        <v>502</v>
      </c>
      <c r="B1102">
        <v>78</v>
      </c>
      <c r="D1102">
        <v>265</v>
      </c>
      <c r="E1102">
        <v>343</v>
      </c>
      <c r="J1102">
        <v>203</v>
      </c>
      <c r="K1102">
        <v>55</v>
      </c>
      <c r="P1102">
        <v>291</v>
      </c>
      <c r="Q1102">
        <v>38</v>
      </c>
    </row>
    <row r="1103" spans="1:17" x14ac:dyDescent="0.25">
      <c r="A1103">
        <v>503</v>
      </c>
      <c r="B1103">
        <v>78</v>
      </c>
      <c r="D1103">
        <v>265</v>
      </c>
      <c r="E1103">
        <v>344</v>
      </c>
      <c r="J1103">
        <v>203</v>
      </c>
      <c r="K1103">
        <v>139</v>
      </c>
      <c r="P1103">
        <v>291</v>
      </c>
      <c r="Q1103">
        <v>41</v>
      </c>
    </row>
    <row r="1104" spans="1:17" x14ac:dyDescent="0.25">
      <c r="A1104">
        <v>503</v>
      </c>
      <c r="B1104">
        <v>112</v>
      </c>
      <c r="D1104">
        <v>266</v>
      </c>
      <c r="E1104">
        <v>342</v>
      </c>
      <c r="J1104">
        <v>203</v>
      </c>
      <c r="K1104">
        <v>140</v>
      </c>
      <c r="P1104">
        <v>291</v>
      </c>
      <c r="Q1104">
        <v>208</v>
      </c>
    </row>
    <row r="1105" spans="1:17" x14ac:dyDescent="0.25">
      <c r="A1105">
        <v>504</v>
      </c>
      <c r="B1105">
        <v>78</v>
      </c>
      <c r="D1105">
        <v>266</v>
      </c>
      <c r="E1105">
        <v>569</v>
      </c>
      <c r="J1105">
        <v>204</v>
      </c>
      <c r="K1105">
        <v>116</v>
      </c>
      <c r="P1105">
        <v>291</v>
      </c>
      <c r="Q1105">
        <v>215</v>
      </c>
    </row>
    <row r="1106" spans="1:17" x14ac:dyDescent="0.25">
      <c r="A1106">
        <v>505</v>
      </c>
      <c r="B1106">
        <v>78</v>
      </c>
      <c r="D1106">
        <v>266</v>
      </c>
      <c r="E1106">
        <v>570</v>
      </c>
      <c r="J1106">
        <v>204</v>
      </c>
      <c r="K1106">
        <v>153</v>
      </c>
      <c r="P1106">
        <v>291</v>
      </c>
      <c r="Q1106">
        <v>216</v>
      </c>
    </row>
    <row r="1107" spans="1:17" x14ac:dyDescent="0.25">
      <c r="A1107">
        <v>505</v>
      </c>
      <c r="B1107">
        <v>69</v>
      </c>
      <c r="D1107">
        <v>266</v>
      </c>
      <c r="E1107">
        <v>343</v>
      </c>
      <c r="J1107">
        <v>204</v>
      </c>
      <c r="K1107">
        <v>20</v>
      </c>
      <c r="P1107">
        <v>291</v>
      </c>
      <c r="Q1107">
        <v>217</v>
      </c>
    </row>
    <row r="1108" spans="1:17" x14ac:dyDescent="0.25">
      <c r="A1108">
        <v>506</v>
      </c>
      <c r="B1108">
        <v>78</v>
      </c>
      <c r="D1108">
        <v>266</v>
      </c>
      <c r="E1108">
        <v>344</v>
      </c>
      <c r="J1108">
        <v>204</v>
      </c>
      <c r="K1108">
        <v>55</v>
      </c>
      <c r="P1108">
        <v>292</v>
      </c>
      <c r="Q1108">
        <v>38</v>
      </c>
    </row>
    <row r="1109" spans="1:17" x14ac:dyDescent="0.25">
      <c r="A1109">
        <v>506</v>
      </c>
      <c r="B1109">
        <v>69</v>
      </c>
      <c r="D1109">
        <v>267</v>
      </c>
      <c r="E1109">
        <v>571</v>
      </c>
      <c r="J1109">
        <v>204</v>
      </c>
      <c r="K1109">
        <v>139</v>
      </c>
      <c r="P1109">
        <v>292</v>
      </c>
      <c r="Q1109">
        <v>41</v>
      </c>
    </row>
    <row r="1110" spans="1:17" x14ac:dyDescent="0.25">
      <c r="A1110">
        <v>507</v>
      </c>
      <c r="B1110">
        <v>78</v>
      </c>
      <c r="D1110">
        <v>267</v>
      </c>
      <c r="E1110">
        <v>146</v>
      </c>
      <c r="J1110">
        <v>204</v>
      </c>
      <c r="K1110">
        <v>140</v>
      </c>
      <c r="P1110">
        <v>292</v>
      </c>
      <c r="Q1110">
        <v>208</v>
      </c>
    </row>
    <row r="1111" spans="1:17" x14ac:dyDescent="0.25">
      <c r="A1111">
        <v>507</v>
      </c>
      <c r="B1111">
        <v>149</v>
      </c>
      <c r="D1111">
        <v>267</v>
      </c>
      <c r="E1111">
        <v>345</v>
      </c>
      <c r="J1111">
        <v>205</v>
      </c>
      <c r="K1111">
        <v>116</v>
      </c>
      <c r="P1111">
        <v>292</v>
      </c>
      <c r="Q1111">
        <v>215</v>
      </c>
    </row>
    <row r="1112" spans="1:17" x14ac:dyDescent="0.25">
      <c r="A1112">
        <v>508</v>
      </c>
      <c r="B1112">
        <v>78</v>
      </c>
      <c r="D1112">
        <v>268</v>
      </c>
      <c r="E1112">
        <v>432</v>
      </c>
      <c r="J1112">
        <v>205</v>
      </c>
      <c r="K1112">
        <v>153</v>
      </c>
      <c r="P1112">
        <v>292</v>
      </c>
      <c r="Q1112">
        <v>216</v>
      </c>
    </row>
    <row r="1113" spans="1:17" x14ac:dyDescent="0.25">
      <c r="A1113">
        <v>509</v>
      </c>
      <c r="B1113">
        <v>78</v>
      </c>
      <c r="D1113">
        <v>268</v>
      </c>
      <c r="E1113">
        <v>146</v>
      </c>
      <c r="J1113">
        <v>205</v>
      </c>
      <c r="K1113">
        <v>20</v>
      </c>
      <c r="P1113">
        <v>292</v>
      </c>
      <c r="Q1113">
        <v>217</v>
      </c>
    </row>
    <row r="1114" spans="1:17" x14ac:dyDescent="0.25">
      <c r="A1114">
        <v>510</v>
      </c>
      <c r="B1114">
        <v>78</v>
      </c>
      <c r="D1114">
        <v>268</v>
      </c>
      <c r="E1114">
        <v>346</v>
      </c>
      <c r="J1114">
        <v>205</v>
      </c>
      <c r="K1114">
        <v>55</v>
      </c>
      <c r="P1114">
        <v>293</v>
      </c>
      <c r="Q1114">
        <v>38</v>
      </c>
    </row>
    <row r="1115" spans="1:17" x14ac:dyDescent="0.25">
      <c r="A1115">
        <v>511</v>
      </c>
      <c r="B1115">
        <v>78</v>
      </c>
      <c r="D1115">
        <v>268</v>
      </c>
      <c r="E1115">
        <v>355</v>
      </c>
      <c r="J1115">
        <v>205</v>
      </c>
      <c r="K1115">
        <v>139</v>
      </c>
      <c r="P1115">
        <v>293</v>
      </c>
      <c r="Q1115">
        <v>41</v>
      </c>
    </row>
    <row r="1116" spans="1:17" x14ac:dyDescent="0.25">
      <c r="A1116">
        <v>512</v>
      </c>
      <c r="B1116">
        <v>78</v>
      </c>
      <c r="D1116">
        <v>268</v>
      </c>
      <c r="E1116">
        <v>356</v>
      </c>
      <c r="J1116">
        <v>205</v>
      </c>
      <c r="K1116">
        <v>140</v>
      </c>
      <c r="P1116">
        <v>293</v>
      </c>
      <c r="Q1116">
        <v>208</v>
      </c>
    </row>
    <row r="1117" spans="1:17" x14ac:dyDescent="0.25">
      <c r="A1117">
        <v>512</v>
      </c>
      <c r="B1117">
        <v>77</v>
      </c>
      <c r="D1117">
        <v>269</v>
      </c>
      <c r="E1117">
        <v>432</v>
      </c>
      <c r="J1117">
        <v>206</v>
      </c>
      <c r="K1117">
        <v>116</v>
      </c>
      <c r="P1117">
        <v>293</v>
      </c>
      <c r="Q1117">
        <v>215</v>
      </c>
    </row>
    <row r="1118" spans="1:17" x14ac:dyDescent="0.25">
      <c r="A1118">
        <v>513</v>
      </c>
      <c r="B1118">
        <v>78</v>
      </c>
      <c r="D1118">
        <v>269</v>
      </c>
      <c r="E1118">
        <v>159</v>
      </c>
      <c r="J1118">
        <v>206</v>
      </c>
      <c r="K1118">
        <v>153</v>
      </c>
      <c r="P1118">
        <v>293</v>
      </c>
      <c r="Q1118">
        <v>216</v>
      </c>
    </row>
    <row r="1119" spans="1:17" x14ac:dyDescent="0.25">
      <c r="A1119">
        <v>513</v>
      </c>
      <c r="B1119">
        <v>77</v>
      </c>
      <c r="D1119">
        <v>269</v>
      </c>
      <c r="E1119">
        <v>347</v>
      </c>
      <c r="J1119">
        <v>206</v>
      </c>
      <c r="K1119">
        <v>20</v>
      </c>
      <c r="P1119">
        <v>293</v>
      </c>
      <c r="Q1119">
        <v>217</v>
      </c>
    </row>
    <row r="1120" spans="1:17" x14ac:dyDescent="0.25">
      <c r="A1120">
        <v>514</v>
      </c>
      <c r="B1120">
        <v>78</v>
      </c>
      <c r="D1120">
        <v>270</v>
      </c>
      <c r="E1120">
        <v>432</v>
      </c>
      <c r="J1120">
        <v>206</v>
      </c>
      <c r="K1120">
        <v>55</v>
      </c>
      <c r="P1120">
        <v>294</v>
      </c>
      <c r="Q1120">
        <v>208</v>
      </c>
    </row>
    <row r="1121" spans="1:17" x14ac:dyDescent="0.25">
      <c r="A1121">
        <v>514</v>
      </c>
      <c r="B1121">
        <v>30</v>
      </c>
      <c r="D1121">
        <v>270</v>
      </c>
      <c r="E1121">
        <v>146</v>
      </c>
      <c r="J1121">
        <v>206</v>
      </c>
      <c r="K1121">
        <v>139</v>
      </c>
      <c r="P1121">
        <v>294</v>
      </c>
      <c r="Q1121">
        <v>282</v>
      </c>
    </row>
    <row r="1122" spans="1:17" x14ac:dyDescent="0.25">
      <c r="A1122">
        <v>514</v>
      </c>
      <c r="B1122">
        <v>148</v>
      </c>
      <c r="D1122">
        <v>270</v>
      </c>
      <c r="E1122">
        <v>347</v>
      </c>
      <c r="J1122">
        <v>206</v>
      </c>
      <c r="K1122">
        <v>140</v>
      </c>
      <c r="P1122">
        <v>294</v>
      </c>
      <c r="Q1122">
        <v>283</v>
      </c>
    </row>
    <row r="1123" spans="1:17" x14ac:dyDescent="0.25">
      <c r="A1123">
        <v>515</v>
      </c>
      <c r="B1123">
        <v>78</v>
      </c>
      <c r="D1123">
        <v>271</v>
      </c>
      <c r="E1123">
        <v>432</v>
      </c>
      <c r="J1123">
        <v>207</v>
      </c>
      <c r="K1123">
        <v>39</v>
      </c>
      <c r="P1123">
        <v>294</v>
      </c>
      <c r="Q1123">
        <v>284</v>
      </c>
    </row>
    <row r="1124" spans="1:17" x14ac:dyDescent="0.25">
      <c r="A1124">
        <v>516</v>
      </c>
      <c r="B1124">
        <v>78</v>
      </c>
      <c r="D1124">
        <v>271</v>
      </c>
      <c r="E1124">
        <v>159</v>
      </c>
      <c r="J1124">
        <v>207</v>
      </c>
      <c r="K1124">
        <v>50</v>
      </c>
      <c r="P1124">
        <v>294</v>
      </c>
      <c r="Q1124">
        <v>285</v>
      </c>
    </row>
    <row r="1125" spans="1:17" x14ac:dyDescent="0.25">
      <c r="A1125">
        <v>516</v>
      </c>
      <c r="B1125">
        <v>30</v>
      </c>
      <c r="D1125">
        <v>271</v>
      </c>
      <c r="E1125">
        <v>347</v>
      </c>
      <c r="J1125">
        <v>207</v>
      </c>
      <c r="K1125">
        <v>62</v>
      </c>
      <c r="P1125">
        <v>294</v>
      </c>
      <c r="Q1125">
        <v>291</v>
      </c>
    </row>
    <row r="1126" spans="1:17" x14ac:dyDescent="0.25">
      <c r="A1126">
        <v>516</v>
      </c>
      <c r="B1126">
        <v>148</v>
      </c>
      <c r="D1126">
        <v>272</v>
      </c>
      <c r="E1126">
        <v>572</v>
      </c>
      <c r="J1126">
        <v>207</v>
      </c>
      <c r="K1126">
        <v>40</v>
      </c>
      <c r="P1126">
        <v>294</v>
      </c>
      <c r="Q1126">
        <v>329</v>
      </c>
    </row>
    <row r="1127" spans="1:17" x14ac:dyDescent="0.25">
      <c r="A1127">
        <v>517</v>
      </c>
      <c r="B1127">
        <v>78</v>
      </c>
      <c r="D1127">
        <v>272</v>
      </c>
      <c r="E1127">
        <v>180</v>
      </c>
      <c r="J1127">
        <v>207</v>
      </c>
      <c r="K1127">
        <v>43</v>
      </c>
      <c r="P1127">
        <v>295</v>
      </c>
      <c r="Q1127">
        <v>208</v>
      </c>
    </row>
    <row r="1128" spans="1:17" x14ac:dyDescent="0.25">
      <c r="A1128">
        <v>518</v>
      </c>
      <c r="B1128">
        <v>78</v>
      </c>
      <c r="D1128">
        <v>272</v>
      </c>
      <c r="E1128">
        <v>181</v>
      </c>
      <c r="J1128">
        <v>207</v>
      </c>
      <c r="K1128">
        <v>3</v>
      </c>
      <c r="P1128">
        <v>295</v>
      </c>
      <c r="Q1128">
        <v>282</v>
      </c>
    </row>
    <row r="1129" spans="1:17" x14ac:dyDescent="0.25">
      <c r="A1129">
        <v>518</v>
      </c>
      <c r="B1129">
        <v>5</v>
      </c>
      <c r="D1129">
        <v>272</v>
      </c>
      <c r="E1129">
        <v>346</v>
      </c>
      <c r="J1129">
        <v>207</v>
      </c>
      <c r="K1129">
        <v>89</v>
      </c>
      <c r="P1129">
        <v>295</v>
      </c>
      <c r="Q1129">
        <v>283</v>
      </c>
    </row>
    <row r="1130" spans="1:17" x14ac:dyDescent="0.25">
      <c r="A1130">
        <v>518</v>
      </c>
      <c r="B1130">
        <v>96</v>
      </c>
      <c r="D1130">
        <v>272</v>
      </c>
      <c r="E1130">
        <v>355</v>
      </c>
      <c r="J1130">
        <v>207</v>
      </c>
      <c r="K1130">
        <v>17</v>
      </c>
      <c r="P1130">
        <v>295</v>
      </c>
      <c r="Q1130">
        <v>284</v>
      </c>
    </row>
    <row r="1131" spans="1:17" x14ac:dyDescent="0.25">
      <c r="A1131">
        <v>519</v>
      </c>
      <c r="B1131">
        <v>78</v>
      </c>
      <c r="D1131">
        <v>272</v>
      </c>
      <c r="E1131">
        <v>356</v>
      </c>
      <c r="J1131">
        <v>207</v>
      </c>
      <c r="K1131">
        <v>47</v>
      </c>
      <c r="P1131">
        <v>295</v>
      </c>
      <c r="Q1131">
        <v>285</v>
      </c>
    </row>
    <row r="1132" spans="1:17" x14ac:dyDescent="0.25">
      <c r="A1132">
        <v>520</v>
      </c>
      <c r="B1132">
        <v>78</v>
      </c>
      <c r="D1132">
        <v>273</v>
      </c>
      <c r="E1132">
        <v>147</v>
      </c>
      <c r="J1132">
        <v>207</v>
      </c>
      <c r="K1132">
        <v>22</v>
      </c>
      <c r="P1132">
        <v>295</v>
      </c>
      <c r="Q1132">
        <v>291</v>
      </c>
    </row>
    <row r="1133" spans="1:17" x14ac:dyDescent="0.25">
      <c r="A1133">
        <v>520</v>
      </c>
      <c r="B1133">
        <v>12</v>
      </c>
      <c r="D1133">
        <v>273</v>
      </c>
      <c r="E1133">
        <v>411</v>
      </c>
      <c r="J1133">
        <v>207</v>
      </c>
      <c r="K1133">
        <v>35</v>
      </c>
      <c r="P1133">
        <v>295</v>
      </c>
      <c r="Q1133">
        <v>329</v>
      </c>
    </row>
    <row r="1134" spans="1:17" x14ac:dyDescent="0.25">
      <c r="A1134">
        <v>520</v>
      </c>
      <c r="B1134">
        <v>131</v>
      </c>
      <c r="D1134">
        <v>274</v>
      </c>
      <c r="E1134">
        <v>151</v>
      </c>
      <c r="J1134">
        <v>207</v>
      </c>
      <c r="K1134">
        <v>67</v>
      </c>
      <c r="P1134">
        <v>296</v>
      </c>
      <c r="Q1134">
        <v>208</v>
      </c>
    </row>
    <row r="1135" spans="1:17" x14ac:dyDescent="0.25">
      <c r="A1135">
        <v>521</v>
      </c>
      <c r="B1135">
        <v>78</v>
      </c>
      <c r="D1135">
        <v>274</v>
      </c>
      <c r="E1135">
        <v>411</v>
      </c>
      <c r="J1135">
        <v>207</v>
      </c>
      <c r="K1135">
        <v>75</v>
      </c>
      <c r="P1135">
        <v>296</v>
      </c>
      <c r="Q1135">
        <v>282</v>
      </c>
    </row>
    <row r="1136" spans="1:17" x14ac:dyDescent="0.25">
      <c r="A1136">
        <v>521</v>
      </c>
      <c r="B1136">
        <v>21</v>
      </c>
      <c r="D1136">
        <v>274</v>
      </c>
      <c r="E1136">
        <v>432</v>
      </c>
      <c r="J1136">
        <v>208</v>
      </c>
      <c r="K1136">
        <v>39</v>
      </c>
      <c r="P1136">
        <v>296</v>
      </c>
      <c r="Q1136">
        <v>283</v>
      </c>
    </row>
    <row r="1137" spans="1:17" x14ac:dyDescent="0.25">
      <c r="A1137">
        <v>522</v>
      </c>
      <c r="B1137">
        <v>78</v>
      </c>
      <c r="D1137">
        <v>274</v>
      </c>
      <c r="E1137">
        <v>348</v>
      </c>
      <c r="J1137">
        <v>208</v>
      </c>
      <c r="K1137">
        <v>50</v>
      </c>
      <c r="P1137">
        <v>296</v>
      </c>
      <c r="Q1137">
        <v>284</v>
      </c>
    </row>
    <row r="1138" spans="1:17" x14ac:dyDescent="0.25">
      <c r="A1138">
        <v>522</v>
      </c>
      <c r="B1138">
        <v>113</v>
      </c>
      <c r="D1138">
        <v>274</v>
      </c>
      <c r="E1138">
        <v>146</v>
      </c>
      <c r="J1138">
        <v>208</v>
      </c>
      <c r="K1138">
        <v>62</v>
      </c>
      <c r="P1138">
        <v>296</v>
      </c>
      <c r="Q1138">
        <v>285</v>
      </c>
    </row>
    <row r="1139" spans="1:17" x14ac:dyDescent="0.25">
      <c r="A1139">
        <v>523</v>
      </c>
      <c r="B1139">
        <v>78</v>
      </c>
      <c r="D1139">
        <v>275</v>
      </c>
      <c r="E1139">
        <v>164</v>
      </c>
      <c r="J1139">
        <v>208</v>
      </c>
      <c r="K1139">
        <v>40</v>
      </c>
      <c r="P1139">
        <v>296</v>
      </c>
      <c r="Q1139">
        <v>291</v>
      </c>
    </row>
    <row r="1140" spans="1:17" x14ac:dyDescent="0.25">
      <c r="A1140">
        <v>523</v>
      </c>
      <c r="B1140">
        <v>61</v>
      </c>
      <c r="D1140">
        <v>275</v>
      </c>
      <c r="E1140">
        <v>411</v>
      </c>
      <c r="J1140">
        <v>208</v>
      </c>
      <c r="K1140">
        <v>43</v>
      </c>
      <c r="P1140">
        <v>296</v>
      </c>
      <c r="Q1140">
        <v>329</v>
      </c>
    </row>
    <row r="1141" spans="1:17" x14ac:dyDescent="0.25">
      <c r="A1141">
        <v>524</v>
      </c>
      <c r="B1141">
        <v>78</v>
      </c>
      <c r="D1141">
        <v>275</v>
      </c>
      <c r="E1141">
        <v>432</v>
      </c>
      <c r="J1141">
        <v>208</v>
      </c>
      <c r="K1141">
        <v>3</v>
      </c>
      <c r="P1141">
        <v>297</v>
      </c>
      <c r="Q1141">
        <v>208</v>
      </c>
    </row>
    <row r="1142" spans="1:17" x14ac:dyDescent="0.25">
      <c r="A1142">
        <v>524</v>
      </c>
      <c r="B1142">
        <v>141</v>
      </c>
      <c r="D1142">
        <v>275</v>
      </c>
      <c r="E1142">
        <v>348</v>
      </c>
      <c r="J1142">
        <v>208</v>
      </c>
      <c r="K1142">
        <v>89</v>
      </c>
      <c r="P1142">
        <v>297</v>
      </c>
      <c r="Q1142">
        <v>288</v>
      </c>
    </row>
    <row r="1143" spans="1:17" x14ac:dyDescent="0.25">
      <c r="A1143">
        <v>524</v>
      </c>
      <c r="B1143">
        <v>148</v>
      </c>
      <c r="D1143">
        <v>275</v>
      </c>
      <c r="E1143">
        <v>146</v>
      </c>
      <c r="J1143">
        <v>208</v>
      </c>
      <c r="K1143">
        <v>17</v>
      </c>
      <c r="P1143">
        <v>297</v>
      </c>
      <c r="Q1143">
        <v>289</v>
      </c>
    </row>
    <row r="1144" spans="1:17" x14ac:dyDescent="0.25">
      <c r="A1144">
        <v>525</v>
      </c>
      <c r="B1144">
        <v>78</v>
      </c>
      <c r="D1144">
        <v>276</v>
      </c>
      <c r="E1144">
        <v>151</v>
      </c>
      <c r="J1144">
        <v>208</v>
      </c>
      <c r="K1144">
        <v>47</v>
      </c>
      <c r="P1144">
        <v>297</v>
      </c>
      <c r="Q1144">
        <v>290</v>
      </c>
    </row>
    <row r="1145" spans="1:17" x14ac:dyDescent="0.25">
      <c r="A1145">
        <v>525</v>
      </c>
      <c r="B1145">
        <v>126</v>
      </c>
      <c r="D1145">
        <v>276</v>
      </c>
      <c r="E1145">
        <v>411</v>
      </c>
      <c r="J1145">
        <v>208</v>
      </c>
      <c r="K1145">
        <v>22</v>
      </c>
      <c r="P1145">
        <v>297</v>
      </c>
      <c r="Q1145">
        <v>291</v>
      </c>
    </row>
    <row r="1146" spans="1:17" x14ac:dyDescent="0.25">
      <c r="A1146">
        <v>526</v>
      </c>
      <c r="B1146">
        <v>78</v>
      </c>
      <c r="D1146">
        <v>276</v>
      </c>
      <c r="E1146">
        <v>432</v>
      </c>
      <c r="J1146">
        <v>208</v>
      </c>
      <c r="K1146">
        <v>35</v>
      </c>
      <c r="P1146">
        <v>297</v>
      </c>
      <c r="Q1146">
        <v>292</v>
      </c>
    </row>
    <row r="1147" spans="1:17" x14ac:dyDescent="0.25">
      <c r="A1147">
        <v>527</v>
      </c>
      <c r="B1147">
        <v>78</v>
      </c>
      <c r="D1147">
        <v>276</v>
      </c>
      <c r="E1147">
        <v>348</v>
      </c>
      <c r="J1147">
        <v>208</v>
      </c>
      <c r="K1147">
        <v>67</v>
      </c>
      <c r="P1147">
        <v>298</v>
      </c>
      <c r="Q1147">
        <v>208</v>
      </c>
    </row>
    <row r="1148" spans="1:17" x14ac:dyDescent="0.25">
      <c r="A1148">
        <v>528</v>
      </c>
      <c r="B1148">
        <v>78</v>
      </c>
      <c r="D1148">
        <v>276</v>
      </c>
      <c r="E1148">
        <v>146</v>
      </c>
      <c r="J1148">
        <v>208</v>
      </c>
      <c r="K1148">
        <v>75</v>
      </c>
      <c r="P1148">
        <v>298</v>
      </c>
      <c r="Q1148">
        <v>286</v>
      </c>
    </row>
    <row r="1149" spans="1:17" x14ac:dyDescent="0.25">
      <c r="A1149">
        <v>529</v>
      </c>
      <c r="B1149">
        <v>78</v>
      </c>
      <c r="D1149">
        <v>277</v>
      </c>
      <c r="E1149">
        <v>151</v>
      </c>
      <c r="J1149">
        <v>209</v>
      </c>
      <c r="K1149">
        <v>39</v>
      </c>
      <c r="P1149">
        <v>298</v>
      </c>
      <c r="Q1149">
        <v>287</v>
      </c>
    </row>
    <row r="1150" spans="1:17" x14ac:dyDescent="0.25">
      <c r="A1150">
        <v>530</v>
      </c>
      <c r="B1150">
        <v>78</v>
      </c>
      <c r="D1150">
        <v>277</v>
      </c>
      <c r="E1150">
        <v>411</v>
      </c>
      <c r="J1150">
        <v>209</v>
      </c>
      <c r="K1150">
        <v>50</v>
      </c>
      <c r="P1150">
        <v>299</v>
      </c>
      <c r="Q1150">
        <v>208</v>
      </c>
    </row>
    <row r="1151" spans="1:17" x14ac:dyDescent="0.25">
      <c r="A1151">
        <v>531</v>
      </c>
      <c r="B1151">
        <v>78</v>
      </c>
      <c r="D1151">
        <v>277</v>
      </c>
      <c r="E1151">
        <v>432</v>
      </c>
      <c r="J1151">
        <v>209</v>
      </c>
      <c r="K1151">
        <v>62</v>
      </c>
      <c r="P1151">
        <v>299</v>
      </c>
      <c r="Q1151">
        <v>286</v>
      </c>
    </row>
    <row r="1152" spans="1:17" x14ac:dyDescent="0.25">
      <c r="A1152">
        <v>531</v>
      </c>
      <c r="B1152">
        <v>112</v>
      </c>
      <c r="D1152">
        <v>277</v>
      </c>
      <c r="E1152">
        <v>348</v>
      </c>
      <c r="J1152">
        <v>209</v>
      </c>
      <c r="K1152">
        <v>40</v>
      </c>
      <c r="P1152">
        <v>299</v>
      </c>
      <c r="Q1152">
        <v>287</v>
      </c>
    </row>
    <row r="1153" spans="1:17" x14ac:dyDescent="0.25">
      <c r="A1153">
        <v>532</v>
      </c>
      <c r="B1153">
        <v>78</v>
      </c>
      <c r="D1153">
        <v>277</v>
      </c>
      <c r="E1153">
        <v>146</v>
      </c>
      <c r="J1153">
        <v>209</v>
      </c>
      <c r="K1153">
        <v>43</v>
      </c>
      <c r="P1153">
        <v>300</v>
      </c>
      <c r="Q1153">
        <v>208</v>
      </c>
    </row>
    <row r="1154" spans="1:17" x14ac:dyDescent="0.25">
      <c r="A1154">
        <v>533</v>
      </c>
      <c r="B1154">
        <v>78</v>
      </c>
      <c r="D1154">
        <v>278</v>
      </c>
      <c r="E1154">
        <v>459</v>
      </c>
      <c r="J1154">
        <v>209</v>
      </c>
      <c r="K1154">
        <v>3</v>
      </c>
      <c r="P1154">
        <v>300</v>
      </c>
      <c r="Q1154">
        <v>293</v>
      </c>
    </row>
    <row r="1155" spans="1:17" x14ac:dyDescent="0.25">
      <c r="A1155">
        <v>534</v>
      </c>
      <c r="B1155">
        <v>78</v>
      </c>
      <c r="D1155">
        <v>279</v>
      </c>
      <c r="E1155">
        <v>460</v>
      </c>
      <c r="J1155">
        <v>209</v>
      </c>
      <c r="K1155">
        <v>89</v>
      </c>
      <c r="P1155">
        <v>300</v>
      </c>
      <c r="Q1155">
        <v>294</v>
      </c>
    </row>
    <row r="1156" spans="1:17" x14ac:dyDescent="0.25">
      <c r="A1156">
        <v>535</v>
      </c>
      <c r="B1156">
        <v>78</v>
      </c>
      <c r="D1156">
        <v>280</v>
      </c>
      <c r="E1156">
        <v>431</v>
      </c>
      <c r="J1156">
        <v>209</v>
      </c>
      <c r="K1156">
        <v>17</v>
      </c>
      <c r="P1156">
        <v>301</v>
      </c>
      <c r="Q1156">
        <v>36</v>
      </c>
    </row>
    <row r="1157" spans="1:17" x14ac:dyDescent="0.25">
      <c r="A1157">
        <v>536</v>
      </c>
      <c r="B1157">
        <v>78</v>
      </c>
      <c r="D1157">
        <v>280</v>
      </c>
      <c r="E1157">
        <v>432</v>
      </c>
      <c r="J1157">
        <v>209</v>
      </c>
      <c r="K1157">
        <v>47</v>
      </c>
      <c r="P1157">
        <v>301</v>
      </c>
      <c r="Q1157">
        <v>39</v>
      </c>
    </row>
    <row r="1158" spans="1:17" x14ac:dyDescent="0.25">
      <c r="A1158">
        <v>537</v>
      </c>
      <c r="B1158">
        <v>78</v>
      </c>
      <c r="D1158">
        <v>280</v>
      </c>
      <c r="E1158">
        <v>158</v>
      </c>
      <c r="J1158">
        <v>209</v>
      </c>
      <c r="K1158">
        <v>22</v>
      </c>
      <c r="P1158">
        <v>301</v>
      </c>
      <c r="Q1158">
        <v>208</v>
      </c>
    </row>
    <row r="1159" spans="1:17" x14ac:dyDescent="0.25">
      <c r="A1159">
        <v>538</v>
      </c>
      <c r="B1159">
        <v>78</v>
      </c>
      <c r="D1159">
        <v>280</v>
      </c>
      <c r="E1159">
        <v>348</v>
      </c>
      <c r="J1159">
        <v>209</v>
      </c>
      <c r="K1159">
        <v>35</v>
      </c>
      <c r="P1159">
        <v>301</v>
      </c>
      <c r="Q1159">
        <v>295</v>
      </c>
    </row>
    <row r="1160" spans="1:17" x14ac:dyDescent="0.25">
      <c r="A1160">
        <v>539</v>
      </c>
      <c r="B1160">
        <v>78</v>
      </c>
      <c r="D1160">
        <v>280</v>
      </c>
      <c r="E1160">
        <v>223</v>
      </c>
      <c r="J1160">
        <v>209</v>
      </c>
      <c r="K1160">
        <v>67</v>
      </c>
      <c r="P1160">
        <v>301</v>
      </c>
      <c r="Q1160">
        <v>296</v>
      </c>
    </row>
    <row r="1161" spans="1:17" x14ac:dyDescent="0.25">
      <c r="A1161">
        <v>540</v>
      </c>
      <c r="B1161">
        <v>78</v>
      </c>
      <c r="D1161">
        <v>281</v>
      </c>
      <c r="E1161">
        <v>349</v>
      </c>
      <c r="J1161">
        <v>209</v>
      </c>
      <c r="K1161">
        <v>75</v>
      </c>
      <c r="P1161">
        <v>302</v>
      </c>
      <c r="Q1161">
        <v>36</v>
      </c>
    </row>
    <row r="1162" spans="1:17" x14ac:dyDescent="0.25">
      <c r="A1162">
        <v>541</v>
      </c>
      <c r="B1162">
        <v>78</v>
      </c>
      <c r="D1162">
        <v>281</v>
      </c>
      <c r="E1162">
        <v>433</v>
      </c>
      <c r="J1162">
        <v>210</v>
      </c>
      <c r="K1162">
        <v>39</v>
      </c>
      <c r="P1162">
        <v>302</v>
      </c>
      <c r="Q1162">
        <v>39</v>
      </c>
    </row>
    <row r="1163" spans="1:17" x14ac:dyDescent="0.25">
      <c r="A1163">
        <v>542</v>
      </c>
      <c r="B1163">
        <v>78</v>
      </c>
      <c r="D1163">
        <v>282</v>
      </c>
      <c r="E1163">
        <v>213</v>
      </c>
      <c r="J1163">
        <v>210</v>
      </c>
      <c r="K1163">
        <v>50</v>
      </c>
      <c r="P1163">
        <v>302</v>
      </c>
      <c r="Q1163">
        <v>208</v>
      </c>
    </row>
    <row r="1164" spans="1:17" x14ac:dyDescent="0.25">
      <c r="A1164">
        <v>543</v>
      </c>
      <c r="B1164">
        <v>78</v>
      </c>
      <c r="D1164">
        <v>282</v>
      </c>
      <c r="E1164">
        <v>411</v>
      </c>
      <c r="J1164">
        <v>210</v>
      </c>
      <c r="K1164">
        <v>62</v>
      </c>
      <c r="P1164">
        <v>302</v>
      </c>
      <c r="Q1164">
        <v>295</v>
      </c>
    </row>
    <row r="1165" spans="1:17" x14ac:dyDescent="0.25">
      <c r="A1165">
        <v>544</v>
      </c>
      <c r="B1165">
        <v>78</v>
      </c>
      <c r="D1165">
        <v>283</v>
      </c>
      <c r="E1165">
        <v>197</v>
      </c>
      <c r="J1165">
        <v>210</v>
      </c>
      <c r="K1165">
        <v>89</v>
      </c>
      <c r="P1165">
        <v>302</v>
      </c>
      <c r="Q1165">
        <v>296</v>
      </c>
    </row>
    <row r="1166" spans="1:17" x14ac:dyDescent="0.25">
      <c r="A1166">
        <v>545</v>
      </c>
      <c r="B1166">
        <v>78</v>
      </c>
      <c r="D1166">
        <v>283</v>
      </c>
      <c r="E1166">
        <v>443</v>
      </c>
      <c r="J1166">
        <v>210</v>
      </c>
      <c r="K1166">
        <v>42</v>
      </c>
      <c r="P1166">
        <v>303</v>
      </c>
      <c r="Q1166">
        <v>36</v>
      </c>
    </row>
    <row r="1167" spans="1:17" x14ac:dyDescent="0.25">
      <c r="A1167">
        <v>546</v>
      </c>
      <c r="B1167">
        <v>78</v>
      </c>
      <c r="D1167">
        <v>284</v>
      </c>
      <c r="E1167">
        <v>180</v>
      </c>
      <c r="J1167">
        <v>210</v>
      </c>
      <c r="K1167">
        <v>104</v>
      </c>
      <c r="P1167">
        <v>303</v>
      </c>
      <c r="Q1167">
        <v>39</v>
      </c>
    </row>
    <row r="1168" spans="1:17" x14ac:dyDescent="0.25">
      <c r="A1168">
        <v>546</v>
      </c>
      <c r="B1168">
        <v>34</v>
      </c>
      <c r="D1168">
        <v>284</v>
      </c>
      <c r="E1168">
        <v>181</v>
      </c>
      <c r="J1168">
        <v>211</v>
      </c>
      <c r="K1168">
        <v>39</v>
      </c>
      <c r="P1168">
        <v>303</v>
      </c>
      <c r="Q1168">
        <v>208</v>
      </c>
    </row>
    <row r="1169" spans="1:17" x14ac:dyDescent="0.25">
      <c r="A1169">
        <v>546</v>
      </c>
      <c r="B1169">
        <v>112</v>
      </c>
      <c r="D1169">
        <v>284</v>
      </c>
      <c r="E1169">
        <v>573</v>
      </c>
      <c r="J1169">
        <v>211</v>
      </c>
      <c r="K1169">
        <v>27</v>
      </c>
      <c r="P1169">
        <v>303</v>
      </c>
      <c r="Q1169">
        <v>295</v>
      </c>
    </row>
    <row r="1170" spans="1:17" x14ac:dyDescent="0.25">
      <c r="A1170">
        <v>547</v>
      </c>
      <c r="B1170">
        <v>78</v>
      </c>
      <c r="D1170">
        <v>285</v>
      </c>
      <c r="E1170">
        <v>148</v>
      </c>
      <c r="J1170">
        <v>211</v>
      </c>
      <c r="K1170">
        <v>62</v>
      </c>
      <c r="P1170">
        <v>303</v>
      </c>
      <c r="Q1170">
        <v>296</v>
      </c>
    </row>
    <row r="1171" spans="1:17" x14ac:dyDescent="0.25">
      <c r="A1171">
        <v>548</v>
      </c>
      <c r="B1171">
        <v>78</v>
      </c>
      <c r="D1171">
        <v>285</v>
      </c>
      <c r="E1171">
        <v>436</v>
      </c>
      <c r="J1171">
        <v>211</v>
      </c>
      <c r="K1171">
        <v>40</v>
      </c>
      <c r="P1171">
        <v>304</v>
      </c>
      <c r="Q1171">
        <v>208</v>
      </c>
    </row>
    <row r="1172" spans="1:17" x14ac:dyDescent="0.25">
      <c r="A1172">
        <v>549</v>
      </c>
      <c r="B1172">
        <v>78</v>
      </c>
      <c r="D1172">
        <v>286</v>
      </c>
      <c r="E1172">
        <v>444</v>
      </c>
      <c r="J1172">
        <v>211</v>
      </c>
      <c r="K1172">
        <v>89</v>
      </c>
      <c r="P1172">
        <v>304</v>
      </c>
      <c r="Q1172">
        <v>297</v>
      </c>
    </row>
    <row r="1173" spans="1:17" x14ac:dyDescent="0.25">
      <c r="A1173">
        <v>550</v>
      </c>
      <c r="B1173">
        <v>78</v>
      </c>
      <c r="D1173">
        <v>286</v>
      </c>
      <c r="E1173">
        <v>445</v>
      </c>
      <c r="J1173">
        <v>211</v>
      </c>
      <c r="K1173">
        <v>17</v>
      </c>
      <c r="P1173">
        <v>304</v>
      </c>
      <c r="Q1173">
        <v>298</v>
      </c>
    </row>
    <row r="1174" spans="1:17" x14ac:dyDescent="0.25">
      <c r="A1174">
        <v>551</v>
      </c>
      <c r="B1174">
        <v>78</v>
      </c>
      <c r="D1174">
        <v>287</v>
      </c>
      <c r="E1174">
        <v>148</v>
      </c>
      <c r="J1174">
        <v>212</v>
      </c>
      <c r="K1174">
        <v>39</v>
      </c>
      <c r="P1174">
        <v>304</v>
      </c>
      <c r="Q1174">
        <v>299</v>
      </c>
    </row>
    <row r="1175" spans="1:17" x14ac:dyDescent="0.25">
      <c r="A1175">
        <v>551</v>
      </c>
      <c r="B1175">
        <v>36</v>
      </c>
      <c r="D1175">
        <v>287</v>
      </c>
      <c r="E1175">
        <v>180</v>
      </c>
      <c r="J1175">
        <v>212</v>
      </c>
      <c r="K1175">
        <v>27</v>
      </c>
      <c r="P1175">
        <v>304</v>
      </c>
      <c r="Q1175">
        <v>300</v>
      </c>
    </row>
    <row r="1176" spans="1:17" x14ac:dyDescent="0.25">
      <c r="A1176">
        <v>552</v>
      </c>
      <c r="B1176">
        <v>78</v>
      </c>
      <c r="D1176">
        <v>287</v>
      </c>
      <c r="E1176">
        <v>181</v>
      </c>
      <c r="J1176">
        <v>212</v>
      </c>
      <c r="K1176">
        <v>62</v>
      </c>
      <c r="P1176">
        <v>305</v>
      </c>
      <c r="Q1176">
        <v>208</v>
      </c>
    </row>
    <row r="1177" spans="1:17" x14ac:dyDescent="0.25">
      <c r="A1177">
        <v>553</v>
      </c>
      <c r="B1177">
        <v>78</v>
      </c>
      <c r="D1177">
        <v>287</v>
      </c>
      <c r="E1177">
        <v>438</v>
      </c>
      <c r="J1177">
        <v>212</v>
      </c>
      <c r="K1177">
        <v>40</v>
      </c>
      <c r="P1177">
        <v>305</v>
      </c>
      <c r="Q1177">
        <v>301</v>
      </c>
    </row>
    <row r="1178" spans="1:17" x14ac:dyDescent="0.25">
      <c r="A1178">
        <v>553</v>
      </c>
      <c r="B1178">
        <v>148</v>
      </c>
      <c r="D1178">
        <v>287</v>
      </c>
      <c r="E1178">
        <v>424</v>
      </c>
      <c r="J1178">
        <v>212</v>
      </c>
      <c r="K1178">
        <v>89</v>
      </c>
      <c r="P1178">
        <v>305</v>
      </c>
      <c r="Q1178">
        <v>302</v>
      </c>
    </row>
    <row r="1179" spans="1:17" x14ac:dyDescent="0.25">
      <c r="A1179">
        <v>554</v>
      </c>
      <c r="B1179">
        <v>78</v>
      </c>
      <c r="D1179">
        <v>288</v>
      </c>
      <c r="E1179">
        <v>148</v>
      </c>
      <c r="J1179">
        <v>212</v>
      </c>
      <c r="K1179">
        <v>17</v>
      </c>
      <c r="P1179">
        <v>305</v>
      </c>
      <c r="Q1179">
        <v>303</v>
      </c>
    </row>
    <row r="1180" spans="1:17" x14ac:dyDescent="0.25">
      <c r="A1180">
        <v>555</v>
      </c>
      <c r="B1180">
        <v>78</v>
      </c>
      <c r="D1180">
        <v>288</v>
      </c>
      <c r="E1180">
        <v>180</v>
      </c>
      <c r="J1180">
        <v>212</v>
      </c>
      <c r="K1180">
        <v>47</v>
      </c>
      <c r="P1180">
        <v>306</v>
      </c>
      <c r="Q1180">
        <v>208</v>
      </c>
    </row>
    <row r="1181" spans="1:17" x14ac:dyDescent="0.25">
      <c r="A1181">
        <v>555</v>
      </c>
      <c r="B1181">
        <v>21</v>
      </c>
      <c r="D1181">
        <v>288</v>
      </c>
      <c r="E1181">
        <v>181</v>
      </c>
      <c r="J1181">
        <v>212</v>
      </c>
      <c r="K1181">
        <v>22</v>
      </c>
      <c r="P1181">
        <v>306</v>
      </c>
      <c r="Q1181">
        <v>301</v>
      </c>
    </row>
    <row r="1182" spans="1:17" x14ac:dyDescent="0.25">
      <c r="A1182">
        <v>556</v>
      </c>
      <c r="B1182">
        <v>78</v>
      </c>
      <c r="D1182">
        <v>288</v>
      </c>
      <c r="E1182">
        <v>435</v>
      </c>
      <c r="J1182">
        <v>213</v>
      </c>
      <c r="K1182">
        <v>39</v>
      </c>
      <c r="P1182">
        <v>306</v>
      </c>
      <c r="Q1182">
        <v>302</v>
      </c>
    </row>
    <row r="1183" spans="1:17" x14ac:dyDescent="0.25">
      <c r="A1183">
        <v>556</v>
      </c>
      <c r="B1183">
        <v>77</v>
      </c>
      <c r="D1183">
        <v>288</v>
      </c>
      <c r="E1183">
        <v>425</v>
      </c>
      <c r="J1183">
        <v>213</v>
      </c>
      <c r="K1183">
        <v>27</v>
      </c>
      <c r="P1183">
        <v>306</v>
      </c>
      <c r="Q1183">
        <v>303</v>
      </c>
    </row>
    <row r="1184" spans="1:17" x14ac:dyDescent="0.25">
      <c r="A1184">
        <v>556</v>
      </c>
      <c r="B1184">
        <v>99</v>
      </c>
      <c r="D1184">
        <v>289</v>
      </c>
      <c r="E1184">
        <v>147</v>
      </c>
      <c r="J1184">
        <v>213</v>
      </c>
      <c r="K1184">
        <v>62</v>
      </c>
      <c r="P1184">
        <v>307</v>
      </c>
      <c r="Q1184">
        <v>208</v>
      </c>
    </row>
    <row r="1185" spans="1:17" x14ac:dyDescent="0.25">
      <c r="A1185">
        <v>557</v>
      </c>
      <c r="B1185">
        <v>78</v>
      </c>
      <c r="D1185">
        <v>289</v>
      </c>
      <c r="E1185">
        <v>415</v>
      </c>
      <c r="J1185">
        <v>213</v>
      </c>
      <c r="K1185">
        <v>89</v>
      </c>
      <c r="P1185">
        <v>307</v>
      </c>
      <c r="Q1185">
        <v>301</v>
      </c>
    </row>
    <row r="1186" spans="1:17" x14ac:dyDescent="0.25">
      <c r="A1186">
        <v>557</v>
      </c>
      <c r="B1186">
        <v>77</v>
      </c>
      <c r="D1186">
        <v>289</v>
      </c>
      <c r="E1186">
        <v>416</v>
      </c>
      <c r="J1186">
        <v>213</v>
      </c>
      <c r="K1186">
        <v>104</v>
      </c>
      <c r="P1186">
        <v>307</v>
      </c>
      <c r="Q1186">
        <v>302</v>
      </c>
    </row>
    <row r="1187" spans="1:17" x14ac:dyDescent="0.25">
      <c r="A1187">
        <v>558</v>
      </c>
      <c r="B1187">
        <v>78</v>
      </c>
      <c r="D1187">
        <v>289</v>
      </c>
      <c r="E1187">
        <v>417</v>
      </c>
      <c r="J1187">
        <v>214</v>
      </c>
      <c r="K1187">
        <v>39</v>
      </c>
      <c r="P1187">
        <v>307</v>
      </c>
      <c r="Q1187">
        <v>303</v>
      </c>
    </row>
    <row r="1188" spans="1:17" x14ac:dyDescent="0.25">
      <c r="A1188">
        <v>558</v>
      </c>
      <c r="B1188">
        <v>65</v>
      </c>
      <c r="D1188">
        <v>289</v>
      </c>
      <c r="E1188">
        <v>418</v>
      </c>
      <c r="J1188">
        <v>214</v>
      </c>
      <c r="K1188">
        <v>50</v>
      </c>
      <c r="P1188">
        <v>308</v>
      </c>
      <c r="Q1188">
        <v>208</v>
      </c>
    </row>
    <row r="1189" spans="1:17" x14ac:dyDescent="0.25">
      <c r="A1189">
        <v>558</v>
      </c>
      <c r="B1189">
        <v>77</v>
      </c>
      <c r="D1189">
        <v>290</v>
      </c>
      <c r="E1189">
        <v>427</v>
      </c>
      <c r="J1189">
        <v>214</v>
      </c>
      <c r="K1189">
        <v>62</v>
      </c>
      <c r="P1189">
        <v>308</v>
      </c>
      <c r="Q1189">
        <v>302</v>
      </c>
    </row>
    <row r="1190" spans="1:17" x14ac:dyDescent="0.25">
      <c r="A1190">
        <v>558</v>
      </c>
      <c r="B1190">
        <v>148</v>
      </c>
      <c r="D1190">
        <v>291</v>
      </c>
      <c r="E1190">
        <v>200</v>
      </c>
      <c r="J1190">
        <v>214</v>
      </c>
      <c r="K1190">
        <v>89</v>
      </c>
      <c r="P1190">
        <v>308</v>
      </c>
      <c r="Q1190">
        <v>303</v>
      </c>
    </row>
    <row r="1191" spans="1:17" x14ac:dyDescent="0.25">
      <c r="A1191">
        <v>558</v>
      </c>
      <c r="B1191">
        <v>155</v>
      </c>
      <c r="D1191">
        <v>291</v>
      </c>
      <c r="E1191">
        <v>412</v>
      </c>
      <c r="J1191">
        <v>214</v>
      </c>
      <c r="K1191">
        <v>104</v>
      </c>
      <c r="P1191">
        <v>308</v>
      </c>
      <c r="Q1191">
        <v>304</v>
      </c>
    </row>
    <row r="1192" spans="1:17" x14ac:dyDescent="0.25">
      <c r="A1192">
        <v>559</v>
      </c>
      <c r="B1192">
        <v>78</v>
      </c>
      <c r="D1192">
        <v>292</v>
      </c>
      <c r="E1192">
        <v>200</v>
      </c>
      <c r="J1192">
        <v>215</v>
      </c>
      <c r="K1192">
        <v>39</v>
      </c>
      <c r="P1192">
        <v>309</v>
      </c>
      <c r="Q1192">
        <v>208</v>
      </c>
    </row>
    <row r="1193" spans="1:17" x14ac:dyDescent="0.25">
      <c r="A1193">
        <v>559</v>
      </c>
      <c r="B1193">
        <v>65</v>
      </c>
      <c r="D1193">
        <v>292</v>
      </c>
      <c r="E1193">
        <v>412</v>
      </c>
      <c r="J1193">
        <v>215</v>
      </c>
      <c r="K1193">
        <v>50</v>
      </c>
      <c r="P1193">
        <v>309</v>
      </c>
      <c r="Q1193">
        <v>299</v>
      </c>
    </row>
    <row r="1194" spans="1:17" x14ac:dyDescent="0.25">
      <c r="A1194">
        <v>559</v>
      </c>
      <c r="B1194">
        <v>77</v>
      </c>
      <c r="D1194">
        <v>293</v>
      </c>
      <c r="E1194">
        <v>200</v>
      </c>
      <c r="J1194">
        <v>215</v>
      </c>
      <c r="K1194">
        <v>89</v>
      </c>
      <c r="P1194">
        <v>309</v>
      </c>
      <c r="Q1194">
        <v>305</v>
      </c>
    </row>
    <row r="1195" spans="1:17" x14ac:dyDescent="0.25">
      <c r="A1195">
        <v>559</v>
      </c>
      <c r="B1195">
        <v>148</v>
      </c>
      <c r="D1195">
        <v>293</v>
      </c>
      <c r="E1195">
        <v>412</v>
      </c>
      <c r="J1195">
        <v>216</v>
      </c>
      <c r="K1195">
        <v>39</v>
      </c>
      <c r="P1195">
        <v>310</v>
      </c>
      <c r="Q1195">
        <v>208</v>
      </c>
    </row>
    <row r="1196" spans="1:17" x14ac:dyDescent="0.25">
      <c r="A1196">
        <v>559</v>
      </c>
      <c r="B1196">
        <v>155</v>
      </c>
      <c r="D1196">
        <v>294</v>
      </c>
      <c r="E1196">
        <v>457</v>
      </c>
      <c r="J1196">
        <v>216</v>
      </c>
      <c r="K1196">
        <v>50</v>
      </c>
      <c r="P1196">
        <v>310</v>
      </c>
      <c r="Q1196">
        <v>306</v>
      </c>
    </row>
    <row r="1197" spans="1:17" x14ac:dyDescent="0.25">
      <c r="A1197">
        <v>560</v>
      </c>
      <c r="B1197">
        <v>78</v>
      </c>
      <c r="D1197">
        <v>294</v>
      </c>
      <c r="E1197">
        <v>458</v>
      </c>
      <c r="J1197">
        <v>216</v>
      </c>
      <c r="K1197">
        <v>89</v>
      </c>
      <c r="P1197">
        <v>311</v>
      </c>
      <c r="Q1197">
        <v>37</v>
      </c>
    </row>
    <row r="1198" spans="1:17" x14ac:dyDescent="0.25">
      <c r="A1198">
        <v>560</v>
      </c>
      <c r="B1198">
        <v>14</v>
      </c>
      <c r="D1198">
        <v>294</v>
      </c>
      <c r="E1198">
        <v>358</v>
      </c>
      <c r="J1198">
        <v>217</v>
      </c>
      <c r="K1198">
        <v>50</v>
      </c>
      <c r="P1198">
        <v>311</v>
      </c>
      <c r="Q1198">
        <v>40</v>
      </c>
    </row>
    <row r="1199" spans="1:17" x14ac:dyDescent="0.25">
      <c r="A1199">
        <v>560</v>
      </c>
      <c r="B1199">
        <v>77</v>
      </c>
      <c r="D1199">
        <v>295</v>
      </c>
      <c r="E1199">
        <v>457</v>
      </c>
      <c r="J1199">
        <v>218</v>
      </c>
      <c r="K1199">
        <v>39</v>
      </c>
      <c r="P1199">
        <v>311</v>
      </c>
      <c r="Q1199">
        <v>208</v>
      </c>
    </row>
    <row r="1200" spans="1:17" x14ac:dyDescent="0.25">
      <c r="A1200">
        <v>560</v>
      </c>
      <c r="B1200">
        <v>84</v>
      </c>
      <c r="D1200">
        <v>295</v>
      </c>
      <c r="E1200">
        <v>458</v>
      </c>
      <c r="J1200">
        <v>218</v>
      </c>
      <c r="K1200">
        <v>27</v>
      </c>
      <c r="P1200">
        <v>311</v>
      </c>
      <c r="Q1200">
        <v>307</v>
      </c>
    </row>
    <row r="1201" spans="1:17" x14ac:dyDescent="0.25">
      <c r="A1201">
        <v>561</v>
      </c>
      <c r="B1201">
        <v>78</v>
      </c>
      <c r="D1201">
        <v>295</v>
      </c>
      <c r="E1201">
        <v>358</v>
      </c>
      <c r="J1201">
        <v>218</v>
      </c>
      <c r="K1201">
        <v>89</v>
      </c>
      <c r="P1201">
        <v>311</v>
      </c>
      <c r="Q1201">
        <v>308</v>
      </c>
    </row>
    <row r="1202" spans="1:17" x14ac:dyDescent="0.25">
      <c r="A1202">
        <v>561</v>
      </c>
      <c r="B1202">
        <v>6</v>
      </c>
      <c r="D1202">
        <v>296</v>
      </c>
      <c r="E1202">
        <v>457</v>
      </c>
      <c r="J1202">
        <v>218</v>
      </c>
      <c r="K1202">
        <v>17</v>
      </c>
      <c r="P1202">
        <v>312</v>
      </c>
      <c r="Q1202">
        <v>37</v>
      </c>
    </row>
    <row r="1203" spans="1:17" x14ac:dyDescent="0.25">
      <c r="A1203">
        <v>561</v>
      </c>
      <c r="B1203">
        <v>21</v>
      </c>
      <c r="D1203">
        <v>296</v>
      </c>
      <c r="E1203">
        <v>458</v>
      </c>
      <c r="J1203">
        <v>219</v>
      </c>
      <c r="K1203">
        <v>39</v>
      </c>
      <c r="P1203">
        <v>312</v>
      </c>
      <c r="Q1203">
        <v>40</v>
      </c>
    </row>
    <row r="1204" spans="1:17" x14ac:dyDescent="0.25">
      <c r="A1204">
        <v>561</v>
      </c>
      <c r="B1204">
        <v>30</v>
      </c>
      <c r="D1204">
        <v>296</v>
      </c>
      <c r="E1204">
        <v>358</v>
      </c>
      <c r="J1204">
        <v>219</v>
      </c>
      <c r="K1204">
        <v>40</v>
      </c>
      <c r="P1204">
        <v>312</v>
      </c>
      <c r="Q1204">
        <v>208</v>
      </c>
    </row>
    <row r="1205" spans="1:17" x14ac:dyDescent="0.25">
      <c r="A1205">
        <v>561</v>
      </c>
      <c r="B1205">
        <v>33</v>
      </c>
      <c r="D1205">
        <v>297</v>
      </c>
      <c r="E1205">
        <v>577</v>
      </c>
      <c r="J1205">
        <v>219</v>
      </c>
      <c r="K1205">
        <v>43</v>
      </c>
      <c r="P1205">
        <v>312</v>
      </c>
      <c r="Q1205">
        <v>307</v>
      </c>
    </row>
    <row r="1206" spans="1:17" x14ac:dyDescent="0.25">
      <c r="A1206">
        <v>561</v>
      </c>
      <c r="B1206">
        <v>65</v>
      </c>
      <c r="D1206">
        <v>298</v>
      </c>
      <c r="E1206">
        <v>440</v>
      </c>
      <c r="J1206">
        <v>219</v>
      </c>
      <c r="K1206">
        <v>89</v>
      </c>
      <c r="P1206">
        <v>312</v>
      </c>
      <c r="Q1206">
        <v>308</v>
      </c>
    </row>
    <row r="1207" spans="1:17" x14ac:dyDescent="0.25">
      <c r="A1207">
        <v>561</v>
      </c>
      <c r="B1207">
        <v>77</v>
      </c>
      <c r="D1207">
        <v>299</v>
      </c>
      <c r="E1207">
        <v>440</v>
      </c>
      <c r="J1207">
        <v>219</v>
      </c>
      <c r="K1207">
        <v>17</v>
      </c>
      <c r="P1207">
        <v>313</v>
      </c>
      <c r="Q1207">
        <v>37</v>
      </c>
    </row>
    <row r="1208" spans="1:17" x14ac:dyDescent="0.25">
      <c r="A1208">
        <v>561</v>
      </c>
      <c r="B1208">
        <v>148</v>
      </c>
      <c r="D1208">
        <v>300</v>
      </c>
      <c r="E1208">
        <v>440</v>
      </c>
      <c r="J1208">
        <v>219</v>
      </c>
      <c r="K1208">
        <v>42</v>
      </c>
      <c r="P1208">
        <v>313</v>
      </c>
      <c r="Q1208">
        <v>40</v>
      </c>
    </row>
    <row r="1209" spans="1:17" x14ac:dyDescent="0.25">
      <c r="A1209">
        <v>562</v>
      </c>
      <c r="B1209">
        <v>78</v>
      </c>
      <c r="D1209">
        <v>300</v>
      </c>
      <c r="E1209">
        <v>463</v>
      </c>
      <c r="J1209">
        <v>220</v>
      </c>
      <c r="K1209">
        <v>39</v>
      </c>
      <c r="P1209">
        <v>313</v>
      </c>
      <c r="Q1209">
        <v>208</v>
      </c>
    </row>
    <row r="1210" spans="1:17" x14ac:dyDescent="0.25">
      <c r="A1210">
        <v>562</v>
      </c>
      <c r="B1210">
        <v>6</v>
      </c>
      <c r="D1210">
        <v>301</v>
      </c>
      <c r="E1210">
        <v>440</v>
      </c>
      <c r="J1210">
        <v>220</v>
      </c>
      <c r="K1210">
        <v>50</v>
      </c>
      <c r="P1210">
        <v>313</v>
      </c>
      <c r="Q1210">
        <v>307</v>
      </c>
    </row>
    <row r="1211" spans="1:17" x14ac:dyDescent="0.25">
      <c r="A1211">
        <v>562</v>
      </c>
      <c r="B1211">
        <v>77</v>
      </c>
      <c r="D1211">
        <v>301</v>
      </c>
      <c r="E1211">
        <v>441</v>
      </c>
      <c r="J1211">
        <v>220</v>
      </c>
      <c r="K1211">
        <v>89</v>
      </c>
      <c r="P1211">
        <v>313</v>
      </c>
      <c r="Q1211">
        <v>308</v>
      </c>
    </row>
    <row r="1212" spans="1:17" x14ac:dyDescent="0.25">
      <c r="A1212">
        <v>563</v>
      </c>
      <c r="B1212">
        <v>78</v>
      </c>
      <c r="D1212">
        <v>302</v>
      </c>
      <c r="E1212">
        <v>440</v>
      </c>
      <c r="J1212">
        <v>220</v>
      </c>
      <c r="K1212">
        <v>47</v>
      </c>
      <c r="P1212">
        <v>314</v>
      </c>
      <c r="Q1212">
        <v>37</v>
      </c>
    </row>
    <row r="1213" spans="1:17" x14ac:dyDescent="0.25">
      <c r="A1213">
        <v>563</v>
      </c>
      <c r="B1213">
        <v>30</v>
      </c>
      <c r="D1213">
        <v>302</v>
      </c>
      <c r="E1213">
        <v>441</v>
      </c>
      <c r="J1213">
        <v>220</v>
      </c>
      <c r="K1213">
        <v>22</v>
      </c>
      <c r="P1213">
        <v>314</v>
      </c>
      <c r="Q1213">
        <v>40</v>
      </c>
    </row>
    <row r="1214" spans="1:17" x14ac:dyDescent="0.25">
      <c r="A1214">
        <v>563</v>
      </c>
      <c r="B1214">
        <v>77</v>
      </c>
      <c r="D1214">
        <v>303</v>
      </c>
      <c r="E1214">
        <v>440</v>
      </c>
      <c r="J1214">
        <v>220</v>
      </c>
      <c r="K1214">
        <v>107</v>
      </c>
      <c r="P1214">
        <v>314</v>
      </c>
      <c r="Q1214">
        <v>208</v>
      </c>
    </row>
    <row r="1215" spans="1:17" x14ac:dyDescent="0.25">
      <c r="A1215">
        <v>563</v>
      </c>
      <c r="B1215">
        <v>86</v>
      </c>
      <c r="D1215">
        <v>303</v>
      </c>
      <c r="E1215">
        <v>441</v>
      </c>
      <c r="J1215">
        <v>221</v>
      </c>
      <c r="K1215">
        <v>39</v>
      </c>
      <c r="P1215">
        <v>314</v>
      </c>
      <c r="Q1215">
        <v>215</v>
      </c>
    </row>
    <row r="1216" spans="1:17" x14ac:dyDescent="0.25">
      <c r="A1216">
        <v>563</v>
      </c>
      <c r="B1216">
        <v>117</v>
      </c>
      <c r="D1216">
        <v>304</v>
      </c>
      <c r="E1216">
        <v>464</v>
      </c>
      <c r="J1216">
        <v>221</v>
      </c>
      <c r="K1216">
        <v>50</v>
      </c>
      <c r="P1216">
        <v>314</v>
      </c>
      <c r="Q1216">
        <v>216</v>
      </c>
    </row>
    <row r="1217" spans="1:17" x14ac:dyDescent="0.25">
      <c r="A1217">
        <v>563</v>
      </c>
      <c r="B1217">
        <v>131</v>
      </c>
      <c r="D1217">
        <v>305</v>
      </c>
      <c r="E1217">
        <v>442</v>
      </c>
      <c r="J1217">
        <v>221</v>
      </c>
      <c r="K1217">
        <v>89</v>
      </c>
      <c r="P1217">
        <v>314</v>
      </c>
      <c r="Q1217">
        <v>218</v>
      </c>
    </row>
    <row r="1218" spans="1:17" x14ac:dyDescent="0.25">
      <c r="A1218">
        <v>563</v>
      </c>
      <c r="B1218">
        <v>141</v>
      </c>
      <c r="D1218">
        <v>306</v>
      </c>
      <c r="E1218">
        <v>442</v>
      </c>
      <c r="J1218">
        <v>222</v>
      </c>
      <c r="K1218">
        <v>39</v>
      </c>
      <c r="P1218">
        <v>315</v>
      </c>
      <c r="Q1218">
        <v>37</v>
      </c>
    </row>
    <row r="1219" spans="1:17" x14ac:dyDescent="0.25">
      <c r="A1219">
        <v>564</v>
      </c>
      <c r="B1219">
        <v>78</v>
      </c>
      <c r="D1219">
        <v>307</v>
      </c>
      <c r="E1219">
        <v>442</v>
      </c>
      <c r="J1219">
        <v>222</v>
      </c>
      <c r="K1219">
        <v>50</v>
      </c>
      <c r="P1219">
        <v>315</v>
      </c>
      <c r="Q1219">
        <v>40</v>
      </c>
    </row>
    <row r="1220" spans="1:17" x14ac:dyDescent="0.25">
      <c r="A1220">
        <v>564</v>
      </c>
      <c r="B1220">
        <v>77</v>
      </c>
      <c r="D1220">
        <v>308</v>
      </c>
      <c r="E1220">
        <v>442</v>
      </c>
      <c r="J1220">
        <v>222</v>
      </c>
      <c r="K1220">
        <v>89</v>
      </c>
      <c r="P1220">
        <v>315</v>
      </c>
      <c r="Q1220">
        <v>208</v>
      </c>
    </row>
    <row r="1221" spans="1:17" x14ac:dyDescent="0.25">
      <c r="A1221">
        <v>564</v>
      </c>
      <c r="B1221">
        <v>117</v>
      </c>
      <c r="D1221">
        <v>308</v>
      </c>
      <c r="E1221">
        <v>463</v>
      </c>
      <c r="J1221">
        <v>223</v>
      </c>
      <c r="K1221">
        <v>39</v>
      </c>
      <c r="P1221">
        <v>315</v>
      </c>
      <c r="Q1221">
        <v>215</v>
      </c>
    </row>
    <row r="1222" spans="1:17" x14ac:dyDescent="0.25">
      <c r="A1222">
        <v>564</v>
      </c>
      <c r="B1222">
        <v>131</v>
      </c>
      <c r="D1222">
        <v>309</v>
      </c>
      <c r="E1222">
        <v>174</v>
      </c>
      <c r="J1222">
        <v>223</v>
      </c>
      <c r="K1222">
        <v>50</v>
      </c>
      <c r="P1222">
        <v>315</v>
      </c>
      <c r="Q1222">
        <v>216</v>
      </c>
    </row>
    <row r="1223" spans="1:17" x14ac:dyDescent="0.25">
      <c r="A1223">
        <v>564</v>
      </c>
      <c r="B1223">
        <v>141</v>
      </c>
      <c r="D1223">
        <v>309</v>
      </c>
      <c r="E1223">
        <v>465</v>
      </c>
      <c r="J1223">
        <v>223</v>
      </c>
      <c r="K1223">
        <v>89</v>
      </c>
      <c r="P1223">
        <v>315</v>
      </c>
      <c r="Q1223">
        <v>218</v>
      </c>
    </row>
    <row r="1224" spans="1:17" x14ac:dyDescent="0.25">
      <c r="A1224">
        <v>565</v>
      </c>
      <c r="B1224">
        <v>78</v>
      </c>
      <c r="D1224">
        <v>310</v>
      </c>
      <c r="E1224">
        <v>474</v>
      </c>
      <c r="J1224">
        <v>223</v>
      </c>
      <c r="K1224">
        <v>17</v>
      </c>
      <c r="P1224">
        <v>316</v>
      </c>
      <c r="Q1224">
        <v>37</v>
      </c>
    </row>
    <row r="1225" spans="1:17" x14ac:dyDescent="0.25">
      <c r="A1225">
        <v>565</v>
      </c>
      <c r="B1225">
        <v>30</v>
      </c>
      <c r="D1225">
        <v>311</v>
      </c>
      <c r="E1225">
        <v>210</v>
      </c>
      <c r="J1225">
        <v>223</v>
      </c>
      <c r="K1225">
        <v>47</v>
      </c>
      <c r="P1225">
        <v>316</v>
      </c>
      <c r="Q1225">
        <v>40</v>
      </c>
    </row>
    <row r="1226" spans="1:17" x14ac:dyDescent="0.25">
      <c r="A1226">
        <v>565</v>
      </c>
      <c r="B1226">
        <v>65</v>
      </c>
      <c r="D1226">
        <v>311</v>
      </c>
      <c r="E1226">
        <v>441</v>
      </c>
      <c r="J1226">
        <v>223</v>
      </c>
      <c r="K1226">
        <v>22</v>
      </c>
      <c r="P1226">
        <v>316</v>
      </c>
      <c r="Q1226">
        <v>208</v>
      </c>
    </row>
    <row r="1227" spans="1:17" x14ac:dyDescent="0.25">
      <c r="A1227">
        <v>565</v>
      </c>
      <c r="B1227">
        <v>77</v>
      </c>
      <c r="D1227">
        <v>311</v>
      </c>
      <c r="E1227">
        <v>466</v>
      </c>
      <c r="J1227">
        <v>224</v>
      </c>
      <c r="K1227">
        <v>39</v>
      </c>
      <c r="P1227">
        <v>316</v>
      </c>
      <c r="Q1227">
        <v>215</v>
      </c>
    </row>
    <row r="1228" spans="1:17" x14ac:dyDescent="0.25">
      <c r="A1228">
        <v>565</v>
      </c>
      <c r="B1228">
        <v>110</v>
      </c>
      <c r="D1228">
        <v>312</v>
      </c>
      <c r="E1228">
        <v>210</v>
      </c>
      <c r="J1228">
        <v>224</v>
      </c>
      <c r="K1228">
        <v>50</v>
      </c>
      <c r="P1228">
        <v>316</v>
      </c>
      <c r="Q1228">
        <v>216</v>
      </c>
    </row>
    <row r="1229" spans="1:17" x14ac:dyDescent="0.25">
      <c r="A1229">
        <v>565</v>
      </c>
      <c r="B1229">
        <v>137</v>
      </c>
      <c r="D1229">
        <v>312</v>
      </c>
      <c r="E1229">
        <v>441</v>
      </c>
      <c r="J1229">
        <v>224</v>
      </c>
      <c r="K1229">
        <v>89</v>
      </c>
      <c r="P1229">
        <v>316</v>
      </c>
      <c r="Q1229">
        <v>218</v>
      </c>
    </row>
    <row r="1230" spans="1:17" x14ac:dyDescent="0.25">
      <c r="A1230">
        <v>565</v>
      </c>
      <c r="B1230">
        <v>148</v>
      </c>
      <c r="D1230">
        <v>312</v>
      </c>
      <c r="E1230">
        <v>466</v>
      </c>
      <c r="J1230">
        <v>224</v>
      </c>
      <c r="K1230">
        <v>17</v>
      </c>
      <c r="P1230">
        <v>317</v>
      </c>
      <c r="Q1230">
        <v>211</v>
      </c>
    </row>
    <row r="1231" spans="1:17" x14ac:dyDescent="0.25">
      <c r="A1231">
        <v>566</v>
      </c>
      <c r="B1231">
        <v>78</v>
      </c>
      <c r="D1231">
        <v>313</v>
      </c>
      <c r="E1231">
        <v>210</v>
      </c>
      <c r="J1231">
        <v>224</v>
      </c>
      <c r="K1231">
        <v>42</v>
      </c>
      <c r="P1231">
        <v>317</v>
      </c>
      <c r="Q1231">
        <v>282</v>
      </c>
    </row>
    <row r="1232" spans="1:17" x14ac:dyDescent="0.25">
      <c r="A1232">
        <v>566</v>
      </c>
      <c r="B1232">
        <v>30</v>
      </c>
      <c r="D1232">
        <v>313</v>
      </c>
      <c r="E1232">
        <v>441</v>
      </c>
      <c r="J1232">
        <v>225</v>
      </c>
      <c r="K1232">
        <v>39</v>
      </c>
      <c r="P1232">
        <v>317</v>
      </c>
      <c r="Q1232">
        <v>285</v>
      </c>
    </row>
    <row r="1233" spans="1:17" x14ac:dyDescent="0.25">
      <c r="A1233">
        <v>566</v>
      </c>
      <c r="B1233">
        <v>65</v>
      </c>
      <c r="D1233">
        <v>313</v>
      </c>
      <c r="E1233">
        <v>466</v>
      </c>
      <c r="J1233">
        <v>225</v>
      </c>
      <c r="K1233">
        <v>50</v>
      </c>
      <c r="P1233">
        <v>317</v>
      </c>
      <c r="Q1233">
        <v>328</v>
      </c>
    </row>
    <row r="1234" spans="1:17" x14ac:dyDescent="0.25">
      <c r="A1234">
        <v>566</v>
      </c>
      <c r="B1234">
        <v>77</v>
      </c>
      <c r="D1234">
        <v>314</v>
      </c>
      <c r="E1234">
        <v>208</v>
      </c>
      <c r="J1234">
        <v>225</v>
      </c>
      <c r="K1234">
        <v>89</v>
      </c>
      <c r="P1234">
        <v>317</v>
      </c>
      <c r="Q1234">
        <v>329</v>
      </c>
    </row>
    <row r="1235" spans="1:17" x14ac:dyDescent="0.25">
      <c r="A1235">
        <v>566</v>
      </c>
      <c r="B1235">
        <v>110</v>
      </c>
      <c r="D1235">
        <v>314</v>
      </c>
      <c r="E1235">
        <v>209</v>
      </c>
      <c r="J1235">
        <v>225</v>
      </c>
      <c r="K1235">
        <v>17</v>
      </c>
      <c r="P1235">
        <v>318</v>
      </c>
      <c r="Q1235">
        <v>211</v>
      </c>
    </row>
    <row r="1236" spans="1:17" x14ac:dyDescent="0.25">
      <c r="A1236">
        <v>566</v>
      </c>
      <c r="B1236">
        <v>137</v>
      </c>
      <c r="D1236">
        <v>314</v>
      </c>
      <c r="E1236">
        <v>359</v>
      </c>
      <c r="J1236">
        <v>225</v>
      </c>
      <c r="K1236">
        <v>42</v>
      </c>
      <c r="P1236">
        <v>318</v>
      </c>
      <c r="Q1236">
        <v>282</v>
      </c>
    </row>
    <row r="1237" spans="1:17" x14ac:dyDescent="0.25">
      <c r="A1237">
        <v>566</v>
      </c>
      <c r="B1237">
        <v>148</v>
      </c>
      <c r="D1237">
        <v>314</v>
      </c>
      <c r="E1237">
        <v>486</v>
      </c>
      <c r="J1237">
        <v>226</v>
      </c>
      <c r="K1237">
        <v>39</v>
      </c>
      <c r="P1237">
        <v>318</v>
      </c>
      <c r="Q1237">
        <v>285</v>
      </c>
    </row>
    <row r="1238" spans="1:17" x14ac:dyDescent="0.25">
      <c r="A1238">
        <v>567</v>
      </c>
      <c r="B1238">
        <v>78</v>
      </c>
      <c r="D1238">
        <v>314</v>
      </c>
      <c r="E1238">
        <v>473</v>
      </c>
      <c r="J1238">
        <v>226</v>
      </c>
      <c r="K1238">
        <v>50</v>
      </c>
      <c r="P1238">
        <v>318</v>
      </c>
      <c r="Q1238">
        <v>328</v>
      </c>
    </row>
    <row r="1239" spans="1:17" x14ac:dyDescent="0.25">
      <c r="A1239">
        <v>567</v>
      </c>
      <c r="B1239">
        <v>30</v>
      </c>
      <c r="D1239">
        <v>315</v>
      </c>
      <c r="E1239">
        <v>208</v>
      </c>
      <c r="J1239">
        <v>226</v>
      </c>
      <c r="K1239">
        <v>89</v>
      </c>
      <c r="P1239">
        <v>318</v>
      </c>
      <c r="Q1239">
        <v>329</v>
      </c>
    </row>
    <row r="1240" spans="1:17" x14ac:dyDescent="0.25">
      <c r="A1240">
        <v>567</v>
      </c>
      <c r="B1240">
        <v>44</v>
      </c>
      <c r="D1240">
        <v>315</v>
      </c>
      <c r="E1240">
        <v>209</v>
      </c>
      <c r="J1240">
        <v>226</v>
      </c>
      <c r="K1240">
        <v>17</v>
      </c>
      <c r="P1240">
        <v>319</v>
      </c>
      <c r="Q1240">
        <v>211</v>
      </c>
    </row>
    <row r="1241" spans="1:17" x14ac:dyDescent="0.25">
      <c r="A1241">
        <v>567</v>
      </c>
      <c r="B1241">
        <v>77</v>
      </c>
      <c r="D1241">
        <v>315</v>
      </c>
      <c r="E1241">
        <v>359</v>
      </c>
      <c r="J1241">
        <v>226</v>
      </c>
      <c r="K1241">
        <v>47</v>
      </c>
      <c r="P1241">
        <v>319</v>
      </c>
      <c r="Q1241">
        <v>282</v>
      </c>
    </row>
    <row r="1242" spans="1:17" x14ac:dyDescent="0.25">
      <c r="A1242">
        <v>567</v>
      </c>
      <c r="B1242">
        <v>110</v>
      </c>
      <c r="D1242">
        <v>315</v>
      </c>
      <c r="E1242">
        <v>486</v>
      </c>
      <c r="J1242">
        <v>226</v>
      </c>
      <c r="K1242">
        <v>22</v>
      </c>
      <c r="P1242">
        <v>319</v>
      </c>
      <c r="Q1242">
        <v>285</v>
      </c>
    </row>
    <row r="1243" spans="1:17" x14ac:dyDescent="0.25">
      <c r="A1243">
        <v>567</v>
      </c>
      <c r="B1243">
        <v>148</v>
      </c>
      <c r="D1243">
        <v>315</v>
      </c>
      <c r="E1243">
        <v>473</v>
      </c>
      <c r="J1243">
        <v>227</v>
      </c>
      <c r="K1243">
        <v>39</v>
      </c>
      <c r="P1243">
        <v>319</v>
      </c>
      <c r="Q1243">
        <v>328</v>
      </c>
    </row>
    <row r="1244" spans="1:17" x14ac:dyDescent="0.25">
      <c r="A1244">
        <v>568</v>
      </c>
      <c r="B1244">
        <v>78</v>
      </c>
      <c r="D1244">
        <v>316</v>
      </c>
      <c r="E1244">
        <v>208</v>
      </c>
      <c r="J1244">
        <v>227</v>
      </c>
      <c r="K1244">
        <v>89</v>
      </c>
      <c r="P1244">
        <v>319</v>
      </c>
      <c r="Q1244">
        <v>329</v>
      </c>
    </row>
    <row r="1245" spans="1:17" x14ac:dyDescent="0.25">
      <c r="A1245">
        <v>568</v>
      </c>
      <c r="B1245">
        <v>30</v>
      </c>
      <c r="D1245">
        <v>316</v>
      </c>
      <c r="E1245">
        <v>209</v>
      </c>
      <c r="J1245">
        <v>227</v>
      </c>
      <c r="K1245">
        <v>45</v>
      </c>
      <c r="P1245">
        <v>320</v>
      </c>
      <c r="Q1245">
        <v>211</v>
      </c>
    </row>
    <row r="1246" spans="1:17" x14ac:dyDescent="0.25">
      <c r="A1246">
        <v>568</v>
      </c>
      <c r="B1246">
        <v>44</v>
      </c>
      <c r="D1246">
        <v>316</v>
      </c>
      <c r="E1246">
        <v>359</v>
      </c>
      <c r="J1246">
        <v>227</v>
      </c>
      <c r="K1246">
        <v>67</v>
      </c>
      <c r="P1246">
        <v>320</v>
      </c>
      <c r="Q1246">
        <v>309</v>
      </c>
    </row>
    <row r="1247" spans="1:17" x14ac:dyDescent="0.25">
      <c r="A1247">
        <v>568</v>
      </c>
      <c r="B1247">
        <v>77</v>
      </c>
      <c r="D1247">
        <v>316</v>
      </c>
      <c r="E1247">
        <v>486</v>
      </c>
      <c r="J1247">
        <v>228</v>
      </c>
      <c r="K1247">
        <v>39</v>
      </c>
      <c r="P1247">
        <v>320</v>
      </c>
      <c r="Q1247">
        <v>310</v>
      </c>
    </row>
    <row r="1248" spans="1:17" x14ac:dyDescent="0.25">
      <c r="A1248">
        <v>568</v>
      </c>
      <c r="B1248">
        <v>110</v>
      </c>
      <c r="D1248">
        <v>316</v>
      </c>
      <c r="E1248">
        <v>473</v>
      </c>
      <c r="J1248">
        <v>228</v>
      </c>
      <c r="K1248">
        <v>89</v>
      </c>
      <c r="P1248">
        <v>320</v>
      </c>
      <c r="Q1248">
        <v>311</v>
      </c>
    </row>
    <row r="1249" spans="1:17" x14ac:dyDescent="0.25">
      <c r="A1249">
        <v>568</v>
      </c>
      <c r="B1249">
        <v>148</v>
      </c>
      <c r="D1249">
        <v>317</v>
      </c>
      <c r="E1249">
        <v>475</v>
      </c>
      <c r="J1249">
        <v>228</v>
      </c>
      <c r="K1249">
        <v>45</v>
      </c>
      <c r="P1249">
        <v>320</v>
      </c>
      <c r="Q1249">
        <v>312</v>
      </c>
    </row>
    <row r="1250" spans="1:17" x14ac:dyDescent="0.25">
      <c r="A1250">
        <v>569</v>
      </c>
      <c r="B1250">
        <v>78</v>
      </c>
      <c r="D1250">
        <v>317</v>
      </c>
      <c r="E1250">
        <v>476</v>
      </c>
      <c r="J1250">
        <v>228</v>
      </c>
      <c r="K1250">
        <v>67</v>
      </c>
      <c r="P1250">
        <v>320</v>
      </c>
      <c r="Q1250">
        <v>333</v>
      </c>
    </row>
    <row r="1251" spans="1:17" x14ac:dyDescent="0.25">
      <c r="A1251">
        <v>569</v>
      </c>
      <c r="B1251">
        <v>102</v>
      </c>
      <c r="D1251">
        <v>317</v>
      </c>
      <c r="E1251">
        <v>354</v>
      </c>
      <c r="J1251">
        <v>229</v>
      </c>
      <c r="K1251">
        <v>39</v>
      </c>
      <c r="P1251">
        <v>321</v>
      </c>
      <c r="Q1251">
        <v>211</v>
      </c>
    </row>
    <row r="1252" spans="1:17" x14ac:dyDescent="0.25">
      <c r="A1252">
        <v>569</v>
      </c>
      <c r="B1252">
        <v>30</v>
      </c>
      <c r="D1252">
        <v>318</v>
      </c>
      <c r="E1252">
        <v>475</v>
      </c>
      <c r="J1252">
        <v>229</v>
      </c>
      <c r="K1252">
        <v>89</v>
      </c>
      <c r="P1252">
        <v>321</v>
      </c>
      <c r="Q1252">
        <v>309</v>
      </c>
    </row>
    <row r="1253" spans="1:17" x14ac:dyDescent="0.25">
      <c r="A1253">
        <v>569</v>
      </c>
      <c r="B1253">
        <v>77</v>
      </c>
      <c r="D1253">
        <v>318</v>
      </c>
      <c r="E1253">
        <v>476</v>
      </c>
      <c r="J1253">
        <v>229</v>
      </c>
      <c r="K1253">
        <v>45</v>
      </c>
      <c r="P1253">
        <v>321</v>
      </c>
      <c r="Q1253">
        <v>310</v>
      </c>
    </row>
    <row r="1254" spans="1:17" x14ac:dyDescent="0.25">
      <c r="A1254">
        <v>569</v>
      </c>
      <c r="B1254">
        <v>148</v>
      </c>
      <c r="D1254">
        <v>318</v>
      </c>
      <c r="E1254">
        <v>354</v>
      </c>
      <c r="J1254">
        <v>229</v>
      </c>
      <c r="K1254">
        <v>67</v>
      </c>
      <c r="P1254">
        <v>321</v>
      </c>
      <c r="Q1254">
        <v>311</v>
      </c>
    </row>
    <row r="1255" spans="1:17" x14ac:dyDescent="0.25">
      <c r="A1255">
        <v>570</v>
      </c>
      <c r="B1255">
        <v>78</v>
      </c>
      <c r="D1255">
        <v>319</v>
      </c>
      <c r="E1255">
        <v>475</v>
      </c>
      <c r="J1255">
        <v>230</v>
      </c>
      <c r="K1255">
        <v>39</v>
      </c>
      <c r="P1255">
        <v>321</v>
      </c>
      <c r="Q1255">
        <v>312</v>
      </c>
    </row>
    <row r="1256" spans="1:17" x14ac:dyDescent="0.25">
      <c r="A1256">
        <v>570</v>
      </c>
      <c r="B1256">
        <v>102</v>
      </c>
      <c r="D1256">
        <v>319</v>
      </c>
      <c r="E1256">
        <v>476</v>
      </c>
      <c r="J1256">
        <v>230</v>
      </c>
      <c r="K1256">
        <v>116</v>
      </c>
      <c r="P1256">
        <v>321</v>
      </c>
      <c r="Q1256">
        <v>333</v>
      </c>
    </row>
    <row r="1257" spans="1:17" x14ac:dyDescent="0.25">
      <c r="A1257">
        <v>570</v>
      </c>
      <c r="B1257">
        <v>77</v>
      </c>
      <c r="D1257">
        <v>319</v>
      </c>
      <c r="E1257">
        <v>354</v>
      </c>
      <c r="J1257">
        <v>230</v>
      </c>
      <c r="K1257">
        <v>146</v>
      </c>
      <c r="P1257">
        <v>322</v>
      </c>
      <c r="Q1257">
        <v>211</v>
      </c>
    </row>
    <row r="1258" spans="1:17" x14ac:dyDescent="0.25">
      <c r="A1258">
        <v>570</v>
      </c>
      <c r="B1258">
        <v>148</v>
      </c>
      <c r="D1258">
        <v>320</v>
      </c>
      <c r="E1258">
        <v>350</v>
      </c>
      <c r="J1258">
        <v>230</v>
      </c>
      <c r="K1258">
        <v>89</v>
      </c>
      <c r="P1258">
        <v>322</v>
      </c>
      <c r="Q1258">
        <v>309</v>
      </c>
    </row>
    <row r="1259" spans="1:17" x14ac:dyDescent="0.25">
      <c r="A1259">
        <v>571</v>
      </c>
      <c r="B1259">
        <v>78</v>
      </c>
      <c r="D1259">
        <v>320</v>
      </c>
      <c r="E1259">
        <v>351</v>
      </c>
      <c r="J1259">
        <v>231</v>
      </c>
      <c r="K1259">
        <v>39</v>
      </c>
      <c r="P1259">
        <v>322</v>
      </c>
      <c r="Q1259">
        <v>310</v>
      </c>
    </row>
    <row r="1260" spans="1:17" x14ac:dyDescent="0.25">
      <c r="A1260">
        <v>571</v>
      </c>
      <c r="B1260">
        <v>102</v>
      </c>
      <c r="D1260">
        <v>320</v>
      </c>
      <c r="E1260">
        <v>477</v>
      </c>
      <c r="J1260">
        <v>231</v>
      </c>
      <c r="K1260">
        <v>116</v>
      </c>
      <c r="P1260">
        <v>322</v>
      </c>
      <c r="Q1260">
        <v>311</v>
      </c>
    </row>
    <row r="1261" spans="1:17" x14ac:dyDescent="0.25">
      <c r="A1261">
        <v>571</v>
      </c>
      <c r="B1261">
        <v>77</v>
      </c>
      <c r="D1261">
        <v>320</v>
      </c>
      <c r="E1261">
        <v>478</v>
      </c>
      <c r="J1261">
        <v>231</v>
      </c>
      <c r="K1261">
        <v>146</v>
      </c>
      <c r="P1261">
        <v>322</v>
      </c>
      <c r="Q1261">
        <v>312</v>
      </c>
    </row>
    <row r="1262" spans="1:17" x14ac:dyDescent="0.25">
      <c r="A1262">
        <v>572</v>
      </c>
      <c r="B1262">
        <v>78</v>
      </c>
      <c r="D1262">
        <v>321</v>
      </c>
      <c r="E1262">
        <v>350</v>
      </c>
      <c r="J1262">
        <v>231</v>
      </c>
      <c r="K1262">
        <v>89</v>
      </c>
      <c r="P1262">
        <v>322</v>
      </c>
      <c r="Q1262">
        <v>333</v>
      </c>
    </row>
    <row r="1263" spans="1:17" x14ac:dyDescent="0.25">
      <c r="A1263">
        <v>572</v>
      </c>
      <c r="B1263">
        <v>102</v>
      </c>
      <c r="D1263">
        <v>321</v>
      </c>
      <c r="E1263">
        <v>351</v>
      </c>
      <c r="J1263">
        <v>232</v>
      </c>
      <c r="K1263">
        <v>39</v>
      </c>
      <c r="P1263">
        <v>323</v>
      </c>
      <c r="Q1263">
        <v>211</v>
      </c>
    </row>
    <row r="1264" spans="1:17" x14ac:dyDescent="0.25">
      <c r="A1264">
        <v>572</v>
      </c>
      <c r="B1264">
        <v>77</v>
      </c>
      <c r="D1264">
        <v>321</v>
      </c>
      <c r="E1264">
        <v>477</v>
      </c>
      <c r="J1264">
        <v>232</v>
      </c>
      <c r="K1264">
        <v>116</v>
      </c>
      <c r="P1264">
        <v>323</v>
      </c>
      <c r="Q1264">
        <v>313</v>
      </c>
    </row>
    <row r="1265" spans="1:17" x14ac:dyDescent="0.25">
      <c r="A1265">
        <v>573</v>
      </c>
      <c r="B1265">
        <v>78</v>
      </c>
      <c r="D1265">
        <v>321</v>
      </c>
      <c r="E1265">
        <v>478</v>
      </c>
      <c r="J1265">
        <v>232</v>
      </c>
      <c r="K1265">
        <v>146</v>
      </c>
      <c r="P1265">
        <v>323</v>
      </c>
      <c r="Q1265">
        <v>314</v>
      </c>
    </row>
    <row r="1266" spans="1:17" x14ac:dyDescent="0.25">
      <c r="A1266">
        <v>573</v>
      </c>
      <c r="B1266">
        <v>6</v>
      </c>
      <c r="D1266">
        <v>322</v>
      </c>
      <c r="E1266">
        <v>350</v>
      </c>
      <c r="J1266">
        <v>232</v>
      </c>
      <c r="K1266">
        <v>89</v>
      </c>
      <c r="P1266">
        <v>323</v>
      </c>
      <c r="Q1266">
        <v>315</v>
      </c>
    </row>
    <row r="1267" spans="1:17" x14ac:dyDescent="0.25">
      <c r="A1267">
        <v>573</v>
      </c>
      <c r="B1267">
        <v>44</v>
      </c>
      <c r="D1267">
        <v>322</v>
      </c>
      <c r="E1267">
        <v>351</v>
      </c>
      <c r="J1267">
        <v>233</v>
      </c>
      <c r="K1267">
        <v>39</v>
      </c>
      <c r="P1267">
        <v>323</v>
      </c>
      <c r="Q1267">
        <v>316</v>
      </c>
    </row>
    <row r="1268" spans="1:17" x14ac:dyDescent="0.25">
      <c r="A1268">
        <v>573</v>
      </c>
      <c r="B1268">
        <v>77</v>
      </c>
      <c r="D1268">
        <v>322</v>
      </c>
      <c r="E1268">
        <v>477</v>
      </c>
      <c r="J1268">
        <v>233</v>
      </c>
      <c r="K1268">
        <v>116</v>
      </c>
      <c r="P1268">
        <v>324</v>
      </c>
      <c r="Q1268">
        <v>211</v>
      </c>
    </row>
    <row r="1269" spans="1:17" x14ac:dyDescent="0.25">
      <c r="A1269">
        <v>574</v>
      </c>
      <c r="B1269">
        <v>78</v>
      </c>
      <c r="D1269">
        <v>322</v>
      </c>
      <c r="E1269">
        <v>478</v>
      </c>
      <c r="J1269">
        <v>233</v>
      </c>
      <c r="K1269">
        <v>153</v>
      </c>
      <c r="P1269">
        <v>324</v>
      </c>
      <c r="Q1269">
        <v>317</v>
      </c>
    </row>
    <row r="1270" spans="1:17" x14ac:dyDescent="0.25">
      <c r="A1270">
        <v>574</v>
      </c>
      <c r="B1270">
        <v>102</v>
      </c>
      <c r="D1270">
        <v>323</v>
      </c>
      <c r="E1270">
        <v>352</v>
      </c>
      <c r="J1270">
        <v>233</v>
      </c>
      <c r="K1270">
        <v>43</v>
      </c>
      <c r="P1270">
        <v>324</v>
      </c>
      <c r="Q1270">
        <v>318</v>
      </c>
    </row>
    <row r="1271" spans="1:17" x14ac:dyDescent="0.25">
      <c r="A1271">
        <v>574</v>
      </c>
      <c r="B1271">
        <v>77</v>
      </c>
      <c r="D1271">
        <v>323</v>
      </c>
      <c r="E1271">
        <v>353</v>
      </c>
      <c r="J1271">
        <v>233</v>
      </c>
      <c r="K1271">
        <v>89</v>
      </c>
      <c r="P1271">
        <v>324</v>
      </c>
      <c r="Q1271">
        <v>319</v>
      </c>
    </row>
    <row r="1272" spans="1:17" x14ac:dyDescent="0.25">
      <c r="A1272">
        <v>575</v>
      </c>
      <c r="B1272">
        <v>78</v>
      </c>
      <c r="D1272">
        <v>323</v>
      </c>
      <c r="E1272">
        <v>575</v>
      </c>
      <c r="J1272">
        <v>233</v>
      </c>
      <c r="K1272">
        <v>67</v>
      </c>
      <c r="P1272">
        <v>324</v>
      </c>
      <c r="Q1272">
        <v>320</v>
      </c>
    </row>
    <row r="1273" spans="1:17" x14ac:dyDescent="0.25">
      <c r="A1273">
        <v>575</v>
      </c>
      <c r="B1273">
        <v>102</v>
      </c>
      <c r="D1273">
        <v>324</v>
      </c>
      <c r="E1273">
        <v>576</v>
      </c>
      <c r="J1273">
        <v>234</v>
      </c>
      <c r="K1273">
        <v>39</v>
      </c>
      <c r="P1273">
        <v>325</v>
      </c>
      <c r="Q1273">
        <v>211</v>
      </c>
    </row>
    <row r="1274" spans="1:17" x14ac:dyDescent="0.25">
      <c r="A1274">
        <v>575</v>
      </c>
      <c r="B1274">
        <v>77</v>
      </c>
      <c r="D1274">
        <v>325</v>
      </c>
      <c r="E1274">
        <v>355</v>
      </c>
      <c r="J1274">
        <v>234</v>
      </c>
      <c r="K1274">
        <v>116</v>
      </c>
      <c r="P1274">
        <v>325</v>
      </c>
      <c r="Q1274">
        <v>324</v>
      </c>
    </row>
    <row r="1275" spans="1:17" x14ac:dyDescent="0.25">
      <c r="A1275">
        <v>576</v>
      </c>
      <c r="B1275">
        <v>78</v>
      </c>
      <c r="D1275">
        <v>325</v>
      </c>
      <c r="E1275">
        <v>356</v>
      </c>
      <c r="J1275">
        <v>234</v>
      </c>
      <c r="K1275">
        <v>153</v>
      </c>
      <c r="P1275">
        <v>325</v>
      </c>
      <c r="Q1275">
        <v>325</v>
      </c>
    </row>
    <row r="1276" spans="1:17" x14ac:dyDescent="0.25">
      <c r="A1276">
        <v>576</v>
      </c>
      <c r="B1276">
        <v>102</v>
      </c>
      <c r="D1276">
        <v>325</v>
      </c>
      <c r="E1276">
        <v>411</v>
      </c>
      <c r="J1276">
        <v>234</v>
      </c>
      <c r="K1276">
        <v>43</v>
      </c>
      <c r="P1276">
        <v>326</v>
      </c>
      <c r="Q1276">
        <v>36</v>
      </c>
    </row>
    <row r="1277" spans="1:17" x14ac:dyDescent="0.25">
      <c r="A1277">
        <v>576</v>
      </c>
      <c r="B1277">
        <v>5</v>
      </c>
      <c r="D1277">
        <v>326</v>
      </c>
      <c r="E1277">
        <v>355</v>
      </c>
      <c r="J1277">
        <v>234</v>
      </c>
      <c r="K1277">
        <v>89</v>
      </c>
      <c r="P1277">
        <v>326</v>
      </c>
      <c r="Q1277">
        <v>39</v>
      </c>
    </row>
    <row r="1278" spans="1:17" x14ac:dyDescent="0.25">
      <c r="A1278">
        <v>576</v>
      </c>
      <c r="B1278">
        <v>77</v>
      </c>
      <c r="D1278">
        <v>326</v>
      </c>
      <c r="E1278">
        <v>356</v>
      </c>
      <c r="J1278">
        <v>234</v>
      </c>
      <c r="K1278">
        <v>67</v>
      </c>
      <c r="P1278">
        <v>326</v>
      </c>
      <c r="Q1278">
        <v>211</v>
      </c>
    </row>
    <row r="1279" spans="1:17" x14ac:dyDescent="0.25">
      <c r="A1279">
        <v>576</v>
      </c>
      <c r="B1279">
        <v>104</v>
      </c>
      <c r="D1279">
        <v>326</v>
      </c>
      <c r="E1279">
        <v>411</v>
      </c>
      <c r="J1279">
        <v>235</v>
      </c>
      <c r="K1279">
        <v>39</v>
      </c>
      <c r="P1279">
        <v>326</v>
      </c>
      <c r="Q1279">
        <v>326</v>
      </c>
    </row>
    <row r="1280" spans="1:17" x14ac:dyDescent="0.25">
      <c r="A1280">
        <v>577</v>
      </c>
      <c r="B1280">
        <v>78</v>
      </c>
      <c r="D1280">
        <v>326</v>
      </c>
      <c r="E1280">
        <v>462</v>
      </c>
      <c r="J1280">
        <v>235</v>
      </c>
      <c r="K1280">
        <v>116</v>
      </c>
      <c r="P1280">
        <v>326</v>
      </c>
      <c r="Q1280">
        <v>327</v>
      </c>
    </row>
    <row r="1281" spans="1:17" x14ac:dyDescent="0.25">
      <c r="A1281">
        <v>577</v>
      </c>
      <c r="B1281">
        <v>26</v>
      </c>
      <c r="D1281">
        <v>327</v>
      </c>
      <c r="E1281">
        <v>355</v>
      </c>
      <c r="J1281">
        <v>235</v>
      </c>
      <c r="K1281">
        <v>153</v>
      </c>
      <c r="P1281">
        <v>327</v>
      </c>
      <c r="Q1281">
        <v>36</v>
      </c>
    </row>
    <row r="1282" spans="1:17" x14ac:dyDescent="0.25">
      <c r="A1282">
        <v>577</v>
      </c>
      <c r="B1282">
        <v>30</v>
      </c>
      <c r="D1282">
        <v>327</v>
      </c>
      <c r="E1282">
        <v>356</v>
      </c>
      <c r="J1282">
        <v>235</v>
      </c>
      <c r="K1282">
        <v>43</v>
      </c>
      <c r="P1282">
        <v>327</v>
      </c>
      <c r="Q1282">
        <v>39</v>
      </c>
    </row>
    <row r="1283" spans="1:17" x14ac:dyDescent="0.25">
      <c r="A1283">
        <v>577</v>
      </c>
      <c r="B1283">
        <v>77</v>
      </c>
      <c r="D1283">
        <v>327</v>
      </c>
      <c r="E1283">
        <v>411</v>
      </c>
      <c r="J1283">
        <v>235</v>
      </c>
      <c r="K1283">
        <v>89</v>
      </c>
      <c r="P1283">
        <v>327</v>
      </c>
      <c r="Q1283">
        <v>211</v>
      </c>
    </row>
    <row r="1284" spans="1:17" x14ac:dyDescent="0.25">
      <c r="A1284">
        <v>577</v>
      </c>
      <c r="B1284">
        <v>99</v>
      </c>
      <c r="D1284">
        <v>327</v>
      </c>
      <c r="E1284">
        <v>462</v>
      </c>
      <c r="J1284">
        <v>235</v>
      </c>
      <c r="K1284">
        <v>67</v>
      </c>
      <c r="P1284">
        <v>327</v>
      </c>
      <c r="Q1284">
        <v>326</v>
      </c>
    </row>
    <row r="1285" spans="1:17" x14ac:dyDescent="0.25">
      <c r="A1285">
        <v>577</v>
      </c>
      <c r="B1285">
        <v>128</v>
      </c>
      <c r="D1285">
        <v>328</v>
      </c>
      <c r="E1285">
        <v>355</v>
      </c>
      <c r="J1285">
        <v>236</v>
      </c>
      <c r="K1285">
        <v>39</v>
      </c>
      <c r="P1285">
        <v>327</v>
      </c>
      <c r="Q1285">
        <v>327</v>
      </c>
    </row>
    <row r="1286" spans="1:17" x14ac:dyDescent="0.25">
      <c r="A1286">
        <v>578</v>
      </c>
      <c r="B1286">
        <v>78</v>
      </c>
      <c r="D1286">
        <v>328</v>
      </c>
      <c r="E1286">
        <v>356</v>
      </c>
      <c r="J1286">
        <v>236</v>
      </c>
      <c r="K1286">
        <v>153</v>
      </c>
      <c r="P1286">
        <v>328</v>
      </c>
      <c r="Q1286">
        <v>36</v>
      </c>
    </row>
    <row r="1287" spans="1:17" x14ac:dyDescent="0.25">
      <c r="A1287">
        <v>578</v>
      </c>
      <c r="B1287">
        <v>77</v>
      </c>
      <c r="D1287">
        <v>328</v>
      </c>
      <c r="E1287">
        <v>411</v>
      </c>
      <c r="J1287">
        <v>236</v>
      </c>
      <c r="K1287">
        <v>89</v>
      </c>
      <c r="P1287">
        <v>328</v>
      </c>
      <c r="Q1287">
        <v>39</v>
      </c>
    </row>
    <row r="1288" spans="1:17" x14ac:dyDescent="0.25">
      <c r="A1288">
        <v>579</v>
      </c>
      <c r="B1288">
        <v>78</v>
      </c>
      <c r="D1288">
        <v>328</v>
      </c>
      <c r="E1288">
        <v>462</v>
      </c>
      <c r="J1288">
        <v>237</v>
      </c>
      <c r="K1288">
        <v>39</v>
      </c>
      <c r="P1288">
        <v>328</v>
      </c>
      <c r="Q1288">
        <v>211</v>
      </c>
    </row>
    <row r="1289" spans="1:17" x14ac:dyDescent="0.25">
      <c r="A1289">
        <v>579</v>
      </c>
      <c r="B1289">
        <v>77</v>
      </c>
      <c r="D1289">
        <v>329</v>
      </c>
      <c r="E1289">
        <v>171</v>
      </c>
      <c r="J1289">
        <v>237</v>
      </c>
      <c r="K1289">
        <v>153</v>
      </c>
      <c r="P1289">
        <v>328</v>
      </c>
      <c r="Q1289">
        <v>326</v>
      </c>
    </row>
    <row r="1290" spans="1:17" x14ac:dyDescent="0.25">
      <c r="A1290">
        <v>580</v>
      </c>
      <c r="B1290">
        <v>78</v>
      </c>
      <c r="D1290">
        <v>329</v>
      </c>
      <c r="E1290">
        <v>172</v>
      </c>
      <c r="J1290">
        <v>237</v>
      </c>
      <c r="K1290">
        <v>89</v>
      </c>
      <c r="P1290">
        <v>328</v>
      </c>
      <c r="Q1290">
        <v>327</v>
      </c>
    </row>
    <row r="1291" spans="1:17" x14ac:dyDescent="0.25">
      <c r="A1291">
        <v>580</v>
      </c>
      <c r="B1291">
        <v>102</v>
      </c>
      <c r="D1291">
        <v>329</v>
      </c>
      <c r="E1291">
        <v>461</v>
      </c>
      <c r="J1291">
        <v>238</v>
      </c>
      <c r="K1291">
        <v>39</v>
      </c>
      <c r="P1291">
        <v>329</v>
      </c>
      <c r="Q1291">
        <v>211</v>
      </c>
    </row>
    <row r="1292" spans="1:17" x14ac:dyDescent="0.25">
      <c r="A1292">
        <v>580</v>
      </c>
      <c r="B1292">
        <v>77</v>
      </c>
      <c r="D1292">
        <v>329</v>
      </c>
      <c r="E1292">
        <v>462</v>
      </c>
      <c r="J1292">
        <v>238</v>
      </c>
      <c r="K1292">
        <v>153</v>
      </c>
      <c r="P1292">
        <v>329</v>
      </c>
      <c r="Q1292">
        <v>322</v>
      </c>
    </row>
    <row r="1293" spans="1:17" x14ac:dyDescent="0.25">
      <c r="A1293">
        <v>581</v>
      </c>
      <c r="B1293">
        <v>78</v>
      </c>
      <c r="D1293">
        <v>330</v>
      </c>
      <c r="E1293">
        <v>214</v>
      </c>
      <c r="J1293">
        <v>238</v>
      </c>
      <c r="K1293">
        <v>89</v>
      </c>
      <c r="P1293">
        <v>329</v>
      </c>
      <c r="Q1293">
        <v>323</v>
      </c>
    </row>
    <row r="1294" spans="1:17" x14ac:dyDescent="0.25">
      <c r="A1294">
        <v>581</v>
      </c>
      <c r="B1294">
        <v>102</v>
      </c>
      <c r="D1294">
        <v>330</v>
      </c>
      <c r="E1294">
        <v>419</v>
      </c>
      <c r="J1294">
        <v>239</v>
      </c>
      <c r="K1294">
        <v>39</v>
      </c>
      <c r="P1294">
        <v>329</v>
      </c>
      <c r="Q1294">
        <v>335</v>
      </c>
    </row>
    <row r="1295" spans="1:17" x14ac:dyDescent="0.25">
      <c r="A1295">
        <v>581</v>
      </c>
      <c r="B1295">
        <v>77</v>
      </c>
      <c r="D1295">
        <v>331</v>
      </c>
      <c r="E1295">
        <v>215</v>
      </c>
      <c r="J1295">
        <v>239</v>
      </c>
      <c r="K1295">
        <v>116</v>
      </c>
      <c r="P1295">
        <v>330</v>
      </c>
      <c r="Q1295">
        <v>211</v>
      </c>
    </row>
    <row r="1296" spans="1:17" x14ac:dyDescent="0.25">
      <c r="A1296">
        <v>582</v>
      </c>
      <c r="B1296">
        <v>78</v>
      </c>
      <c r="D1296">
        <v>331</v>
      </c>
      <c r="E1296">
        <v>420</v>
      </c>
      <c r="J1296">
        <v>239</v>
      </c>
      <c r="K1296">
        <v>153</v>
      </c>
      <c r="P1296">
        <v>330</v>
      </c>
      <c r="Q1296">
        <v>301</v>
      </c>
    </row>
    <row r="1297" spans="1:17" x14ac:dyDescent="0.25">
      <c r="A1297">
        <v>582</v>
      </c>
      <c r="B1297">
        <v>102</v>
      </c>
      <c r="D1297">
        <v>332</v>
      </c>
      <c r="E1297">
        <v>216</v>
      </c>
      <c r="J1297">
        <v>239</v>
      </c>
      <c r="K1297">
        <v>43</v>
      </c>
      <c r="P1297">
        <v>330</v>
      </c>
      <c r="Q1297">
        <v>302</v>
      </c>
    </row>
    <row r="1298" spans="1:17" x14ac:dyDescent="0.25">
      <c r="A1298">
        <v>582</v>
      </c>
      <c r="B1298">
        <v>77</v>
      </c>
      <c r="D1298">
        <v>332</v>
      </c>
      <c r="E1298">
        <v>421</v>
      </c>
      <c r="J1298">
        <v>239</v>
      </c>
      <c r="K1298">
        <v>3</v>
      </c>
      <c r="P1298">
        <v>330</v>
      </c>
      <c r="Q1298">
        <v>303</v>
      </c>
    </row>
    <row r="1299" spans="1:17" x14ac:dyDescent="0.25">
      <c r="A1299">
        <v>582</v>
      </c>
      <c r="B1299">
        <v>99</v>
      </c>
      <c r="D1299">
        <v>333</v>
      </c>
      <c r="E1299">
        <v>214</v>
      </c>
      <c r="J1299">
        <v>239</v>
      </c>
      <c r="K1299">
        <v>89</v>
      </c>
      <c r="P1299">
        <v>331</v>
      </c>
      <c r="Q1299">
        <v>211</v>
      </c>
    </row>
    <row r="1300" spans="1:17" x14ac:dyDescent="0.25">
      <c r="A1300">
        <v>583</v>
      </c>
      <c r="B1300">
        <v>78</v>
      </c>
      <c r="D1300">
        <v>333</v>
      </c>
      <c r="E1300">
        <v>419</v>
      </c>
      <c r="J1300">
        <v>239</v>
      </c>
      <c r="K1300">
        <v>125</v>
      </c>
      <c r="P1300">
        <v>331</v>
      </c>
      <c r="Q1300">
        <v>301</v>
      </c>
    </row>
    <row r="1301" spans="1:17" x14ac:dyDescent="0.25">
      <c r="A1301">
        <v>583</v>
      </c>
      <c r="B1301">
        <v>102</v>
      </c>
      <c r="D1301">
        <v>334</v>
      </c>
      <c r="E1301">
        <v>215</v>
      </c>
      <c r="J1301">
        <v>240</v>
      </c>
      <c r="K1301">
        <v>39</v>
      </c>
      <c r="P1301">
        <v>332</v>
      </c>
      <c r="Q1301">
        <v>211</v>
      </c>
    </row>
    <row r="1302" spans="1:17" x14ac:dyDescent="0.25">
      <c r="A1302">
        <v>583</v>
      </c>
      <c r="B1302">
        <v>30</v>
      </c>
      <c r="D1302">
        <v>334</v>
      </c>
      <c r="E1302">
        <v>420</v>
      </c>
      <c r="J1302">
        <v>240</v>
      </c>
      <c r="K1302">
        <v>116</v>
      </c>
      <c r="P1302">
        <v>332</v>
      </c>
      <c r="Q1302">
        <v>301</v>
      </c>
    </row>
    <row r="1303" spans="1:17" x14ac:dyDescent="0.25">
      <c r="A1303">
        <v>583</v>
      </c>
      <c r="B1303">
        <v>77</v>
      </c>
      <c r="D1303">
        <v>335</v>
      </c>
      <c r="E1303">
        <v>216</v>
      </c>
      <c r="J1303">
        <v>240</v>
      </c>
      <c r="K1303">
        <v>153</v>
      </c>
      <c r="P1303">
        <v>333</v>
      </c>
      <c r="Q1303">
        <v>211</v>
      </c>
    </row>
    <row r="1304" spans="1:17" x14ac:dyDescent="0.25">
      <c r="A1304">
        <v>584</v>
      </c>
      <c r="B1304">
        <v>78</v>
      </c>
      <c r="D1304">
        <v>335</v>
      </c>
      <c r="E1304">
        <v>421</v>
      </c>
      <c r="J1304">
        <v>240</v>
      </c>
      <c r="K1304">
        <v>43</v>
      </c>
      <c r="P1304">
        <v>333</v>
      </c>
      <c r="Q1304">
        <v>301</v>
      </c>
    </row>
    <row r="1305" spans="1:17" x14ac:dyDescent="0.25">
      <c r="A1305">
        <v>584</v>
      </c>
      <c r="B1305">
        <v>102</v>
      </c>
      <c r="D1305">
        <v>336</v>
      </c>
      <c r="E1305">
        <v>214</v>
      </c>
      <c r="J1305">
        <v>240</v>
      </c>
      <c r="K1305">
        <v>3</v>
      </c>
      <c r="P1305">
        <v>333</v>
      </c>
      <c r="Q1305">
        <v>302</v>
      </c>
    </row>
    <row r="1306" spans="1:17" x14ac:dyDescent="0.25">
      <c r="A1306">
        <v>584</v>
      </c>
      <c r="B1306">
        <v>5</v>
      </c>
      <c r="D1306">
        <v>336</v>
      </c>
      <c r="E1306">
        <v>419</v>
      </c>
      <c r="J1306">
        <v>240</v>
      </c>
      <c r="K1306">
        <v>89</v>
      </c>
      <c r="P1306">
        <v>333</v>
      </c>
      <c r="Q1306">
        <v>303</v>
      </c>
    </row>
    <row r="1307" spans="1:17" x14ac:dyDescent="0.25">
      <c r="A1307">
        <v>584</v>
      </c>
      <c r="B1307">
        <v>77</v>
      </c>
      <c r="D1307">
        <v>337</v>
      </c>
      <c r="E1307">
        <v>215</v>
      </c>
      <c r="J1307">
        <v>240</v>
      </c>
      <c r="K1307">
        <v>125</v>
      </c>
      <c r="P1307">
        <v>334</v>
      </c>
      <c r="Q1307">
        <v>211</v>
      </c>
    </row>
    <row r="1308" spans="1:17" x14ac:dyDescent="0.25">
      <c r="A1308">
        <v>585</v>
      </c>
      <c r="B1308">
        <v>78</v>
      </c>
      <c r="D1308">
        <v>337</v>
      </c>
      <c r="E1308">
        <v>420</v>
      </c>
      <c r="J1308">
        <v>241</v>
      </c>
      <c r="K1308">
        <v>39</v>
      </c>
      <c r="P1308">
        <v>334</v>
      </c>
      <c r="Q1308">
        <v>301</v>
      </c>
    </row>
    <row r="1309" spans="1:17" x14ac:dyDescent="0.25">
      <c r="A1309">
        <v>585</v>
      </c>
      <c r="B1309">
        <v>77</v>
      </c>
      <c r="D1309">
        <v>338</v>
      </c>
      <c r="E1309">
        <v>216</v>
      </c>
      <c r="J1309">
        <v>241</v>
      </c>
      <c r="K1309">
        <v>116</v>
      </c>
      <c r="P1309">
        <v>335</v>
      </c>
      <c r="Q1309">
        <v>211</v>
      </c>
    </row>
    <row r="1310" spans="1:17" x14ac:dyDescent="0.25">
      <c r="A1310">
        <v>586</v>
      </c>
      <c r="B1310">
        <v>78</v>
      </c>
      <c r="D1310">
        <v>338</v>
      </c>
      <c r="E1310">
        <v>421</v>
      </c>
      <c r="J1310">
        <v>241</v>
      </c>
      <c r="K1310">
        <v>153</v>
      </c>
      <c r="P1310">
        <v>335</v>
      </c>
      <c r="Q1310">
        <v>301</v>
      </c>
    </row>
    <row r="1311" spans="1:17" x14ac:dyDescent="0.25">
      <c r="A1311">
        <v>586</v>
      </c>
      <c r="B1311">
        <v>77</v>
      </c>
      <c r="D1311">
        <v>339</v>
      </c>
      <c r="E1311">
        <v>173</v>
      </c>
      <c r="J1311">
        <v>241</v>
      </c>
      <c r="K1311">
        <v>43</v>
      </c>
      <c r="P1311">
        <v>336</v>
      </c>
      <c r="Q1311">
        <v>211</v>
      </c>
    </row>
    <row r="1312" spans="1:17" x14ac:dyDescent="0.25">
      <c r="A1312">
        <v>586</v>
      </c>
      <c r="B1312">
        <v>117</v>
      </c>
      <c r="D1312">
        <v>339</v>
      </c>
      <c r="E1312">
        <v>461</v>
      </c>
      <c r="J1312">
        <v>241</v>
      </c>
      <c r="K1312">
        <v>3</v>
      </c>
      <c r="P1312">
        <v>336</v>
      </c>
      <c r="Q1312">
        <v>301</v>
      </c>
    </row>
    <row r="1313" spans="1:17" x14ac:dyDescent="0.25">
      <c r="A1313">
        <v>587</v>
      </c>
      <c r="B1313">
        <v>78</v>
      </c>
      <c r="D1313">
        <v>340</v>
      </c>
      <c r="E1313">
        <v>462</v>
      </c>
      <c r="J1313">
        <v>241</v>
      </c>
      <c r="K1313">
        <v>89</v>
      </c>
      <c r="P1313">
        <v>336</v>
      </c>
      <c r="Q1313">
        <v>302</v>
      </c>
    </row>
    <row r="1314" spans="1:17" x14ac:dyDescent="0.25">
      <c r="A1314">
        <v>587</v>
      </c>
      <c r="B1314">
        <v>77</v>
      </c>
      <c r="D1314">
        <v>341</v>
      </c>
      <c r="E1314">
        <v>474</v>
      </c>
      <c r="J1314">
        <v>241</v>
      </c>
      <c r="K1314">
        <v>125</v>
      </c>
      <c r="P1314">
        <v>336</v>
      </c>
      <c r="Q1314">
        <v>303</v>
      </c>
    </row>
    <row r="1315" spans="1:17" x14ac:dyDescent="0.25">
      <c r="A1315">
        <v>588</v>
      </c>
      <c r="B1315">
        <v>78</v>
      </c>
      <c r="D1315">
        <v>342</v>
      </c>
      <c r="E1315">
        <v>171</v>
      </c>
      <c r="J1315">
        <v>242</v>
      </c>
      <c r="K1315">
        <v>39</v>
      </c>
      <c r="P1315">
        <v>337</v>
      </c>
      <c r="Q1315">
        <v>211</v>
      </c>
    </row>
    <row r="1316" spans="1:17" x14ac:dyDescent="0.25">
      <c r="A1316">
        <v>588</v>
      </c>
      <c r="B1316">
        <v>44</v>
      </c>
      <c r="D1316">
        <v>342</v>
      </c>
      <c r="E1316">
        <v>172</v>
      </c>
      <c r="J1316">
        <v>242</v>
      </c>
      <c r="K1316">
        <v>50</v>
      </c>
      <c r="P1316">
        <v>337</v>
      </c>
      <c r="Q1316">
        <v>301</v>
      </c>
    </row>
    <row r="1317" spans="1:17" x14ac:dyDescent="0.25">
      <c r="A1317">
        <v>588</v>
      </c>
      <c r="B1317">
        <v>77</v>
      </c>
      <c r="D1317">
        <v>342</v>
      </c>
      <c r="E1317">
        <v>461</v>
      </c>
      <c r="J1317">
        <v>242</v>
      </c>
      <c r="K1317">
        <v>62</v>
      </c>
      <c r="P1317">
        <v>338</v>
      </c>
      <c r="Q1317">
        <v>211</v>
      </c>
    </row>
    <row r="1318" spans="1:17" x14ac:dyDescent="0.25">
      <c r="A1318">
        <v>588</v>
      </c>
      <c r="B1318">
        <v>96</v>
      </c>
      <c r="D1318">
        <v>342</v>
      </c>
      <c r="E1318">
        <v>462</v>
      </c>
      <c r="J1318">
        <v>242</v>
      </c>
      <c r="K1318">
        <v>40</v>
      </c>
      <c r="P1318">
        <v>338</v>
      </c>
      <c r="Q1318">
        <v>301</v>
      </c>
    </row>
    <row r="1319" spans="1:17" x14ac:dyDescent="0.25">
      <c r="A1319">
        <v>589</v>
      </c>
      <c r="B1319">
        <v>78</v>
      </c>
      <c r="D1319">
        <v>343</v>
      </c>
      <c r="E1319">
        <v>171</v>
      </c>
      <c r="J1319">
        <v>242</v>
      </c>
      <c r="K1319">
        <v>43</v>
      </c>
      <c r="P1319">
        <v>339</v>
      </c>
      <c r="Q1319">
        <v>211</v>
      </c>
    </row>
    <row r="1320" spans="1:17" x14ac:dyDescent="0.25">
      <c r="A1320">
        <v>589</v>
      </c>
      <c r="B1320">
        <v>30</v>
      </c>
      <c r="D1320">
        <v>343</v>
      </c>
      <c r="E1320">
        <v>172</v>
      </c>
      <c r="J1320">
        <v>242</v>
      </c>
      <c r="K1320">
        <v>3</v>
      </c>
      <c r="P1320">
        <v>339</v>
      </c>
      <c r="Q1320">
        <v>322</v>
      </c>
    </row>
    <row r="1321" spans="1:17" x14ac:dyDescent="0.25">
      <c r="A1321">
        <v>589</v>
      </c>
      <c r="B1321">
        <v>77</v>
      </c>
      <c r="D1321">
        <v>343</v>
      </c>
      <c r="E1321">
        <v>461</v>
      </c>
      <c r="J1321">
        <v>242</v>
      </c>
      <c r="K1321">
        <v>17</v>
      </c>
      <c r="P1321">
        <v>339</v>
      </c>
      <c r="Q1321">
        <v>333</v>
      </c>
    </row>
    <row r="1322" spans="1:17" x14ac:dyDescent="0.25">
      <c r="A1322">
        <v>589</v>
      </c>
      <c r="B1322">
        <v>148</v>
      </c>
      <c r="D1322">
        <v>343</v>
      </c>
      <c r="E1322">
        <v>462</v>
      </c>
      <c r="J1322">
        <v>242</v>
      </c>
      <c r="K1322">
        <v>35</v>
      </c>
      <c r="P1322">
        <v>340</v>
      </c>
      <c r="Q1322">
        <v>211</v>
      </c>
    </row>
    <row r="1323" spans="1:17" x14ac:dyDescent="0.25">
      <c r="A1323">
        <v>590</v>
      </c>
      <c r="B1323">
        <v>78</v>
      </c>
      <c r="D1323">
        <v>344</v>
      </c>
      <c r="E1323">
        <v>171</v>
      </c>
      <c r="J1323">
        <v>242</v>
      </c>
      <c r="K1323">
        <v>67</v>
      </c>
      <c r="P1323">
        <v>340</v>
      </c>
      <c r="Q1323">
        <v>334</v>
      </c>
    </row>
    <row r="1324" spans="1:17" x14ac:dyDescent="0.25">
      <c r="A1324">
        <v>590</v>
      </c>
      <c r="B1324">
        <v>77</v>
      </c>
      <c r="D1324">
        <v>344</v>
      </c>
      <c r="E1324">
        <v>172</v>
      </c>
      <c r="J1324">
        <v>242</v>
      </c>
      <c r="K1324">
        <v>75</v>
      </c>
      <c r="P1324">
        <v>341</v>
      </c>
      <c r="Q1324">
        <v>211</v>
      </c>
    </row>
    <row r="1325" spans="1:17" x14ac:dyDescent="0.25">
      <c r="A1325">
        <v>591</v>
      </c>
      <c r="B1325">
        <v>78</v>
      </c>
      <c r="D1325">
        <v>344</v>
      </c>
      <c r="E1325">
        <v>461</v>
      </c>
      <c r="J1325">
        <v>242</v>
      </c>
      <c r="K1325">
        <v>85</v>
      </c>
      <c r="P1325">
        <v>341</v>
      </c>
      <c r="Q1325">
        <v>306</v>
      </c>
    </row>
    <row r="1326" spans="1:17" x14ac:dyDescent="0.25">
      <c r="A1326">
        <v>591</v>
      </c>
      <c r="B1326">
        <v>5</v>
      </c>
      <c r="D1326">
        <v>344</v>
      </c>
      <c r="E1326">
        <v>462</v>
      </c>
      <c r="J1326">
        <v>242</v>
      </c>
      <c r="K1326">
        <v>104</v>
      </c>
      <c r="P1326">
        <v>342</v>
      </c>
      <c r="Q1326">
        <v>37</v>
      </c>
    </row>
    <row r="1327" spans="1:17" x14ac:dyDescent="0.25">
      <c r="A1327">
        <v>591</v>
      </c>
      <c r="B1327">
        <v>77</v>
      </c>
      <c r="D1327">
        <v>345</v>
      </c>
      <c r="E1327">
        <v>208</v>
      </c>
      <c r="J1327">
        <v>242</v>
      </c>
      <c r="K1327">
        <v>111</v>
      </c>
      <c r="P1327">
        <v>342</v>
      </c>
      <c r="Q1327">
        <v>40</v>
      </c>
    </row>
    <row r="1328" spans="1:17" x14ac:dyDescent="0.25">
      <c r="A1328">
        <v>591</v>
      </c>
      <c r="B1328">
        <v>141</v>
      </c>
      <c r="D1328">
        <v>345</v>
      </c>
      <c r="E1328">
        <v>209</v>
      </c>
      <c r="J1328">
        <v>243</v>
      </c>
      <c r="K1328">
        <v>39</v>
      </c>
      <c r="P1328">
        <v>342</v>
      </c>
      <c r="Q1328">
        <v>211</v>
      </c>
    </row>
    <row r="1329" spans="4:17" x14ac:dyDescent="0.25">
      <c r="D1329">
        <v>345</v>
      </c>
      <c r="E1329">
        <v>357</v>
      </c>
      <c r="J1329">
        <v>243</v>
      </c>
      <c r="K1329">
        <v>50</v>
      </c>
      <c r="P1329">
        <v>342</v>
      </c>
      <c r="Q1329">
        <v>322</v>
      </c>
    </row>
    <row r="1330" spans="4:17" x14ac:dyDescent="0.25">
      <c r="D1330">
        <v>345</v>
      </c>
      <c r="E1330">
        <v>486</v>
      </c>
      <c r="J1330">
        <v>243</v>
      </c>
      <c r="K1330">
        <v>62</v>
      </c>
      <c r="P1330">
        <v>342</v>
      </c>
      <c r="Q1330">
        <v>335</v>
      </c>
    </row>
    <row r="1331" spans="4:17" x14ac:dyDescent="0.25">
      <c r="D1331">
        <v>345</v>
      </c>
      <c r="E1331">
        <v>472</v>
      </c>
      <c r="J1331">
        <v>243</v>
      </c>
      <c r="K1331">
        <v>40</v>
      </c>
      <c r="P1331">
        <v>343</v>
      </c>
      <c r="Q1331">
        <v>37</v>
      </c>
    </row>
    <row r="1332" spans="4:17" x14ac:dyDescent="0.25">
      <c r="D1332">
        <v>346</v>
      </c>
      <c r="E1332">
        <v>208</v>
      </c>
      <c r="J1332">
        <v>243</v>
      </c>
      <c r="K1332">
        <v>43</v>
      </c>
      <c r="P1332">
        <v>343</v>
      </c>
      <c r="Q1332">
        <v>40</v>
      </c>
    </row>
    <row r="1333" spans="4:17" x14ac:dyDescent="0.25">
      <c r="D1333">
        <v>346</v>
      </c>
      <c r="E1333">
        <v>209</v>
      </c>
      <c r="J1333">
        <v>243</v>
      </c>
      <c r="K1333">
        <v>3</v>
      </c>
      <c r="P1333">
        <v>343</v>
      </c>
      <c r="Q1333">
        <v>211</v>
      </c>
    </row>
    <row r="1334" spans="4:17" x14ac:dyDescent="0.25">
      <c r="D1334">
        <v>346</v>
      </c>
      <c r="E1334">
        <v>357</v>
      </c>
      <c r="J1334">
        <v>243</v>
      </c>
      <c r="K1334">
        <v>17</v>
      </c>
      <c r="P1334">
        <v>343</v>
      </c>
      <c r="Q1334">
        <v>322</v>
      </c>
    </row>
    <row r="1335" spans="4:17" x14ac:dyDescent="0.25">
      <c r="D1335">
        <v>346</v>
      </c>
      <c r="E1335">
        <v>486</v>
      </c>
      <c r="J1335">
        <v>243</v>
      </c>
      <c r="K1335">
        <v>35</v>
      </c>
      <c r="P1335">
        <v>343</v>
      </c>
      <c r="Q1335">
        <v>335</v>
      </c>
    </row>
    <row r="1336" spans="4:17" x14ac:dyDescent="0.25">
      <c r="D1336">
        <v>346</v>
      </c>
      <c r="E1336">
        <v>472</v>
      </c>
      <c r="J1336">
        <v>243</v>
      </c>
      <c r="K1336">
        <v>67</v>
      </c>
      <c r="P1336">
        <v>344</v>
      </c>
      <c r="Q1336">
        <v>37</v>
      </c>
    </row>
    <row r="1337" spans="4:17" x14ac:dyDescent="0.25">
      <c r="D1337">
        <v>347</v>
      </c>
      <c r="E1337">
        <v>208</v>
      </c>
      <c r="J1337">
        <v>243</v>
      </c>
      <c r="K1337">
        <v>75</v>
      </c>
      <c r="P1337">
        <v>344</v>
      </c>
      <c r="Q1337">
        <v>40</v>
      </c>
    </row>
    <row r="1338" spans="4:17" x14ac:dyDescent="0.25">
      <c r="D1338">
        <v>347</v>
      </c>
      <c r="E1338">
        <v>209</v>
      </c>
      <c r="J1338">
        <v>243</v>
      </c>
      <c r="K1338">
        <v>85</v>
      </c>
      <c r="P1338">
        <v>344</v>
      </c>
      <c r="Q1338">
        <v>211</v>
      </c>
    </row>
    <row r="1339" spans="4:17" x14ac:dyDescent="0.25">
      <c r="D1339">
        <v>347</v>
      </c>
      <c r="E1339">
        <v>357</v>
      </c>
      <c r="J1339">
        <v>243</v>
      </c>
      <c r="K1339">
        <v>104</v>
      </c>
      <c r="P1339">
        <v>344</v>
      </c>
      <c r="Q1339">
        <v>322</v>
      </c>
    </row>
    <row r="1340" spans="4:17" x14ac:dyDescent="0.25">
      <c r="D1340">
        <v>347</v>
      </c>
      <c r="E1340">
        <v>486</v>
      </c>
      <c r="J1340">
        <v>243</v>
      </c>
      <c r="K1340">
        <v>111</v>
      </c>
      <c r="P1340">
        <v>344</v>
      </c>
      <c r="Q1340">
        <v>335</v>
      </c>
    </row>
    <row r="1341" spans="4:17" x14ac:dyDescent="0.25">
      <c r="D1341">
        <v>347</v>
      </c>
      <c r="E1341">
        <v>472</v>
      </c>
      <c r="J1341">
        <v>244</v>
      </c>
      <c r="K1341">
        <v>39</v>
      </c>
      <c r="P1341">
        <v>345</v>
      </c>
      <c r="Q1341">
        <v>37</v>
      </c>
    </row>
    <row r="1342" spans="4:17" x14ac:dyDescent="0.25">
      <c r="D1342">
        <v>348</v>
      </c>
      <c r="E1342">
        <v>306</v>
      </c>
      <c r="J1342">
        <v>244</v>
      </c>
      <c r="K1342">
        <v>50</v>
      </c>
      <c r="P1342">
        <v>345</v>
      </c>
      <c r="Q1342">
        <v>40</v>
      </c>
    </row>
    <row r="1343" spans="4:17" x14ac:dyDescent="0.25">
      <c r="D1343">
        <v>348</v>
      </c>
      <c r="E1343">
        <v>307</v>
      </c>
      <c r="J1343">
        <v>244</v>
      </c>
      <c r="K1343">
        <v>62</v>
      </c>
      <c r="P1343">
        <v>345</v>
      </c>
      <c r="Q1343">
        <v>211</v>
      </c>
    </row>
    <row r="1344" spans="4:17" x14ac:dyDescent="0.25">
      <c r="D1344">
        <v>348</v>
      </c>
      <c r="E1344">
        <v>550</v>
      </c>
      <c r="J1344">
        <v>244</v>
      </c>
      <c r="K1344">
        <v>40</v>
      </c>
      <c r="P1344">
        <v>345</v>
      </c>
      <c r="Q1344">
        <v>215</v>
      </c>
    </row>
    <row r="1345" spans="4:17" x14ac:dyDescent="0.25">
      <c r="D1345">
        <v>348</v>
      </c>
      <c r="E1345">
        <v>551</v>
      </c>
      <c r="J1345">
        <v>244</v>
      </c>
      <c r="K1345">
        <v>43</v>
      </c>
      <c r="P1345">
        <v>345</v>
      </c>
      <c r="Q1345">
        <v>216</v>
      </c>
    </row>
    <row r="1346" spans="4:17" x14ac:dyDescent="0.25">
      <c r="D1346">
        <v>349</v>
      </c>
      <c r="E1346">
        <v>308</v>
      </c>
      <c r="J1346">
        <v>244</v>
      </c>
      <c r="K1346">
        <v>3</v>
      </c>
      <c r="P1346">
        <v>345</v>
      </c>
      <c r="Q1346">
        <v>218</v>
      </c>
    </row>
    <row r="1347" spans="4:17" x14ac:dyDescent="0.25">
      <c r="D1347">
        <v>349</v>
      </c>
      <c r="E1347">
        <v>552</v>
      </c>
      <c r="J1347">
        <v>244</v>
      </c>
      <c r="K1347">
        <v>17</v>
      </c>
      <c r="P1347">
        <v>346</v>
      </c>
      <c r="Q1347">
        <v>37</v>
      </c>
    </row>
    <row r="1348" spans="4:17" x14ac:dyDescent="0.25">
      <c r="D1348">
        <v>350</v>
      </c>
      <c r="E1348">
        <v>553</v>
      </c>
      <c r="J1348">
        <v>244</v>
      </c>
      <c r="K1348">
        <v>35</v>
      </c>
      <c r="P1348">
        <v>346</v>
      </c>
      <c r="Q1348">
        <v>40</v>
      </c>
    </row>
    <row r="1349" spans="4:17" x14ac:dyDescent="0.25">
      <c r="D1349">
        <v>350</v>
      </c>
      <c r="E1349">
        <v>309</v>
      </c>
      <c r="J1349">
        <v>244</v>
      </c>
      <c r="K1349">
        <v>67</v>
      </c>
      <c r="P1349">
        <v>346</v>
      </c>
      <c r="Q1349">
        <v>211</v>
      </c>
    </row>
    <row r="1350" spans="4:17" x14ac:dyDescent="0.25">
      <c r="D1350">
        <v>351</v>
      </c>
      <c r="E1350">
        <v>311</v>
      </c>
      <c r="J1350">
        <v>244</v>
      </c>
      <c r="K1350">
        <v>75</v>
      </c>
      <c r="P1350">
        <v>346</v>
      </c>
      <c r="Q1350">
        <v>215</v>
      </c>
    </row>
    <row r="1351" spans="4:17" x14ac:dyDescent="0.25">
      <c r="D1351">
        <v>351</v>
      </c>
      <c r="E1351">
        <v>313</v>
      </c>
      <c r="J1351">
        <v>244</v>
      </c>
      <c r="K1351">
        <v>85</v>
      </c>
      <c r="P1351">
        <v>346</v>
      </c>
      <c r="Q1351">
        <v>216</v>
      </c>
    </row>
    <row r="1352" spans="4:17" x14ac:dyDescent="0.25">
      <c r="D1352">
        <v>351</v>
      </c>
      <c r="E1352">
        <v>312</v>
      </c>
      <c r="J1352">
        <v>244</v>
      </c>
      <c r="K1352">
        <v>104</v>
      </c>
      <c r="P1352">
        <v>346</v>
      </c>
      <c r="Q1352">
        <v>218</v>
      </c>
    </row>
    <row r="1353" spans="4:17" x14ac:dyDescent="0.25">
      <c r="D1353">
        <v>351</v>
      </c>
      <c r="E1353">
        <v>548</v>
      </c>
      <c r="J1353">
        <v>244</v>
      </c>
      <c r="K1353">
        <v>111</v>
      </c>
      <c r="P1353">
        <v>347</v>
      </c>
      <c r="Q1353">
        <v>37</v>
      </c>
    </row>
    <row r="1354" spans="4:17" x14ac:dyDescent="0.25">
      <c r="D1354">
        <v>352</v>
      </c>
      <c r="E1354">
        <v>306</v>
      </c>
      <c r="J1354">
        <v>245</v>
      </c>
      <c r="K1354">
        <v>39</v>
      </c>
      <c r="P1354">
        <v>347</v>
      </c>
      <c r="Q1354">
        <v>40</v>
      </c>
    </row>
    <row r="1355" spans="4:17" x14ac:dyDescent="0.25">
      <c r="D1355">
        <v>352</v>
      </c>
      <c r="E1355">
        <v>307</v>
      </c>
      <c r="J1355">
        <v>245</v>
      </c>
      <c r="K1355">
        <v>50</v>
      </c>
      <c r="P1355">
        <v>347</v>
      </c>
      <c r="Q1355">
        <v>211</v>
      </c>
    </row>
    <row r="1356" spans="4:17" x14ac:dyDescent="0.25">
      <c r="D1356">
        <v>352</v>
      </c>
      <c r="E1356">
        <v>553</v>
      </c>
      <c r="J1356">
        <v>245</v>
      </c>
      <c r="K1356">
        <v>27</v>
      </c>
      <c r="P1356">
        <v>347</v>
      </c>
      <c r="Q1356">
        <v>215</v>
      </c>
    </row>
    <row r="1357" spans="4:17" x14ac:dyDescent="0.25">
      <c r="D1357">
        <v>353</v>
      </c>
      <c r="E1357">
        <v>308</v>
      </c>
      <c r="J1357">
        <v>245</v>
      </c>
      <c r="K1357">
        <v>62</v>
      </c>
      <c r="P1357">
        <v>347</v>
      </c>
      <c r="Q1357">
        <v>216</v>
      </c>
    </row>
    <row r="1358" spans="4:17" x14ac:dyDescent="0.25">
      <c r="D1358">
        <v>353</v>
      </c>
      <c r="E1358">
        <v>552</v>
      </c>
      <c r="J1358">
        <v>245</v>
      </c>
      <c r="K1358">
        <v>40</v>
      </c>
      <c r="P1358">
        <v>347</v>
      </c>
      <c r="Q1358">
        <v>218</v>
      </c>
    </row>
    <row r="1359" spans="4:17" x14ac:dyDescent="0.25">
      <c r="D1359">
        <v>353</v>
      </c>
      <c r="E1359">
        <v>313</v>
      </c>
      <c r="J1359">
        <v>245</v>
      </c>
      <c r="K1359">
        <v>17</v>
      </c>
      <c r="P1359">
        <v>348</v>
      </c>
      <c r="Q1359">
        <v>336</v>
      </c>
    </row>
    <row r="1360" spans="4:17" x14ac:dyDescent="0.25">
      <c r="D1360">
        <v>353</v>
      </c>
      <c r="E1360">
        <v>312</v>
      </c>
      <c r="J1360">
        <v>245</v>
      </c>
      <c r="K1360">
        <v>41</v>
      </c>
      <c r="P1360">
        <v>348</v>
      </c>
      <c r="Q1360">
        <v>337</v>
      </c>
    </row>
    <row r="1361" spans="4:17" x14ac:dyDescent="0.25">
      <c r="D1361">
        <v>353</v>
      </c>
      <c r="E1361">
        <v>548</v>
      </c>
      <c r="J1361">
        <v>245</v>
      </c>
      <c r="K1361">
        <v>75</v>
      </c>
      <c r="P1361">
        <v>349</v>
      </c>
      <c r="Q1361">
        <v>338</v>
      </c>
    </row>
    <row r="1362" spans="4:17" x14ac:dyDescent="0.25">
      <c r="D1362">
        <v>354</v>
      </c>
      <c r="E1362">
        <v>308</v>
      </c>
      <c r="J1362">
        <v>245</v>
      </c>
      <c r="K1362">
        <v>85</v>
      </c>
      <c r="P1362">
        <v>349</v>
      </c>
      <c r="Q1362">
        <v>339</v>
      </c>
    </row>
    <row r="1363" spans="4:17" x14ac:dyDescent="0.25">
      <c r="D1363">
        <v>354</v>
      </c>
      <c r="E1363">
        <v>550</v>
      </c>
      <c r="J1363">
        <v>245</v>
      </c>
      <c r="K1363">
        <v>104</v>
      </c>
      <c r="P1363">
        <v>350</v>
      </c>
      <c r="Q1363">
        <v>338</v>
      </c>
    </row>
    <row r="1364" spans="4:17" x14ac:dyDescent="0.25">
      <c r="D1364">
        <v>355</v>
      </c>
      <c r="E1364">
        <v>308</v>
      </c>
      <c r="J1364">
        <v>246</v>
      </c>
      <c r="K1364">
        <v>39</v>
      </c>
      <c r="P1364">
        <v>350</v>
      </c>
      <c r="Q1364">
        <v>339</v>
      </c>
    </row>
    <row r="1365" spans="4:17" x14ac:dyDescent="0.25">
      <c r="D1365">
        <v>355</v>
      </c>
      <c r="E1365">
        <v>552</v>
      </c>
      <c r="J1365">
        <v>246</v>
      </c>
      <c r="K1365">
        <v>50</v>
      </c>
      <c r="P1365">
        <v>351</v>
      </c>
      <c r="Q1365">
        <v>338</v>
      </c>
    </row>
    <row r="1366" spans="4:17" x14ac:dyDescent="0.25">
      <c r="D1366">
        <v>356</v>
      </c>
      <c r="E1366">
        <v>308</v>
      </c>
      <c r="J1366">
        <v>246</v>
      </c>
      <c r="K1366">
        <v>27</v>
      </c>
      <c r="P1366">
        <v>351</v>
      </c>
      <c r="Q1366">
        <v>340</v>
      </c>
    </row>
    <row r="1367" spans="4:17" x14ac:dyDescent="0.25">
      <c r="D1367">
        <v>356</v>
      </c>
      <c r="E1367">
        <v>553</v>
      </c>
      <c r="J1367">
        <v>246</v>
      </c>
      <c r="K1367">
        <v>62</v>
      </c>
      <c r="P1367">
        <v>352</v>
      </c>
      <c r="Q1367">
        <v>338</v>
      </c>
    </row>
    <row r="1368" spans="4:17" x14ac:dyDescent="0.25">
      <c r="D1368">
        <v>357</v>
      </c>
      <c r="E1368">
        <v>314</v>
      </c>
      <c r="J1368">
        <v>246</v>
      </c>
      <c r="K1368">
        <v>40</v>
      </c>
      <c r="P1368">
        <v>352</v>
      </c>
      <c r="Q1368">
        <v>340</v>
      </c>
    </row>
    <row r="1369" spans="4:17" x14ac:dyDescent="0.25">
      <c r="D1369">
        <v>357</v>
      </c>
      <c r="E1369">
        <v>554</v>
      </c>
      <c r="J1369">
        <v>246</v>
      </c>
      <c r="K1369">
        <v>17</v>
      </c>
      <c r="P1369">
        <v>353</v>
      </c>
      <c r="Q1369">
        <v>338</v>
      </c>
    </row>
    <row r="1370" spans="4:17" x14ac:dyDescent="0.25">
      <c r="D1370">
        <v>358</v>
      </c>
      <c r="E1370">
        <v>315</v>
      </c>
      <c r="J1370">
        <v>246</v>
      </c>
      <c r="K1370">
        <v>41</v>
      </c>
      <c r="P1370">
        <v>353</v>
      </c>
      <c r="Q1370">
        <v>341</v>
      </c>
    </row>
    <row r="1371" spans="4:17" x14ac:dyDescent="0.25">
      <c r="D1371">
        <v>358</v>
      </c>
      <c r="E1371">
        <v>316</v>
      </c>
      <c r="J1371">
        <v>246</v>
      </c>
      <c r="K1371">
        <v>85</v>
      </c>
      <c r="P1371">
        <v>354</v>
      </c>
      <c r="Q1371">
        <v>338</v>
      </c>
    </row>
    <row r="1372" spans="4:17" x14ac:dyDescent="0.25">
      <c r="D1372">
        <v>358</v>
      </c>
      <c r="E1372">
        <v>317</v>
      </c>
      <c r="J1372">
        <v>247</v>
      </c>
      <c r="K1372">
        <v>39</v>
      </c>
      <c r="P1372">
        <v>354</v>
      </c>
      <c r="Q1372">
        <v>341</v>
      </c>
    </row>
    <row r="1373" spans="4:17" x14ac:dyDescent="0.25">
      <c r="D1373">
        <v>358</v>
      </c>
      <c r="E1373">
        <v>548</v>
      </c>
      <c r="J1373">
        <v>247</v>
      </c>
      <c r="K1373">
        <v>50</v>
      </c>
      <c r="P1373">
        <v>355</v>
      </c>
      <c r="Q1373">
        <v>338</v>
      </c>
    </row>
    <row r="1374" spans="4:17" x14ac:dyDescent="0.25">
      <c r="D1374">
        <v>359</v>
      </c>
      <c r="E1374">
        <v>318</v>
      </c>
      <c r="J1374">
        <v>247</v>
      </c>
      <c r="K1374">
        <v>62</v>
      </c>
      <c r="P1374">
        <v>355</v>
      </c>
      <c r="Q1374">
        <v>342</v>
      </c>
    </row>
    <row r="1375" spans="4:17" x14ac:dyDescent="0.25">
      <c r="D1375">
        <v>359</v>
      </c>
      <c r="E1375">
        <v>548</v>
      </c>
      <c r="J1375">
        <v>247</v>
      </c>
      <c r="K1375">
        <v>40</v>
      </c>
      <c r="P1375">
        <v>356</v>
      </c>
      <c r="Q1375">
        <v>338</v>
      </c>
    </row>
    <row r="1376" spans="4:17" x14ac:dyDescent="0.25">
      <c r="D1376">
        <v>360</v>
      </c>
      <c r="E1376">
        <v>312</v>
      </c>
      <c r="J1376">
        <v>247</v>
      </c>
      <c r="K1376">
        <v>41</v>
      </c>
      <c r="P1376">
        <v>356</v>
      </c>
      <c r="Q1376">
        <v>342</v>
      </c>
    </row>
    <row r="1377" spans="4:17" x14ac:dyDescent="0.25">
      <c r="D1377">
        <v>360</v>
      </c>
      <c r="E1377">
        <v>548</v>
      </c>
      <c r="J1377">
        <v>247</v>
      </c>
      <c r="K1377">
        <v>85</v>
      </c>
      <c r="P1377">
        <v>357</v>
      </c>
      <c r="Q1377">
        <v>343</v>
      </c>
    </row>
    <row r="1378" spans="4:17" x14ac:dyDescent="0.25">
      <c r="D1378">
        <v>361</v>
      </c>
      <c r="E1378">
        <v>310</v>
      </c>
      <c r="J1378">
        <v>247</v>
      </c>
      <c r="K1378">
        <v>104</v>
      </c>
      <c r="P1378">
        <v>358</v>
      </c>
      <c r="Q1378">
        <v>343</v>
      </c>
    </row>
    <row r="1379" spans="4:17" x14ac:dyDescent="0.25">
      <c r="D1379">
        <v>361</v>
      </c>
      <c r="E1379">
        <v>552</v>
      </c>
      <c r="J1379">
        <v>248</v>
      </c>
      <c r="K1379">
        <v>39</v>
      </c>
      <c r="P1379">
        <v>359</v>
      </c>
      <c r="Q1379">
        <v>344</v>
      </c>
    </row>
    <row r="1380" spans="4:17" x14ac:dyDescent="0.25">
      <c r="D1380">
        <v>362</v>
      </c>
      <c r="E1380">
        <v>310</v>
      </c>
      <c r="J1380">
        <v>248</v>
      </c>
      <c r="K1380">
        <v>50</v>
      </c>
      <c r="P1380">
        <v>360</v>
      </c>
      <c r="Q1380">
        <v>344</v>
      </c>
    </row>
    <row r="1381" spans="4:17" x14ac:dyDescent="0.25">
      <c r="D1381">
        <v>362</v>
      </c>
      <c r="E1381">
        <v>550</v>
      </c>
      <c r="J1381">
        <v>248</v>
      </c>
      <c r="K1381">
        <v>40</v>
      </c>
      <c r="P1381">
        <v>361</v>
      </c>
      <c r="Q1381">
        <v>345</v>
      </c>
    </row>
    <row r="1382" spans="4:17" x14ac:dyDescent="0.25">
      <c r="D1382">
        <v>363</v>
      </c>
      <c r="E1382">
        <v>549</v>
      </c>
      <c r="J1382">
        <v>248</v>
      </c>
      <c r="K1382">
        <v>41</v>
      </c>
      <c r="P1382">
        <v>362</v>
      </c>
      <c r="Q1382">
        <v>345</v>
      </c>
    </row>
    <row r="1383" spans="4:17" x14ac:dyDescent="0.25">
      <c r="D1383">
        <v>363</v>
      </c>
      <c r="E1383">
        <v>312</v>
      </c>
      <c r="J1383">
        <v>248</v>
      </c>
      <c r="K1383">
        <v>85</v>
      </c>
      <c r="P1383">
        <v>363</v>
      </c>
      <c r="Q1383">
        <v>37</v>
      </c>
    </row>
    <row r="1384" spans="4:17" x14ac:dyDescent="0.25">
      <c r="D1384">
        <v>363</v>
      </c>
      <c r="E1384">
        <v>555</v>
      </c>
      <c r="J1384">
        <v>249</v>
      </c>
      <c r="K1384">
        <v>39</v>
      </c>
      <c r="P1384">
        <v>363</v>
      </c>
      <c r="Q1384">
        <v>40</v>
      </c>
    </row>
    <row r="1385" spans="4:17" x14ac:dyDescent="0.25">
      <c r="D1385">
        <v>364</v>
      </c>
      <c r="E1385">
        <v>549</v>
      </c>
      <c r="J1385">
        <v>249</v>
      </c>
      <c r="K1385">
        <v>50</v>
      </c>
      <c r="P1385">
        <v>363</v>
      </c>
      <c r="Q1385">
        <v>53</v>
      </c>
    </row>
    <row r="1386" spans="4:17" x14ac:dyDescent="0.25">
      <c r="D1386">
        <v>364</v>
      </c>
      <c r="E1386">
        <v>312</v>
      </c>
      <c r="J1386">
        <v>249</v>
      </c>
      <c r="K1386">
        <v>40</v>
      </c>
      <c r="P1386">
        <v>363</v>
      </c>
      <c r="Q1386">
        <v>54</v>
      </c>
    </row>
    <row r="1387" spans="4:17" x14ac:dyDescent="0.25">
      <c r="D1387">
        <v>364</v>
      </c>
      <c r="E1387">
        <v>555</v>
      </c>
      <c r="J1387">
        <v>249</v>
      </c>
      <c r="K1387">
        <v>41</v>
      </c>
      <c r="P1387">
        <v>363</v>
      </c>
      <c r="Q1387">
        <v>346</v>
      </c>
    </row>
    <row r="1388" spans="4:17" x14ac:dyDescent="0.25">
      <c r="D1388">
        <v>365</v>
      </c>
      <c r="E1388">
        <v>549</v>
      </c>
      <c r="J1388">
        <v>249</v>
      </c>
      <c r="K1388">
        <v>85</v>
      </c>
      <c r="P1388">
        <v>363</v>
      </c>
      <c r="Q1388">
        <v>347</v>
      </c>
    </row>
    <row r="1389" spans="4:17" x14ac:dyDescent="0.25">
      <c r="D1389">
        <v>365</v>
      </c>
      <c r="E1389">
        <v>312</v>
      </c>
      <c r="J1389">
        <v>250</v>
      </c>
      <c r="K1389">
        <v>50</v>
      </c>
      <c r="P1389">
        <v>363</v>
      </c>
      <c r="Q1389">
        <v>348</v>
      </c>
    </row>
    <row r="1390" spans="4:17" x14ac:dyDescent="0.25">
      <c r="D1390">
        <v>365</v>
      </c>
      <c r="E1390">
        <v>555</v>
      </c>
      <c r="J1390">
        <v>250</v>
      </c>
      <c r="K1390">
        <v>41</v>
      </c>
      <c r="P1390">
        <v>363</v>
      </c>
      <c r="Q1390">
        <v>349</v>
      </c>
    </row>
    <row r="1391" spans="4:17" x14ac:dyDescent="0.25">
      <c r="D1391">
        <v>366</v>
      </c>
      <c r="E1391">
        <v>549</v>
      </c>
      <c r="J1391">
        <v>250</v>
      </c>
      <c r="K1391">
        <v>85</v>
      </c>
      <c r="P1391">
        <v>364</v>
      </c>
      <c r="Q1391">
        <v>37</v>
      </c>
    </row>
    <row r="1392" spans="4:17" x14ac:dyDescent="0.25">
      <c r="D1392">
        <v>366</v>
      </c>
      <c r="E1392">
        <v>312</v>
      </c>
      <c r="J1392">
        <v>251</v>
      </c>
      <c r="K1392">
        <v>39</v>
      </c>
      <c r="P1392">
        <v>364</v>
      </c>
      <c r="Q1392">
        <v>40</v>
      </c>
    </row>
    <row r="1393" spans="4:17" x14ac:dyDescent="0.25">
      <c r="D1393">
        <v>366</v>
      </c>
      <c r="E1393">
        <v>555</v>
      </c>
      <c r="J1393">
        <v>251</v>
      </c>
      <c r="K1393">
        <v>50</v>
      </c>
      <c r="P1393">
        <v>364</v>
      </c>
      <c r="Q1393">
        <v>53</v>
      </c>
    </row>
    <row r="1394" spans="4:17" x14ac:dyDescent="0.25">
      <c r="D1394">
        <v>367</v>
      </c>
      <c r="E1394">
        <v>549</v>
      </c>
      <c r="J1394">
        <v>251</v>
      </c>
      <c r="K1394">
        <v>62</v>
      </c>
      <c r="P1394">
        <v>364</v>
      </c>
      <c r="Q1394">
        <v>54</v>
      </c>
    </row>
    <row r="1395" spans="4:17" x14ac:dyDescent="0.25">
      <c r="D1395">
        <v>367</v>
      </c>
      <c r="E1395">
        <v>312</v>
      </c>
      <c r="J1395">
        <v>251</v>
      </c>
      <c r="K1395">
        <v>40</v>
      </c>
      <c r="P1395">
        <v>364</v>
      </c>
      <c r="Q1395">
        <v>346</v>
      </c>
    </row>
    <row r="1396" spans="4:17" x14ac:dyDescent="0.25">
      <c r="D1396">
        <v>367</v>
      </c>
      <c r="E1396">
        <v>555</v>
      </c>
      <c r="J1396">
        <v>251</v>
      </c>
      <c r="K1396">
        <v>41</v>
      </c>
      <c r="P1396">
        <v>364</v>
      </c>
      <c r="Q1396">
        <v>347</v>
      </c>
    </row>
    <row r="1397" spans="4:17" x14ac:dyDescent="0.25">
      <c r="D1397">
        <v>368</v>
      </c>
      <c r="E1397">
        <v>549</v>
      </c>
      <c r="J1397">
        <v>251</v>
      </c>
      <c r="K1397">
        <v>85</v>
      </c>
      <c r="P1397">
        <v>364</v>
      </c>
      <c r="Q1397">
        <v>348</v>
      </c>
    </row>
    <row r="1398" spans="4:17" x14ac:dyDescent="0.25">
      <c r="D1398">
        <v>368</v>
      </c>
      <c r="E1398">
        <v>312</v>
      </c>
      <c r="J1398">
        <v>252</v>
      </c>
      <c r="K1398">
        <v>39</v>
      </c>
      <c r="P1398">
        <v>364</v>
      </c>
      <c r="Q1398">
        <v>349</v>
      </c>
    </row>
    <row r="1399" spans="4:17" x14ac:dyDescent="0.25">
      <c r="D1399">
        <v>368</v>
      </c>
      <c r="E1399">
        <v>555</v>
      </c>
      <c r="J1399">
        <v>252</v>
      </c>
      <c r="K1399">
        <v>50</v>
      </c>
      <c r="P1399">
        <v>365</v>
      </c>
      <c r="Q1399">
        <v>37</v>
      </c>
    </row>
    <row r="1400" spans="4:17" x14ac:dyDescent="0.25">
      <c r="D1400">
        <v>369</v>
      </c>
      <c r="E1400">
        <v>546</v>
      </c>
      <c r="J1400">
        <v>252</v>
      </c>
      <c r="K1400">
        <v>62</v>
      </c>
      <c r="P1400">
        <v>365</v>
      </c>
      <c r="Q1400">
        <v>40</v>
      </c>
    </row>
    <row r="1401" spans="4:17" x14ac:dyDescent="0.25">
      <c r="D1401">
        <v>369</v>
      </c>
      <c r="E1401">
        <v>298</v>
      </c>
      <c r="J1401">
        <v>252</v>
      </c>
      <c r="K1401">
        <v>40</v>
      </c>
      <c r="P1401">
        <v>365</v>
      </c>
      <c r="Q1401">
        <v>53</v>
      </c>
    </row>
    <row r="1402" spans="4:17" x14ac:dyDescent="0.25">
      <c r="D1402">
        <v>370</v>
      </c>
      <c r="E1402">
        <v>296</v>
      </c>
      <c r="J1402">
        <v>252</v>
      </c>
      <c r="K1402">
        <v>41</v>
      </c>
      <c r="P1402">
        <v>365</v>
      </c>
      <c r="Q1402">
        <v>54</v>
      </c>
    </row>
    <row r="1403" spans="4:17" x14ac:dyDescent="0.25">
      <c r="D1403">
        <v>370</v>
      </c>
      <c r="E1403">
        <v>542</v>
      </c>
      <c r="J1403">
        <v>252</v>
      </c>
      <c r="K1403">
        <v>85</v>
      </c>
      <c r="P1403">
        <v>365</v>
      </c>
      <c r="Q1403">
        <v>346</v>
      </c>
    </row>
    <row r="1404" spans="4:17" x14ac:dyDescent="0.25">
      <c r="D1404">
        <v>371</v>
      </c>
      <c r="E1404">
        <v>296</v>
      </c>
      <c r="J1404">
        <v>253</v>
      </c>
      <c r="K1404">
        <v>39</v>
      </c>
      <c r="P1404">
        <v>365</v>
      </c>
      <c r="Q1404">
        <v>347</v>
      </c>
    </row>
    <row r="1405" spans="4:17" x14ac:dyDescent="0.25">
      <c r="D1405">
        <v>371</v>
      </c>
      <c r="E1405">
        <v>542</v>
      </c>
      <c r="J1405">
        <v>253</v>
      </c>
      <c r="K1405">
        <v>50</v>
      </c>
      <c r="P1405">
        <v>365</v>
      </c>
      <c r="Q1405">
        <v>348</v>
      </c>
    </row>
    <row r="1406" spans="4:17" x14ac:dyDescent="0.25">
      <c r="D1406">
        <v>371</v>
      </c>
      <c r="E1406">
        <v>298</v>
      </c>
      <c r="J1406">
        <v>253</v>
      </c>
      <c r="K1406">
        <v>62</v>
      </c>
      <c r="P1406">
        <v>365</v>
      </c>
      <c r="Q1406">
        <v>349</v>
      </c>
    </row>
    <row r="1407" spans="4:17" x14ac:dyDescent="0.25">
      <c r="D1407">
        <v>372</v>
      </c>
      <c r="E1407">
        <v>280</v>
      </c>
      <c r="J1407">
        <v>253</v>
      </c>
      <c r="K1407">
        <v>40</v>
      </c>
      <c r="P1407">
        <v>366</v>
      </c>
      <c r="Q1407">
        <v>37</v>
      </c>
    </row>
    <row r="1408" spans="4:17" x14ac:dyDescent="0.25">
      <c r="D1408">
        <v>372</v>
      </c>
      <c r="E1408">
        <v>531</v>
      </c>
      <c r="J1408">
        <v>253</v>
      </c>
      <c r="K1408">
        <v>41</v>
      </c>
      <c r="P1408">
        <v>366</v>
      </c>
      <c r="Q1408">
        <v>40</v>
      </c>
    </row>
    <row r="1409" spans="4:17" x14ac:dyDescent="0.25">
      <c r="D1409">
        <v>372</v>
      </c>
      <c r="E1409">
        <v>533</v>
      </c>
      <c r="J1409">
        <v>253</v>
      </c>
      <c r="K1409">
        <v>85</v>
      </c>
      <c r="P1409">
        <v>366</v>
      </c>
      <c r="Q1409">
        <v>53</v>
      </c>
    </row>
    <row r="1410" spans="4:17" x14ac:dyDescent="0.25">
      <c r="D1410">
        <v>373</v>
      </c>
      <c r="E1410">
        <v>293</v>
      </c>
      <c r="J1410">
        <v>254</v>
      </c>
      <c r="K1410">
        <v>39</v>
      </c>
      <c r="P1410">
        <v>366</v>
      </c>
      <c r="Q1410">
        <v>54</v>
      </c>
    </row>
    <row r="1411" spans="4:17" x14ac:dyDescent="0.25">
      <c r="D1411">
        <v>373</v>
      </c>
      <c r="E1411">
        <v>527</v>
      </c>
      <c r="J1411">
        <v>254</v>
      </c>
      <c r="K1411">
        <v>50</v>
      </c>
      <c r="P1411">
        <v>366</v>
      </c>
      <c r="Q1411">
        <v>346</v>
      </c>
    </row>
    <row r="1412" spans="4:17" x14ac:dyDescent="0.25">
      <c r="D1412">
        <v>374</v>
      </c>
      <c r="E1412">
        <v>296</v>
      </c>
      <c r="J1412">
        <v>254</v>
      </c>
      <c r="K1412">
        <v>27</v>
      </c>
      <c r="P1412">
        <v>366</v>
      </c>
      <c r="Q1412">
        <v>347</v>
      </c>
    </row>
    <row r="1413" spans="4:17" x14ac:dyDescent="0.25">
      <c r="D1413">
        <v>374</v>
      </c>
      <c r="E1413">
        <v>542</v>
      </c>
      <c r="J1413">
        <v>254</v>
      </c>
      <c r="K1413">
        <v>40</v>
      </c>
      <c r="P1413">
        <v>366</v>
      </c>
      <c r="Q1413">
        <v>348</v>
      </c>
    </row>
    <row r="1414" spans="4:17" x14ac:dyDescent="0.25">
      <c r="D1414">
        <v>375</v>
      </c>
      <c r="E1414">
        <v>296</v>
      </c>
      <c r="J1414">
        <v>254</v>
      </c>
      <c r="K1414">
        <v>17</v>
      </c>
      <c r="P1414">
        <v>366</v>
      </c>
      <c r="Q1414">
        <v>349</v>
      </c>
    </row>
    <row r="1415" spans="4:17" x14ac:dyDescent="0.25">
      <c r="D1415">
        <v>375</v>
      </c>
      <c r="E1415">
        <v>542</v>
      </c>
      <c r="J1415">
        <v>254</v>
      </c>
      <c r="K1415">
        <v>41</v>
      </c>
      <c r="P1415">
        <v>367</v>
      </c>
      <c r="Q1415">
        <v>37</v>
      </c>
    </row>
    <row r="1416" spans="4:17" x14ac:dyDescent="0.25">
      <c r="D1416">
        <v>376</v>
      </c>
      <c r="E1416">
        <v>292</v>
      </c>
      <c r="J1416">
        <v>254</v>
      </c>
      <c r="K1416">
        <v>85</v>
      </c>
      <c r="P1416">
        <v>367</v>
      </c>
      <c r="Q1416">
        <v>40</v>
      </c>
    </row>
    <row r="1417" spans="4:17" x14ac:dyDescent="0.25">
      <c r="D1417">
        <v>376</v>
      </c>
      <c r="E1417">
        <v>538</v>
      </c>
      <c r="J1417">
        <v>254</v>
      </c>
      <c r="K1417">
        <v>123</v>
      </c>
      <c r="P1417">
        <v>367</v>
      </c>
      <c r="Q1417">
        <v>53</v>
      </c>
    </row>
    <row r="1418" spans="4:17" x14ac:dyDescent="0.25">
      <c r="D1418">
        <v>377</v>
      </c>
      <c r="E1418">
        <v>283</v>
      </c>
      <c r="J1418">
        <v>255</v>
      </c>
      <c r="K1418">
        <v>39</v>
      </c>
      <c r="P1418">
        <v>367</v>
      </c>
      <c r="Q1418">
        <v>54</v>
      </c>
    </row>
    <row r="1419" spans="4:17" x14ac:dyDescent="0.25">
      <c r="D1419">
        <v>377</v>
      </c>
      <c r="E1419">
        <v>527</v>
      </c>
      <c r="J1419">
        <v>255</v>
      </c>
      <c r="K1419">
        <v>116</v>
      </c>
      <c r="P1419">
        <v>367</v>
      </c>
      <c r="Q1419">
        <v>346</v>
      </c>
    </row>
    <row r="1420" spans="4:17" x14ac:dyDescent="0.25">
      <c r="D1420">
        <v>378</v>
      </c>
      <c r="E1420">
        <v>283</v>
      </c>
      <c r="J1420">
        <v>255</v>
      </c>
      <c r="K1420">
        <v>40</v>
      </c>
      <c r="P1420">
        <v>367</v>
      </c>
      <c r="Q1420">
        <v>347</v>
      </c>
    </row>
    <row r="1421" spans="4:17" x14ac:dyDescent="0.25">
      <c r="D1421">
        <v>378</v>
      </c>
      <c r="E1421">
        <v>527</v>
      </c>
      <c r="J1421">
        <v>255</v>
      </c>
      <c r="K1421">
        <v>153</v>
      </c>
      <c r="P1421">
        <v>367</v>
      </c>
      <c r="Q1421">
        <v>348</v>
      </c>
    </row>
    <row r="1422" spans="4:17" x14ac:dyDescent="0.25">
      <c r="D1422">
        <v>379</v>
      </c>
      <c r="E1422">
        <v>283</v>
      </c>
      <c r="J1422">
        <v>255</v>
      </c>
      <c r="K1422">
        <v>43</v>
      </c>
      <c r="P1422">
        <v>367</v>
      </c>
      <c r="Q1422">
        <v>349</v>
      </c>
    </row>
    <row r="1423" spans="4:17" x14ac:dyDescent="0.25">
      <c r="D1423">
        <v>379</v>
      </c>
      <c r="E1423">
        <v>527</v>
      </c>
      <c r="J1423">
        <v>255</v>
      </c>
      <c r="K1423">
        <v>41</v>
      </c>
      <c r="P1423">
        <v>368</v>
      </c>
      <c r="Q1423">
        <v>37</v>
      </c>
    </row>
    <row r="1424" spans="4:17" x14ac:dyDescent="0.25">
      <c r="D1424">
        <v>380</v>
      </c>
      <c r="E1424">
        <v>283</v>
      </c>
      <c r="J1424">
        <v>255</v>
      </c>
      <c r="K1424">
        <v>67</v>
      </c>
      <c r="P1424">
        <v>368</v>
      </c>
      <c r="Q1424">
        <v>40</v>
      </c>
    </row>
    <row r="1425" spans="4:17" x14ac:dyDescent="0.25">
      <c r="D1425">
        <v>380</v>
      </c>
      <c r="E1425">
        <v>527</v>
      </c>
      <c r="J1425">
        <v>255</v>
      </c>
      <c r="K1425">
        <v>85</v>
      </c>
      <c r="P1425">
        <v>368</v>
      </c>
      <c r="Q1425">
        <v>53</v>
      </c>
    </row>
    <row r="1426" spans="4:17" x14ac:dyDescent="0.25">
      <c r="D1426">
        <v>381</v>
      </c>
      <c r="E1426">
        <v>283</v>
      </c>
      <c r="J1426">
        <v>256</v>
      </c>
      <c r="K1426">
        <v>39</v>
      </c>
      <c r="P1426">
        <v>368</v>
      </c>
      <c r="Q1426">
        <v>54</v>
      </c>
    </row>
    <row r="1427" spans="4:17" x14ac:dyDescent="0.25">
      <c r="D1427">
        <v>381</v>
      </c>
      <c r="E1427">
        <v>527</v>
      </c>
      <c r="J1427">
        <v>256</v>
      </c>
      <c r="K1427">
        <v>116</v>
      </c>
      <c r="P1427">
        <v>368</v>
      </c>
      <c r="Q1427">
        <v>346</v>
      </c>
    </row>
    <row r="1428" spans="4:17" x14ac:dyDescent="0.25">
      <c r="D1428">
        <v>382</v>
      </c>
      <c r="E1428">
        <v>283</v>
      </c>
      <c r="J1428">
        <v>256</v>
      </c>
      <c r="K1428">
        <v>40</v>
      </c>
      <c r="P1428">
        <v>368</v>
      </c>
      <c r="Q1428">
        <v>347</v>
      </c>
    </row>
    <row r="1429" spans="4:17" x14ac:dyDescent="0.25">
      <c r="D1429">
        <v>382</v>
      </c>
      <c r="E1429">
        <v>527</v>
      </c>
      <c r="J1429">
        <v>256</v>
      </c>
      <c r="K1429">
        <v>153</v>
      </c>
      <c r="P1429">
        <v>368</v>
      </c>
      <c r="Q1429">
        <v>348</v>
      </c>
    </row>
    <row r="1430" spans="4:17" x14ac:dyDescent="0.25">
      <c r="D1430">
        <v>383</v>
      </c>
      <c r="E1430">
        <v>286</v>
      </c>
      <c r="J1430">
        <v>256</v>
      </c>
      <c r="K1430">
        <v>43</v>
      </c>
      <c r="P1430">
        <v>368</v>
      </c>
      <c r="Q1430">
        <v>349</v>
      </c>
    </row>
    <row r="1431" spans="4:17" x14ac:dyDescent="0.25">
      <c r="D1431">
        <v>383</v>
      </c>
      <c r="E1431">
        <v>527</v>
      </c>
      <c r="J1431">
        <v>256</v>
      </c>
      <c r="K1431">
        <v>41</v>
      </c>
      <c r="P1431">
        <v>369</v>
      </c>
      <c r="Q1431">
        <v>350</v>
      </c>
    </row>
    <row r="1432" spans="4:17" x14ac:dyDescent="0.25">
      <c r="D1432">
        <v>384</v>
      </c>
      <c r="E1432">
        <v>281</v>
      </c>
      <c r="J1432">
        <v>256</v>
      </c>
      <c r="K1432">
        <v>67</v>
      </c>
      <c r="P1432">
        <v>369</v>
      </c>
      <c r="Q1432">
        <v>351</v>
      </c>
    </row>
    <row r="1433" spans="4:17" x14ac:dyDescent="0.25">
      <c r="D1433">
        <v>384</v>
      </c>
      <c r="E1433">
        <v>527</v>
      </c>
      <c r="J1433">
        <v>256</v>
      </c>
      <c r="K1433">
        <v>85</v>
      </c>
      <c r="P1433">
        <v>369</v>
      </c>
      <c r="Q1433">
        <v>352</v>
      </c>
    </row>
    <row r="1434" spans="4:17" x14ac:dyDescent="0.25">
      <c r="D1434">
        <v>385</v>
      </c>
      <c r="E1434">
        <v>300</v>
      </c>
      <c r="J1434">
        <v>257</v>
      </c>
      <c r="K1434">
        <v>39</v>
      </c>
      <c r="P1434">
        <v>370</v>
      </c>
      <c r="Q1434">
        <v>353</v>
      </c>
    </row>
    <row r="1435" spans="4:17" x14ac:dyDescent="0.25">
      <c r="D1435">
        <v>385</v>
      </c>
      <c r="E1435">
        <v>527</v>
      </c>
      <c r="J1435">
        <v>257</v>
      </c>
      <c r="K1435">
        <v>116</v>
      </c>
      <c r="P1435">
        <v>370</v>
      </c>
      <c r="Q1435">
        <v>354</v>
      </c>
    </row>
    <row r="1436" spans="4:17" x14ac:dyDescent="0.25">
      <c r="D1436">
        <v>386</v>
      </c>
      <c r="E1436">
        <v>535</v>
      </c>
      <c r="J1436">
        <v>257</v>
      </c>
      <c r="K1436">
        <v>40</v>
      </c>
      <c r="P1436">
        <v>370</v>
      </c>
      <c r="Q1436">
        <v>355</v>
      </c>
    </row>
    <row r="1437" spans="4:17" x14ac:dyDescent="0.25">
      <c r="D1437">
        <v>387</v>
      </c>
      <c r="E1437">
        <v>297</v>
      </c>
      <c r="J1437">
        <v>257</v>
      </c>
      <c r="K1437">
        <v>153</v>
      </c>
      <c r="P1437">
        <v>370</v>
      </c>
      <c r="Q1437">
        <v>356</v>
      </c>
    </row>
    <row r="1438" spans="4:17" x14ac:dyDescent="0.25">
      <c r="D1438">
        <v>387</v>
      </c>
      <c r="E1438">
        <v>527</v>
      </c>
      <c r="J1438">
        <v>257</v>
      </c>
      <c r="K1438">
        <v>43</v>
      </c>
      <c r="P1438">
        <v>371</v>
      </c>
      <c r="Q1438">
        <v>353</v>
      </c>
    </row>
    <row r="1439" spans="4:17" x14ac:dyDescent="0.25">
      <c r="D1439">
        <v>388</v>
      </c>
      <c r="E1439">
        <v>294</v>
      </c>
      <c r="J1439">
        <v>257</v>
      </c>
      <c r="K1439">
        <v>41</v>
      </c>
      <c r="P1439">
        <v>371</v>
      </c>
      <c r="Q1439">
        <v>354</v>
      </c>
    </row>
    <row r="1440" spans="4:17" x14ac:dyDescent="0.25">
      <c r="D1440">
        <v>388</v>
      </c>
      <c r="E1440">
        <v>541</v>
      </c>
      <c r="J1440">
        <v>257</v>
      </c>
      <c r="K1440">
        <v>67</v>
      </c>
      <c r="P1440">
        <v>371</v>
      </c>
      <c r="Q1440">
        <v>355</v>
      </c>
    </row>
    <row r="1441" spans="4:17" x14ac:dyDescent="0.25">
      <c r="D1441">
        <v>389</v>
      </c>
      <c r="E1441">
        <v>532</v>
      </c>
      <c r="J1441">
        <v>257</v>
      </c>
      <c r="K1441">
        <v>85</v>
      </c>
      <c r="P1441">
        <v>371</v>
      </c>
      <c r="Q1441">
        <v>357</v>
      </c>
    </row>
    <row r="1442" spans="4:17" x14ac:dyDescent="0.25">
      <c r="D1442">
        <v>389</v>
      </c>
      <c r="E1442">
        <v>534</v>
      </c>
      <c r="J1442">
        <v>258</v>
      </c>
      <c r="K1442">
        <v>39</v>
      </c>
      <c r="P1442">
        <v>372</v>
      </c>
      <c r="Q1442">
        <v>358</v>
      </c>
    </row>
    <row r="1443" spans="4:17" x14ac:dyDescent="0.25">
      <c r="D1443">
        <v>389</v>
      </c>
      <c r="E1443">
        <v>536</v>
      </c>
      <c r="J1443">
        <v>258</v>
      </c>
      <c r="K1443">
        <v>116</v>
      </c>
      <c r="P1443">
        <v>372</v>
      </c>
      <c r="Q1443">
        <v>359</v>
      </c>
    </row>
    <row r="1444" spans="4:17" x14ac:dyDescent="0.25">
      <c r="D1444">
        <v>390</v>
      </c>
      <c r="E1444">
        <v>537</v>
      </c>
      <c r="J1444">
        <v>258</v>
      </c>
      <c r="K1444">
        <v>40</v>
      </c>
      <c r="P1444">
        <v>373</v>
      </c>
      <c r="Q1444">
        <v>360</v>
      </c>
    </row>
    <row r="1445" spans="4:17" x14ac:dyDescent="0.25">
      <c r="D1445">
        <v>391</v>
      </c>
      <c r="E1445">
        <v>295</v>
      </c>
      <c r="J1445">
        <v>258</v>
      </c>
      <c r="K1445">
        <v>120</v>
      </c>
      <c r="P1445">
        <v>373</v>
      </c>
      <c r="Q1445">
        <v>361</v>
      </c>
    </row>
    <row r="1446" spans="4:17" x14ac:dyDescent="0.25">
      <c r="D1446">
        <v>391</v>
      </c>
      <c r="E1446">
        <v>527</v>
      </c>
      <c r="J1446">
        <v>258</v>
      </c>
      <c r="K1446">
        <v>41</v>
      </c>
      <c r="P1446">
        <v>374</v>
      </c>
      <c r="Q1446">
        <v>362</v>
      </c>
    </row>
    <row r="1447" spans="4:17" x14ac:dyDescent="0.25">
      <c r="D1447">
        <v>392</v>
      </c>
      <c r="E1447">
        <v>530</v>
      </c>
      <c r="J1447">
        <v>258</v>
      </c>
      <c r="K1447">
        <v>67</v>
      </c>
      <c r="P1447">
        <v>374</v>
      </c>
      <c r="Q1447">
        <v>363</v>
      </c>
    </row>
    <row r="1448" spans="4:17" x14ac:dyDescent="0.25">
      <c r="D1448">
        <v>393</v>
      </c>
      <c r="E1448">
        <v>530</v>
      </c>
      <c r="J1448">
        <v>258</v>
      </c>
      <c r="K1448">
        <v>85</v>
      </c>
      <c r="P1448">
        <v>374</v>
      </c>
      <c r="Q1448">
        <v>364</v>
      </c>
    </row>
    <row r="1449" spans="4:17" x14ac:dyDescent="0.25">
      <c r="D1449">
        <v>394</v>
      </c>
      <c r="E1449">
        <v>530</v>
      </c>
      <c r="J1449">
        <v>259</v>
      </c>
      <c r="K1449">
        <v>39</v>
      </c>
      <c r="P1449">
        <v>375</v>
      </c>
      <c r="Q1449">
        <v>362</v>
      </c>
    </row>
    <row r="1450" spans="4:17" x14ac:dyDescent="0.25">
      <c r="D1450">
        <v>395</v>
      </c>
      <c r="E1450">
        <v>530</v>
      </c>
      <c r="J1450">
        <v>259</v>
      </c>
      <c r="K1450">
        <v>116</v>
      </c>
      <c r="P1450">
        <v>375</v>
      </c>
      <c r="Q1450">
        <v>363</v>
      </c>
    </row>
    <row r="1451" spans="4:17" x14ac:dyDescent="0.25">
      <c r="D1451">
        <v>396</v>
      </c>
      <c r="E1451">
        <v>304</v>
      </c>
      <c r="J1451">
        <v>259</v>
      </c>
      <c r="K1451">
        <v>40</v>
      </c>
      <c r="P1451">
        <v>375</v>
      </c>
      <c r="Q1451">
        <v>364</v>
      </c>
    </row>
    <row r="1452" spans="4:17" x14ac:dyDescent="0.25">
      <c r="D1452">
        <v>396</v>
      </c>
      <c r="E1452">
        <v>529</v>
      </c>
      <c r="J1452">
        <v>259</v>
      </c>
      <c r="K1452">
        <v>120</v>
      </c>
      <c r="P1452">
        <v>376</v>
      </c>
      <c r="Q1452">
        <v>365</v>
      </c>
    </row>
    <row r="1453" spans="4:17" x14ac:dyDescent="0.25">
      <c r="D1453">
        <v>397</v>
      </c>
      <c r="E1453">
        <v>304</v>
      </c>
      <c r="J1453">
        <v>259</v>
      </c>
      <c r="K1453">
        <v>41</v>
      </c>
      <c r="P1453">
        <v>376</v>
      </c>
      <c r="Q1453">
        <v>366</v>
      </c>
    </row>
    <row r="1454" spans="4:17" x14ac:dyDescent="0.25">
      <c r="D1454">
        <v>397</v>
      </c>
      <c r="E1454">
        <v>529</v>
      </c>
      <c r="J1454">
        <v>259</v>
      </c>
      <c r="K1454">
        <v>67</v>
      </c>
      <c r="P1454">
        <v>377</v>
      </c>
      <c r="Q1454">
        <v>367</v>
      </c>
    </row>
    <row r="1455" spans="4:17" x14ac:dyDescent="0.25">
      <c r="D1455">
        <v>398</v>
      </c>
      <c r="E1455">
        <v>304</v>
      </c>
      <c r="J1455">
        <v>259</v>
      </c>
      <c r="K1455">
        <v>85</v>
      </c>
      <c r="P1455">
        <v>378</v>
      </c>
      <c r="Q1455">
        <v>367</v>
      </c>
    </row>
    <row r="1456" spans="4:17" x14ac:dyDescent="0.25">
      <c r="D1456">
        <v>398</v>
      </c>
      <c r="E1456">
        <v>529</v>
      </c>
      <c r="J1456">
        <v>260</v>
      </c>
      <c r="K1456">
        <v>39</v>
      </c>
      <c r="P1456">
        <v>379</v>
      </c>
      <c r="Q1456">
        <v>367</v>
      </c>
    </row>
    <row r="1457" spans="4:17" x14ac:dyDescent="0.25">
      <c r="D1457">
        <v>399</v>
      </c>
      <c r="E1457">
        <v>289</v>
      </c>
      <c r="J1457">
        <v>260</v>
      </c>
      <c r="K1457">
        <v>116</v>
      </c>
      <c r="P1457">
        <v>380</v>
      </c>
      <c r="Q1457">
        <v>367</v>
      </c>
    </row>
    <row r="1458" spans="4:17" x14ac:dyDescent="0.25">
      <c r="D1458">
        <v>399</v>
      </c>
      <c r="E1458">
        <v>547</v>
      </c>
      <c r="J1458">
        <v>260</v>
      </c>
      <c r="K1458">
        <v>40</v>
      </c>
      <c r="P1458">
        <v>381</v>
      </c>
      <c r="Q1458">
        <v>367</v>
      </c>
    </row>
    <row r="1459" spans="4:17" x14ac:dyDescent="0.25">
      <c r="D1459">
        <v>400</v>
      </c>
      <c r="E1459">
        <v>289</v>
      </c>
      <c r="J1459">
        <v>260</v>
      </c>
      <c r="K1459">
        <v>120</v>
      </c>
      <c r="P1459">
        <v>382</v>
      </c>
      <c r="Q1459">
        <v>367</v>
      </c>
    </row>
    <row r="1460" spans="4:17" x14ac:dyDescent="0.25">
      <c r="D1460">
        <v>400</v>
      </c>
      <c r="E1460">
        <v>547</v>
      </c>
      <c r="J1460">
        <v>260</v>
      </c>
      <c r="K1460">
        <v>41</v>
      </c>
      <c r="P1460">
        <v>383</v>
      </c>
      <c r="Q1460">
        <v>367</v>
      </c>
    </row>
    <row r="1461" spans="4:17" x14ac:dyDescent="0.25">
      <c r="D1461">
        <v>401</v>
      </c>
      <c r="E1461">
        <v>289</v>
      </c>
      <c r="J1461">
        <v>260</v>
      </c>
      <c r="K1461">
        <v>67</v>
      </c>
      <c r="P1461">
        <v>384</v>
      </c>
      <c r="Q1461">
        <v>368</v>
      </c>
    </row>
    <row r="1462" spans="4:17" x14ac:dyDescent="0.25">
      <c r="D1462">
        <v>401</v>
      </c>
      <c r="E1462">
        <v>547</v>
      </c>
      <c r="J1462">
        <v>260</v>
      </c>
      <c r="K1462">
        <v>85</v>
      </c>
      <c r="P1462">
        <v>385</v>
      </c>
      <c r="Q1462">
        <v>368</v>
      </c>
    </row>
    <row r="1463" spans="4:17" x14ac:dyDescent="0.25">
      <c r="D1463">
        <v>402</v>
      </c>
      <c r="E1463">
        <v>289</v>
      </c>
      <c r="J1463">
        <v>261</v>
      </c>
      <c r="K1463">
        <v>39</v>
      </c>
      <c r="P1463">
        <v>386</v>
      </c>
      <c r="Q1463">
        <v>369</v>
      </c>
    </row>
    <row r="1464" spans="4:17" x14ac:dyDescent="0.25">
      <c r="D1464">
        <v>402</v>
      </c>
      <c r="E1464">
        <v>547</v>
      </c>
      <c r="J1464">
        <v>261</v>
      </c>
      <c r="K1464">
        <v>116</v>
      </c>
      <c r="P1464">
        <v>387</v>
      </c>
      <c r="Q1464">
        <v>370</v>
      </c>
    </row>
    <row r="1465" spans="4:17" x14ac:dyDescent="0.25">
      <c r="D1465">
        <v>403</v>
      </c>
      <c r="E1465">
        <v>289</v>
      </c>
      <c r="J1465">
        <v>261</v>
      </c>
      <c r="K1465">
        <v>40</v>
      </c>
      <c r="P1465">
        <v>388</v>
      </c>
      <c r="Q1465">
        <v>371</v>
      </c>
    </row>
    <row r="1466" spans="4:17" x14ac:dyDescent="0.25">
      <c r="D1466">
        <v>403</v>
      </c>
      <c r="E1466">
        <v>547</v>
      </c>
      <c r="J1466">
        <v>261</v>
      </c>
      <c r="K1466">
        <v>153</v>
      </c>
      <c r="P1466">
        <v>389</v>
      </c>
      <c r="Q1466">
        <v>372</v>
      </c>
    </row>
    <row r="1467" spans="4:17" x14ac:dyDescent="0.25">
      <c r="D1467">
        <v>404</v>
      </c>
      <c r="E1467">
        <v>289</v>
      </c>
      <c r="J1467">
        <v>261</v>
      </c>
      <c r="K1467">
        <v>43</v>
      </c>
      <c r="P1467">
        <v>390</v>
      </c>
      <c r="Q1467">
        <v>373</v>
      </c>
    </row>
    <row r="1468" spans="4:17" x14ac:dyDescent="0.25">
      <c r="D1468">
        <v>404</v>
      </c>
      <c r="E1468">
        <v>547</v>
      </c>
      <c r="J1468">
        <v>261</v>
      </c>
      <c r="K1468">
        <v>41</v>
      </c>
      <c r="P1468">
        <v>391</v>
      </c>
      <c r="Q1468">
        <v>374</v>
      </c>
    </row>
    <row r="1469" spans="4:17" x14ac:dyDescent="0.25">
      <c r="D1469">
        <v>405</v>
      </c>
      <c r="E1469">
        <v>302</v>
      </c>
      <c r="J1469">
        <v>261</v>
      </c>
      <c r="K1469">
        <v>67</v>
      </c>
      <c r="P1469">
        <v>391</v>
      </c>
      <c r="Q1469">
        <v>375</v>
      </c>
    </row>
    <row r="1470" spans="4:17" x14ac:dyDescent="0.25">
      <c r="D1470">
        <v>405</v>
      </c>
      <c r="E1470">
        <v>545</v>
      </c>
      <c r="J1470">
        <v>261</v>
      </c>
      <c r="K1470">
        <v>85</v>
      </c>
      <c r="P1470">
        <v>392</v>
      </c>
      <c r="Q1470">
        <v>36</v>
      </c>
    </row>
    <row r="1471" spans="4:17" x14ac:dyDescent="0.25">
      <c r="D1471">
        <v>406</v>
      </c>
      <c r="E1471">
        <v>302</v>
      </c>
      <c r="J1471">
        <v>262</v>
      </c>
      <c r="K1471">
        <v>39</v>
      </c>
      <c r="P1471">
        <v>392</v>
      </c>
      <c r="Q1471">
        <v>376</v>
      </c>
    </row>
    <row r="1472" spans="4:17" x14ac:dyDescent="0.25">
      <c r="D1472">
        <v>406</v>
      </c>
      <c r="E1472">
        <v>545</v>
      </c>
      <c r="J1472">
        <v>262</v>
      </c>
      <c r="K1472">
        <v>116</v>
      </c>
      <c r="P1472">
        <v>392</v>
      </c>
      <c r="Q1472">
        <v>377</v>
      </c>
    </row>
    <row r="1473" spans="4:17" x14ac:dyDescent="0.25">
      <c r="D1473">
        <v>407</v>
      </c>
      <c r="E1473">
        <v>302</v>
      </c>
      <c r="J1473">
        <v>262</v>
      </c>
      <c r="K1473">
        <v>40</v>
      </c>
      <c r="P1473">
        <v>393</v>
      </c>
      <c r="Q1473">
        <v>36</v>
      </c>
    </row>
    <row r="1474" spans="4:17" x14ac:dyDescent="0.25">
      <c r="D1474">
        <v>407</v>
      </c>
      <c r="E1474">
        <v>545</v>
      </c>
      <c r="J1474">
        <v>262</v>
      </c>
      <c r="K1474">
        <v>153</v>
      </c>
      <c r="P1474">
        <v>393</v>
      </c>
      <c r="Q1474">
        <v>376</v>
      </c>
    </row>
    <row r="1475" spans="4:17" x14ac:dyDescent="0.25">
      <c r="D1475">
        <v>408</v>
      </c>
      <c r="E1475">
        <v>277</v>
      </c>
      <c r="J1475">
        <v>262</v>
      </c>
      <c r="K1475">
        <v>43</v>
      </c>
      <c r="P1475">
        <v>393</v>
      </c>
      <c r="Q1475">
        <v>377</v>
      </c>
    </row>
    <row r="1476" spans="4:17" x14ac:dyDescent="0.25">
      <c r="D1476">
        <v>408</v>
      </c>
      <c r="E1476">
        <v>540</v>
      </c>
      <c r="J1476">
        <v>262</v>
      </c>
      <c r="K1476">
        <v>41</v>
      </c>
      <c r="P1476">
        <v>394</v>
      </c>
      <c r="Q1476">
        <v>36</v>
      </c>
    </row>
    <row r="1477" spans="4:17" x14ac:dyDescent="0.25">
      <c r="D1477">
        <v>409</v>
      </c>
      <c r="E1477">
        <v>277</v>
      </c>
      <c r="J1477">
        <v>262</v>
      </c>
      <c r="K1477">
        <v>67</v>
      </c>
      <c r="P1477">
        <v>394</v>
      </c>
      <c r="Q1477">
        <v>376</v>
      </c>
    </row>
    <row r="1478" spans="4:17" x14ac:dyDescent="0.25">
      <c r="D1478">
        <v>409</v>
      </c>
      <c r="E1478">
        <v>540</v>
      </c>
      <c r="J1478">
        <v>262</v>
      </c>
      <c r="K1478">
        <v>85</v>
      </c>
      <c r="P1478">
        <v>394</v>
      </c>
      <c r="Q1478">
        <v>377</v>
      </c>
    </row>
    <row r="1479" spans="4:17" x14ac:dyDescent="0.25">
      <c r="D1479">
        <v>410</v>
      </c>
      <c r="E1479">
        <v>277</v>
      </c>
      <c r="J1479">
        <v>263</v>
      </c>
      <c r="K1479">
        <v>39</v>
      </c>
      <c r="P1479">
        <v>395</v>
      </c>
      <c r="Q1479">
        <v>36</v>
      </c>
    </row>
    <row r="1480" spans="4:17" x14ac:dyDescent="0.25">
      <c r="D1480">
        <v>410</v>
      </c>
      <c r="E1480">
        <v>540</v>
      </c>
      <c r="J1480">
        <v>263</v>
      </c>
      <c r="K1480">
        <v>116</v>
      </c>
      <c r="P1480">
        <v>395</v>
      </c>
      <c r="Q1480">
        <v>376</v>
      </c>
    </row>
    <row r="1481" spans="4:17" x14ac:dyDescent="0.25">
      <c r="D1481">
        <v>411</v>
      </c>
      <c r="E1481">
        <v>288</v>
      </c>
      <c r="J1481">
        <v>263</v>
      </c>
      <c r="K1481">
        <v>40</v>
      </c>
      <c r="P1481">
        <v>395</v>
      </c>
      <c r="Q1481">
        <v>377</v>
      </c>
    </row>
    <row r="1482" spans="4:17" x14ac:dyDescent="0.25">
      <c r="D1482">
        <v>411</v>
      </c>
      <c r="E1482">
        <v>527</v>
      </c>
      <c r="J1482">
        <v>263</v>
      </c>
      <c r="K1482">
        <v>153</v>
      </c>
      <c r="P1482">
        <v>396</v>
      </c>
      <c r="Q1482">
        <v>36</v>
      </c>
    </row>
    <row r="1483" spans="4:17" x14ac:dyDescent="0.25">
      <c r="D1483">
        <v>412</v>
      </c>
      <c r="E1483">
        <v>303</v>
      </c>
      <c r="J1483">
        <v>263</v>
      </c>
      <c r="K1483">
        <v>43</v>
      </c>
      <c r="P1483">
        <v>396</v>
      </c>
      <c r="Q1483">
        <v>377</v>
      </c>
    </row>
    <row r="1484" spans="4:17" x14ac:dyDescent="0.25">
      <c r="D1484">
        <v>412</v>
      </c>
      <c r="E1484">
        <v>527</v>
      </c>
      <c r="J1484">
        <v>263</v>
      </c>
      <c r="K1484">
        <v>41</v>
      </c>
      <c r="P1484">
        <v>396</v>
      </c>
      <c r="Q1484">
        <v>378</v>
      </c>
    </row>
    <row r="1485" spans="4:17" x14ac:dyDescent="0.25">
      <c r="D1485">
        <v>413</v>
      </c>
      <c r="E1485">
        <v>290</v>
      </c>
      <c r="J1485">
        <v>263</v>
      </c>
      <c r="K1485">
        <v>67</v>
      </c>
      <c r="P1485">
        <v>396</v>
      </c>
      <c r="Q1485">
        <v>379</v>
      </c>
    </row>
    <row r="1486" spans="4:17" x14ac:dyDescent="0.25">
      <c r="D1486">
        <v>413</v>
      </c>
      <c r="E1486">
        <v>543</v>
      </c>
      <c r="J1486">
        <v>263</v>
      </c>
      <c r="K1486">
        <v>85</v>
      </c>
      <c r="P1486">
        <v>396</v>
      </c>
      <c r="Q1486">
        <v>380</v>
      </c>
    </row>
    <row r="1487" spans="4:17" x14ac:dyDescent="0.25">
      <c r="D1487">
        <v>413</v>
      </c>
      <c r="E1487">
        <v>544</v>
      </c>
      <c r="J1487">
        <v>264</v>
      </c>
      <c r="K1487">
        <v>39</v>
      </c>
      <c r="P1487">
        <v>397</v>
      </c>
      <c r="Q1487">
        <v>36</v>
      </c>
    </row>
    <row r="1488" spans="4:17" x14ac:dyDescent="0.25">
      <c r="D1488">
        <v>414</v>
      </c>
      <c r="E1488">
        <v>290</v>
      </c>
      <c r="J1488">
        <v>264</v>
      </c>
      <c r="K1488">
        <v>27</v>
      </c>
      <c r="P1488">
        <v>397</v>
      </c>
      <c r="Q1488">
        <v>377</v>
      </c>
    </row>
    <row r="1489" spans="4:17" x14ac:dyDescent="0.25">
      <c r="D1489">
        <v>414</v>
      </c>
      <c r="E1489">
        <v>543</v>
      </c>
      <c r="J1489">
        <v>264</v>
      </c>
      <c r="K1489">
        <v>62</v>
      </c>
      <c r="P1489">
        <v>397</v>
      </c>
      <c r="Q1489">
        <v>378</v>
      </c>
    </row>
    <row r="1490" spans="4:17" x14ac:dyDescent="0.25">
      <c r="D1490">
        <v>414</v>
      </c>
      <c r="E1490">
        <v>544</v>
      </c>
      <c r="J1490">
        <v>264</v>
      </c>
      <c r="K1490">
        <v>40</v>
      </c>
      <c r="P1490">
        <v>397</v>
      </c>
      <c r="Q1490">
        <v>379</v>
      </c>
    </row>
    <row r="1491" spans="4:17" x14ac:dyDescent="0.25">
      <c r="D1491">
        <v>415</v>
      </c>
      <c r="E1491">
        <v>290</v>
      </c>
      <c r="J1491">
        <v>264</v>
      </c>
      <c r="K1491">
        <v>43</v>
      </c>
      <c r="P1491">
        <v>397</v>
      </c>
      <c r="Q1491">
        <v>380</v>
      </c>
    </row>
    <row r="1492" spans="4:17" x14ac:dyDescent="0.25">
      <c r="D1492">
        <v>415</v>
      </c>
      <c r="E1492">
        <v>543</v>
      </c>
      <c r="J1492">
        <v>264</v>
      </c>
      <c r="K1492">
        <v>3</v>
      </c>
      <c r="P1492">
        <v>398</v>
      </c>
      <c r="Q1492">
        <v>36</v>
      </c>
    </row>
    <row r="1493" spans="4:17" x14ac:dyDescent="0.25">
      <c r="D1493">
        <v>415</v>
      </c>
      <c r="E1493">
        <v>544</v>
      </c>
      <c r="J1493">
        <v>264</v>
      </c>
      <c r="K1493">
        <v>17</v>
      </c>
      <c r="P1493">
        <v>398</v>
      </c>
      <c r="Q1493">
        <v>377</v>
      </c>
    </row>
    <row r="1494" spans="4:17" x14ac:dyDescent="0.25">
      <c r="D1494">
        <v>416</v>
      </c>
      <c r="E1494">
        <v>284</v>
      </c>
      <c r="J1494">
        <v>264</v>
      </c>
      <c r="K1494">
        <v>35</v>
      </c>
      <c r="P1494">
        <v>398</v>
      </c>
      <c r="Q1494">
        <v>378</v>
      </c>
    </row>
    <row r="1495" spans="4:17" x14ac:dyDescent="0.25">
      <c r="D1495">
        <v>416</v>
      </c>
      <c r="E1495">
        <v>528</v>
      </c>
      <c r="J1495">
        <v>264</v>
      </c>
      <c r="K1495">
        <v>67</v>
      </c>
      <c r="P1495">
        <v>398</v>
      </c>
      <c r="Q1495">
        <v>379</v>
      </c>
    </row>
    <row r="1496" spans="4:17" x14ac:dyDescent="0.25">
      <c r="D1496">
        <v>417</v>
      </c>
      <c r="E1496">
        <v>284</v>
      </c>
      <c r="J1496">
        <v>264</v>
      </c>
      <c r="K1496">
        <v>75</v>
      </c>
      <c r="P1496">
        <v>398</v>
      </c>
      <c r="Q1496">
        <v>380</v>
      </c>
    </row>
    <row r="1497" spans="4:17" x14ac:dyDescent="0.25">
      <c r="D1497">
        <v>417</v>
      </c>
      <c r="E1497">
        <v>528</v>
      </c>
      <c r="J1497">
        <v>264</v>
      </c>
      <c r="K1497">
        <v>104</v>
      </c>
      <c r="P1497">
        <v>399</v>
      </c>
      <c r="Q1497">
        <v>36</v>
      </c>
    </row>
    <row r="1498" spans="4:17" x14ac:dyDescent="0.25">
      <c r="D1498">
        <v>418</v>
      </c>
      <c r="E1498">
        <v>284</v>
      </c>
      <c r="J1498">
        <v>265</v>
      </c>
      <c r="K1498">
        <v>39</v>
      </c>
      <c r="P1498">
        <v>399</v>
      </c>
      <c r="Q1498">
        <v>381</v>
      </c>
    </row>
    <row r="1499" spans="4:17" x14ac:dyDescent="0.25">
      <c r="D1499">
        <v>418</v>
      </c>
      <c r="E1499">
        <v>528</v>
      </c>
      <c r="J1499">
        <v>265</v>
      </c>
      <c r="K1499">
        <v>27</v>
      </c>
      <c r="P1499">
        <v>399</v>
      </c>
      <c r="Q1499">
        <v>382</v>
      </c>
    </row>
    <row r="1500" spans="4:17" x14ac:dyDescent="0.25">
      <c r="D1500">
        <v>419</v>
      </c>
      <c r="E1500">
        <v>284</v>
      </c>
      <c r="J1500">
        <v>265</v>
      </c>
      <c r="K1500">
        <v>62</v>
      </c>
      <c r="P1500">
        <v>400</v>
      </c>
      <c r="Q1500">
        <v>36</v>
      </c>
    </row>
    <row r="1501" spans="4:17" x14ac:dyDescent="0.25">
      <c r="D1501">
        <v>419</v>
      </c>
      <c r="E1501">
        <v>528</v>
      </c>
      <c r="J1501">
        <v>265</v>
      </c>
      <c r="K1501">
        <v>40</v>
      </c>
      <c r="P1501">
        <v>400</v>
      </c>
      <c r="Q1501">
        <v>381</v>
      </c>
    </row>
    <row r="1502" spans="4:17" x14ac:dyDescent="0.25">
      <c r="D1502">
        <v>420</v>
      </c>
      <c r="E1502">
        <v>284</v>
      </c>
      <c r="J1502">
        <v>265</v>
      </c>
      <c r="K1502">
        <v>43</v>
      </c>
      <c r="P1502">
        <v>400</v>
      </c>
      <c r="Q1502">
        <v>382</v>
      </c>
    </row>
    <row r="1503" spans="4:17" x14ac:dyDescent="0.25">
      <c r="D1503">
        <v>420</v>
      </c>
      <c r="E1503">
        <v>528</v>
      </c>
      <c r="J1503">
        <v>265</v>
      </c>
      <c r="K1503">
        <v>3</v>
      </c>
      <c r="P1503">
        <v>401</v>
      </c>
      <c r="Q1503">
        <v>36</v>
      </c>
    </row>
    <row r="1504" spans="4:17" x14ac:dyDescent="0.25">
      <c r="D1504">
        <v>421</v>
      </c>
      <c r="E1504">
        <v>284</v>
      </c>
      <c r="J1504">
        <v>265</v>
      </c>
      <c r="K1504">
        <v>17</v>
      </c>
      <c r="P1504">
        <v>401</v>
      </c>
      <c r="Q1504">
        <v>381</v>
      </c>
    </row>
    <row r="1505" spans="4:17" x14ac:dyDescent="0.25">
      <c r="D1505">
        <v>421</v>
      </c>
      <c r="E1505">
        <v>528</v>
      </c>
      <c r="J1505">
        <v>265</v>
      </c>
      <c r="K1505">
        <v>35</v>
      </c>
      <c r="P1505">
        <v>401</v>
      </c>
      <c r="Q1505">
        <v>382</v>
      </c>
    </row>
    <row r="1506" spans="4:17" x14ac:dyDescent="0.25">
      <c r="D1506">
        <v>422</v>
      </c>
      <c r="E1506">
        <v>278</v>
      </c>
      <c r="J1506">
        <v>265</v>
      </c>
      <c r="K1506">
        <v>67</v>
      </c>
      <c r="P1506">
        <v>402</v>
      </c>
      <c r="Q1506">
        <v>36</v>
      </c>
    </row>
    <row r="1507" spans="4:17" x14ac:dyDescent="0.25">
      <c r="D1507">
        <v>422</v>
      </c>
      <c r="E1507">
        <v>279</v>
      </c>
      <c r="J1507">
        <v>265</v>
      </c>
      <c r="K1507">
        <v>75</v>
      </c>
      <c r="P1507">
        <v>402</v>
      </c>
      <c r="Q1507">
        <v>381</v>
      </c>
    </row>
    <row r="1508" spans="4:17" x14ac:dyDescent="0.25">
      <c r="D1508">
        <v>422</v>
      </c>
      <c r="E1508">
        <v>284</v>
      </c>
      <c r="J1508">
        <v>265</v>
      </c>
      <c r="K1508">
        <v>104</v>
      </c>
      <c r="P1508">
        <v>402</v>
      </c>
      <c r="Q1508">
        <v>382</v>
      </c>
    </row>
    <row r="1509" spans="4:17" x14ac:dyDescent="0.25">
      <c r="D1509">
        <v>422</v>
      </c>
      <c r="E1509">
        <v>528</v>
      </c>
      <c r="J1509">
        <v>266</v>
      </c>
      <c r="K1509">
        <v>39</v>
      </c>
      <c r="P1509">
        <v>403</v>
      </c>
      <c r="Q1509">
        <v>36</v>
      </c>
    </row>
    <row r="1510" spans="4:17" x14ac:dyDescent="0.25">
      <c r="D1510">
        <v>423</v>
      </c>
      <c r="E1510">
        <v>278</v>
      </c>
      <c r="J1510">
        <v>266</v>
      </c>
      <c r="K1510">
        <v>27</v>
      </c>
      <c r="P1510">
        <v>403</v>
      </c>
      <c r="Q1510">
        <v>381</v>
      </c>
    </row>
    <row r="1511" spans="4:17" x14ac:dyDescent="0.25">
      <c r="D1511">
        <v>423</v>
      </c>
      <c r="E1511">
        <v>279</v>
      </c>
      <c r="J1511">
        <v>266</v>
      </c>
      <c r="K1511">
        <v>62</v>
      </c>
      <c r="P1511">
        <v>403</v>
      </c>
      <c r="Q1511">
        <v>382</v>
      </c>
    </row>
    <row r="1512" spans="4:17" x14ac:dyDescent="0.25">
      <c r="D1512">
        <v>423</v>
      </c>
      <c r="E1512">
        <v>284</v>
      </c>
      <c r="J1512">
        <v>266</v>
      </c>
      <c r="K1512">
        <v>40</v>
      </c>
      <c r="P1512">
        <v>404</v>
      </c>
      <c r="Q1512">
        <v>36</v>
      </c>
    </row>
    <row r="1513" spans="4:17" x14ac:dyDescent="0.25">
      <c r="D1513">
        <v>423</v>
      </c>
      <c r="E1513">
        <v>528</v>
      </c>
      <c r="J1513">
        <v>266</v>
      </c>
      <c r="K1513">
        <v>43</v>
      </c>
      <c r="P1513">
        <v>404</v>
      </c>
      <c r="Q1513">
        <v>381</v>
      </c>
    </row>
    <row r="1514" spans="4:17" x14ac:dyDescent="0.25">
      <c r="D1514">
        <v>424</v>
      </c>
      <c r="E1514">
        <v>278</v>
      </c>
      <c r="J1514">
        <v>266</v>
      </c>
      <c r="K1514">
        <v>3</v>
      </c>
      <c r="P1514">
        <v>404</v>
      </c>
      <c r="Q1514">
        <v>382</v>
      </c>
    </row>
    <row r="1515" spans="4:17" x14ac:dyDescent="0.25">
      <c r="D1515">
        <v>424</v>
      </c>
      <c r="E1515">
        <v>279</v>
      </c>
      <c r="J1515">
        <v>266</v>
      </c>
      <c r="K1515">
        <v>17</v>
      </c>
      <c r="P1515">
        <v>405</v>
      </c>
      <c r="Q1515">
        <v>36</v>
      </c>
    </row>
    <row r="1516" spans="4:17" x14ac:dyDescent="0.25">
      <c r="D1516">
        <v>424</v>
      </c>
      <c r="E1516">
        <v>284</v>
      </c>
      <c r="J1516">
        <v>266</v>
      </c>
      <c r="K1516">
        <v>35</v>
      </c>
      <c r="P1516">
        <v>405</v>
      </c>
      <c r="Q1516">
        <v>381</v>
      </c>
    </row>
    <row r="1517" spans="4:17" x14ac:dyDescent="0.25">
      <c r="D1517">
        <v>424</v>
      </c>
      <c r="E1517">
        <v>528</v>
      </c>
      <c r="J1517">
        <v>266</v>
      </c>
      <c r="K1517">
        <v>67</v>
      </c>
      <c r="P1517">
        <v>405</v>
      </c>
      <c r="Q1517">
        <v>382</v>
      </c>
    </row>
    <row r="1518" spans="4:17" x14ac:dyDescent="0.25">
      <c r="D1518">
        <v>425</v>
      </c>
      <c r="E1518">
        <v>282</v>
      </c>
      <c r="J1518">
        <v>266</v>
      </c>
      <c r="K1518">
        <v>75</v>
      </c>
      <c r="P1518">
        <v>406</v>
      </c>
      <c r="Q1518">
        <v>36</v>
      </c>
    </row>
    <row r="1519" spans="4:17" x14ac:dyDescent="0.25">
      <c r="D1519">
        <v>425</v>
      </c>
      <c r="E1519">
        <v>305</v>
      </c>
      <c r="J1519">
        <v>266</v>
      </c>
      <c r="K1519">
        <v>104</v>
      </c>
      <c r="P1519">
        <v>406</v>
      </c>
      <c r="Q1519">
        <v>381</v>
      </c>
    </row>
    <row r="1520" spans="4:17" x14ac:dyDescent="0.25">
      <c r="D1520">
        <v>425</v>
      </c>
      <c r="E1520">
        <v>528</v>
      </c>
      <c r="J1520">
        <v>267</v>
      </c>
      <c r="K1520">
        <v>50</v>
      </c>
      <c r="P1520">
        <v>406</v>
      </c>
      <c r="Q1520">
        <v>382</v>
      </c>
    </row>
    <row r="1521" spans="4:17" x14ac:dyDescent="0.25">
      <c r="D1521">
        <v>426</v>
      </c>
      <c r="E1521">
        <v>282</v>
      </c>
      <c r="J1521">
        <v>267</v>
      </c>
      <c r="K1521">
        <v>62</v>
      </c>
      <c r="P1521">
        <v>407</v>
      </c>
      <c r="Q1521">
        <v>36</v>
      </c>
    </row>
    <row r="1522" spans="4:17" x14ac:dyDescent="0.25">
      <c r="D1522">
        <v>426</v>
      </c>
      <c r="E1522">
        <v>305</v>
      </c>
      <c r="J1522">
        <v>267</v>
      </c>
      <c r="K1522">
        <v>3</v>
      </c>
      <c r="P1522">
        <v>407</v>
      </c>
      <c r="Q1522">
        <v>381</v>
      </c>
    </row>
    <row r="1523" spans="4:17" x14ac:dyDescent="0.25">
      <c r="D1523">
        <v>426</v>
      </c>
      <c r="E1523">
        <v>528</v>
      </c>
      <c r="J1523">
        <v>267</v>
      </c>
      <c r="K1523">
        <v>104</v>
      </c>
      <c r="P1523">
        <v>407</v>
      </c>
      <c r="Q1523">
        <v>382</v>
      </c>
    </row>
    <row r="1524" spans="4:17" x14ac:dyDescent="0.25">
      <c r="D1524">
        <v>427</v>
      </c>
      <c r="E1524">
        <v>282</v>
      </c>
      <c r="J1524">
        <v>268</v>
      </c>
      <c r="K1524">
        <v>39</v>
      </c>
      <c r="P1524">
        <v>408</v>
      </c>
      <c r="Q1524">
        <v>37</v>
      </c>
    </row>
    <row r="1525" spans="4:17" x14ac:dyDescent="0.25">
      <c r="D1525">
        <v>427</v>
      </c>
      <c r="E1525">
        <v>305</v>
      </c>
      <c r="J1525">
        <v>268</v>
      </c>
      <c r="K1525">
        <v>50</v>
      </c>
      <c r="P1525">
        <v>408</v>
      </c>
      <c r="Q1525">
        <v>383</v>
      </c>
    </row>
    <row r="1526" spans="4:17" x14ac:dyDescent="0.25">
      <c r="D1526">
        <v>427</v>
      </c>
      <c r="E1526">
        <v>528</v>
      </c>
      <c r="J1526">
        <v>268</v>
      </c>
      <c r="K1526">
        <v>62</v>
      </c>
      <c r="P1526">
        <v>409</v>
      </c>
      <c r="Q1526">
        <v>37</v>
      </c>
    </row>
    <row r="1527" spans="4:17" x14ac:dyDescent="0.25">
      <c r="D1527">
        <v>428</v>
      </c>
      <c r="E1527">
        <v>299</v>
      </c>
      <c r="J1527">
        <v>268</v>
      </c>
      <c r="K1527">
        <v>40</v>
      </c>
      <c r="P1527">
        <v>409</v>
      </c>
      <c r="Q1527">
        <v>383</v>
      </c>
    </row>
    <row r="1528" spans="4:17" x14ac:dyDescent="0.25">
      <c r="D1528">
        <v>428</v>
      </c>
      <c r="E1528">
        <v>305</v>
      </c>
      <c r="J1528">
        <v>268</v>
      </c>
      <c r="K1528">
        <v>104</v>
      </c>
      <c r="P1528">
        <v>410</v>
      </c>
      <c r="Q1528">
        <v>37</v>
      </c>
    </row>
    <row r="1529" spans="4:17" x14ac:dyDescent="0.25">
      <c r="D1529">
        <v>428</v>
      </c>
      <c r="E1529">
        <v>528</v>
      </c>
      <c r="J1529">
        <v>269</v>
      </c>
      <c r="K1529">
        <v>39</v>
      </c>
      <c r="P1529">
        <v>410</v>
      </c>
      <c r="Q1529">
        <v>383</v>
      </c>
    </row>
    <row r="1530" spans="4:17" x14ac:dyDescent="0.25">
      <c r="D1530">
        <v>429</v>
      </c>
      <c r="E1530">
        <v>299</v>
      </c>
      <c r="J1530">
        <v>269</v>
      </c>
      <c r="K1530">
        <v>50</v>
      </c>
      <c r="P1530">
        <v>411</v>
      </c>
      <c r="Q1530">
        <v>36</v>
      </c>
    </row>
    <row r="1531" spans="4:17" x14ac:dyDescent="0.25">
      <c r="D1531">
        <v>429</v>
      </c>
      <c r="E1531">
        <v>305</v>
      </c>
      <c r="J1531">
        <v>269</v>
      </c>
      <c r="K1531">
        <v>62</v>
      </c>
      <c r="P1531">
        <v>411</v>
      </c>
      <c r="Q1531">
        <v>384</v>
      </c>
    </row>
    <row r="1532" spans="4:17" x14ac:dyDescent="0.25">
      <c r="D1532">
        <v>429</v>
      </c>
      <c r="E1532">
        <v>528</v>
      </c>
      <c r="J1532">
        <v>269</v>
      </c>
      <c r="K1532">
        <v>40</v>
      </c>
      <c r="P1532">
        <v>411</v>
      </c>
      <c r="Q1532">
        <v>385</v>
      </c>
    </row>
    <row r="1533" spans="4:17" x14ac:dyDescent="0.25">
      <c r="D1533">
        <v>430</v>
      </c>
      <c r="E1533">
        <v>299</v>
      </c>
      <c r="J1533">
        <v>269</v>
      </c>
      <c r="K1533">
        <v>104</v>
      </c>
      <c r="P1533">
        <v>412</v>
      </c>
      <c r="Q1533">
        <v>36</v>
      </c>
    </row>
    <row r="1534" spans="4:17" x14ac:dyDescent="0.25">
      <c r="D1534">
        <v>430</v>
      </c>
      <c r="E1534">
        <v>305</v>
      </c>
      <c r="J1534">
        <v>270</v>
      </c>
      <c r="K1534">
        <v>39</v>
      </c>
      <c r="P1534">
        <v>412</v>
      </c>
      <c r="Q1534">
        <v>384</v>
      </c>
    </row>
    <row r="1535" spans="4:17" x14ac:dyDescent="0.25">
      <c r="D1535">
        <v>430</v>
      </c>
      <c r="E1535">
        <v>528</v>
      </c>
      <c r="J1535">
        <v>270</v>
      </c>
      <c r="K1535">
        <v>50</v>
      </c>
      <c r="P1535">
        <v>412</v>
      </c>
      <c r="Q1535">
        <v>386</v>
      </c>
    </row>
    <row r="1536" spans="4:17" x14ac:dyDescent="0.25">
      <c r="D1536">
        <v>431</v>
      </c>
      <c r="E1536">
        <v>287</v>
      </c>
      <c r="J1536">
        <v>270</v>
      </c>
      <c r="K1536">
        <v>62</v>
      </c>
      <c r="P1536">
        <v>412</v>
      </c>
      <c r="Q1536">
        <v>387</v>
      </c>
    </row>
    <row r="1537" spans="4:17" x14ac:dyDescent="0.25">
      <c r="D1537">
        <v>431</v>
      </c>
      <c r="E1537">
        <v>285</v>
      </c>
      <c r="J1537">
        <v>270</v>
      </c>
      <c r="K1537">
        <v>40</v>
      </c>
      <c r="P1537">
        <v>413</v>
      </c>
      <c r="Q1537">
        <v>37</v>
      </c>
    </row>
    <row r="1538" spans="4:17" x14ac:dyDescent="0.25">
      <c r="D1538">
        <v>431</v>
      </c>
      <c r="E1538">
        <v>291</v>
      </c>
      <c r="J1538">
        <v>270</v>
      </c>
      <c r="K1538">
        <v>104</v>
      </c>
      <c r="P1538">
        <v>413</v>
      </c>
      <c r="Q1538">
        <v>388</v>
      </c>
    </row>
    <row r="1539" spans="4:17" x14ac:dyDescent="0.25">
      <c r="D1539">
        <v>431</v>
      </c>
      <c r="E1539">
        <v>539</v>
      </c>
      <c r="J1539">
        <v>271</v>
      </c>
      <c r="K1539">
        <v>39</v>
      </c>
      <c r="P1539">
        <v>414</v>
      </c>
      <c r="Q1539">
        <v>37</v>
      </c>
    </row>
    <row r="1540" spans="4:17" x14ac:dyDescent="0.25">
      <c r="D1540">
        <v>432</v>
      </c>
      <c r="E1540">
        <v>287</v>
      </c>
      <c r="J1540">
        <v>271</v>
      </c>
      <c r="K1540">
        <v>50</v>
      </c>
      <c r="P1540">
        <v>414</v>
      </c>
      <c r="Q1540">
        <v>388</v>
      </c>
    </row>
    <row r="1541" spans="4:17" x14ac:dyDescent="0.25">
      <c r="D1541">
        <v>432</v>
      </c>
      <c r="E1541">
        <v>285</v>
      </c>
      <c r="J1541">
        <v>271</v>
      </c>
      <c r="K1541">
        <v>62</v>
      </c>
      <c r="P1541">
        <v>415</v>
      </c>
      <c r="Q1541">
        <v>37</v>
      </c>
    </row>
    <row r="1542" spans="4:17" x14ac:dyDescent="0.25">
      <c r="D1542">
        <v>432</v>
      </c>
      <c r="E1542">
        <v>291</v>
      </c>
      <c r="J1542">
        <v>271</v>
      </c>
      <c r="K1542">
        <v>40</v>
      </c>
      <c r="P1542">
        <v>415</v>
      </c>
      <c r="Q1542">
        <v>388</v>
      </c>
    </row>
    <row r="1543" spans="4:17" x14ac:dyDescent="0.25">
      <c r="D1543">
        <v>432</v>
      </c>
      <c r="E1543">
        <v>539</v>
      </c>
      <c r="J1543">
        <v>271</v>
      </c>
      <c r="K1543">
        <v>104</v>
      </c>
      <c r="P1543">
        <v>416</v>
      </c>
      <c r="Q1543">
        <v>37</v>
      </c>
    </row>
    <row r="1544" spans="4:17" x14ac:dyDescent="0.25">
      <c r="D1544">
        <v>433</v>
      </c>
      <c r="E1544">
        <v>287</v>
      </c>
      <c r="J1544">
        <v>272</v>
      </c>
      <c r="K1544">
        <v>39</v>
      </c>
      <c r="P1544">
        <v>416</v>
      </c>
      <c r="Q1544">
        <v>40</v>
      </c>
    </row>
    <row r="1545" spans="4:17" x14ac:dyDescent="0.25">
      <c r="D1545">
        <v>433</v>
      </c>
      <c r="E1545">
        <v>285</v>
      </c>
      <c r="J1545">
        <v>272</v>
      </c>
      <c r="K1545">
        <v>50</v>
      </c>
      <c r="P1545">
        <v>416</v>
      </c>
      <c r="Q1545">
        <v>53</v>
      </c>
    </row>
    <row r="1546" spans="4:17" x14ac:dyDescent="0.25">
      <c r="D1546">
        <v>433</v>
      </c>
      <c r="E1546">
        <v>291</v>
      </c>
      <c r="J1546">
        <v>272</v>
      </c>
      <c r="K1546">
        <v>62</v>
      </c>
      <c r="P1546">
        <v>416</v>
      </c>
      <c r="Q1546">
        <v>54</v>
      </c>
    </row>
    <row r="1547" spans="4:17" x14ac:dyDescent="0.25">
      <c r="D1547">
        <v>433</v>
      </c>
      <c r="E1547">
        <v>539</v>
      </c>
      <c r="J1547">
        <v>272</v>
      </c>
      <c r="K1547">
        <v>40</v>
      </c>
      <c r="P1547">
        <v>416</v>
      </c>
      <c r="Q1547">
        <v>389</v>
      </c>
    </row>
    <row r="1548" spans="4:17" x14ac:dyDescent="0.25">
      <c r="D1548">
        <v>434</v>
      </c>
      <c r="E1548">
        <v>331</v>
      </c>
      <c r="J1548">
        <v>272</v>
      </c>
      <c r="K1548">
        <v>104</v>
      </c>
      <c r="P1548">
        <v>417</v>
      </c>
      <c r="Q1548">
        <v>37</v>
      </c>
    </row>
    <row r="1549" spans="4:17" x14ac:dyDescent="0.25">
      <c r="D1549">
        <v>434</v>
      </c>
      <c r="E1549">
        <v>588</v>
      </c>
      <c r="J1549">
        <v>273</v>
      </c>
      <c r="K1549">
        <v>50</v>
      </c>
      <c r="P1549">
        <v>417</v>
      </c>
      <c r="Q1549">
        <v>40</v>
      </c>
    </row>
    <row r="1550" spans="4:17" x14ac:dyDescent="0.25">
      <c r="D1550">
        <v>435</v>
      </c>
      <c r="E1550">
        <v>589</v>
      </c>
      <c r="J1550">
        <v>273</v>
      </c>
      <c r="K1550">
        <v>115</v>
      </c>
      <c r="P1550">
        <v>417</v>
      </c>
      <c r="Q1550">
        <v>53</v>
      </c>
    </row>
    <row r="1551" spans="4:17" x14ac:dyDescent="0.25">
      <c r="D1551">
        <v>435</v>
      </c>
      <c r="E1551">
        <v>590</v>
      </c>
      <c r="J1551">
        <v>274</v>
      </c>
      <c r="K1551">
        <v>39</v>
      </c>
      <c r="P1551">
        <v>417</v>
      </c>
      <c r="Q1551">
        <v>54</v>
      </c>
    </row>
    <row r="1552" spans="4:17" x14ac:dyDescent="0.25">
      <c r="D1552">
        <v>436</v>
      </c>
      <c r="E1552">
        <v>591</v>
      </c>
      <c r="J1552">
        <v>274</v>
      </c>
      <c r="K1552">
        <v>40</v>
      </c>
      <c r="P1552">
        <v>417</v>
      </c>
      <c r="Q1552">
        <v>389</v>
      </c>
    </row>
    <row r="1553" spans="4:17" x14ac:dyDescent="0.25">
      <c r="D1553">
        <v>437</v>
      </c>
      <c r="E1553">
        <v>266</v>
      </c>
      <c r="J1553">
        <v>274</v>
      </c>
      <c r="K1553">
        <v>104</v>
      </c>
      <c r="P1553">
        <v>418</v>
      </c>
      <c r="Q1553">
        <v>37</v>
      </c>
    </row>
    <row r="1554" spans="4:17" x14ac:dyDescent="0.25">
      <c r="D1554">
        <v>437</v>
      </c>
      <c r="E1554">
        <v>489</v>
      </c>
      <c r="J1554">
        <v>275</v>
      </c>
      <c r="K1554">
        <v>39</v>
      </c>
      <c r="P1554">
        <v>418</v>
      </c>
      <c r="Q1554">
        <v>40</v>
      </c>
    </row>
    <row r="1555" spans="4:17" x14ac:dyDescent="0.25">
      <c r="D1555">
        <v>437</v>
      </c>
      <c r="E1555">
        <v>264</v>
      </c>
      <c r="J1555">
        <v>275</v>
      </c>
      <c r="K1555">
        <v>40</v>
      </c>
      <c r="P1555">
        <v>418</v>
      </c>
      <c r="Q1555">
        <v>53</v>
      </c>
    </row>
    <row r="1556" spans="4:17" x14ac:dyDescent="0.25">
      <c r="D1556">
        <v>437</v>
      </c>
      <c r="E1556">
        <v>268</v>
      </c>
      <c r="J1556">
        <v>275</v>
      </c>
      <c r="K1556">
        <v>104</v>
      </c>
      <c r="P1556">
        <v>418</v>
      </c>
      <c r="Q1556">
        <v>54</v>
      </c>
    </row>
    <row r="1557" spans="4:17" x14ac:dyDescent="0.25">
      <c r="D1557">
        <v>437</v>
      </c>
      <c r="E1557">
        <v>269</v>
      </c>
      <c r="J1557">
        <v>276</v>
      </c>
      <c r="K1557">
        <v>39</v>
      </c>
      <c r="P1557">
        <v>418</v>
      </c>
      <c r="Q1557">
        <v>389</v>
      </c>
    </row>
    <row r="1558" spans="4:17" x14ac:dyDescent="0.25">
      <c r="D1558">
        <v>437</v>
      </c>
      <c r="E1558">
        <v>495</v>
      </c>
      <c r="J1558">
        <v>276</v>
      </c>
      <c r="K1558">
        <v>40</v>
      </c>
      <c r="P1558">
        <v>419</v>
      </c>
      <c r="Q1558">
        <v>37</v>
      </c>
    </row>
    <row r="1559" spans="4:17" x14ac:dyDescent="0.25">
      <c r="D1559">
        <v>438</v>
      </c>
      <c r="E1559">
        <v>266</v>
      </c>
      <c r="J1559">
        <v>276</v>
      </c>
      <c r="K1559">
        <v>104</v>
      </c>
      <c r="P1559">
        <v>419</v>
      </c>
      <c r="Q1559">
        <v>40</v>
      </c>
    </row>
    <row r="1560" spans="4:17" x14ac:dyDescent="0.25">
      <c r="D1560">
        <v>438</v>
      </c>
      <c r="E1560">
        <v>489</v>
      </c>
      <c r="J1560">
        <v>277</v>
      </c>
      <c r="K1560">
        <v>39</v>
      </c>
      <c r="P1560">
        <v>419</v>
      </c>
      <c r="Q1560">
        <v>53</v>
      </c>
    </row>
    <row r="1561" spans="4:17" x14ac:dyDescent="0.25">
      <c r="D1561">
        <v>438</v>
      </c>
      <c r="E1561">
        <v>264</v>
      </c>
      <c r="J1561">
        <v>277</v>
      </c>
      <c r="K1561">
        <v>40</v>
      </c>
      <c r="P1561">
        <v>419</v>
      </c>
      <c r="Q1561">
        <v>54</v>
      </c>
    </row>
    <row r="1562" spans="4:17" x14ac:dyDescent="0.25">
      <c r="D1562">
        <v>438</v>
      </c>
      <c r="E1562">
        <v>267</v>
      </c>
      <c r="J1562">
        <v>277</v>
      </c>
      <c r="K1562">
        <v>104</v>
      </c>
      <c r="P1562">
        <v>419</v>
      </c>
      <c r="Q1562">
        <v>389</v>
      </c>
    </row>
    <row r="1563" spans="4:17" x14ac:dyDescent="0.25">
      <c r="D1563">
        <v>438</v>
      </c>
      <c r="E1563">
        <v>271</v>
      </c>
      <c r="J1563">
        <v>278</v>
      </c>
      <c r="K1563">
        <v>85</v>
      </c>
      <c r="P1563">
        <v>420</v>
      </c>
      <c r="Q1563">
        <v>37</v>
      </c>
    </row>
    <row r="1564" spans="4:17" x14ac:dyDescent="0.25">
      <c r="D1564">
        <v>438</v>
      </c>
      <c r="E1564">
        <v>495</v>
      </c>
      <c r="J1564">
        <v>279</v>
      </c>
      <c r="K1564">
        <v>85</v>
      </c>
      <c r="P1564">
        <v>420</v>
      </c>
      <c r="Q1564">
        <v>40</v>
      </c>
    </row>
    <row r="1565" spans="4:17" x14ac:dyDescent="0.25">
      <c r="D1565">
        <v>439</v>
      </c>
      <c r="E1565">
        <v>270</v>
      </c>
      <c r="J1565">
        <v>280</v>
      </c>
      <c r="K1565">
        <v>39</v>
      </c>
      <c r="P1565">
        <v>420</v>
      </c>
      <c r="Q1565">
        <v>53</v>
      </c>
    </row>
    <row r="1566" spans="4:17" x14ac:dyDescent="0.25">
      <c r="D1566">
        <v>439</v>
      </c>
      <c r="E1566">
        <v>269</v>
      </c>
      <c r="J1566">
        <v>280</v>
      </c>
      <c r="K1566">
        <v>27</v>
      </c>
      <c r="P1566">
        <v>420</v>
      </c>
      <c r="Q1566">
        <v>54</v>
      </c>
    </row>
    <row r="1567" spans="4:17" x14ac:dyDescent="0.25">
      <c r="D1567">
        <v>439</v>
      </c>
      <c r="E1567">
        <v>271</v>
      </c>
      <c r="J1567">
        <v>280</v>
      </c>
      <c r="K1567">
        <v>40</v>
      </c>
      <c r="P1567">
        <v>420</v>
      </c>
      <c r="Q1567">
        <v>389</v>
      </c>
    </row>
    <row r="1568" spans="4:17" x14ac:dyDescent="0.25">
      <c r="D1568">
        <v>439</v>
      </c>
      <c r="E1568">
        <v>518</v>
      </c>
      <c r="J1568">
        <v>280</v>
      </c>
      <c r="K1568">
        <v>104</v>
      </c>
      <c r="P1568">
        <v>421</v>
      </c>
      <c r="Q1568">
        <v>37</v>
      </c>
    </row>
    <row r="1569" spans="4:17" x14ac:dyDescent="0.25">
      <c r="D1569">
        <v>439</v>
      </c>
      <c r="E1569">
        <v>489</v>
      </c>
      <c r="J1569">
        <v>280</v>
      </c>
      <c r="K1569">
        <v>136</v>
      </c>
      <c r="P1569">
        <v>421</v>
      </c>
      <c r="Q1569">
        <v>40</v>
      </c>
    </row>
    <row r="1570" spans="4:17" x14ac:dyDescent="0.25">
      <c r="D1570">
        <v>440</v>
      </c>
      <c r="E1570">
        <v>519</v>
      </c>
      <c r="J1570">
        <v>281</v>
      </c>
      <c r="K1570">
        <v>85</v>
      </c>
      <c r="P1570">
        <v>421</v>
      </c>
      <c r="Q1570">
        <v>53</v>
      </c>
    </row>
    <row r="1571" spans="4:17" x14ac:dyDescent="0.25">
      <c r="D1571">
        <v>440</v>
      </c>
      <c r="E1571">
        <v>264</v>
      </c>
      <c r="J1571">
        <v>281</v>
      </c>
      <c r="K1571">
        <v>104</v>
      </c>
      <c r="P1571">
        <v>421</v>
      </c>
      <c r="Q1571">
        <v>54</v>
      </c>
    </row>
    <row r="1572" spans="4:17" x14ac:dyDescent="0.25">
      <c r="D1572">
        <v>440</v>
      </c>
      <c r="E1572">
        <v>520</v>
      </c>
      <c r="J1572">
        <v>282</v>
      </c>
      <c r="K1572">
        <v>85</v>
      </c>
      <c r="P1572">
        <v>421</v>
      </c>
      <c r="Q1572">
        <v>389</v>
      </c>
    </row>
    <row r="1573" spans="4:17" x14ac:dyDescent="0.25">
      <c r="D1573">
        <v>440</v>
      </c>
      <c r="E1573">
        <v>518</v>
      </c>
      <c r="J1573">
        <v>283</v>
      </c>
      <c r="K1573">
        <v>85</v>
      </c>
      <c r="P1573">
        <v>422</v>
      </c>
      <c r="Q1573">
        <v>38</v>
      </c>
    </row>
    <row r="1574" spans="4:17" x14ac:dyDescent="0.25">
      <c r="D1574">
        <v>440</v>
      </c>
      <c r="E1574">
        <v>270</v>
      </c>
      <c r="J1574">
        <v>284</v>
      </c>
      <c r="K1574">
        <v>39</v>
      </c>
      <c r="P1574">
        <v>422</v>
      </c>
      <c r="Q1574">
        <v>41</v>
      </c>
    </row>
    <row r="1575" spans="4:17" x14ac:dyDescent="0.25">
      <c r="D1575">
        <v>441</v>
      </c>
      <c r="E1575">
        <v>519</v>
      </c>
      <c r="J1575">
        <v>284</v>
      </c>
      <c r="K1575">
        <v>50</v>
      </c>
      <c r="P1575">
        <v>422</v>
      </c>
      <c r="Q1575">
        <v>390</v>
      </c>
    </row>
    <row r="1576" spans="4:17" x14ac:dyDescent="0.25">
      <c r="D1576">
        <v>441</v>
      </c>
      <c r="E1576">
        <v>264</v>
      </c>
      <c r="J1576">
        <v>284</v>
      </c>
      <c r="K1576">
        <v>62</v>
      </c>
      <c r="P1576">
        <v>422</v>
      </c>
      <c r="Q1576">
        <v>446</v>
      </c>
    </row>
    <row r="1577" spans="4:17" x14ac:dyDescent="0.25">
      <c r="D1577">
        <v>441</v>
      </c>
      <c r="E1577">
        <v>521</v>
      </c>
      <c r="J1577">
        <v>284</v>
      </c>
      <c r="K1577">
        <v>40</v>
      </c>
      <c r="P1577">
        <v>423</v>
      </c>
      <c r="Q1577">
        <v>38</v>
      </c>
    </row>
    <row r="1578" spans="4:17" x14ac:dyDescent="0.25">
      <c r="D1578">
        <v>441</v>
      </c>
      <c r="E1578">
        <v>495</v>
      </c>
      <c r="J1578">
        <v>284</v>
      </c>
      <c r="K1578">
        <v>47</v>
      </c>
      <c r="P1578">
        <v>423</v>
      </c>
      <c r="Q1578">
        <v>41</v>
      </c>
    </row>
    <row r="1579" spans="4:17" x14ac:dyDescent="0.25">
      <c r="D1579">
        <v>441</v>
      </c>
      <c r="E1579">
        <v>270</v>
      </c>
      <c r="J1579">
        <v>284</v>
      </c>
      <c r="K1579">
        <v>108</v>
      </c>
      <c r="P1579">
        <v>423</v>
      </c>
      <c r="Q1579">
        <v>390</v>
      </c>
    </row>
    <row r="1580" spans="4:17" x14ac:dyDescent="0.25">
      <c r="D1580">
        <v>442</v>
      </c>
      <c r="E1580">
        <v>519</v>
      </c>
      <c r="J1580">
        <v>285</v>
      </c>
      <c r="K1580">
        <v>39</v>
      </c>
      <c r="P1580">
        <v>423</v>
      </c>
      <c r="Q1580">
        <v>446</v>
      </c>
    </row>
    <row r="1581" spans="4:17" x14ac:dyDescent="0.25">
      <c r="D1581">
        <v>442</v>
      </c>
      <c r="E1581">
        <v>264</v>
      </c>
      <c r="J1581">
        <v>285</v>
      </c>
      <c r="K1581">
        <v>50</v>
      </c>
      <c r="P1581">
        <v>424</v>
      </c>
      <c r="Q1581">
        <v>38</v>
      </c>
    </row>
    <row r="1582" spans="4:17" x14ac:dyDescent="0.25">
      <c r="D1582">
        <v>442</v>
      </c>
      <c r="E1582">
        <v>522</v>
      </c>
      <c r="J1582">
        <v>285</v>
      </c>
      <c r="K1582">
        <v>62</v>
      </c>
      <c r="P1582">
        <v>424</v>
      </c>
      <c r="Q1582">
        <v>41</v>
      </c>
    </row>
    <row r="1583" spans="4:17" x14ac:dyDescent="0.25">
      <c r="D1583">
        <v>442</v>
      </c>
      <c r="E1583">
        <v>523</v>
      </c>
      <c r="J1583">
        <v>285</v>
      </c>
      <c r="K1583">
        <v>40</v>
      </c>
      <c r="P1583">
        <v>424</v>
      </c>
      <c r="Q1583">
        <v>390</v>
      </c>
    </row>
    <row r="1584" spans="4:17" x14ac:dyDescent="0.25">
      <c r="D1584">
        <v>443</v>
      </c>
      <c r="E1584">
        <v>519</v>
      </c>
      <c r="J1584">
        <v>285</v>
      </c>
      <c r="K1584">
        <v>47</v>
      </c>
      <c r="P1584">
        <v>424</v>
      </c>
      <c r="Q1584">
        <v>446</v>
      </c>
    </row>
    <row r="1585" spans="4:17" x14ac:dyDescent="0.25">
      <c r="D1585">
        <v>443</v>
      </c>
      <c r="E1585">
        <v>264</v>
      </c>
      <c r="J1585">
        <v>286</v>
      </c>
      <c r="K1585">
        <v>39</v>
      </c>
      <c r="P1585">
        <v>425</v>
      </c>
      <c r="Q1585">
        <v>38</v>
      </c>
    </row>
    <row r="1586" spans="4:17" x14ac:dyDescent="0.25">
      <c r="D1586">
        <v>443</v>
      </c>
      <c r="E1586">
        <v>518</v>
      </c>
      <c r="J1586">
        <v>286</v>
      </c>
      <c r="K1586">
        <v>50</v>
      </c>
      <c r="P1586">
        <v>425</v>
      </c>
      <c r="Q1586">
        <v>41</v>
      </c>
    </row>
    <row r="1587" spans="4:17" x14ac:dyDescent="0.25">
      <c r="D1587">
        <v>443</v>
      </c>
      <c r="E1587">
        <v>523</v>
      </c>
      <c r="J1587">
        <v>286</v>
      </c>
      <c r="K1587">
        <v>62</v>
      </c>
      <c r="P1587">
        <v>425</v>
      </c>
      <c r="Q1587">
        <v>391</v>
      </c>
    </row>
    <row r="1588" spans="4:17" x14ac:dyDescent="0.25">
      <c r="D1588">
        <v>444</v>
      </c>
      <c r="E1588">
        <v>514</v>
      </c>
      <c r="J1588">
        <v>286</v>
      </c>
      <c r="K1588">
        <v>40</v>
      </c>
      <c r="P1588">
        <v>426</v>
      </c>
      <c r="Q1588">
        <v>38</v>
      </c>
    </row>
    <row r="1589" spans="4:17" x14ac:dyDescent="0.25">
      <c r="D1589">
        <v>444</v>
      </c>
      <c r="E1589">
        <v>515</v>
      </c>
      <c r="J1589">
        <v>286</v>
      </c>
      <c r="K1589">
        <v>47</v>
      </c>
      <c r="P1589">
        <v>426</v>
      </c>
      <c r="Q1589">
        <v>41</v>
      </c>
    </row>
    <row r="1590" spans="4:17" x14ac:dyDescent="0.25">
      <c r="D1590">
        <v>444</v>
      </c>
      <c r="E1590">
        <v>516</v>
      </c>
      <c r="J1590">
        <v>287</v>
      </c>
      <c r="K1590">
        <v>39</v>
      </c>
      <c r="P1590">
        <v>426</v>
      </c>
      <c r="Q1590">
        <v>391</v>
      </c>
    </row>
    <row r="1591" spans="4:17" x14ac:dyDescent="0.25">
      <c r="D1591">
        <v>445</v>
      </c>
      <c r="E1591">
        <v>514</v>
      </c>
      <c r="J1591">
        <v>287</v>
      </c>
      <c r="K1591">
        <v>50</v>
      </c>
      <c r="P1591">
        <v>427</v>
      </c>
      <c r="Q1591">
        <v>38</v>
      </c>
    </row>
    <row r="1592" spans="4:17" x14ac:dyDescent="0.25">
      <c r="D1592">
        <v>445</v>
      </c>
      <c r="E1592">
        <v>515</v>
      </c>
      <c r="J1592">
        <v>287</v>
      </c>
      <c r="K1592">
        <v>40</v>
      </c>
      <c r="P1592">
        <v>427</v>
      </c>
      <c r="Q1592">
        <v>41</v>
      </c>
    </row>
    <row r="1593" spans="4:17" x14ac:dyDescent="0.25">
      <c r="D1593">
        <v>445</v>
      </c>
      <c r="E1593">
        <v>516</v>
      </c>
      <c r="J1593">
        <v>287</v>
      </c>
      <c r="K1593">
        <v>47</v>
      </c>
      <c r="P1593">
        <v>427</v>
      </c>
      <c r="Q1593">
        <v>391</v>
      </c>
    </row>
    <row r="1594" spans="4:17" x14ac:dyDescent="0.25">
      <c r="D1594">
        <v>446</v>
      </c>
      <c r="E1594">
        <v>514</v>
      </c>
      <c r="J1594">
        <v>288</v>
      </c>
      <c r="K1594">
        <v>39</v>
      </c>
      <c r="P1594">
        <v>428</v>
      </c>
      <c r="Q1594">
        <v>38</v>
      </c>
    </row>
    <row r="1595" spans="4:17" x14ac:dyDescent="0.25">
      <c r="D1595">
        <v>446</v>
      </c>
      <c r="E1595">
        <v>515</v>
      </c>
      <c r="J1595">
        <v>288</v>
      </c>
      <c r="K1595">
        <v>50</v>
      </c>
      <c r="P1595">
        <v>428</v>
      </c>
      <c r="Q1595">
        <v>41</v>
      </c>
    </row>
    <row r="1596" spans="4:17" x14ac:dyDescent="0.25">
      <c r="D1596">
        <v>446</v>
      </c>
      <c r="E1596">
        <v>516</v>
      </c>
      <c r="J1596">
        <v>288</v>
      </c>
      <c r="K1596">
        <v>40</v>
      </c>
      <c r="P1596">
        <v>428</v>
      </c>
      <c r="Q1596">
        <v>391</v>
      </c>
    </row>
    <row r="1597" spans="4:17" x14ac:dyDescent="0.25">
      <c r="D1597">
        <v>447</v>
      </c>
      <c r="E1597">
        <v>265</v>
      </c>
      <c r="J1597">
        <v>288</v>
      </c>
      <c r="K1597">
        <v>47</v>
      </c>
      <c r="P1597">
        <v>429</v>
      </c>
      <c r="Q1597">
        <v>38</v>
      </c>
    </row>
    <row r="1598" spans="4:17" x14ac:dyDescent="0.25">
      <c r="D1598">
        <v>447</v>
      </c>
      <c r="E1598">
        <v>264</v>
      </c>
      <c r="J1598">
        <v>289</v>
      </c>
      <c r="K1598">
        <v>50</v>
      </c>
      <c r="P1598">
        <v>429</v>
      </c>
      <c r="Q1598">
        <v>41</v>
      </c>
    </row>
    <row r="1599" spans="4:17" x14ac:dyDescent="0.25">
      <c r="D1599">
        <v>447</v>
      </c>
      <c r="E1599">
        <v>524</v>
      </c>
      <c r="J1599">
        <v>289</v>
      </c>
      <c r="K1599">
        <v>47</v>
      </c>
      <c r="P1599">
        <v>429</v>
      </c>
      <c r="Q1599">
        <v>391</v>
      </c>
    </row>
    <row r="1600" spans="4:17" x14ac:dyDescent="0.25">
      <c r="D1600">
        <v>447</v>
      </c>
      <c r="E1600">
        <v>525</v>
      </c>
      <c r="J1600">
        <v>289</v>
      </c>
      <c r="K1600">
        <v>41</v>
      </c>
      <c r="P1600">
        <v>430</v>
      </c>
      <c r="Q1600">
        <v>38</v>
      </c>
    </row>
    <row r="1601" spans="4:17" x14ac:dyDescent="0.25">
      <c r="D1601">
        <v>448</v>
      </c>
      <c r="E1601">
        <v>265</v>
      </c>
      <c r="J1601">
        <v>290</v>
      </c>
      <c r="K1601">
        <v>39</v>
      </c>
      <c r="P1601">
        <v>430</v>
      </c>
      <c r="Q1601">
        <v>41</v>
      </c>
    </row>
    <row r="1602" spans="4:17" x14ac:dyDescent="0.25">
      <c r="D1602">
        <v>448</v>
      </c>
      <c r="E1602">
        <v>264</v>
      </c>
      <c r="J1602">
        <v>290</v>
      </c>
      <c r="K1602">
        <v>40</v>
      </c>
      <c r="P1602">
        <v>430</v>
      </c>
      <c r="Q1602">
        <v>391</v>
      </c>
    </row>
    <row r="1603" spans="4:17" x14ac:dyDescent="0.25">
      <c r="D1603">
        <v>448</v>
      </c>
      <c r="E1603">
        <v>524</v>
      </c>
      <c r="J1603">
        <v>290</v>
      </c>
      <c r="K1603">
        <v>43</v>
      </c>
      <c r="P1603">
        <v>431</v>
      </c>
      <c r="Q1603">
        <v>53</v>
      </c>
    </row>
    <row r="1604" spans="4:17" x14ac:dyDescent="0.25">
      <c r="D1604">
        <v>448</v>
      </c>
      <c r="E1604">
        <v>525</v>
      </c>
      <c r="J1604">
        <v>290</v>
      </c>
      <c r="K1604">
        <v>17</v>
      </c>
      <c r="P1604">
        <v>431</v>
      </c>
      <c r="Q1604">
        <v>54</v>
      </c>
    </row>
    <row r="1605" spans="4:17" x14ac:dyDescent="0.25">
      <c r="D1605">
        <v>449</v>
      </c>
      <c r="E1605">
        <v>274</v>
      </c>
      <c r="J1605">
        <v>290</v>
      </c>
      <c r="K1605">
        <v>47</v>
      </c>
      <c r="P1605">
        <v>431</v>
      </c>
      <c r="Q1605">
        <v>38</v>
      </c>
    </row>
    <row r="1606" spans="4:17" x14ac:dyDescent="0.25">
      <c r="D1606">
        <v>449</v>
      </c>
      <c r="E1606">
        <v>272</v>
      </c>
      <c r="J1606">
        <v>291</v>
      </c>
      <c r="K1606">
        <v>39</v>
      </c>
      <c r="P1606">
        <v>431</v>
      </c>
      <c r="Q1606">
        <v>41</v>
      </c>
    </row>
    <row r="1607" spans="4:17" x14ac:dyDescent="0.25">
      <c r="D1607">
        <v>449</v>
      </c>
      <c r="E1607">
        <v>273</v>
      </c>
      <c r="J1607">
        <v>291</v>
      </c>
      <c r="K1607">
        <v>47</v>
      </c>
      <c r="P1607">
        <v>431</v>
      </c>
      <c r="Q1607">
        <v>392</v>
      </c>
    </row>
    <row r="1608" spans="4:17" x14ac:dyDescent="0.25">
      <c r="D1608">
        <v>449</v>
      </c>
      <c r="E1608">
        <v>489</v>
      </c>
      <c r="J1608">
        <v>291</v>
      </c>
      <c r="K1608">
        <v>45</v>
      </c>
      <c r="P1608">
        <v>432</v>
      </c>
      <c r="Q1608">
        <v>53</v>
      </c>
    </row>
    <row r="1609" spans="4:17" x14ac:dyDescent="0.25">
      <c r="D1609">
        <v>449</v>
      </c>
      <c r="E1609">
        <v>518</v>
      </c>
      <c r="J1609">
        <v>291</v>
      </c>
      <c r="K1609">
        <v>67</v>
      </c>
      <c r="P1609">
        <v>432</v>
      </c>
      <c r="Q1609">
        <v>54</v>
      </c>
    </row>
    <row r="1610" spans="4:17" x14ac:dyDescent="0.25">
      <c r="D1610">
        <v>449</v>
      </c>
      <c r="E1610">
        <v>270</v>
      </c>
      <c r="J1610">
        <v>292</v>
      </c>
      <c r="K1610">
        <v>39</v>
      </c>
      <c r="P1610">
        <v>432</v>
      </c>
      <c r="Q1610">
        <v>38</v>
      </c>
    </row>
    <row r="1611" spans="4:17" x14ac:dyDescent="0.25">
      <c r="D1611">
        <v>450</v>
      </c>
      <c r="E1611">
        <v>274</v>
      </c>
      <c r="J1611">
        <v>292</v>
      </c>
      <c r="K1611">
        <v>47</v>
      </c>
      <c r="P1611">
        <v>432</v>
      </c>
      <c r="Q1611">
        <v>41</v>
      </c>
    </row>
    <row r="1612" spans="4:17" x14ac:dyDescent="0.25">
      <c r="D1612">
        <v>450</v>
      </c>
      <c r="E1612">
        <v>272</v>
      </c>
      <c r="J1612">
        <v>292</v>
      </c>
      <c r="K1612">
        <v>45</v>
      </c>
      <c r="P1612">
        <v>432</v>
      </c>
      <c r="Q1612">
        <v>392</v>
      </c>
    </row>
    <row r="1613" spans="4:17" x14ac:dyDescent="0.25">
      <c r="D1613">
        <v>450</v>
      </c>
      <c r="E1613">
        <v>273</v>
      </c>
      <c r="J1613">
        <v>292</v>
      </c>
      <c r="K1613">
        <v>67</v>
      </c>
      <c r="P1613">
        <v>433</v>
      </c>
      <c r="Q1613">
        <v>53</v>
      </c>
    </row>
    <row r="1614" spans="4:17" x14ac:dyDescent="0.25">
      <c r="D1614">
        <v>450</v>
      </c>
      <c r="E1614">
        <v>489</v>
      </c>
      <c r="J1614">
        <v>293</v>
      </c>
      <c r="K1614">
        <v>39</v>
      </c>
      <c r="P1614">
        <v>433</v>
      </c>
      <c r="Q1614">
        <v>54</v>
      </c>
    </row>
    <row r="1615" spans="4:17" x14ac:dyDescent="0.25">
      <c r="D1615">
        <v>450</v>
      </c>
      <c r="E1615">
        <v>518</v>
      </c>
      <c r="J1615">
        <v>293</v>
      </c>
      <c r="K1615">
        <v>47</v>
      </c>
      <c r="P1615">
        <v>433</v>
      </c>
      <c r="Q1615">
        <v>38</v>
      </c>
    </row>
    <row r="1616" spans="4:17" x14ac:dyDescent="0.25">
      <c r="D1616">
        <v>450</v>
      </c>
      <c r="E1616">
        <v>270</v>
      </c>
      <c r="J1616">
        <v>293</v>
      </c>
      <c r="K1616">
        <v>45</v>
      </c>
      <c r="P1616">
        <v>433</v>
      </c>
      <c r="Q1616">
        <v>41</v>
      </c>
    </row>
    <row r="1617" spans="4:17" x14ac:dyDescent="0.25">
      <c r="D1617">
        <v>451</v>
      </c>
      <c r="E1617">
        <v>266</v>
      </c>
      <c r="J1617">
        <v>293</v>
      </c>
      <c r="K1617">
        <v>67</v>
      </c>
      <c r="P1617">
        <v>433</v>
      </c>
      <c r="Q1617">
        <v>392</v>
      </c>
    </row>
    <row r="1618" spans="4:17" x14ac:dyDescent="0.25">
      <c r="D1618">
        <v>451</v>
      </c>
      <c r="E1618">
        <v>526</v>
      </c>
      <c r="J1618">
        <v>294</v>
      </c>
      <c r="K1618">
        <v>39</v>
      </c>
      <c r="P1618">
        <v>434</v>
      </c>
      <c r="Q1618">
        <v>472</v>
      </c>
    </row>
    <row r="1619" spans="4:17" x14ac:dyDescent="0.25">
      <c r="D1619">
        <v>451</v>
      </c>
      <c r="E1619">
        <v>518</v>
      </c>
      <c r="J1619">
        <v>294</v>
      </c>
      <c r="K1619">
        <v>27</v>
      </c>
      <c r="P1619">
        <v>434</v>
      </c>
      <c r="Q1619">
        <v>473</v>
      </c>
    </row>
    <row r="1620" spans="4:17" x14ac:dyDescent="0.25">
      <c r="D1620">
        <v>451</v>
      </c>
      <c r="E1620">
        <v>264</v>
      </c>
      <c r="J1620">
        <v>294</v>
      </c>
      <c r="K1620">
        <v>62</v>
      </c>
      <c r="P1620">
        <v>434</v>
      </c>
      <c r="Q1620">
        <v>474</v>
      </c>
    </row>
    <row r="1621" spans="4:17" x14ac:dyDescent="0.25">
      <c r="D1621">
        <v>451</v>
      </c>
      <c r="E1621">
        <v>272</v>
      </c>
      <c r="J1621">
        <v>294</v>
      </c>
      <c r="K1621">
        <v>47</v>
      </c>
      <c r="P1621">
        <v>435</v>
      </c>
      <c r="Q1621">
        <v>475</v>
      </c>
    </row>
    <row r="1622" spans="4:17" x14ac:dyDescent="0.25">
      <c r="D1622">
        <v>451</v>
      </c>
      <c r="E1622">
        <v>271</v>
      </c>
      <c r="J1622">
        <v>294</v>
      </c>
      <c r="K1622">
        <v>20</v>
      </c>
      <c r="P1622">
        <v>435</v>
      </c>
      <c r="Q1622">
        <v>476</v>
      </c>
    </row>
    <row r="1623" spans="4:17" x14ac:dyDescent="0.25">
      <c r="D1623">
        <v>452</v>
      </c>
      <c r="E1623">
        <v>267</v>
      </c>
      <c r="J1623">
        <v>294</v>
      </c>
      <c r="K1623">
        <v>75</v>
      </c>
      <c r="P1623">
        <v>435</v>
      </c>
      <c r="Q1623">
        <v>477</v>
      </c>
    </row>
    <row r="1624" spans="4:17" x14ac:dyDescent="0.25">
      <c r="D1624">
        <v>452</v>
      </c>
      <c r="E1624">
        <v>526</v>
      </c>
      <c r="J1624">
        <v>295</v>
      </c>
      <c r="K1624">
        <v>39</v>
      </c>
      <c r="P1624">
        <v>436</v>
      </c>
      <c r="Q1624">
        <v>478</v>
      </c>
    </row>
    <row r="1625" spans="4:17" x14ac:dyDescent="0.25">
      <c r="D1625">
        <v>453</v>
      </c>
      <c r="E1625">
        <v>267</v>
      </c>
      <c r="J1625">
        <v>295</v>
      </c>
      <c r="K1625">
        <v>27</v>
      </c>
      <c r="P1625">
        <v>436</v>
      </c>
      <c r="Q1625">
        <v>479</v>
      </c>
    </row>
    <row r="1626" spans="4:17" x14ac:dyDescent="0.25">
      <c r="D1626">
        <v>453</v>
      </c>
      <c r="E1626">
        <v>526</v>
      </c>
      <c r="J1626">
        <v>295</v>
      </c>
      <c r="K1626">
        <v>62</v>
      </c>
      <c r="P1626">
        <v>436</v>
      </c>
      <c r="Q1626">
        <v>480</v>
      </c>
    </row>
    <row r="1627" spans="4:17" x14ac:dyDescent="0.25">
      <c r="D1627">
        <v>454</v>
      </c>
      <c r="E1627">
        <v>267</v>
      </c>
      <c r="J1627">
        <v>295</v>
      </c>
      <c r="K1627">
        <v>47</v>
      </c>
      <c r="P1627">
        <v>436</v>
      </c>
      <c r="Q1627">
        <v>481</v>
      </c>
    </row>
    <row r="1628" spans="4:17" x14ac:dyDescent="0.25">
      <c r="D1628">
        <v>454</v>
      </c>
      <c r="E1628">
        <v>526</v>
      </c>
      <c r="J1628">
        <v>295</v>
      </c>
      <c r="K1628">
        <v>20</v>
      </c>
      <c r="P1628">
        <v>436</v>
      </c>
      <c r="Q1628">
        <v>482</v>
      </c>
    </row>
    <row r="1629" spans="4:17" x14ac:dyDescent="0.25">
      <c r="D1629">
        <v>455</v>
      </c>
      <c r="E1629">
        <v>267</v>
      </c>
      <c r="J1629">
        <v>295</v>
      </c>
      <c r="K1629">
        <v>75</v>
      </c>
      <c r="P1629">
        <v>436</v>
      </c>
      <c r="Q1629">
        <v>485</v>
      </c>
    </row>
    <row r="1630" spans="4:17" x14ac:dyDescent="0.25">
      <c r="D1630">
        <v>455</v>
      </c>
      <c r="E1630">
        <v>526</v>
      </c>
      <c r="J1630">
        <v>296</v>
      </c>
      <c r="K1630">
        <v>39</v>
      </c>
      <c r="P1630">
        <v>437</v>
      </c>
      <c r="Q1630">
        <v>483</v>
      </c>
    </row>
    <row r="1631" spans="4:17" x14ac:dyDescent="0.25">
      <c r="D1631">
        <v>456</v>
      </c>
      <c r="E1631">
        <v>267</v>
      </c>
      <c r="J1631">
        <v>296</v>
      </c>
      <c r="K1631">
        <v>27</v>
      </c>
      <c r="P1631">
        <v>438</v>
      </c>
      <c r="Q1631">
        <v>483</v>
      </c>
    </row>
    <row r="1632" spans="4:17" x14ac:dyDescent="0.25">
      <c r="D1632">
        <v>456</v>
      </c>
      <c r="E1632">
        <v>526</v>
      </c>
      <c r="J1632">
        <v>296</v>
      </c>
      <c r="K1632">
        <v>62</v>
      </c>
      <c r="P1632">
        <v>439</v>
      </c>
      <c r="Q1632">
        <v>483</v>
      </c>
    </row>
    <row r="1633" spans="4:17" x14ac:dyDescent="0.25">
      <c r="D1633">
        <v>457</v>
      </c>
      <c r="E1633">
        <v>267</v>
      </c>
      <c r="J1633">
        <v>296</v>
      </c>
      <c r="K1633">
        <v>47</v>
      </c>
      <c r="P1633">
        <v>440</v>
      </c>
      <c r="Q1633">
        <v>86</v>
      </c>
    </row>
    <row r="1634" spans="4:17" x14ac:dyDescent="0.25">
      <c r="D1634">
        <v>457</v>
      </c>
      <c r="E1634">
        <v>526</v>
      </c>
      <c r="J1634">
        <v>296</v>
      </c>
      <c r="K1634">
        <v>20</v>
      </c>
      <c r="P1634">
        <v>440</v>
      </c>
      <c r="Q1634">
        <v>484</v>
      </c>
    </row>
    <row r="1635" spans="4:17" x14ac:dyDescent="0.25">
      <c r="D1635">
        <v>458</v>
      </c>
      <c r="E1635">
        <v>275</v>
      </c>
      <c r="J1635">
        <v>296</v>
      </c>
      <c r="K1635">
        <v>75</v>
      </c>
      <c r="P1635">
        <v>440</v>
      </c>
      <c r="Q1635">
        <v>485</v>
      </c>
    </row>
    <row r="1636" spans="4:17" x14ac:dyDescent="0.25">
      <c r="D1636">
        <v>458</v>
      </c>
      <c r="E1636">
        <v>276</v>
      </c>
      <c r="J1636">
        <v>297</v>
      </c>
      <c r="K1636">
        <v>39</v>
      </c>
      <c r="P1636">
        <v>440</v>
      </c>
      <c r="Q1636">
        <v>486</v>
      </c>
    </row>
    <row r="1637" spans="4:17" x14ac:dyDescent="0.25">
      <c r="D1637">
        <v>458</v>
      </c>
      <c r="E1637">
        <v>526</v>
      </c>
      <c r="J1637">
        <v>297</v>
      </c>
      <c r="K1637">
        <v>27</v>
      </c>
      <c r="P1637">
        <v>441</v>
      </c>
      <c r="Q1637">
        <v>86</v>
      </c>
    </row>
    <row r="1638" spans="4:17" x14ac:dyDescent="0.25">
      <c r="D1638">
        <v>459</v>
      </c>
      <c r="E1638">
        <v>275</v>
      </c>
      <c r="J1638">
        <v>297</v>
      </c>
      <c r="K1638">
        <v>62</v>
      </c>
      <c r="P1638">
        <v>441</v>
      </c>
      <c r="Q1638">
        <v>484</v>
      </c>
    </row>
    <row r="1639" spans="4:17" x14ac:dyDescent="0.25">
      <c r="D1639">
        <v>459</v>
      </c>
      <c r="E1639">
        <v>276</v>
      </c>
      <c r="J1639">
        <v>297</v>
      </c>
      <c r="K1639">
        <v>47</v>
      </c>
      <c r="P1639">
        <v>441</v>
      </c>
      <c r="Q1639">
        <v>485</v>
      </c>
    </row>
    <row r="1640" spans="4:17" x14ac:dyDescent="0.25">
      <c r="D1640">
        <v>459</v>
      </c>
      <c r="E1640">
        <v>526</v>
      </c>
      <c r="J1640">
        <v>297</v>
      </c>
      <c r="K1640">
        <v>35</v>
      </c>
      <c r="P1640">
        <v>441</v>
      </c>
      <c r="Q1640">
        <v>486</v>
      </c>
    </row>
    <row r="1641" spans="4:17" x14ac:dyDescent="0.25">
      <c r="D1641">
        <v>460</v>
      </c>
      <c r="E1641">
        <v>275</v>
      </c>
      <c r="J1641">
        <v>297</v>
      </c>
      <c r="K1641">
        <v>75</v>
      </c>
      <c r="P1641">
        <v>442</v>
      </c>
      <c r="Q1641">
        <v>86</v>
      </c>
    </row>
    <row r="1642" spans="4:17" x14ac:dyDescent="0.25">
      <c r="D1642">
        <v>460</v>
      </c>
      <c r="E1642">
        <v>276</v>
      </c>
      <c r="J1642">
        <v>298</v>
      </c>
      <c r="K1642">
        <v>39</v>
      </c>
      <c r="P1642">
        <v>442</v>
      </c>
      <c r="Q1642">
        <v>484</v>
      </c>
    </row>
    <row r="1643" spans="4:17" x14ac:dyDescent="0.25">
      <c r="D1643">
        <v>460</v>
      </c>
      <c r="E1643">
        <v>526</v>
      </c>
      <c r="J1643">
        <v>298</v>
      </c>
      <c r="K1643">
        <v>27</v>
      </c>
      <c r="P1643">
        <v>442</v>
      </c>
      <c r="Q1643">
        <v>485</v>
      </c>
    </row>
    <row r="1644" spans="4:17" x14ac:dyDescent="0.25">
      <c r="D1644">
        <v>461</v>
      </c>
      <c r="E1644">
        <v>275</v>
      </c>
      <c r="J1644">
        <v>298</v>
      </c>
      <c r="K1644">
        <v>62</v>
      </c>
      <c r="P1644">
        <v>442</v>
      </c>
      <c r="Q1644">
        <v>486</v>
      </c>
    </row>
    <row r="1645" spans="4:17" x14ac:dyDescent="0.25">
      <c r="D1645">
        <v>461</v>
      </c>
      <c r="E1645">
        <v>276</v>
      </c>
      <c r="J1645">
        <v>298</v>
      </c>
      <c r="K1645">
        <v>47</v>
      </c>
      <c r="P1645">
        <v>443</v>
      </c>
      <c r="Q1645">
        <v>86</v>
      </c>
    </row>
    <row r="1646" spans="4:17" x14ac:dyDescent="0.25">
      <c r="D1646">
        <v>461</v>
      </c>
      <c r="E1646">
        <v>526</v>
      </c>
      <c r="J1646">
        <v>299</v>
      </c>
      <c r="K1646">
        <v>39</v>
      </c>
      <c r="P1646">
        <v>443</v>
      </c>
      <c r="Q1646">
        <v>484</v>
      </c>
    </row>
    <row r="1647" spans="4:17" x14ac:dyDescent="0.25">
      <c r="D1647">
        <v>462</v>
      </c>
      <c r="E1647">
        <v>275</v>
      </c>
      <c r="J1647">
        <v>299</v>
      </c>
      <c r="K1647">
        <v>27</v>
      </c>
      <c r="P1647">
        <v>443</v>
      </c>
      <c r="Q1647">
        <v>485</v>
      </c>
    </row>
    <row r="1648" spans="4:17" x14ac:dyDescent="0.25">
      <c r="D1648">
        <v>462</v>
      </c>
      <c r="E1648">
        <v>276</v>
      </c>
      <c r="J1648">
        <v>299</v>
      </c>
      <c r="K1648">
        <v>62</v>
      </c>
      <c r="P1648">
        <v>443</v>
      </c>
      <c r="Q1648">
        <v>486</v>
      </c>
    </row>
    <row r="1649" spans="4:17" x14ac:dyDescent="0.25">
      <c r="D1649">
        <v>462</v>
      </c>
      <c r="E1649">
        <v>526</v>
      </c>
      <c r="J1649">
        <v>299</v>
      </c>
      <c r="K1649">
        <v>47</v>
      </c>
      <c r="P1649">
        <v>444</v>
      </c>
      <c r="Q1649">
        <v>487</v>
      </c>
    </row>
    <row r="1650" spans="4:17" x14ac:dyDescent="0.25">
      <c r="D1650">
        <v>463</v>
      </c>
      <c r="E1650">
        <v>275</v>
      </c>
      <c r="J1650">
        <v>300</v>
      </c>
      <c r="K1650">
        <v>39</v>
      </c>
      <c r="P1650">
        <v>445</v>
      </c>
      <c r="Q1650">
        <v>487</v>
      </c>
    </row>
    <row r="1651" spans="4:17" x14ac:dyDescent="0.25">
      <c r="D1651">
        <v>463</v>
      </c>
      <c r="E1651">
        <v>276</v>
      </c>
      <c r="J1651">
        <v>300</v>
      </c>
      <c r="K1651">
        <v>27</v>
      </c>
      <c r="P1651">
        <v>446</v>
      </c>
      <c r="Q1651">
        <v>487</v>
      </c>
    </row>
    <row r="1652" spans="4:17" x14ac:dyDescent="0.25">
      <c r="D1652">
        <v>463</v>
      </c>
      <c r="E1652">
        <v>526</v>
      </c>
      <c r="J1652">
        <v>300</v>
      </c>
      <c r="K1652">
        <v>62</v>
      </c>
      <c r="P1652">
        <v>447</v>
      </c>
      <c r="Q1652">
        <v>486</v>
      </c>
    </row>
    <row r="1653" spans="4:17" x14ac:dyDescent="0.25">
      <c r="D1653">
        <v>464</v>
      </c>
      <c r="E1653">
        <v>275</v>
      </c>
      <c r="J1653">
        <v>300</v>
      </c>
      <c r="K1653">
        <v>47</v>
      </c>
      <c r="P1653">
        <v>447</v>
      </c>
      <c r="Q1653">
        <v>488</v>
      </c>
    </row>
    <row r="1654" spans="4:17" x14ac:dyDescent="0.25">
      <c r="D1654">
        <v>464</v>
      </c>
      <c r="E1654">
        <v>276</v>
      </c>
      <c r="J1654">
        <v>301</v>
      </c>
      <c r="K1654">
        <v>39</v>
      </c>
      <c r="P1654">
        <v>448</v>
      </c>
      <c r="Q1654">
        <v>486</v>
      </c>
    </row>
    <row r="1655" spans="4:17" x14ac:dyDescent="0.25">
      <c r="D1655">
        <v>464</v>
      </c>
      <c r="E1655">
        <v>526</v>
      </c>
      <c r="J1655">
        <v>301</v>
      </c>
      <c r="K1655">
        <v>27</v>
      </c>
      <c r="P1655">
        <v>448</v>
      </c>
      <c r="Q1655">
        <v>488</v>
      </c>
    </row>
    <row r="1656" spans="4:17" x14ac:dyDescent="0.25">
      <c r="D1656">
        <v>465</v>
      </c>
      <c r="E1656">
        <v>275</v>
      </c>
      <c r="J1656">
        <v>301</v>
      </c>
      <c r="K1656">
        <v>62</v>
      </c>
      <c r="P1656">
        <v>449</v>
      </c>
      <c r="Q1656">
        <v>489</v>
      </c>
    </row>
    <row r="1657" spans="4:17" x14ac:dyDescent="0.25">
      <c r="D1657">
        <v>465</v>
      </c>
      <c r="E1657">
        <v>276</v>
      </c>
      <c r="J1657">
        <v>301</v>
      </c>
      <c r="K1657">
        <v>47</v>
      </c>
      <c r="P1657">
        <v>450</v>
      </c>
      <c r="Q1657">
        <v>489</v>
      </c>
    </row>
    <row r="1658" spans="4:17" x14ac:dyDescent="0.25">
      <c r="D1658">
        <v>465</v>
      </c>
      <c r="E1658">
        <v>526</v>
      </c>
      <c r="J1658">
        <v>301</v>
      </c>
      <c r="K1658">
        <v>19</v>
      </c>
      <c r="P1658">
        <v>451</v>
      </c>
      <c r="Q1658">
        <v>490</v>
      </c>
    </row>
    <row r="1659" spans="4:17" x14ac:dyDescent="0.25">
      <c r="D1659">
        <v>466</v>
      </c>
      <c r="E1659">
        <v>275</v>
      </c>
      <c r="J1659">
        <v>302</v>
      </c>
      <c r="K1659">
        <v>39</v>
      </c>
      <c r="P1659">
        <v>451</v>
      </c>
      <c r="Q1659">
        <v>491</v>
      </c>
    </row>
    <row r="1660" spans="4:17" x14ac:dyDescent="0.25">
      <c r="D1660">
        <v>466</v>
      </c>
      <c r="E1660">
        <v>276</v>
      </c>
      <c r="J1660">
        <v>302</v>
      </c>
      <c r="K1660">
        <v>27</v>
      </c>
      <c r="P1660">
        <v>451</v>
      </c>
      <c r="Q1660">
        <v>492</v>
      </c>
    </row>
    <row r="1661" spans="4:17" x14ac:dyDescent="0.25">
      <c r="D1661">
        <v>466</v>
      </c>
      <c r="E1661">
        <v>526</v>
      </c>
      <c r="J1661">
        <v>302</v>
      </c>
      <c r="K1661">
        <v>62</v>
      </c>
      <c r="P1661">
        <v>452</v>
      </c>
      <c r="Q1661">
        <v>37</v>
      </c>
    </row>
    <row r="1662" spans="4:17" x14ac:dyDescent="0.25">
      <c r="D1662">
        <v>467</v>
      </c>
      <c r="E1662">
        <v>275</v>
      </c>
      <c r="J1662">
        <v>302</v>
      </c>
      <c r="K1662">
        <v>47</v>
      </c>
      <c r="P1662">
        <v>452</v>
      </c>
      <c r="Q1662">
        <v>40</v>
      </c>
    </row>
    <row r="1663" spans="4:17" x14ac:dyDescent="0.25">
      <c r="D1663">
        <v>467</v>
      </c>
      <c r="E1663">
        <v>276</v>
      </c>
      <c r="J1663">
        <v>302</v>
      </c>
      <c r="K1663">
        <v>19</v>
      </c>
      <c r="P1663">
        <v>452</v>
      </c>
      <c r="Q1663">
        <v>53</v>
      </c>
    </row>
    <row r="1664" spans="4:17" x14ac:dyDescent="0.25">
      <c r="D1664">
        <v>467</v>
      </c>
      <c r="E1664">
        <v>526</v>
      </c>
      <c r="J1664">
        <v>303</v>
      </c>
      <c r="K1664">
        <v>39</v>
      </c>
      <c r="P1664">
        <v>452</v>
      </c>
      <c r="Q1664">
        <v>54</v>
      </c>
    </row>
    <row r="1665" spans="4:17" x14ac:dyDescent="0.25">
      <c r="D1665">
        <v>468</v>
      </c>
      <c r="E1665">
        <v>275</v>
      </c>
      <c r="J1665">
        <v>303</v>
      </c>
      <c r="K1665">
        <v>27</v>
      </c>
      <c r="P1665">
        <v>452</v>
      </c>
      <c r="Q1665">
        <v>493</v>
      </c>
    </row>
    <row r="1666" spans="4:17" x14ac:dyDescent="0.25">
      <c r="D1666">
        <v>468</v>
      </c>
      <c r="E1666">
        <v>276</v>
      </c>
      <c r="J1666">
        <v>303</v>
      </c>
      <c r="K1666">
        <v>62</v>
      </c>
      <c r="P1666">
        <v>452</v>
      </c>
      <c r="Q1666">
        <v>494</v>
      </c>
    </row>
    <row r="1667" spans="4:17" x14ac:dyDescent="0.25">
      <c r="D1667">
        <v>468</v>
      </c>
      <c r="E1667">
        <v>526</v>
      </c>
      <c r="J1667">
        <v>303</v>
      </c>
      <c r="K1667">
        <v>47</v>
      </c>
      <c r="P1667">
        <v>452</v>
      </c>
      <c r="Q1667">
        <v>495</v>
      </c>
    </row>
    <row r="1668" spans="4:17" x14ac:dyDescent="0.25">
      <c r="D1668">
        <v>469</v>
      </c>
      <c r="E1668">
        <v>275</v>
      </c>
      <c r="J1668">
        <v>303</v>
      </c>
      <c r="K1668">
        <v>19</v>
      </c>
      <c r="P1668">
        <v>453</v>
      </c>
      <c r="Q1668">
        <v>37</v>
      </c>
    </row>
    <row r="1669" spans="4:17" x14ac:dyDescent="0.25">
      <c r="D1669">
        <v>469</v>
      </c>
      <c r="E1669">
        <v>276</v>
      </c>
      <c r="J1669">
        <v>304</v>
      </c>
      <c r="K1669">
        <v>39</v>
      </c>
      <c r="P1669">
        <v>453</v>
      </c>
      <c r="Q1669">
        <v>40</v>
      </c>
    </row>
    <row r="1670" spans="4:17" x14ac:dyDescent="0.25">
      <c r="D1670">
        <v>469</v>
      </c>
      <c r="E1670">
        <v>526</v>
      </c>
      <c r="J1670">
        <v>304</v>
      </c>
      <c r="K1670">
        <v>27</v>
      </c>
      <c r="P1670">
        <v>453</v>
      </c>
      <c r="Q1670">
        <v>53</v>
      </c>
    </row>
    <row r="1671" spans="4:17" x14ac:dyDescent="0.25">
      <c r="D1671">
        <v>470</v>
      </c>
      <c r="E1671">
        <v>275</v>
      </c>
      <c r="J1671">
        <v>304</v>
      </c>
      <c r="K1671">
        <v>62</v>
      </c>
      <c r="P1671">
        <v>453</v>
      </c>
      <c r="Q1671">
        <v>54</v>
      </c>
    </row>
    <row r="1672" spans="4:17" x14ac:dyDescent="0.25">
      <c r="D1672">
        <v>470</v>
      </c>
      <c r="E1672">
        <v>276</v>
      </c>
      <c r="J1672">
        <v>304</v>
      </c>
      <c r="K1672">
        <v>47</v>
      </c>
      <c r="P1672">
        <v>453</v>
      </c>
      <c r="Q1672">
        <v>493</v>
      </c>
    </row>
    <row r="1673" spans="4:17" x14ac:dyDescent="0.25">
      <c r="D1673">
        <v>470</v>
      </c>
      <c r="E1673">
        <v>526</v>
      </c>
      <c r="J1673">
        <v>304</v>
      </c>
      <c r="K1673">
        <v>52</v>
      </c>
      <c r="P1673">
        <v>453</v>
      </c>
      <c r="Q1673">
        <v>494</v>
      </c>
    </row>
    <row r="1674" spans="4:17" x14ac:dyDescent="0.25">
      <c r="D1674">
        <v>471</v>
      </c>
      <c r="E1674">
        <v>275</v>
      </c>
      <c r="J1674">
        <v>304</v>
      </c>
      <c r="K1674">
        <v>75</v>
      </c>
      <c r="P1674">
        <v>453</v>
      </c>
      <c r="Q1674">
        <v>495</v>
      </c>
    </row>
    <row r="1675" spans="4:17" x14ac:dyDescent="0.25">
      <c r="D1675">
        <v>471</v>
      </c>
      <c r="E1675">
        <v>276</v>
      </c>
      <c r="J1675">
        <v>304</v>
      </c>
      <c r="K1675">
        <v>115</v>
      </c>
      <c r="P1675">
        <v>454</v>
      </c>
      <c r="Q1675">
        <v>37</v>
      </c>
    </row>
    <row r="1676" spans="4:17" x14ac:dyDescent="0.25">
      <c r="D1676">
        <v>471</v>
      </c>
      <c r="E1676">
        <v>526</v>
      </c>
      <c r="J1676">
        <v>305</v>
      </c>
      <c r="K1676">
        <v>39</v>
      </c>
      <c r="P1676">
        <v>454</v>
      </c>
      <c r="Q1676">
        <v>40</v>
      </c>
    </row>
    <row r="1677" spans="4:17" x14ac:dyDescent="0.25">
      <c r="D1677">
        <v>472</v>
      </c>
      <c r="E1677">
        <v>275</v>
      </c>
      <c r="J1677">
        <v>305</v>
      </c>
      <c r="K1677">
        <v>27</v>
      </c>
      <c r="P1677">
        <v>454</v>
      </c>
      <c r="Q1677">
        <v>53</v>
      </c>
    </row>
    <row r="1678" spans="4:17" x14ac:dyDescent="0.25">
      <c r="D1678">
        <v>472</v>
      </c>
      <c r="E1678">
        <v>276</v>
      </c>
      <c r="J1678">
        <v>305</v>
      </c>
      <c r="K1678">
        <v>47</v>
      </c>
      <c r="P1678">
        <v>454</v>
      </c>
      <c r="Q1678">
        <v>54</v>
      </c>
    </row>
    <row r="1679" spans="4:17" x14ac:dyDescent="0.25">
      <c r="D1679">
        <v>472</v>
      </c>
      <c r="E1679">
        <v>526</v>
      </c>
      <c r="J1679">
        <v>306</v>
      </c>
      <c r="K1679">
        <v>39</v>
      </c>
      <c r="P1679">
        <v>454</v>
      </c>
      <c r="Q1679">
        <v>493</v>
      </c>
    </row>
    <row r="1680" spans="4:17" x14ac:dyDescent="0.25">
      <c r="D1680">
        <v>473</v>
      </c>
      <c r="E1680">
        <v>268</v>
      </c>
      <c r="J1680">
        <v>306</v>
      </c>
      <c r="K1680">
        <v>27</v>
      </c>
      <c r="P1680">
        <v>454</v>
      </c>
      <c r="Q1680">
        <v>494</v>
      </c>
    </row>
    <row r="1681" spans="4:17" x14ac:dyDescent="0.25">
      <c r="D1681">
        <v>473</v>
      </c>
      <c r="E1681">
        <v>276</v>
      </c>
      <c r="J1681">
        <v>306</v>
      </c>
      <c r="K1681">
        <v>47</v>
      </c>
      <c r="P1681">
        <v>454</v>
      </c>
      <c r="Q1681">
        <v>495</v>
      </c>
    </row>
    <row r="1682" spans="4:17" x14ac:dyDescent="0.25">
      <c r="D1682">
        <v>473</v>
      </c>
      <c r="E1682">
        <v>526</v>
      </c>
      <c r="J1682">
        <v>307</v>
      </c>
      <c r="K1682">
        <v>39</v>
      </c>
      <c r="P1682">
        <v>455</v>
      </c>
      <c r="Q1682">
        <v>37</v>
      </c>
    </row>
    <row r="1683" spans="4:17" x14ac:dyDescent="0.25">
      <c r="D1683">
        <v>474</v>
      </c>
      <c r="E1683">
        <v>268</v>
      </c>
      <c r="J1683">
        <v>307</v>
      </c>
      <c r="K1683">
        <v>27</v>
      </c>
      <c r="P1683">
        <v>455</v>
      </c>
      <c r="Q1683">
        <v>40</v>
      </c>
    </row>
    <row r="1684" spans="4:17" x14ac:dyDescent="0.25">
      <c r="D1684">
        <v>474</v>
      </c>
      <c r="E1684">
        <v>276</v>
      </c>
      <c r="J1684">
        <v>307</v>
      </c>
      <c r="K1684">
        <v>47</v>
      </c>
      <c r="P1684">
        <v>455</v>
      </c>
      <c r="Q1684">
        <v>53</v>
      </c>
    </row>
    <row r="1685" spans="4:17" x14ac:dyDescent="0.25">
      <c r="D1685">
        <v>474</v>
      </c>
      <c r="E1685">
        <v>526</v>
      </c>
      <c r="J1685">
        <v>308</v>
      </c>
      <c r="K1685">
        <v>39</v>
      </c>
      <c r="P1685">
        <v>455</v>
      </c>
      <c r="Q1685">
        <v>54</v>
      </c>
    </row>
    <row r="1686" spans="4:17" x14ac:dyDescent="0.25">
      <c r="D1686">
        <v>475</v>
      </c>
      <c r="E1686">
        <v>268</v>
      </c>
      <c r="J1686">
        <v>308</v>
      </c>
      <c r="K1686">
        <v>27</v>
      </c>
      <c r="P1686">
        <v>455</v>
      </c>
      <c r="Q1686">
        <v>493</v>
      </c>
    </row>
    <row r="1687" spans="4:17" x14ac:dyDescent="0.25">
      <c r="D1687">
        <v>475</v>
      </c>
      <c r="E1687">
        <v>276</v>
      </c>
      <c r="J1687">
        <v>308</v>
      </c>
      <c r="K1687">
        <v>47</v>
      </c>
      <c r="P1687">
        <v>455</v>
      </c>
      <c r="Q1687">
        <v>494</v>
      </c>
    </row>
    <row r="1688" spans="4:17" x14ac:dyDescent="0.25">
      <c r="D1688">
        <v>475</v>
      </c>
      <c r="E1688">
        <v>526</v>
      </c>
      <c r="J1688">
        <v>309</v>
      </c>
      <c r="K1688">
        <v>39</v>
      </c>
      <c r="P1688">
        <v>455</v>
      </c>
      <c r="Q1688">
        <v>495</v>
      </c>
    </row>
    <row r="1689" spans="4:17" x14ac:dyDescent="0.25">
      <c r="D1689">
        <v>476</v>
      </c>
      <c r="E1689">
        <v>326</v>
      </c>
      <c r="J1689">
        <v>309</v>
      </c>
      <c r="K1689">
        <v>27</v>
      </c>
      <c r="P1689">
        <v>456</v>
      </c>
      <c r="Q1689">
        <v>37</v>
      </c>
    </row>
    <row r="1690" spans="4:17" x14ac:dyDescent="0.25">
      <c r="D1690">
        <v>476</v>
      </c>
      <c r="E1690">
        <v>578</v>
      </c>
      <c r="J1690">
        <v>309</v>
      </c>
      <c r="K1690">
        <v>47</v>
      </c>
      <c r="P1690">
        <v>456</v>
      </c>
      <c r="Q1690">
        <v>40</v>
      </c>
    </row>
    <row r="1691" spans="4:17" x14ac:dyDescent="0.25">
      <c r="D1691">
        <v>476</v>
      </c>
      <c r="E1691">
        <v>579</v>
      </c>
      <c r="J1691">
        <v>309</v>
      </c>
      <c r="K1691">
        <v>115</v>
      </c>
      <c r="P1691">
        <v>456</v>
      </c>
      <c r="Q1691">
        <v>53</v>
      </c>
    </row>
    <row r="1692" spans="4:17" x14ac:dyDescent="0.25">
      <c r="D1692">
        <v>477</v>
      </c>
      <c r="E1692">
        <v>326</v>
      </c>
      <c r="J1692">
        <v>310</v>
      </c>
      <c r="K1692">
        <v>39</v>
      </c>
      <c r="P1692">
        <v>456</v>
      </c>
      <c r="Q1692">
        <v>54</v>
      </c>
    </row>
    <row r="1693" spans="4:17" x14ac:dyDescent="0.25">
      <c r="D1693">
        <v>477</v>
      </c>
      <c r="E1693">
        <v>578</v>
      </c>
      <c r="J1693">
        <v>310</v>
      </c>
      <c r="K1693">
        <v>27</v>
      </c>
      <c r="P1693">
        <v>456</v>
      </c>
      <c r="Q1693">
        <v>493</v>
      </c>
    </row>
    <row r="1694" spans="4:17" x14ac:dyDescent="0.25">
      <c r="D1694">
        <v>477</v>
      </c>
      <c r="E1694">
        <v>579</v>
      </c>
      <c r="J1694">
        <v>310</v>
      </c>
      <c r="K1694">
        <v>47</v>
      </c>
      <c r="P1694">
        <v>456</v>
      </c>
      <c r="Q1694">
        <v>494</v>
      </c>
    </row>
    <row r="1695" spans="4:17" x14ac:dyDescent="0.25">
      <c r="D1695">
        <v>478</v>
      </c>
      <c r="E1695">
        <v>326</v>
      </c>
      <c r="J1695">
        <v>311</v>
      </c>
      <c r="K1695">
        <v>39</v>
      </c>
      <c r="P1695">
        <v>456</v>
      </c>
      <c r="Q1695">
        <v>495</v>
      </c>
    </row>
    <row r="1696" spans="4:17" x14ac:dyDescent="0.25">
      <c r="D1696">
        <v>478</v>
      </c>
      <c r="E1696">
        <v>578</v>
      </c>
      <c r="J1696">
        <v>311</v>
      </c>
      <c r="K1696">
        <v>27</v>
      </c>
      <c r="P1696">
        <v>457</v>
      </c>
      <c r="Q1696">
        <v>37</v>
      </c>
    </row>
    <row r="1697" spans="4:17" x14ac:dyDescent="0.25">
      <c r="D1697">
        <v>478</v>
      </c>
      <c r="E1697">
        <v>579</v>
      </c>
      <c r="J1697">
        <v>311</v>
      </c>
      <c r="K1697">
        <v>47</v>
      </c>
      <c r="P1697">
        <v>457</v>
      </c>
      <c r="Q1697">
        <v>40</v>
      </c>
    </row>
    <row r="1698" spans="4:17" x14ac:dyDescent="0.25">
      <c r="D1698">
        <v>479</v>
      </c>
      <c r="E1698">
        <v>360</v>
      </c>
      <c r="J1698">
        <v>311</v>
      </c>
      <c r="K1698">
        <v>19</v>
      </c>
      <c r="P1698">
        <v>457</v>
      </c>
      <c r="Q1698">
        <v>53</v>
      </c>
    </row>
    <row r="1699" spans="4:17" x14ac:dyDescent="0.25">
      <c r="D1699">
        <v>479</v>
      </c>
      <c r="E1699">
        <v>580</v>
      </c>
      <c r="J1699">
        <v>312</v>
      </c>
      <c r="K1699">
        <v>39</v>
      </c>
      <c r="P1699">
        <v>457</v>
      </c>
      <c r="Q1699">
        <v>54</v>
      </c>
    </row>
    <row r="1700" spans="4:17" x14ac:dyDescent="0.25">
      <c r="D1700">
        <v>479</v>
      </c>
      <c r="E1700">
        <v>581</v>
      </c>
      <c r="J1700">
        <v>312</v>
      </c>
      <c r="K1700">
        <v>27</v>
      </c>
      <c r="P1700">
        <v>457</v>
      </c>
      <c r="Q1700">
        <v>493</v>
      </c>
    </row>
    <row r="1701" spans="4:17" x14ac:dyDescent="0.25">
      <c r="D1701">
        <v>480</v>
      </c>
      <c r="E1701">
        <v>360</v>
      </c>
      <c r="J1701">
        <v>312</v>
      </c>
      <c r="K1701">
        <v>47</v>
      </c>
      <c r="P1701">
        <v>457</v>
      </c>
      <c r="Q1701">
        <v>494</v>
      </c>
    </row>
    <row r="1702" spans="4:17" x14ac:dyDescent="0.25">
      <c r="D1702">
        <v>480</v>
      </c>
      <c r="E1702">
        <v>580</v>
      </c>
      <c r="J1702">
        <v>312</v>
      </c>
      <c r="K1702">
        <v>19</v>
      </c>
      <c r="P1702">
        <v>457</v>
      </c>
      <c r="Q1702">
        <v>495</v>
      </c>
    </row>
    <row r="1703" spans="4:17" x14ac:dyDescent="0.25">
      <c r="D1703">
        <v>480</v>
      </c>
      <c r="E1703">
        <v>581</v>
      </c>
      <c r="J1703">
        <v>313</v>
      </c>
      <c r="K1703">
        <v>39</v>
      </c>
      <c r="P1703">
        <v>458</v>
      </c>
      <c r="Q1703">
        <v>37</v>
      </c>
    </row>
    <row r="1704" spans="4:17" x14ac:dyDescent="0.25">
      <c r="D1704">
        <v>481</v>
      </c>
      <c r="E1704">
        <v>360</v>
      </c>
      <c r="J1704">
        <v>313</v>
      </c>
      <c r="K1704">
        <v>27</v>
      </c>
      <c r="P1704">
        <v>458</v>
      </c>
      <c r="Q1704">
        <v>40</v>
      </c>
    </row>
    <row r="1705" spans="4:17" x14ac:dyDescent="0.25">
      <c r="D1705">
        <v>481</v>
      </c>
      <c r="E1705">
        <v>580</v>
      </c>
      <c r="J1705">
        <v>313</v>
      </c>
      <c r="K1705">
        <v>47</v>
      </c>
      <c r="P1705">
        <v>458</v>
      </c>
      <c r="Q1705">
        <v>53</v>
      </c>
    </row>
    <row r="1706" spans="4:17" x14ac:dyDescent="0.25">
      <c r="D1706">
        <v>481</v>
      </c>
      <c r="E1706">
        <v>581</v>
      </c>
      <c r="J1706">
        <v>313</v>
      </c>
      <c r="K1706">
        <v>19</v>
      </c>
      <c r="P1706">
        <v>458</v>
      </c>
      <c r="Q1706">
        <v>54</v>
      </c>
    </row>
    <row r="1707" spans="4:17" x14ac:dyDescent="0.25">
      <c r="D1707">
        <v>482</v>
      </c>
      <c r="E1707">
        <v>582</v>
      </c>
      <c r="J1707">
        <v>314</v>
      </c>
      <c r="K1707">
        <v>39</v>
      </c>
      <c r="P1707">
        <v>458</v>
      </c>
      <c r="Q1707">
        <v>493</v>
      </c>
    </row>
    <row r="1708" spans="4:17" x14ac:dyDescent="0.25">
      <c r="D1708">
        <v>483</v>
      </c>
      <c r="E1708">
        <v>583</v>
      </c>
      <c r="J1708">
        <v>314</v>
      </c>
      <c r="K1708">
        <v>27</v>
      </c>
      <c r="P1708">
        <v>458</v>
      </c>
      <c r="Q1708">
        <v>494</v>
      </c>
    </row>
    <row r="1709" spans="4:17" x14ac:dyDescent="0.25">
      <c r="D1709">
        <v>483</v>
      </c>
      <c r="E1709">
        <v>361</v>
      </c>
      <c r="J1709">
        <v>314</v>
      </c>
      <c r="K1709">
        <v>153</v>
      </c>
      <c r="P1709">
        <v>458</v>
      </c>
      <c r="Q1709">
        <v>495</v>
      </c>
    </row>
    <row r="1710" spans="4:17" x14ac:dyDescent="0.25">
      <c r="D1710">
        <v>484</v>
      </c>
      <c r="E1710">
        <v>226</v>
      </c>
      <c r="J1710">
        <v>314</v>
      </c>
      <c r="K1710">
        <v>47</v>
      </c>
      <c r="P1710">
        <v>458</v>
      </c>
      <c r="Q1710">
        <v>496</v>
      </c>
    </row>
    <row r="1711" spans="4:17" x14ac:dyDescent="0.25">
      <c r="D1711">
        <v>484</v>
      </c>
      <c r="E1711">
        <v>362</v>
      </c>
      <c r="J1711">
        <v>315</v>
      </c>
      <c r="K1711">
        <v>39</v>
      </c>
      <c r="P1711">
        <v>458</v>
      </c>
      <c r="Q1711">
        <v>497</v>
      </c>
    </row>
    <row r="1712" spans="4:17" x14ac:dyDescent="0.25">
      <c r="D1712">
        <v>484</v>
      </c>
      <c r="E1712">
        <v>584</v>
      </c>
      <c r="J1712">
        <v>315</v>
      </c>
      <c r="K1712">
        <v>27</v>
      </c>
      <c r="P1712">
        <v>459</v>
      </c>
      <c r="Q1712">
        <v>37</v>
      </c>
    </row>
    <row r="1713" spans="4:17" x14ac:dyDescent="0.25">
      <c r="D1713">
        <v>484</v>
      </c>
      <c r="E1713">
        <v>491</v>
      </c>
      <c r="J1713">
        <v>315</v>
      </c>
      <c r="K1713">
        <v>153</v>
      </c>
      <c r="P1713">
        <v>459</v>
      </c>
      <c r="Q1713">
        <v>40</v>
      </c>
    </row>
    <row r="1714" spans="4:17" x14ac:dyDescent="0.25">
      <c r="D1714">
        <v>485</v>
      </c>
      <c r="E1714">
        <v>226</v>
      </c>
      <c r="J1714">
        <v>315</v>
      </c>
      <c r="K1714">
        <v>47</v>
      </c>
      <c r="P1714">
        <v>459</v>
      </c>
      <c r="Q1714">
        <v>53</v>
      </c>
    </row>
    <row r="1715" spans="4:17" x14ac:dyDescent="0.25">
      <c r="D1715">
        <v>485</v>
      </c>
      <c r="E1715">
        <v>362</v>
      </c>
      <c r="J1715">
        <v>316</v>
      </c>
      <c r="K1715">
        <v>39</v>
      </c>
      <c r="P1715">
        <v>459</v>
      </c>
      <c r="Q1715">
        <v>54</v>
      </c>
    </row>
    <row r="1716" spans="4:17" x14ac:dyDescent="0.25">
      <c r="D1716">
        <v>485</v>
      </c>
      <c r="E1716">
        <v>233</v>
      </c>
      <c r="J1716">
        <v>316</v>
      </c>
      <c r="K1716">
        <v>27</v>
      </c>
      <c r="P1716">
        <v>459</v>
      </c>
      <c r="Q1716">
        <v>493</v>
      </c>
    </row>
    <row r="1717" spans="4:17" x14ac:dyDescent="0.25">
      <c r="D1717">
        <v>485</v>
      </c>
      <c r="E1717">
        <v>492</v>
      </c>
      <c r="J1717">
        <v>316</v>
      </c>
      <c r="K1717">
        <v>153</v>
      </c>
      <c r="P1717">
        <v>459</v>
      </c>
      <c r="Q1717">
        <v>494</v>
      </c>
    </row>
    <row r="1718" spans="4:17" x14ac:dyDescent="0.25">
      <c r="D1718">
        <v>485</v>
      </c>
      <c r="E1718">
        <v>493</v>
      </c>
      <c r="J1718">
        <v>316</v>
      </c>
      <c r="K1718">
        <v>47</v>
      </c>
      <c r="P1718">
        <v>459</v>
      </c>
      <c r="Q1718">
        <v>495</v>
      </c>
    </row>
    <row r="1719" spans="4:17" x14ac:dyDescent="0.25">
      <c r="D1719">
        <v>486</v>
      </c>
      <c r="E1719">
        <v>229</v>
      </c>
      <c r="J1719">
        <v>317</v>
      </c>
      <c r="K1719">
        <v>39</v>
      </c>
      <c r="P1719">
        <v>459</v>
      </c>
      <c r="Q1719">
        <v>496</v>
      </c>
    </row>
    <row r="1720" spans="4:17" x14ac:dyDescent="0.25">
      <c r="D1720">
        <v>486</v>
      </c>
      <c r="E1720">
        <v>362</v>
      </c>
      <c r="J1720">
        <v>317</v>
      </c>
      <c r="K1720">
        <v>27</v>
      </c>
      <c r="P1720">
        <v>459</v>
      </c>
      <c r="Q1720">
        <v>497</v>
      </c>
    </row>
    <row r="1721" spans="4:17" x14ac:dyDescent="0.25">
      <c r="D1721">
        <v>486</v>
      </c>
      <c r="E1721">
        <v>491</v>
      </c>
      <c r="J1721">
        <v>317</v>
      </c>
      <c r="K1721">
        <v>62</v>
      </c>
      <c r="P1721">
        <v>460</v>
      </c>
      <c r="Q1721">
        <v>37</v>
      </c>
    </row>
    <row r="1722" spans="4:17" x14ac:dyDescent="0.25">
      <c r="D1722">
        <v>487</v>
      </c>
      <c r="E1722">
        <v>226</v>
      </c>
      <c r="J1722">
        <v>317</v>
      </c>
      <c r="K1722">
        <v>75</v>
      </c>
      <c r="P1722">
        <v>460</v>
      </c>
      <c r="Q1722">
        <v>40</v>
      </c>
    </row>
    <row r="1723" spans="4:17" x14ac:dyDescent="0.25">
      <c r="D1723">
        <v>487</v>
      </c>
      <c r="E1723">
        <v>494</v>
      </c>
      <c r="J1723">
        <v>317</v>
      </c>
      <c r="K1723">
        <v>104</v>
      </c>
      <c r="P1723">
        <v>460</v>
      </c>
      <c r="Q1723">
        <v>53</v>
      </c>
    </row>
    <row r="1724" spans="4:17" x14ac:dyDescent="0.25">
      <c r="D1724">
        <v>488</v>
      </c>
      <c r="E1724">
        <v>327</v>
      </c>
      <c r="J1724">
        <v>318</v>
      </c>
      <c r="K1724">
        <v>39</v>
      </c>
      <c r="P1724">
        <v>460</v>
      </c>
      <c r="Q1724">
        <v>54</v>
      </c>
    </row>
    <row r="1725" spans="4:17" x14ac:dyDescent="0.25">
      <c r="D1725">
        <v>488</v>
      </c>
      <c r="E1725">
        <v>586</v>
      </c>
      <c r="J1725">
        <v>318</v>
      </c>
      <c r="K1725">
        <v>27</v>
      </c>
      <c r="P1725">
        <v>460</v>
      </c>
      <c r="Q1725">
        <v>493</v>
      </c>
    </row>
    <row r="1726" spans="4:17" x14ac:dyDescent="0.25">
      <c r="D1726">
        <v>488</v>
      </c>
      <c r="E1726">
        <v>587</v>
      </c>
      <c r="J1726">
        <v>318</v>
      </c>
      <c r="K1726">
        <v>62</v>
      </c>
      <c r="P1726">
        <v>460</v>
      </c>
      <c r="Q1726">
        <v>494</v>
      </c>
    </row>
    <row r="1727" spans="4:17" x14ac:dyDescent="0.25">
      <c r="D1727">
        <v>489</v>
      </c>
      <c r="E1727">
        <v>328</v>
      </c>
      <c r="J1727">
        <v>318</v>
      </c>
      <c r="K1727">
        <v>75</v>
      </c>
      <c r="P1727">
        <v>460</v>
      </c>
      <c r="Q1727">
        <v>495</v>
      </c>
    </row>
    <row r="1728" spans="4:17" x14ac:dyDescent="0.25">
      <c r="D1728">
        <v>489</v>
      </c>
      <c r="E1728">
        <v>329</v>
      </c>
      <c r="J1728">
        <v>318</v>
      </c>
      <c r="K1728">
        <v>104</v>
      </c>
      <c r="P1728">
        <v>460</v>
      </c>
      <c r="Q1728">
        <v>496</v>
      </c>
    </row>
    <row r="1729" spans="4:17" x14ac:dyDescent="0.25">
      <c r="D1729">
        <v>489</v>
      </c>
      <c r="E1729">
        <v>585</v>
      </c>
      <c r="J1729">
        <v>319</v>
      </c>
      <c r="K1729">
        <v>39</v>
      </c>
      <c r="P1729">
        <v>460</v>
      </c>
      <c r="Q1729">
        <v>497</v>
      </c>
    </row>
    <row r="1730" spans="4:17" x14ac:dyDescent="0.25">
      <c r="D1730">
        <v>490</v>
      </c>
      <c r="E1730">
        <v>226</v>
      </c>
      <c r="J1730">
        <v>319</v>
      </c>
      <c r="K1730">
        <v>27</v>
      </c>
      <c r="P1730">
        <v>461</v>
      </c>
      <c r="Q1730">
        <v>37</v>
      </c>
    </row>
    <row r="1731" spans="4:17" x14ac:dyDescent="0.25">
      <c r="D1731">
        <v>490</v>
      </c>
      <c r="E1731">
        <v>330</v>
      </c>
      <c r="J1731">
        <v>319</v>
      </c>
      <c r="K1731">
        <v>62</v>
      </c>
      <c r="P1731">
        <v>461</v>
      </c>
      <c r="Q1731">
        <v>40</v>
      </c>
    </row>
    <row r="1732" spans="4:17" x14ac:dyDescent="0.25">
      <c r="D1732">
        <v>490</v>
      </c>
      <c r="E1732">
        <v>495</v>
      </c>
      <c r="J1732">
        <v>319</v>
      </c>
      <c r="K1732">
        <v>75</v>
      </c>
      <c r="P1732">
        <v>461</v>
      </c>
      <c r="Q1732">
        <v>53</v>
      </c>
    </row>
    <row r="1733" spans="4:17" x14ac:dyDescent="0.25">
      <c r="D1733">
        <v>491</v>
      </c>
      <c r="E1733">
        <v>496</v>
      </c>
      <c r="J1733">
        <v>319</v>
      </c>
      <c r="K1733">
        <v>104</v>
      </c>
      <c r="P1733">
        <v>461</v>
      </c>
      <c r="Q1733">
        <v>54</v>
      </c>
    </row>
    <row r="1734" spans="4:17" x14ac:dyDescent="0.25">
      <c r="D1734">
        <v>491</v>
      </c>
      <c r="E1734">
        <v>497</v>
      </c>
      <c r="J1734">
        <v>320</v>
      </c>
      <c r="K1734">
        <v>39</v>
      </c>
      <c r="P1734">
        <v>461</v>
      </c>
      <c r="Q1734">
        <v>493</v>
      </c>
    </row>
    <row r="1735" spans="4:17" x14ac:dyDescent="0.25">
      <c r="D1735">
        <v>491</v>
      </c>
      <c r="E1735">
        <v>234</v>
      </c>
      <c r="J1735">
        <v>320</v>
      </c>
      <c r="K1735">
        <v>27</v>
      </c>
      <c r="P1735">
        <v>461</v>
      </c>
      <c r="Q1735">
        <v>494</v>
      </c>
    </row>
    <row r="1736" spans="4:17" x14ac:dyDescent="0.25">
      <c r="D1736">
        <v>492</v>
      </c>
      <c r="E1736">
        <v>498</v>
      </c>
      <c r="J1736">
        <v>320</v>
      </c>
      <c r="K1736">
        <v>62</v>
      </c>
      <c r="P1736">
        <v>461</v>
      </c>
      <c r="Q1736">
        <v>495</v>
      </c>
    </row>
    <row r="1737" spans="4:17" x14ac:dyDescent="0.25">
      <c r="D1737">
        <v>492</v>
      </c>
      <c r="E1737">
        <v>226</v>
      </c>
      <c r="J1737">
        <v>320</v>
      </c>
      <c r="K1737">
        <v>35</v>
      </c>
      <c r="P1737">
        <v>461</v>
      </c>
      <c r="Q1737">
        <v>496</v>
      </c>
    </row>
    <row r="1738" spans="4:17" x14ac:dyDescent="0.25">
      <c r="D1738">
        <v>493</v>
      </c>
      <c r="E1738">
        <v>229</v>
      </c>
      <c r="J1738">
        <v>320</v>
      </c>
      <c r="K1738">
        <v>75</v>
      </c>
      <c r="P1738">
        <v>461</v>
      </c>
      <c r="Q1738">
        <v>497</v>
      </c>
    </row>
    <row r="1739" spans="4:17" x14ac:dyDescent="0.25">
      <c r="D1739">
        <v>493</v>
      </c>
      <c r="E1739">
        <v>234</v>
      </c>
      <c r="J1739">
        <v>320</v>
      </c>
      <c r="K1739">
        <v>104</v>
      </c>
      <c r="P1739">
        <v>462</v>
      </c>
      <c r="Q1739">
        <v>37</v>
      </c>
    </row>
    <row r="1740" spans="4:17" x14ac:dyDescent="0.25">
      <c r="D1740">
        <v>493</v>
      </c>
      <c r="E1740">
        <v>498</v>
      </c>
      <c r="J1740">
        <v>321</v>
      </c>
      <c r="K1740">
        <v>39</v>
      </c>
      <c r="P1740">
        <v>462</v>
      </c>
      <c r="Q1740">
        <v>40</v>
      </c>
    </row>
    <row r="1741" spans="4:17" x14ac:dyDescent="0.25">
      <c r="D1741">
        <v>494</v>
      </c>
      <c r="E1741">
        <v>363</v>
      </c>
      <c r="J1741">
        <v>321</v>
      </c>
      <c r="K1741">
        <v>27</v>
      </c>
      <c r="P1741">
        <v>462</v>
      </c>
      <c r="Q1741">
        <v>53</v>
      </c>
    </row>
    <row r="1742" spans="4:17" x14ac:dyDescent="0.25">
      <c r="D1742">
        <v>494</v>
      </c>
      <c r="E1742">
        <v>226</v>
      </c>
      <c r="J1742">
        <v>321</v>
      </c>
      <c r="K1742">
        <v>62</v>
      </c>
      <c r="P1742">
        <v>462</v>
      </c>
      <c r="Q1742">
        <v>54</v>
      </c>
    </row>
    <row r="1743" spans="4:17" x14ac:dyDescent="0.25">
      <c r="D1743">
        <v>494</v>
      </c>
      <c r="E1743">
        <v>491</v>
      </c>
      <c r="J1743">
        <v>321</v>
      </c>
      <c r="K1743">
        <v>35</v>
      </c>
      <c r="P1743">
        <v>462</v>
      </c>
      <c r="Q1743">
        <v>493</v>
      </c>
    </row>
    <row r="1744" spans="4:17" x14ac:dyDescent="0.25">
      <c r="D1744">
        <v>495</v>
      </c>
      <c r="E1744">
        <v>363</v>
      </c>
      <c r="J1744">
        <v>321</v>
      </c>
      <c r="K1744">
        <v>75</v>
      </c>
      <c r="P1744">
        <v>462</v>
      </c>
      <c r="Q1744">
        <v>494</v>
      </c>
    </row>
    <row r="1745" spans="4:17" x14ac:dyDescent="0.25">
      <c r="D1745">
        <v>495</v>
      </c>
      <c r="E1745">
        <v>226</v>
      </c>
      <c r="J1745">
        <v>321</v>
      </c>
      <c r="K1745">
        <v>104</v>
      </c>
      <c r="P1745">
        <v>462</v>
      </c>
      <c r="Q1745">
        <v>495</v>
      </c>
    </row>
    <row r="1746" spans="4:17" x14ac:dyDescent="0.25">
      <c r="D1746">
        <v>495</v>
      </c>
      <c r="E1746">
        <v>491</v>
      </c>
      <c r="J1746">
        <v>322</v>
      </c>
      <c r="K1746">
        <v>39</v>
      </c>
      <c r="P1746">
        <v>462</v>
      </c>
      <c r="Q1746">
        <v>496</v>
      </c>
    </row>
    <row r="1747" spans="4:17" x14ac:dyDescent="0.25">
      <c r="D1747">
        <v>495</v>
      </c>
      <c r="E1747">
        <v>233</v>
      </c>
      <c r="J1747">
        <v>322</v>
      </c>
      <c r="K1747">
        <v>27</v>
      </c>
      <c r="P1747">
        <v>462</v>
      </c>
      <c r="Q1747">
        <v>497</v>
      </c>
    </row>
    <row r="1748" spans="4:17" x14ac:dyDescent="0.25">
      <c r="D1748">
        <v>495</v>
      </c>
      <c r="E1748">
        <v>492</v>
      </c>
      <c r="J1748">
        <v>322</v>
      </c>
      <c r="K1748">
        <v>62</v>
      </c>
      <c r="P1748">
        <v>463</v>
      </c>
      <c r="Q1748">
        <v>37</v>
      </c>
    </row>
    <row r="1749" spans="4:17" x14ac:dyDescent="0.25">
      <c r="D1749">
        <v>495</v>
      </c>
      <c r="E1749">
        <v>493</v>
      </c>
      <c r="J1749">
        <v>322</v>
      </c>
      <c r="K1749">
        <v>35</v>
      </c>
      <c r="P1749">
        <v>463</v>
      </c>
      <c r="Q1749">
        <v>40</v>
      </c>
    </row>
    <row r="1750" spans="4:17" x14ac:dyDescent="0.25">
      <c r="D1750">
        <v>495</v>
      </c>
      <c r="E1750">
        <v>229</v>
      </c>
      <c r="J1750">
        <v>322</v>
      </c>
      <c r="K1750">
        <v>75</v>
      </c>
      <c r="P1750">
        <v>463</v>
      </c>
      <c r="Q1750">
        <v>53</v>
      </c>
    </row>
    <row r="1751" spans="4:17" x14ac:dyDescent="0.25">
      <c r="D1751">
        <v>496</v>
      </c>
      <c r="E1751">
        <v>228</v>
      </c>
      <c r="J1751">
        <v>322</v>
      </c>
      <c r="K1751">
        <v>104</v>
      </c>
      <c r="P1751">
        <v>463</v>
      </c>
      <c r="Q1751">
        <v>54</v>
      </c>
    </row>
    <row r="1752" spans="4:17" x14ac:dyDescent="0.25">
      <c r="D1752">
        <v>496</v>
      </c>
      <c r="E1752">
        <v>231</v>
      </c>
      <c r="J1752">
        <v>323</v>
      </c>
      <c r="K1752">
        <v>39</v>
      </c>
      <c r="P1752">
        <v>463</v>
      </c>
      <c r="Q1752">
        <v>493</v>
      </c>
    </row>
    <row r="1753" spans="4:17" x14ac:dyDescent="0.25">
      <c r="D1753">
        <v>496</v>
      </c>
      <c r="E1753">
        <v>489</v>
      </c>
      <c r="J1753">
        <v>323</v>
      </c>
      <c r="K1753">
        <v>27</v>
      </c>
      <c r="P1753">
        <v>463</v>
      </c>
      <c r="Q1753">
        <v>494</v>
      </c>
    </row>
    <row r="1754" spans="4:17" x14ac:dyDescent="0.25">
      <c r="D1754">
        <v>497</v>
      </c>
      <c r="E1754">
        <v>228</v>
      </c>
      <c r="J1754">
        <v>323</v>
      </c>
      <c r="K1754">
        <v>62</v>
      </c>
      <c r="P1754">
        <v>463</v>
      </c>
      <c r="Q1754">
        <v>495</v>
      </c>
    </row>
    <row r="1755" spans="4:17" x14ac:dyDescent="0.25">
      <c r="D1755">
        <v>497</v>
      </c>
      <c r="E1755">
        <v>236</v>
      </c>
      <c r="J1755">
        <v>323</v>
      </c>
      <c r="K1755">
        <v>104</v>
      </c>
      <c r="P1755">
        <v>463</v>
      </c>
      <c r="Q1755">
        <v>496</v>
      </c>
    </row>
    <row r="1756" spans="4:17" x14ac:dyDescent="0.25">
      <c r="D1756">
        <v>497</v>
      </c>
      <c r="E1756">
        <v>489</v>
      </c>
      <c r="J1756">
        <v>324</v>
      </c>
      <c r="K1756">
        <v>39</v>
      </c>
      <c r="P1756">
        <v>463</v>
      </c>
      <c r="Q1756">
        <v>497</v>
      </c>
    </row>
    <row r="1757" spans="4:17" x14ac:dyDescent="0.25">
      <c r="D1757">
        <v>498</v>
      </c>
      <c r="E1757">
        <v>229</v>
      </c>
      <c r="J1757">
        <v>324</v>
      </c>
      <c r="K1757">
        <v>27</v>
      </c>
      <c r="P1757">
        <v>464</v>
      </c>
      <c r="Q1757">
        <v>37</v>
      </c>
    </row>
    <row r="1758" spans="4:17" x14ac:dyDescent="0.25">
      <c r="D1758">
        <v>498</v>
      </c>
      <c r="E1758">
        <v>231</v>
      </c>
      <c r="J1758">
        <v>324</v>
      </c>
      <c r="K1758">
        <v>62</v>
      </c>
      <c r="P1758">
        <v>464</v>
      </c>
      <c r="Q1758">
        <v>40</v>
      </c>
    </row>
    <row r="1759" spans="4:17" x14ac:dyDescent="0.25">
      <c r="D1759">
        <v>498</v>
      </c>
      <c r="E1759">
        <v>489</v>
      </c>
      <c r="J1759">
        <v>324</v>
      </c>
      <c r="K1759">
        <v>75</v>
      </c>
      <c r="P1759">
        <v>464</v>
      </c>
      <c r="Q1759">
        <v>53</v>
      </c>
    </row>
    <row r="1760" spans="4:17" x14ac:dyDescent="0.25">
      <c r="D1760">
        <v>499</v>
      </c>
      <c r="E1760">
        <v>226</v>
      </c>
      <c r="J1760">
        <v>325</v>
      </c>
      <c r="K1760">
        <v>39</v>
      </c>
      <c r="P1760">
        <v>464</v>
      </c>
      <c r="Q1760">
        <v>54</v>
      </c>
    </row>
    <row r="1761" spans="4:17" x14ac:dyDescent="0.25">
      <c r="D1761">
        <v>499</v>
      </c>
      <c r="E1761">
        <v>237</v>
      </c>
      <c r="J1761">
        <v>325</v>
      </c>
      <c r="K1761">
        <v>27</v>
      </c>
      <c r="P1761">
        <v>464</v>
      </c>
      <c r="Q1761">
        <v>493</v>
      </c>
    </row>
    <row r="1762" spans="4:17" x14ac:dyDescent="0.25">
      <c r="D1762">
        <v>499</v>
      </c>
      <c r="E1762">
        <v>489</v>
      </c>
      <c r="J1762">
        <v>325</v>
      </c>
      <c r="K1762">
        <v>62</v>
      </c>
      <c r="P1762">
        <v>464</v>
      </c>
      <c r="Q1762">
        <v>494</v>
      </c>
    </row>
    <row r="1763" spans="4:17" x14ac:dyDescent="0.25">
      <c r="D1763">
        <v>500</v>
      </c>
      <c r="E1763">
        <v>226</v>
      </c>
      <c r="J1763">
        <v>325</v>
      </c>
      <c r="K1763">
        <v>75</v>
      </c>
      <c r="P1763">
        <v>464</v>
      </c>
      <c r="Q1763">
        <v>495</v>
      </c>
    </row>
    <row r="1764" spans="4:17" x14ac:dyDescent="0.25">
      <c r="D1764">
        <v>500</v>
      </c>
      <c r="E1764">
        <v>237</v>
      </c>
      <c r="J1764">
        <v>325</v>
      </c>
      <c r="K1764">
        <v>104</v>
      </c>
      <c r="P1764">
        <v>464</v>
      </c>
      <c r="Q1764">
        <v>496</v>
      </c>
    </row>
    <row r="1765" spans="4:17" x14ac:dyDescent="0.25">
      <c r="D1765">
        <v>500</v>
      </c>
      <c r="E1765">
        <v>489</v>
      </c>
      <c r="J1765">
        <v>326</v>
      </c>
      <c r="K1765">
        <v>39</v>
      </c>
      <c r="P1765">
        <v>464</v>
      </c>
      <c r="Q1765">
        <v>497</v>
      </c>
    </row>
    <row r="1766" spans="4:17" x14ac:dyDescent="0.25">
      <c r="D1766">
        <v>501</v>
      </c>
      <c r="E1766">
        <v>226</v>
      </c>
      <c r="J1766">
        <v>326</v>
      </c>
      <c r="K1766">
        <v>27</v>
      </c>
      <c r="P1766">
        <v>465</v>
      </c>
      <c r="Q1766">
        <v>37</v>
      </c>
    </row>
    <row r="1767" spans="4:17" x14ac:dyDescent="0.25">
      <c r="D1767">
        <v>501</v>
      </c>
      <c r="E1767">
        <v>237</v>
      </c>
      <c r="J1767">
        <v>326</v>
      </c>
      <c r="K1767">
        <v>62</v>
      </c>
      <c r="P1767">
        <v>465</v>
      </c>
      <c r="Q1767">
        <v>40</v>
      </c>
    </row>
    <row r="1768" spans="4:17" x14ac:dyDescent="0.25">
      <c r="D1768">
        <v>501</v>
      </c>
      <c r="E1768">
        <v>489</v>
      </c>
      <c r="J1768">
        <v>326</v>
      </c>
      <c r="K1768">
        <v>19</v>
      </c>
      <c r="P1768">
        <v>465</v>
      </c>
      <c r="Q1768">
        <v>53</v>
      </c>
    </row>
    <row r="1769" spans="4:17" x14ac:dyDescent="0.25">
      <c r="D1769">
        <v>502</v>
      </c>
      <c r="E1769">
        <v>230</v>
      </c>
      <c r="J1769">
        <v>326</v>
      </c>
      <c r="K1769">
        <v>75</v>
      </c>
      <c r="P1769">
        <v>465</v>
      </c>
      <c r="Q1769">
        <v>54</v>
      </c>
    </row>
    <row r="1770" spans="4:17" x14ac:dyDescent="0.25">
      <c r="D1770">
        <v>502</v>
      </c>
      <c r="E1770">
        <v>489</v>
      </c>
      <c r="J1770">
        <v>326</v>
      </c>
      <c r="K1770">
        <v>104</v>
      </c>
      <c r="P1770">
        <v>465</v>
      </c>
      <c r="Q1770">
        <v>493</v>
      </c>
    </row>
    <row r="1771" spans="4:17" x14ac:dyDescent="0.25">
      <c r="D1771">
        <v>503</v>
      </c>
      <c r="E1771">
        <v>230</v>
      </c>
      <c r="J1771">
        <v>327</v>
      </c>
      <c r="K1771">
        <v>39</v>
      </c>
      <c r="P1771">
        <v>465</v>
      </c>
      <c r="Q1771">
        <v>494</v>
      </c>
    </row>
    <row r="1772" spans="4:17" x14ac:dyDescent="0.25">
      <c r="D1772">
        <v>503</v>
      </c>
      <c r="E1772">
        <v>489</v>
      </c>
      <c r="J1772">
        <v>327</v>
      </c>
      <c r="K1772">
        <v>27</v>
      </c>
      <c r="P1772">
        <v>465</v>
      </c>
      <c r="Q1772">
        <v>495</v>
      </c>
    </row>
    <row r="1773" spans="4:17" x14ac:dyDescent="0.25">
      <c r="D1773">
        <v>504</v>
      </c>
      <c r="E1773">
        <v>230</v>
      </c>
      <c r="J1773">
        <v>327</v>
      </c>
      <c r="K1773">
        <v>62</v>
      </c>
      <c r="P1773">
        <v>465</v>
      </c>
      <c r="Q1773">
        <v>496</v>
      </c>
    </row>
    <row r="1774" spans="4:17" x14ac:dyDescent="0.25">
      <c r="D1774">
        <v>504</v>
      </c>
      <c r="E1774">
        <v>489</v>
      </c>
      <c r="J1774">
        <v>327</v>
      </c>
      <c r="K1774">
        <v>19</v>
      </c>
      <c r="P1774">
        <v>465</v>
      </c>
      <c r="Q1774">
        <v>497</v>
      </c>
    </row>
    <row r="1775" spans="4:17" x14ac:dyDescent="0.25">
      <c r="D1775">
        <v>505</v>
      </c>
      <c r="E1775">
        <v>226</v>
      </c>
      <c r="J1775">
        <v>327</v>
      </c>
      <c r="K1775">
        <v>75</v>
      </c>
      <c r="P1775">
        <v>466</v>
      </c>
      <c r="Q1775">
        <v>37</v>
      </c>
    </row>
    <row r="1776" spans="4:17" x14ac:dyDescent="0.25">
      <c r="D1776">
        <v>505</v>
      </c>
      <c r="E1776">
        <v>496</v>
      </c>
      <c r="J1776">
        <v>327</v>
      </c>
      <c r="K1776">
        <v>104</v>
      </c>
      <c r="P1776">
        <v>466</v>
      </c>
      <c r="Q1776">
        <v>40</v>
      </c>
    </row>
    <row r="1777" spans="4:17" x14ac:dyDescent="0.25">
      <c r="D1777">
        <v>505</v>
      </c>
      <c r="E1777">
        <v>497</v>
      </c>
      <c r="J1777">
        <v>328</v>
      </c>
      <c r="K1777">
        <v>39</v>
      </c>
      <c r="P1777">
        <v>466</v>
      </c>
      <c r="Q1777">
        <v>53</v>
      </c>
    </row>
    <row r="1778" spans="4:17" x14ac:dyDescent="0.25">
      <c r="D1778">
        <v>506</v>
      </c>
      <c r="E1778">
        <v>230</v>
      </c>
      <c r="J1778">
        <v>328</v>
      </c>
      <c r="K1778">
        <v>27</v>
      </c>
      <c r="P1778">
        <v>466</v>
      </c>
      <c r="Q1778">
        <v>54</v>
      </c>
    </row>
    <row r="1779" spans="4:17" x14ac:dyDescent="0.25">
      <c r="D1779">
        <v>506</v>
      </c>
      <c r="E1779">
        <v>489</v>
      </c>
      <c r="J1779">
        <v>328</v>
      </c>
      <c r="K1779">
        <v>62</v>
      </c>
      <c r="P1779">
        <v>466</v>
      </c>
      <c r="Q1779">
        <v>493</v>
      </c>
    </row>
    <row r="1780" spans="4:17" x14ac:dyDescent="0.25">
      <c r="D1780">
        <v>507</v>
      </c>
      <c r="E1780">
        <v>501</v>
      </c>
      <c r="J1780">
        <v>328</v>
      </c>
      <c r="K1780">
        <v>19</v>
      </c>
      <c r="P1780">
        <v>466</v>
      </c>
      <c r="Q1780">
        <v>494</v>
      </c>
    </row>
    <row r="1781" spans="4:17" x14ac:dyDescent="0.25">
      <c r="D1781">
        <v>507</v>
      </c>
      <c r="E1781">
        <v>226</v>
      </c>
      <c r="J1781">
        <v>328</v>
      </c>
      <c r="K1781">
        <v>75</v>
      </c>
      <c r="P1781">
        <v>466</v>
      </c>
      <c r="Q1781">
        <v>495</v>
      </c>
    </row>
    <row r="1782" spans="4:17" x14ac:dyDescent="0.25">
      <c r="D1782">
        <v>508</v>
      </c>
      <c r="E1782">
        <v>234</v>
      </c>
      <c r="J1782">
        <v>328</v>
      </c>
      <c r="K1782">
        <v>104</v>
      </c>
      <c r="P1782">
        <v>466</v>
      </c>
      <c r="Q1782">
        <v>496</v>
      </c>
    </row>
    <row r="1783" spans="4:17" x14ac:dyDescent="0.25">
      <c r="D1783">
        <v>508</v>
      </c>
      <c r="E1783">
        <v>489</v>
      </c>
      <c r="J1783">
        <v>329</v>
      </c>
      <c r="K1783">
        <v>39</v>
      </c>
      <c r="P1783">
        <v>466</v>
      </c>
      <c r="Q1783">
        <v>497</v>
      </c>
    </row>
    <row r="1784" spans="4:17" x14ac:dyDescent="0.25">
      <c r="D1784">
        <v>509</v>
      </c>
      <c r="E1784">
        <v>235</v>
      </c>
      <c r="J1784">
        <v>329</v>
      </c>
      <c r="K1784">
        <v>27</v>
      </c>
      <c r="P1784">
        <v>467</v>
      </c>
      <c r="Q1784">
        <v>37</v>
      </c>
    </row>
    <row r="1785" spans="4:17" x14ac:dyDescent="0.25">
      <c r="D1785">
        <v>509</v>
      </c>
      <c r="E1785">
        <v>489</v>
      </c>
      <c r="J1785">
        <v>329</v>
      </c>
      <c r="K1785">
        <v>62</v>
      </c>
      <c r="P1785">
        <v>467</v>
      </c>
      <c r="Q1785">
        <v>40</v>
      </c>
    </row>
    <row r="1786" spans="4:17" x14ac:dyDescent="0.25">
      <c r="D1786">
        <v>510</v>
      </c>
      <c r="E1786">
        <v>226</v>
      </c>
      <c r="J1786">
        <v>329</v>
      </c>
      <c r="K1786">
        <v>75</v>
      </c>
      <c r="P1786">
        <v>467</v>
      </c>
      <c r="Q1786">
        <v>53</v>
      </c>
    </row>
    <row r="1787" spans="4:17" x14ac:dyDescent="0.25">
      <c r="D1787">
        <v>510</v>
      </c>
      <c r="E1787">
        <v>498</v>
      </c>
      <c r="J1787">
        <v>330</v>
      </c>
      <c r="K1787">
        <v>39</v>
      </c>
      <c r="P1787">
        <v>467</v>
      </c>
      <c r="Q1787">
        <v>54</v>
      </c>
    </row>
    <row r="1788" spans="4:17" x14ac:dyDescent="0.25">
      <c r="D1788">
        <v>511</v>
      </c>
      <c r="E1788">
        <v>499</v>
      </c>
      <c r="J1788">
        <v>330</v>
      </c>
      <c r="K1788">
        <v>27</v>
      </c>
      <c r="P1788">
        <v>467</v>
      </c>
      <c r="Q1788">
        <v>493</v>
      </c>
    </row>
    <row r="1789" spans="4:17" x14ac:dyDescent="0.25">
      <c r="D1789">
        <v>512</v>
      </c>
      <c r="E1789">
        <v>226</v>
      </c>
      <c r="J1789">
        <v>330</v>
      </c>
      <c r="K1789">
        <v>104</v>
      </c>
      <c r="P1789">
        <v>467</v>
      </c>
      <c r="Q1789">
        <v>494</v>
      </c>
    </row>
    <row r="1790" spans="4:17" x14ac:dyDescent="0.25">
      <c r="D1790">
        <v>512</v>
      </c>
      <c r="E1790">
        <v>498</v>
      </c>
      <c r="J1790">
        <v>331</v>
      </c>
      <c r="K1790">
        <v>39</v>
      </c>
      <c r="P1790">
        <v>467</v>
      </c>
      <c r="Q1790">
        <v>495</v>
      </c>
    </row>
    <row r="1791" spans="4:17" x14ac:dyDescent="0.25">
      <c r="D1791">
        <v>513</v>
      </c>
      <c r="E1791">
        <v>500</v>
      </c>
      <c r="J1791">
        <v>331</v>
      </c>
      <c r="K1791">
        <v>27</v>
      </c>
      <c r="P1791">
        <v>467</v>
      </c>
      <c r="Q1791">
        <v>496</v>
      </c>
    </row>
    <row r="1792" spans="4:17" x14ac:dyDescent="0.25">
      <c r="D1792">
        <v>514</v>
      </c>
      <c r="E1792">
        <v>226</v>
      </c>
      <c r="J1792">
        <v>332</v>
      </c>
      <c r="K1792">
        <v>39</v>
      </c>
      <c r="P1792">
        <v>467</v>
      </c>
      <c r="Q1792">
        <v>497</v>
      </c>
    </row>
    <row r="1793" spans="4:17" x14ac:dyDescent="0.25">
      <c r="D1793">
        <v>514</v>
      </c>
      <c r="E1793">
        <v>502</v>
      </c>
      <c r="J1793">
        <v>332</v>
      </c>
      <c r="K1793">
        <v>27</v>
      </c>
      <c r="P1793">
        <v>468</v>
      </c>
      <c r="Q1793">
        <v>37</v>
      </c>
    </row>
    <row r="1794" spans="4:17" x14ac:dyDescent="0.25">
      <c r="D1794">
        <v>515</v>
      </c>
      <c r="E1794">
        <v>503</v>
      </c>
      <c r="J1794">
        <v>333</v>
      </c>
      <c r="K1794">
        <v>39</v>
      </c>
      <c r="P1794">
        <v>468</v>
      </c>
      <c r="Q1794">
        <v>40</v>
      </c>
    </row>
    <row r="1795" spans="4:17" x14ac:dyDescent="0.25">
      <c r="D1795">
        <v>515</v>
      </c>
      <c r="E1795">
        <v>227</v>
      </c>
      <c r="J1795">
        <v>333</v>
      </c>
      <c r="K1795">
        <v>27</v>
      </c>
      <c r="P1795">
        <v>468</v>
      </c>
      <c r="Q1795">
        <v>53</v>
      </c>
    </row>
    <row r="1796" spans="4:17" x14ac:dyDescent="0.25">
      <c r="D1796">
        <v>516</v>
      </c>
      <c r="E1796">
        <v>238</v>
      </c>
      <c r="J1796">
        <v>333</v>
      </c>
      <c r="K1796">
        <v>104</v>
      </c>
      <c r="P1796">
        <v>468</v>
      </c>
      <c r="Q1796">
        <v>54</v>
      </c>
    </row>
    <row r="1797" spans="4:17" x14ac:dyDescent="0.25">
      <c r="D1797">
        <v>516</v>
      </c>
      <c r="E1797">
        <v>239</v>
      </c>
      <c r="J1797">
        <v>334</v>
      </c>
      <c r="K1797">
        <v>39</v>
      </c>
      <c r="P1797">
        <v>468</v>
      </c>
      <c r="Q1797">
        <v>493</v>
      </c>
    </row>
    <row r="1798" spans="4:17" x14ac:dyDescent="0.25">
      <c r="D1798">
        <v>516</v>
      </c>
      <c r="E1798">
        <v>489</v>
      </c>
      <c r="J1798">
        <v>334</v>
      </c>
      <c r="K1798">
        <v>27</v>
      </c>
      <c r="P1798">
        <v>468</v>
      </c>
      <c r="Q1798">
        <v>494</v>
      </c>
    </row>
    <row r="1799" spans="4:17" x14ac:dyDescent="0.25">
      <c r="D1799">
        <v>517</v>
      </c>
      <c r="E1799">
        <v>240</v>
      </c>
      <c r="J1799">
        <v>335</v>
      </c>
      <c r="K1799">
        <v>39</v>
      </c>
      <c r="P1799">
        <v>468</v>
      </c>
      <c r="Q1799">
        <v>495</v>
      </c>
    </row>
    <row r="1800" spans="4:17" x14ac:dyDescent="0.25">
      <c r="D1800">
        <v>517</v>
      </c>
      <c r="E1800">
        <v>489</v>
      </c>
      <c r="J1800">
        <v>335</v>
      </c>
      <c r="K1800">
        <v>27</v>
      </c>
      <c r="P1800">
        <v>468</v>
      </c>
      <c r="Q1800">
        <v>496</v>
      </c>
    </row>
    <row r="1801" spans="4:17" x14ac:dyDescent="0.25">
      <c r="D1801">
        <v>518</v>
      </c>
      <c r="E1801">
        <v>241</v>
      </c>
      <c r="J1801">
        <v>336</v>
      </c>
      <c r="K1801">
        <v>39</v>
      </c>
      <c r="P1801">
        <v>468</v>
      </c>
      <c r="Q1801">
        <v>497</v>
      </c>
    </row>
    <row r="1802" spans="4:17" x14ac:dyDescent="0.25">
      <c r="D1802">
        <v>518</v>
      </c>
      <c r="E1802">
        <v>489</v>
      </c>
      <c r="J1802">
        <v>336</v>
      </c>
      <c r="K1802">
        <v>27</v>
      </c>
      <c r="P1802">
        <v>469</v>
      </c>
      <c r="Q1802">
        <v>37</v>
      </c>
    </row>
    <row r="1803" spans="4:17" x14ac:dyDescent="0.25">
      <c r="D1803">
        <v>518</v>
      </c>
      <c r="E1803">
        <v>243</v>
      </c>
      <c r="J1803">
        <v>336</v>
      </c>
      <c r="K1803">
        <v>104</v>
      </c>
      <c r="P1803">
        <v>469</v>
      </c>
      <c r="Q1803">
        <v>40</v>
      </c>
    </row>
    <row r="1804" spans="4:17" x14ac:dyDescent="0.25">
      <c r="D1804">
        <v>519</v>
      </c>
      <c r="E1804">
        <v>242</v>
      </c>
      <c r="J1804">
        <v>337</v>
      </c>
      <c r="K1804">
        <v>39</v>
      </c>
      <c r="P1804">
        <v>469</v>
      </c>
      <c r="Q1804">
        <v>53</v>
      </c>
    </row>
    <row r="1805" spans="4:17" x14ac:dyDescent="0.25">
      <c r="D1805">
        <v>519</v>
      </c>
      <c r="E1805">
        <v>489</v>
      </c>
      <c r="J1805">
        <v>337</v>
      </c>
      <c r="K1805">
        <v>27</v>
      </c>
      <c r="P1805">
        <v>469</v>
      </c>
      <c r="Q1805">
        <v>54</v>
      </c>
    </row>
    <row r="1806" spans="4:17" x14ac:dyDescent="0.25">
      <c r="D1806">
        <v>519</v>
      </c>
      <c r="E1806">
        <v>243</v>
      </c>
      <c r="J1806">
        <v>338</v>
      </c>
      <c r="K1806">
        <v>39</v>
      </c>
      <c r="P1806">
        <v>469</v>
      </c>
      <c r="Q1806">
        <v>493</v>
      </c>
    </row>
    <row r="1807" spans="4:17" x14ac:dyDescent="0.25">
      <c r="D1807">
        <v>520</v>
      </c>
      <c r="E1807">
        <v>244</v>
      </c>
      <c r="J1807">
        <v>338</v>
      </c>
      <c r="K1807">
        <v>27</v>
      </c>
      <c r="P1807">
        <v>469</v>
      </c>
      <c r="Q1807">
        <v>494</v>
      </c>
    </row>
    <row r="1808" spans="4:17" x14ac:dyDescent="0.25">
      <c r="D1808">
        <v>520</v>
      </c>
      <c r="E1808">
        <v>489</v>
      </c>
      <c r="J1808">
        <v>339</v>
      </c>
      <c r="K1808">
        <v>39</v>
      </c>
      <c r="P1808">
        <v>469</v>
      </c>
      <c r="Q1808">
        <v>495</v>
      </c>
    </row>
    <row r="1809" spans="4:17" x14ac:dyDescent="0.25">
      <c r="D1809">
        <v>521</v>
      </c>
      <c r="E1809">
        <v>244</v>
      </c>
      <c r="J1809">
        <v>339</v>
      </c>
      <c r="K1809">
        <v>27</v>
      </c>
      <c r="P1809">
        <v>469</v>
      </c>
      <c r="Q1809">
        <v>496</v>
      </c>
    </row>
    <row r="1810" spans="4:17" x14ac:dyDescent="0.25">
      <c r="D1810">
        <v>521</v>
      </c>
      <c r="E1810">
        <v>504</v>
      </c>
      <c r="J1810">
        <v>340</v>
      </c>
      <c r="K1810">
        <v>39</v>
      </c>
      <c r="P1810">
        <v>469</v>
      </c>
      <c r="Q1810">
        <v>497</v>
      </c>
    </row>
    <row r="1811" spans="4:17" x14ac:dyDescent="0.25">
      <c r="D1811">
        <v>522</v>
      </c>
      <c r="E1811">
        <v>229</v>
      </c>
      <c r="J1811">
        <v>340</v>
      </c>
      <c r="K1811">
        <v>27</v>
      </c>
      <c r="P1811">
        <v>470</v>
      </c>
      <c r="Q1811">
        <v>37</v>
      </c>
    </row>
    <row r="1812" spans="4:17" x14ac:dyDescent="0.25">
      <c r="D1812">
        <v>522</v>
      </c>
      <c r="E1812">
        <v>246</v>
      </c>
      <c r="J1812">
        <v>341</v>
      </c>
      <c r="K1812">
        <v>39</v>
      </c>
      <c r="P1812">
        <v>470</v>
      </c>
      <c r="Q1812">
        <v>40</v>
      </c>
    </row>
    <row r="1813" spans="4:17" x14ac:dyDescent="0.25">
      <c r="D1813">
        <v>522</v>
      </c>
      <c r="E1813">
        <v>506</v>
      </c>
      <c r="J1813">
        <v>341</v>
      </c>
      <c r="K1813">
        <v>27</v>
      </c>
      <c r="P1813">
        <v>470</v>
      </c>
      <c r="Q1813">
        <v>53</v>
      </c>
    </row>
    <row r="1814" spans="4:17" x14ac:dyDescent="0.25">
      <c r="D1814">
        <v>523</v>
      </c>
      <c r="E1814">
        <v>229</v>
      </c>
      <c r="J1814">
        <v>342</v>
      </c>
      <c r="K1814">
        <v>39</v>
      </c>
      <c r="P1814">
        <v>470</v>
      </c>
      <c r="Q1814">
        <v>54</v>
      </c>
    </row>
    <row r="1815" spans="4:17" x14ac:dyDescent="0.25">
      <c r="D1815">
        <v>523</v>
      </c>
      <c r="E1815">
        <v>245</v>
      </c>
      <c r="J1815">
        <v>342</v>
      </c>
      <c r="K1815">
        <v>27</v>
      </c>
      <c r="P1815">
        <v>470</v>
      </c>
      <c r="Q1815">
        <v>493</v>
      </c>
    </row>
    <row r="1816" spans="4:17" x14ac:dyDescent="0.25">
      <c r="D1816">
        <v>523</v>
      </c>
      <c r="E1816">
        <v>505</v>
      </c>
      <c r="J1816">
        <v>342</v>
      </c>
      <c r="K1816">
        <v>19</v>
      </c>
      <c r="P1816">
        <v>470</v>
      </c>
      <c r="Q1816">
        <v>494</v>
      </c>
    </row>
    <row r="1817" spans="4:17" x14ac:dyDescent="0.25">
      <c r="D1817">
        <v>524</v>
      </c>
      <c r="E1817">
        <v>249</v>
      </c>
      <c r="J1817">
        <v>343</v>
      </c>
      <c r="K1817">
        <v>39</v>
      </c>
      <c r="P1817">
        <v>470</v>
      </c>
      <c r="Q1817">
        <v>495</v>
      </c>
    </row>
    <row r="1818" spans="4:17" x14ac:dyDescent="0.25">
      <c r="D1818">
        <v>524</v>
      </c>
      <c r="E1818">
        <v>247</v>
      </c>
      <c r="J1818">
        <v>343</v>
      </c>
      <c r="K1818">
        <v>27</v>
      </c>
      <c r="P1818">
        <v>470</v>
      </c>
      <c r="Q1818">
        <v>496</v>
      </c>
    </row>
    <row r="1819" spans="4:17" x14ac:dyDescent="0.25">
      <c r="D1819">
        <v>524</v>
      </c>
      <c r="E1819">
        <v>248</v>
      </c>
      <c r="J1819">
        <v>343</v>
      </c>
      <c r="K1819">
        <v>19</v>
      </c>
      <c r="P1819">
        <v>470</v>
      </c>
      <c r="Q1819">
        <v>497</v>
      </c>
    </row>
    <row r="1820" spans="4:17" x14ac:dyDescent="0.25">
      <c r="D1820">
        <v>524</v>
      </c>
      <c r="E1820">
        <v>231</v>
      </c>
      <c r="J1820">
        <v>344</v>
      </c>
      <c r="K1820">
        <v>39</v>
      </c>
      <c r="P1820">
        <v>471</v>
      </c>
      <c r="Q1820">
        <v>37</v>
      </c>
    </row>
    <row r="1821" spans="4:17" x14ac:dyDescent="0.25">
      <c r="D1821">
        <v>524</v>
      </c>
      <c r="E1821">
        <v>236</v>
      </c>
      <c r="J1821">
        <v>344</v>
      </c>
      <c r="K1821">
        <v>27</v>
      </c>
      <c r="P1821">
        <v>471</v>
      </c>
      <c r="Q1821">
        <v>40</v>
      </c>
    </row>
    <row r="1822" spans="4:17" x14ac:dyDescent="0.25">
      <c r="D1822">
        <v>524</v>
      </c>
      <c r="E1822">
        <v>490</v>
      </c>
      <c r="J1822">
        <v>344</v>
      </c>
      <c r="K1822">
        <v>19</v>
      </c>
      <c r="P1822">
        <v>471</v>
      </c>
      <c r="Q1822">
        <v>53</v>
      </c>
    </row>
    <row r="1823" spans="4:17" x14ac:dyDescent="0.25">
      <c r="D1823">
        <v>525</v>
      </c>
      <c r="E1823">
        <v>249</v>
      </c>
      <c r="J1823">
        <v>345</v>
      </c>
      <c r="K1823">
        <v>39</v>
      </c>
      <c r="P1823">
        <v>471</v>
      </c>
      <c r="Q1823">
        <v>54</v>
      </c>
    </row>
    <row r="1824" spans="4:17" x14ac:dyDescent="0.25">
      <c r="D1824">
        <v>525</v>
      </c>
      <c r="E1824">
        <v>247</v>
      </c>
      <c r="J1824">
        <v>345</v>
      </c>
      <c r="K1824">
        <v>27</v>
      </c>
      <c r="P1824">
        <v>471</v>
      </c>
      <c r="Q1824">
        <v>493</v>
      </c>
    </row>
    <row r="1825" spans="4:17" x14ac:dyDescent="0.25">
      <c r="D1825">
        <v>525</v>
      </c>
      <c r="E1825">
        <v>248</v>
      </c>
      <c r="J1825">
        <v>345</v>
      </c>
      <c r="K1825">
        <v>153</v>
      </c>
      <c r="P1825">
        <v>471</v>
      </c>
      <c r="Q1825">
        <v>494</v>
      </c>
    </row>
    <row r="1826" spans="4:17" x14ac:dyDescent="0.25">
      <c r="D1826">
        <v>525</v>
      </c>
      <c r="E1826">
        <v>231</v>
      </c>
      <c r="J1826">
        <v>346</v>
      </c>
      <c r="K1826">
        <v>39</v>
      </c>
      <c r="P1826">
        <v>471</v>
      </c>
      <c r="Q1826">
        <v>495</v>
      </c>
    </row>
    <row r="1827" spans="4:17" x14ac:dyDescent="0.25">
      <c r="D1827">
        <v>525</v>
      </c>
      <c r="E1827">
        <v>236</v>
      </c>
      <c r="J1827">
        <v>346</v>
      </c>
      <c r="K1827">
        <v>27</v>
      </c>
      <c r="P1827">
        <v>471</v>
      </c>
      <c r="Q1827">
        <v>496</v>
      </c>
    </row>
    <row r="1828" spans="4:17" x14ac:dyDescent="0.25">
      <c r="D1828">
        <v>525</v>
      </c>
      <c r="E1828">
        <v>490</v>
      </c>
      <c r="J1828">
        <v>346</v>
      </c>
      <c r="K1828">
        <v>153</v>
      </c>
      <c r="P1828">
        <v>471</v>
      </c>
      <c r="Q1828">
        <v>497</v>
      </c>
    </row>
    <row r="1829" spans="4:17" x14ac:dyDescent="0.25">
      <c r="D1829">
        <v>526</v>
      </c>
      <c r="E1829">
        <v>249</v>
      </c>
      <c r="J1829">
        <v>347</v>
      </c>
      <c r="K1829">
        <v>39</v>
      </c>
      <c r="P1829">
        <v>472</v>
      </c>
      <c r="Q1829">
        <v>37</v>
      </c>
    </row>
    <row r="1830" spans="4:17" x14ac:dyDescent="0.25">
      <c r="D1830">
        <v>526</v>
      </c>
      <c r="E1830">
        <v>247</v>
      </c>
      <c r="J1830">
        <v>347</v>
      </c>
      <c r="K1830">
        <v>27</v>
      </c>
      <c r="P1830">
        <v>472</v>
      </c>
      <c r="Q1830">
        <v>40</v>
      </c>
    </row>
    <row r="1831" spans="4:17" x14ac:dyDescent="0.25">
      <c r="D1831">
        <v>526</v>
      </c>
      <c r="E1831">
        <v>248</v>
      </c>
      <c r="J1831">
        <v>347</v>
      </c>
      <c r="K1831">
        <v>153</v>
      </c>
      <c r="P1831">
        <v>472</v>
      </c>
      <c r="Q1831">
        <v>53</v>
      </c>
    </row>
    <row r="1832" spans="4:17" x14ac:dyDescent="0.25">
      <c r="D1832">
        <v>526</v>
      </c>
      <c r="E1832">
        <v>231</v>
      </c>
      <c r="J1832">
        <v>348</v>
      </c>
      <c r="K1832">
        <v>62</v>
      </c>
      <c r="P1832">
        <v>472</v>
      </c>
      <c r="Q1832">
        <v>54</v>
      </c>
    </row>
    <row r="1833" spans="4:17" x14ac:dyDescent="0.25">
      <c r="D1833">
        <v>526</v>
      </c>
      <c r="E1833">
        <v>236</v>
      </c>
      <c r="J1833">
        <v>348</v>
      </c>
      <c r="K1833">
        <v>47</v>
      </c>
      <c r="P1833">
        <v>472</v>
      </c>
      <c r="Q1833">
        <v>493</v>
      </c>
    </row>
    <row r="1834" spans="4:17" x14ac:dyDescent="0.25">
      <c r="D1834">
        <v>526</v>
      </c>
      <c r="E1834">
        <v>490</v>
      </c>
      <c r="J1834">
        <v>349</v>
      </c>
      <c r="K1834">
        <v>50</v>
      </c>
      <c r="P1834">
        <v>472</v>
      </c>
      <c r="Q1834">
        <v>494</v>
      </c>
    </row>
    <row r="1835" spans="4:17" x14ac:dyDescent="0.25">
      <c r="D1835">
        <v>527</v>
      </c>
      <c r="E1835">
        <v>229</v>
      </c>
      <c r="J1835">
        <v>349</v>
      </c>
      <c r="K1835">
        <v>7</v>
      </c>
      <c r="P1835">
        <v>472</v>
      </c>
      <c r="Q1835">
        <v>495</v>
      </c>
    </row>
    <row r="1836" spans="4:17" x14ac:dyDescent="0.25">
      <c r="D1836">
        <v>527</v>
      </c>
      <c r="E1836">
        <v>247</v>
      </c>
      <c r="J1836">
        <v>349</v>
      </c>
      <c r="K1836">
        <v>47</v>
      </c>
      <c r="P1836">
        <v>472</v>
      </c>
      <c r="Q1836">
        <v>496</v>
      </c>
    </row>
    <row r="1837" spans="4:17" x14ac:dyDescent="0.25">
      <c r="D1837">
        <v>527</v>
      </c>
      <c r="E1837">
        <v>248</v>
      </c>
      <c r="J1837">
        <v>350</v>
      </c>
      <c r="K1837">
        <v>50</v>
      </c>
      <c r="P1837">
        <v>472</v>
      </c>
      <c r="Q1837">
        <v>497</v>
      </c>
    </row>
    <row r="1838" spans="4:17" x14ac:dyDescent="0.25">
      <c r="D1838">
        <v>527</v>
      </c>
      <c r="E1838">
        <v>231</v>
      </c>
      <c r="J1838">
        <v>350</v>
      </c>
      <c r="K1838">
        <v>7</v>
      </c>
      <c r="P1838">
        <v>473</v>
      </c>
      <c r="Q1838">
        <v>37</v>
      </c>
    </row>
    <row r="1839" spans="4:17" x14ac:dyDescent="0.25">
      <c r="D1839">
        <v>527</v>
      </c>
      <c r="E1839">
        <v>236</v>
      </c>
      <c r="J1839">
        <v>350</v>
      </c>
      <c r="K1839">
        <v>47</v>
      </c>
      <c r="P1839">
        <v>473</v>
      </c>
      <c r="Q1839">
        <v>40</v>
      </c>
    </row>
    <row r="1840" spans="4:17" x14ac:dyDescent="0.25">
      <c r="D1840">
        <v>527</v>
      </c>
      <c r="E1840">
        <v>490</v>
      </c>
      <c r="J1840">
        <v>351</v>
      </c>
      <c r="K1840">
        <v>50</v>
      </c>
      <c r="P1840">
        <v>473</v>
      </c>
      <c r="Q1840">
        <v>493</v>
      </c>
    </row>
    <row r="1841" spans="4:17" x14ac:dyDescent="0.25">
      <c r="D1841">
        <v>528</v>
      </c>
      <c r="E1841">
        <v>229</v>
      </c>
      <c r="J1841">
        <v>351</v>
      </c>
      <c r="K1841">
        <v>7</v>
      </c>
      <c r="P1841">
        <v>473</v>
      </c>
      <c r="Q1841">
        <v>494</v>
      </c>
    </row>
    <row r="1842" spans="4:17" x14ac:dyDescent="0.25">
      <c r="D1842">
        <v>528</v>
      </c>
      <c r="E1842">
        <v>247</v>
      </c>
      <c r="J1842">
        <v>351</v>
      </c>
      <c r="K1842">
        <v>47</v>
      </c>
      <c r="P1842">
        <v>473</v>
      </c>
      <c r="Q1842">
        <v>497</v>
      </c>
    </row>
    <row r="1843" spans="4:17" x14ac:dyDescent="0.25">
      <c r="D1843">
        <v>528</v>
      </c>
      <c r="E1843">
        <v>248</v>
      </c>
      <c r="J1843">
        <v>352</v>
      </c>
      <c r="K1843">
        <v>50</v>
      </c>
      <c r="P1843">
        <v>474</v>
      </c>
      <c r="Q1843">
        <v>37</v>
      </c>
    </row>
    <row r="1844" spans="4:17" x14ac:dyDescent="0.25">
      <c r="D1844">
        <v>528</v>
      </c>
      <c r="E1844">
        <v>231</v>
      </c>
      <c r="J1844">
        <v>352</v>
      </c>
      <c r="K1844">
        <v>7</v>
      </c>
      <c r="P1844">
        <v>474</v>
      </c>
      <c r="Q1844">
        <v>40</v>
      </c>
    </row>
    <row r="1845" spans="4:17" x14ac:dyDescent="0.25">
      <c r="D1845">
        <v>528</v>
      </c>
      <c r="E1845">
        <v>236</v>
      </c>
      <c r="J1845">
        <v>352</v>
      </c>
      <c r="K1845">
        <v>47</v>
      </c>
      <c r="P1845">
        <v>474</v>
      </c>
      <c r="Q1845">
        <v>493</v>
      </c>
    </row>
    <row r="1846" spans="4:17" x14ac:dyDescent="0.25">
      <c r="D1846">
        <v>528</v>
      </c>
      <c r="E1846">
        <v>490</v>
      </c>
      <c r="J1846">
        <v>353</v>
      </c>
      <c r="K1846">
        <v>50</v>
      </c>
      <c r="P1846">
        <v>474</v>
      </c>
      <c r="Q1846">
        <v>494</v>
      </c>
    </row>
    <row r="1847" spans="4:17" x14ac:dyDescent="0.25">
      <c r="D1847">
        <v>529</v>
      </c>
      <c r="E1847">
        <v>229</v>
      </c>
      <c r="J1847">
        <v>353</v>
      </c>
      <c r="K1847">
        <v>7</v>
      </c>
      <c r="P1847">
        <v>474</v>
      </c>
      <c r="Q1847">
        <v>497</v>
      </c>
    </row>
    <row r="1848" spans="4:17" x14ac:dyDescent="0.25">
      <c r="D1848">
        <v>529</v>
      </c>
      <c r="E1848">
        <v>247</v>
      </c>
      <c r="J1848">
        <v>353</v>
      </c>
      <c r="K1848">
        <v>47</v>
      </c>
      <c r="P1848">
        <v>475</v>
      </c>
      <c r="Q1848">
        <v>37</v>
      </c>
    </row>
    <row r="1849" spans="4:17" x14ac:dyDescent="0.25">
      <c r="D1849">
        <v>529</v>
      </c>
      <c r="E1849">
        <v>248</v>
      </c>
      <c r="J1849">
        <v>354</v>
      </c>
      <c r="K1849">
        <v>50</v>
      </c>
      <c r="P1849">
        <v>475</v>
      </c>
      <c r="Q1849">
        <v>40</v>
      </c>
    </row>
    <row r="1850" spans="4:17" x14ac:dyDescent="0.25">
      <c r="D1850">
        <v>529</v>
      </c>
      <c r="E1850">
        <v>231</v>
      </c>
      <c r="J1850">
        <v>354</v>
      </c>
      <c r="K1850">
        <v>7</v>
      </c>
      <c r="P1850">
        <v>475</v>
      </c>
      <c r="Q1850">
        <v>493</v>
      </c>
    </row>
    <row r="1851" spans="4:17" x14ac:dyDescent="0.25">
      <c r="D1851">
        <v>529</v>
      </c>
      <c r="E1851">
        <v>236</v>
      </c>
      <c r="J1851">
        <v>354</v>
      </c>
      <c r="K1851">
        <v>47</v>
      </c>
      <c r="P1851">
        <v>475</v>
      </c>
      <c r="Q1851">
        <v>494</v>
      </c>
    </row>
    <row r="1852" spans="4:17" x14ac:dyDescent="0.25">
      <c r="D1852">
        <v>529</v>
      </c>
      <c r="E1852">
        <v>490</v>
      </c>
      <c r="J1852">
        <v>355</v>
      </c>
      <c r="K1852">
        <v>50</v>
      </c>
      <c r="P1852">
        <v>475</v>
      </c>
      <c r="Q1852">
        <v>497</v>
      </c>
    </row>
    <row r="1853" spans="4:17" x14ac:dyDescent="0.25">
      <c r="D1853">
        <v>530</v>
      </c>
      <c r="E1853">
        <v>229</v>
      </c>
      <c r="J1853">
        <v>355</v>
      </c>
      <c r="K1853">
        <v>7</v>
      </c>
      <c r="P1853">
        <v>476</v>
      </c>
      <c r="Q1853">
        <v>37</v>
      </c>
    </row>
    <row r="1854" spans="4:17" x14ac:dyDescent="0.25">
      <c r="D1854">
        <v>530</v>
      </c>
      <c r="E1854">
        <v>232</v>
      </c>
      <c r="J1854">
        <v>355</v>
      </c>
      <c r="K1854">
        <v>47</v>
      </c>
      <c r="P1854">
        <v>476</v>
      </c>
      <c r="Q1854">
        <v>393</v>
      </c>
    </row>
    <row r="1855" spans="4:17" x14ac:dyDescent="0.25">
      <c r="D1855">
        <v>530</v>
      </c>
      <c r="E1855">
        <v>490</v>
      </c>
      <c r="J1855">
        <v>356</v>
      </c>
      <c r="K1855">
        <v>50</v>
      </c>
      <c r="P1855">
        <v>476</v>
      </c>
      <c r="Q1855">
        <v>394</v>
      </c>
    </row>
    <row r="1856" spans="4:17" x14ac:dyDescent="0.25">
      <c r="D1856">
        <v>531</v>
      </c>
      <c r="E1856">
        <v>229</v>
      </c>
      <c r="J1856">
        <v>356</v>
      </c>
      <c r="K1856">
        <v>7</v>
      </c>
      <c r="P1856">
        <v>477</v>
      </c>
      <c r="Q1856">
        <v>37</v>
      </c>
    </row>
    <row r="1857" spans="4:17" x14ac:dyDescent="0.25">
      <c r="D1857">
        <v>531</v>
      </c>
      <c r="E1857">
        <v>232</v>
      </c>
      <c r="J1857">
        <v>356</v>
      </c>
      <c r="K1857">
        <v>47</v>
      </c>
      <c r="P1857">
        <v>477</v>
      </c>
      <c r="Q1857">
        <v>393</v>
      </c>
    </row>
    <row r="1858" spans="4:17" x14ac:dyDescent="0.25">
      <c r="D1858">
        <v>531</v>
      </c>
      <c r="E1858">
        <v>490</v>
      </c>
      <c r="J1858">
        <v>357</v>
      </c>
      <c r="K1858">
        <v>50</v>
      </c>
      <c r="P1858">
        <v>477</v>
      </c>
      <c r="Q1858">
        <v>394</v>
      </c>
    </row>
    <row r="1859" spans="4:17" x14ac:dyDescent="0.25">
      <c r="D1859">
        <v>532</v>
      </c>
      <c r="E1859">
        <v>229</v>
      </c>
      <c r="J1859">
        <v>357</v>
      </c>
      <c r="K1859">
        <v>7</v>
      </c>
      <c r="P1859">
        <v>478</v>
      </c>
      <c r="Q1859">
        <v>37</v>
      </c>
    </row>
    <row r="1860" spans="4:17" x14ac:dyDescent="0.25">
      <c r="D1860">
        <v>532</v>
      </c>
      <c r="E1860">
        <v>232</v>
      </c>
      <c r="J1860">
        <v>357</v>
      </c>
      <c r="K1860">
        <v>47</v>
      </c>
      <c r="P1860">
        <v>478</v>
      </c>
      <c r="Q1860">
        <v>393</v>
      </c>
    </row>
    <row r="1861" spans="4:17" x14ac:dyDescent="0.25">
      <c r="D1861">
        <v>532</v>
      </c>
      <c r="E1861">
        <v>490</v>
      </c>
      <c r="J1861">
        <v>358</v>
      </c>
      <c r="K1861">
        <v>50</v>
      </c>
      <c r="P1861">
        <v>478</v>
      </c>
      <c r="Q1861">
        <v>394</v>
      </c>
    </row>
    <row r="1862" spans="4:17" x14ac:dyDescent="0.25">
      <c r="D1862">
        <v>533</v>
      </c>
      <c r="E1862">
        <v>229</v>
      </c>
      <c r="J1862">
        <v>358</v>
      </c>
      <c r="K1862">
        <v>7</v>
      </c>
      <c r="P1862">
        <v>479</v>
      </c>
      <c r="Q1862">
        <v>396</v>
      </c>
    </row>
    <row r="1863" spans="4:17" x14ac:dyDescent="0.25">
      <c r="D1863">
        <v>533</v>
      </c>
      <c r="E1863">
        <v>250</v>
      </c>
      <c r="J1863">
        <v>358</v>
      </c>
      <c r="K1863">
        <v>47</v>
      </c>
      <c r="P1863">
        <v>479</v>
      </c>
      <c r="Q1863">
        <v>397</v>
      </c>
    </row>
    <row r="1864" spans="4:17" x14ac:dyDescent="0.25">
      <c r="D1864">
        <v>533</v>
      </c>
      <c r="E1864">
        <v>490</v>
      </c>
      <c r="J1864">
        <v>359</v>
      </c>
      <c r="K1864">
        <v>50</v>
      </c>
      <c r="P1864">
        <v>479</v>
      </c>
      <c r="Q1864">
        <v>398</v>
      </c>
    </row>
    <row r="1865" spans="4:17" x14ac:dyDescent="0.25">
      <c r="D1865">
        <v>534</v>
      </c>
      <c r="E1865">
        <v>229</v>
      </c>
      <c r="J1865">
        <v>359</v>
      </c>
      <c r="K1865">
        <v>7</v>
      </c>
      <c r="P1865">
        <v>479</v>
      </c>
      <c r="Q1865">
        <v>399</v>
      </c>
    </row>
    <row r="1866" spans="4:17" x14ac:dyDescent="0.25">
      <c r="D1866">
        <v>534</v>
      </c>
      <c r="E1866">
        <v>250</v>
      </c>
      <c r="J1866">
        <v>359</v>
      </c>
      <c r="K1866">
        <v>47</v>
      </c>
      <c r="P1866">
        <v>479</v>
      </c>
      <c r="Q1866">
        <v>400</v>
      </c>
    </row>
    <row r="1867" spans="4:17" x14ac:dyDescent="0.25">
      <c r="D1867">
        <v>534</v>
      </c>
      <c r="E1867">
        <v>490</v>
      </c>
      <c r="J1867">
        <v>360</v>
      </c>
      <c r="K1867">
        <v>50</v>
      </c>
      <c r="P1867">
        <v>480</v>
      </c>
      <c r="Q1867">
        <v>396</v>
      </c>
    </row>
    <row r="1868" spans="4:17" x14ac:dyDescent="0.25">
      <c r="D1868">
        <v>535</v>
      </c>
      <c r="E1868">
        <v>229</v>
      </c>
      <c r="J1868">
        <v>360</v>
      </c>
      <c r="K1868">
        <v>7</v>
      </c>
      <c r="P1868">
        <v>480</v>
      </c>
      <c r="Q1868">
        <v>397</v>
      </c>
    </row>
    <row r="1869" spans="4:17" x14ac:dyDescent="0.25">
      <c r="D1869">
        <v>535</v>
      </c>
      <c r="E1869">
        <v>250</v>
      </c>
      <c r="J1869">
        <v>360</v>
      </c>
      <c r="K1869">
        <v>47</v>
      </c>
      <c r="P1869">
        <v>480</v>
      </c>
      <c r="Q1869">
        <v>398</v>
      </c>
    </row>
    <row r="1870" spans="4:17" x14ac:dyDescent="0.25">
      <c r="D1870">
        <v>535</v>
      </c>
      <c r="E1870">
        <v>490</v>
      </c>
      <c r="J1870">
        <v>361</v>
      </c>
      <c r="K1870">
        <v>50</v>
      </c>
      <c r="P1870">
        <v>480</v>
      </c>
      <c r="Q1870">
        <v>399</v>
      </c>
    </row>
    <row r="1871" spans="4:17" x14ac:dyDescent="0.25">
      <c r="D1871">
        <v>536</v>
      </c>
      <c r="E1871">
        <v>229</v>
      </c>
      <c r="J1871">
        <v>361</v>
      </c>
      <c r="K1871">
        <v>7</v>
      </c>
      <c r="P1871">
        <v>480</v>
      </c>
      <c r="Q1871">
        <v>400</v>
      </c>
    </row>
    <row r="1872" spans="4:17" x14ac:dyDescent="0.25">
      <c r="D1872">
        <v>536</v>
      </c>
      <c r="E1872">
        <v>251</v>
      </c>
      <c r="J1872">
        <v>361</v>
      </c>
      <c r="K1872">
        <v>47</v>
      </c>
      <c r="P1872">
        <v>481</v>
      </c>
      <c r="Q1872">
        <v>396</v>
      </c>
    </row>
    <row r="1873" spans="4:17" x14ac:dyDescent="0.25">
      <c r="D1873">
        <v>536</v>
      </c>
      <c r="E1873">
        <v>252</v>
      </c>
      <c r="J1873">
        <v>362</v>
      </c>
      <c r="K1873">
        <v>50</v>
      </c>
      <c r="P1873">
        <v>481</v>
      </c>
      <c r="Q1873">
        <v>397</v>
      </c>
    </row>
    <row r="1874" spans="4:17" x14ac:dyDescent="0.25">
      <c r="D1874">
        <v>536</v>
      </c>
      <c r="E1874">
        <v>490</v>
      </c>
      <c r="J1874">
        <v>362</v>
      </c>
      <c r="K1874">
        <v>7</v>
      </c>
      <c r="P1874">
        <v>481</v>
      </c>
      <c r="Q1874">
        <v>398</v>
      </c>
    </row>
    <row r="1875" spans="4:17" x14ac:dyDescent="0.25">
      <c r="D1875">
        <v>537</v>
      </c>
      <c r="E1875">
        <v>229</v>
      </c>
      <c r="J1875">
        <v>362</v>
      </c>
      <c r="K1875">
        <v>47</v>
      </c>
      <c r="P1875">
        <v>481</v>
      </c>
      <c r="Q1875">
        <v>399</v>
      </c>
    </row>
    <row r="1876" spans="4:17" x14ac:dyDescent="0.25">
      <c r="D1876">
        <v>537</v>
      </c>
      <c r="E1876">
        <v>251</v>
      </c>
      <c r="J1876">
        <v>363</v>
      </c>
      <c r="K1876">
        <v>146</v>
      </c>
      <c r="P1876">
        <v>481</v>
      </c>
      <c r="Q1876">
        <v>400</v>
      </c>
    </row>
    <row r="1877" spans="4:17" x14ac:dyDescent="0.25">
      <c r="D1877">
        <v>537</v>
      </c>
      <c r="E1877">
        <v>252</v>
      </c>
      <c r="J1877">
        <v>363</v>
      </c>
      <c r="K1877">
        <v>47</v>
      </c>
      <c r="P1877">
        <v>482</v>
      </c>
      <c r="Q1877">
        <v>401</v>
      </c>
    </row>
    <row r="1878" spans="4:17" x14ac:dyDescent="0.25">
      <c r="D1878">
        <v>537</v>
      </c>
      <c r="E1878">
        <v>490</v>
      </c>
      <c r="J1878">
        <v>363</v>
      </c>
      <c r="K1878">
        <v>91</v>
      </c>
      <c r="P1878">
        <v>482</v>
      </c>
      <c r="Q1878">
        <v>402</v>
      </c>
    </row>
    <row r="1879" spans="4:17" x14ac:dyDescent="0.25">
      <c r="D1879">
        <v>538</v>
      </c>
      <c r="E1879">
        <v>229</v>
      </c>
      <c r="J1879">
        <v>364</v>
      </c>
      <c r="K1879">
        <v>146</v>
      </c>
      <c r="P1879">
        <v>482</v>
      </c>
      <c r="Q1879">
        <v>403</v>
      </c>
    </row>
    <row r="1880" spans="4:17" x14ac:dyDescent="0.25">
      <c r="D1880">
        <v>538</v>
      </c>
      <c r="E1880">
        <v>251</v>
      </c>
      <c r="J1880">
        <v>364</v>
      </c>
      <c r="K1880">
        <v>47</v>
      </c>
      <c r="P1880">
        <v>483</v>
      </c>
      <c r="Q1880">
        <v>404</v>
      </c>
    </row>
    <row r="1881" spans="4:17" x14ac:dyDescent="0.25">
      <c r="D1881">
        <v>538</v>
      </c>
      <c r="E1881">
        <v>252</v>
      </c>
      <c r="J1881">
        <v>364</v>
      </c>
      <c r="K1881">
        <v>91</v>
      </c>
      <c r="P1881">
        <v>483</v>
      </c>
      <c r="Q1881">
        <v>405</v>
      </c>
    </row>
    <row r="1882" spans="4:17" x14ac:dyDescent="0.25">
      <c r="D1882">
        <v>538</v>
      </c>
      <c r="E1882">
        <v>490</v>
      </c>
      <c r="J1882">
        <v>365</v>
      </c>
      <c r="K1882">
        <v>146</v>
      </c>
      <c r="P1882">
        <v>483</v>
      </c>
      <c r="Q1882">
        <v>406</v>
      </c>
    </row>
    <row r="1883" spans="4:17" x14ac:dyDescent="0.25">
      <c r="D1883">
        <v>539</v>
      </c>
      <c r="E1883">
        <v>229</v>
      </c>
      <c r="J1883">
        <v>365</v>
      </c>
      <c r="K1883">
        <v>47</v>
      </c>
      <c r="P1883">
        <v>484</v>
      </c>
      <c r="Q1883">
        <v>407</v>
      </c>
    </row>
    <row r="1884" spans="4:17" x14ac:dyDescent="0.25">
      <c r="D1884">
        <v>539</v>
      </c>
      <c r="E1884">
        <v>251</v>
      </c>
      <c r="J1884">
        <v>365</v>
      </c>
      <c r="K1884">
        <v>91</v>
      </c>
      <c r="P1884">
        <v>484</v>
      </c>
      <c r="Q1884">
        <v>408</v>
      </c>
    </row>
    <row r="1885" spans="4:17" x14ac:dyDescent="0.25">
      <c r="D1885">
        <v>539</v>
      </c>
      <c r="E1885">
        <v>247</v>
      </c>
      <c r="J1885">
        <v>366</v>
      </c>
      <c r="K1885">
        <v>146</v>
      </c>
      <c r="P1885">
        <v>484</v>
      </c>
      <c r="Q1885">
        <v>409</v>
      </c>
    </row>
    <row r="1886" spans="4:17" x14ac:dyDescent="0.25">
      <c r="D1886">
        <v>539</v>
      </c>
      <c r="E1886">
        <v>248</v>
      </c>
      <c r="J1886">
        <v>366</v>
      </c>
      <c r="K1886">
        <v>47</v>
      </c>
      <c r="P1886">
        <v>484</v>
      </c>
      <c r="Q1886">
        <v>410</v>
      </c>
    </row>
    <row r="1887" spans="4:17" x14ac:dyDescent="0.25">
      <c r="D1887">
        <v>539</v>
      </c>
      <c r="E1887">
        <v>490</v>
      </c>
      <c r="J1887">
        <v>366</v>
      </c>
      <c r="K1887">
        <v>91</v>
      </c>
      <c r="P1887">
        <v>485</v>
      </c>
      <c r="Q1887">
        <v>408</v>
      </c>
    </row>
    <row r="1888" spans="4:17" x14ac:dyDescent="0.25">
      <c r="D1888">
        <v>540</v>
      </c>
      <c r="E1888">
        <v>229</v>
      </c>
      <c r="J1888">
        <v>367</v>
      </c>
      <c r="K1888">
        <v>146</v>
      </c>
      <c r="P1888">
        <v>485</v>
      </c>
      <c r="Q1888">
        <v>409</v>
      </c>
    </row>
    <row r="1889" spans="4:17" x14ac:dyDescent="0.25">
      <c r="D1889">
        <v>540</v>
      </c>
      <c r="E1889">
        <v>251</v>
      </c>
      <c r="J1889">
        <v>367</v>
      </c>
      <c r="K1889">
        <v>47</v>
      </c>
      <c r="P1889">
        <v>486</v>
      </c>
      <c r="Q1889">
        <v>408</v>
      </c>
    </row>
    <row r="1890" spans="4:17" x14ac:dyDescent="0.25">
      <c r="D1890">
        <v>540</v>
      </c>
      <c r="E1890">
        <v>247</v>
      </c>
      <c r="J1890">
        <v>367</v>
      </c>
      <c r="K1890">
        <v>91</v>
      </c>
      <c r="P1890">
        <v>486</v>
      </c>
      <c r="Q1890">
        <v>409</v>
      </c>
    </row>
    <row r="1891" spans="4:17" x14ac:dyDescent="0.25">
      <c r="D1891">
        <v>540</v>
      </c>
      <c r="E1891">
        <v>248</v>
      </c>
      <c r="J1891">
        <v>368</v>
      </c>
      <c r="K1891">
        <v>146</v>
      </c>
      <c r="P1891">
        <v>486</v>
      </c>
      <c r="Q1891">
        <v>411</v>
      </c>
    </row>
    <row r="1892" spans="4:17" x14ac:dyDescent="0.25">
      <c r="D1892">
        <v>540</v>
      </c>
      <c r="E1892">
        <v>490</v>
      </c>
      <c r="J1892">
        <v>368</v>
      </c>
      <c r="K1892">
        <v>47</v>
      </c>
      <c r="P1892">
        <v>487</v>
      </c>
      <c r="Q1892">
        <v>412</v>
      </c>
    </row>
    <row r="1893" spans="4:17" x14ac:dyDescent="0.25">
      <c r="D1893">
        <v>541</v>
      </c>
      <c r="E1893">
        <v>229</v>
      </c>
      <c r="J1893">
        <v>368</v>
      </c>
      <c r="K1893">
        <v>91</v>
      </c>
      <c r="P1893">
        <v>487</v>
      </c>
      <c r="Q1893">
        <v>413</v>
      </c>
    </row>
    <row r="1894" spans="4:17" x14ac:dyDescent="0.25">
      <c r="D1894">
        <v>541</v>
      </c>
      <c r="E1894">
        <v>251</v>
      </c>
      <c r="J1894">
        <v>369</v>
      </c>
      <c r="K1894">
        <v>39</v>
      </c>
      <c r="P1894">
        <v>488</v>
      </c>
      <c r="Q1894">
        <v>414</v>
      </c>
    </row>
    <row r="1895" spans="4:17" x14ac:dyDescent="0.25">
      <c r="D1895">
        <v>541</v>
      </c>
      <c r="E1895">
        <v>247</v>
      </c>
      <c r="J1895">
        <v>369</v>
      </c>
      <c r="K1895">
        <v>62</v>
      </c>
      <c r="P1895">
        <v>488</v>
      </c>
      <c r="Q1895">
        <v>415</v>
      </c>
    </row>
    <row r="1896" spans="4:17" x14ac:dyDescent="0.25">
      <c r="D1896">
        <v>541</v>
      </c>
      <c r="E1896">
        <v>248</v>
      </c>
      <c r="J1896">
        <v>369</v>
      </c>
      <c r="K1896">
        <v>117</v>
      </c>
      <c r="P1896">
        <v>488</v>
      </c>
      <c r="Q1896">
        <v>416</v>
      </c>
    </row>
    <row r="1897" spans="4:17" x14ac:dyDescent="0.25">
      <c r="D1897">
        <v>541</v>
      </c>
      <c r="E1897">
        <v>490</v>
      </c>
      <c r="J1897">
        <v>369</v>
      </c>
      <c r="K1897">
        <v>67</v>
      </c>
      <c r="P1897">
        <v>488</v>
      </c>
      <c r="Q1897">
        <v>417</v>
      </c>
    </row>
    <row r="1898" spans="4:17" x14ac:dyDescent="0.25">
      <c r="D1898">
        <v>542</v>
      </c>
      <c r="E1898">
        <v>229</v>
      </c>
      <c r="J1898">
        <v>370</v>
      </c>
      <c r="K1898">
        <v>27</v>
      </c>
      <c r="P1898">
        <v>489</v>
      </c>
      <c r="Q1898">
        <v>418</v>
      </c>
    </row>
    <row r="1899" spans="4:17" x14ac:dyDescent="0.25">
      <c r="D1899">
        <v>542</v>
      </c>
      <c r="E1899">
        <v>253</v>
      </c>
      <c r="J1899">
        <v>370</v>
      </c>
      <c r="K1899">
        <v>62</v>
      </c>
      <c r="P1899">
        <v>489</v>
      </c>
      <c r="Q1899">
        <v>419</v>
      </c>
    </row>
    <row r="1900" spans="4:17" x14ac:dyDescent="0.25">
      <c r="D1900">
        <v>542</v>
      </c>
      <c r="E1900">
        <v>254</v>
      </c>
      <c r="J1900">
        <v>370</v>
      </c>
      <c r="K1900">
        <v>117</v>
      </c>
      <c r="P1900">
        <v>489</v>
      </c>
      <c r="Q1900">
        <v>420</v>
      </c>
    </row>
    <row r="1901" spans="4:17" x14ac:dyDescent="0.25">
      <c r="D1901">
        <v>542</v>
      </c>
      <c r="E1901">
        <v>255</v>
      </c>
      <c r="J1901">
        <v>371</v>
      </c>
      <c r="K1901">
        <v>62</v>
      </c>
      <c r="P1901">
        <v>490</v>
      </c>
      <c r="Q1901">
        <v>421</v>
      </c>
    </row>
    <row r="1902" spans="4:17" x14ac:dyDescent="0.25">
      <c r="D1902">
        <v>542</v>
      </c>
      <c r="E1902">
        <v>490</v>
      </c>
      <c r="J1902">
        <v>371</v>
      </c>
      <c r="K1902">
        <v>117</v>
      </c>
      <c r="P1902">
        <v>490</v>
      </c>
      <c r="Q1902">
        <v>422</v>
      </c>
    </row>
    <row r="1903" spans="4:17" x14ac:dyDescent="0.25">
      <c r="D1903">
        <v>543</v>
      </c>
      <c r="E1903">
        <v>229</v>
      </c>
      <c r="J1903">
        <v>372</v>
      </c>
      <c r="K1903">
        <v>62</v>
      </c>
      <c r="P1903">
        <v>490</v>
      </c>
      <c r="Q1903">
        <v>423</v>
      </c>
    </row>
    <row r="1904" spans="4:17" x14ac:dyDescent="0.25">
      <c r="D1904">
        <v>543</v>
      </c>
      <c r="E1904">
        <v>253</v>
      </c>
      <c r="J1904">
        <v>372</v>
      </c>
      <c r="K1904">
        <v>117</v>
      </c>
      <c r="P1904">
        <v>490</v>
      </c>
      <c r="Q1904">
        <v>424</v>
      </c>
    </row>
    <row r="1905" spans="4:17" x14ac:dyDescent="0.25">
      <c r="D1905">
        <v>543</v>
      </c>
      <c r="E1905">
        <v>254</v>
      </c>
      <c r="J1905">
        <v>373</v>
      </c>
      <c r="K1905">
        <v>62</v>
      </c>
      <c r="P1905">
        <v>491</v>
      </c>
      <c r="Q1905">
        <v>425</v>
      </c>
    </row>
    <row r="1906" spans="4:17" x14ac:dyDescent="0.25">
      <c r="D1906">
        <v>543</v>
      </c>
      <c r="E1906">
        <v>255</v>
      </c>
      <c r="J1906">
        <v>373</v>
      </c>
      <c r="K1906">
        <v>117</v>
      </c>
      <c r="P1906">
        <v>491</v>
      </c>
      <c r="Q1906">
        <v>426</v>
      </c>
    </row>
    <row r="1907" spans="4:17" x14ac:dyDescent="0.25">
      <c r="D1907">
        <v>543</v>
      </c>
      <c r="E1907">
        <v>490</v>
      </c>
      <c r="J1907">
        <v>374</v>
      </c>
      <c r="K1907">
        <v>62</v>
      </c>
      <c r="P1907">
        <v>491</v>
      </c>
      <c r="Q1907">
        <v>427</v>
      </c>
    </row>
    <row r="1908" spans="4:17" x14ac:dyDescent="0.25">
      <c r="D1908">
        <v>544</v>
      </c>
      <c r="E1908">
        <v>229</v>
      </c>
      <c r="J1908">
        <v>374</v>
      </c>
      <c r="K1908">
        <v>117</v>
      </c>
      <c r="P1908">
        <v>492</v>
      </c>
      <c r="Q1908">
        <v>425</v>
      </c>
    </row>
    <row r="1909" spans="4:17" x14ac:dyDescent="0.25">
      <c r="D1909">
        <v>544</v>
      </c>
      <c r="E1909">
        <v>253</v>
      </c>
      <c r="J1909">
        <v>375</v>
      </c>
      <c r="K1909">
        <v>62</v>
      </c>
      <c r="P1909">
        <v>492</v>
      </c>
      <c r="Q1909">
        <v>426</v>
      </c>
    </row>
    <row r="1910" spans="4:17" x14ac:dyDescent="0.25">
      <c r="D1910">
        <v>544</v>
      </c>
      <c r="E1910">
        <v>254</v>
      </c>
      <c r="J1910">
        <v>375</v>
      </c>
      <c r="K1910">
        <v>117</v>
      </c>
      <c r="P1910">
        <v>492</v>
      </c>
      <c r="Q1910">
        <v>427</v>
      </c>
    </row>
    <row r="1911" spans="4:17" x14ac:dyDescent="0.25">
      <c r="D1911">
        <v>544</v>
      </c>
      <c r="E1911">
        <v>255</v>
      </c>
      <c r="J1911">
        <v>375</v>
      </c>
      <c r="K1911">
        <v>75</v>
      </c>
      <c r="P1911">
        <v>492</v>
      </c>
      <c r="Q1911">
        <v>428</v>
      </c>
    </row>
    <row r="1912" spans="4:17" x14ac:dyDescent="0.25">
      <c r="D1912">
        <v>544</v>
      </c>
      <c r="E1912">
        <v>490</v>
      </c>
      <c r="J1912">
        <v>376</v>
      </c>
      <c r="K1912">
        <v>62</v>
      </c>
      <c r="P1912">
        <v>492</v>
      </c>
      <c r="Q1912">
        <v>429</v>
      </c>
    </row>
    <row r="1913" spans="4:17" x14ac:dyDescent="0.25">
      <c r="D1913">
        <v>545</v>
      </c>
      <c r="E1913">
        <v>229</v>
      </c>
      <c r="J1913">
        <v>376</v>
      </c>
      <c r="K1913">
        <v>117</v>
      </c>
      <c r="P1913">
        <v>492</v>
      </c>
      <c r="Q1913">
        <v>451</v>
      </c>
    </row>
    <row r="1914" spans="4:17" x14ac:dyDescent="0.25">
      <c r="D1914">
        <v>545</v>
      </c>
      <c r="E1914">
        <v>256</v>
      </c>
      <c r="J1914">
        <v>377</v>
      </c>
      <c r="K1914">
        <v>117</v>
      </c>
      <c r="P1914">
        <v>493</v>
      </c>
      <c r="Q1914">
        <v>411</v>
      </c>
    </row>
    <row r="1915" spans="4:17" x14ac:dyDescent="0.25">
      <c r="D1915">
        <v>545</v>
      </c>
      <c r="E1915">
        <v>257</v>
      </c>
      <c r="J1915">
        <v>378</v>
      </c>
      <c r="K1915">
        <v>117</v>
      </c>
      <c r="P1915">
        <v>493</v>
      </c>
      <c r="Q1915">
        <v>425</v>
      </c>
    </row>
    <row r="1916" spans="4:17" x14ac:dyDescent="0.25">
      <c r="D1916">
        <v>545</v>
      </c>
      <c r="E1916">
        <v>490</v>
      </c>
      <c r="J1916">
        <v>379</v>
      </c>
      <c r="K1916">
        <v>117</v>
      </c>
      <c r="P1916">
        <v>493</v>
      </c>
      <c r="Q1916">
        <v>426</v>
      </c>
    </row>
    <row r="1917" spans="4:17" x14ac:dyDescent="0.25">
      <c r="D1917">
        <v>546</v>
      </c>
      <c r="E1917">
        <v>229</v>
      </c>
      <c r="J1917">
        <v>380</v>
      </c>
      <c r="K1917">
        <v>117</v>
      </c>
      <c r="P1917">
        <v>493</v>
      </c>
      <c r="Q1917">
        <v>427</v>
      </c>
    </row>
    <row r="1918" spans="4:17" x14ac:dyDescent="0.25">
      <c r="D1918">
        <v>546</v>
      </c>
      <c r="E1918">
        <v>256</v>
      </c>
      <c r="J1918">
        <v>381</v>
      </c>
      <c r="K1918">
        <v>117</v>
      </c>
      <c r="P1918">
        <v>493</v>
      </c>
      <c r="Q1918">
        <v>429</v>
      </c>
    </row>
    <row r="1919" spans="4:17" x14ac:dyDescent="0.25">
      <c r="D1919">
        <v>546</v>
      </c>
      <c r="E1919">
        <v>257</v>
      </c>
      <c r="J1919">
        <v>382</v>
      </c>
      <c r="K1919">
        <v>117</v>
      </c>
      <c r="P1919">
        <v>494</v>
      </c>
      <c r="Q1919">
        <v>430</v>
      </c>
    </row>
    <row r="1920" spans="4:17" x14ac:dyDescent="0.25">
      <c r="D1920">
        <v>546</v>
      </c>
      <c r="E1920">
        <v>490</v>
      </c>
      <c r="J1920">
        <v>383</v>
      </c>
      <c r="K1920">
        <v>117</v>
      </c>
      <c r="P1920">
        <v>495</v>
      </c>
      <c r="Q1920">
        <v>411</v>
      </c>
    </row>
    <row r="1921" spans="4:17" x14ac:dyDescent="0.25">
      <c r="D1921">
        <v>547</v>
      </c>
      <c r="E1921">
        <v>229</v>
      </c>
      <c r="J1921">
        <v>384</v>
      </c>
      <c r="K1921">
        <v>117</v>
      </c>
      <c r="P1921">
        <v>495</v>
      </c>
      <c r="Q1921">
        <v>430</v>
      </c>
    </row>
    <row r="1922" spans="4:17" x14ac:dyDescent="0.25">
      <c r="D1922">
        <v>547</v>
      </c>
      <c r="E1922">
        <v>256</v>
      </c>
      <c r="J1922">
        <v>385</v>
      </c>
      <c r="K1922">
        <v>117</v>
      </c>
      <c r="P1922">
        <v>496</v>
      </c>
      <c r="Q1922">
        <v>431</v>
      </c>
    </row>
    <row r="1923" spans="4:17" x14ac:dyDescent="0.25">
      <c r="D1923">
        <v>547</v>
      </c>
      <c r="E1923">
        <v>257</v>
      </c>
      <c r="J1923">
        <v>386</v>
      </c>
      <c r="K1923">
        <v>117</v>
      </c>
      <c r="P1923">
        <v>496</v>
      </c>
      <c r="Q1923">
        <v>432</v>
      </c>
    </row>
    <row r="1924" spans="4:17" x14ac:dyDescent="0.25">
      <c r="D1924">
        <v>547</v>
      </c>
      <c r="E1924">
        <v>490</v>
      </c>
      <c r="J1924">
        <v>387</v>
      </c>
      <c r="K1924">
        <v>27</v>
      </c>
      <c r="P1924">
        <v>497</v>
      </c>
      <c r="Q1924">
        <v>431</v>
      </c>
    </row>
    <row r="1925" spans="4:17" x14ac:dyDescent="0.25">
      <c r="D1925">
        <v>548</v>
      </c>
      <c r="E1925">
        <v>249</v>
      </c>
      <c r="J1925">
        <v>387</v>
      </c>
      <c r="K1925">
        <v>117</v>
      </c>
      <c r="P1925">
        <v>497</v>
      </c>
      <c r="Q1925">
        <v>432</v>
      </c>
    </row>
    <row r="1926" spans="4:17" x14ac:dyDescent="0.25">
      <c r="D1926">
        <v>548</v>
      </c>
      <c r="E1926">
        <v>251</v>
      </c>
      <c r="J1926">
        <v>388</v>
      </c>
      <c r="K1926">
        <v>27</v>
      </c>
      <c r="P1926">
        <v>498</v>
      </c>
      <c r="Q1926">
        <v>411</v>
      </c>
    </row>
    <row r="1927" spans="4:17" x14ac:dyDescent="0.25">
      <c r="D1927">
        <v>549</v>
      </c>
      <c r="E1927">
        <v>249</v>
      </c>
      <c r="J1927">
        <v>388</v>
      </c>
      <c r="K1927">
        <v>117</v>
      </c>
      <c r="P1927">
        <v>498</v>
      </c>
      <c r="Q1927">
        <v>433</v>
      </c>
    </row>
    <row r="1928" spans="4:17" x14ac:dyDescent="0.25">
      <c r="D1928">
        <v>549</v>
      </c>
      <c r="E1928">
        <v>251</v>
      </c>
      <c r="J1928">
        <v>389</v>
      </c>
      <c r="K1928">
        <v>117</v>
      </c>
      <c r="P1928">
        <v>499</v>
      </c>
      <c r="Q1928">
        <v>422</v>
      </c>
    </row>
    <row r="1929" spans="4:17" x14ac:dyDescent="0.25">
      <c r="D1929">
        <v>550</v>
      </c>
      <c r="E1929">
        <v>249</v>
      </c>
      <c r="J1929">
        <v>390</v>
      </c>
      <c r="K1929">
        <v>117</v>
      </c>
      <c r="P1929">
        <v>499</v>
      </c>
      <c r="Q1929">
        <v>434</v>
      </c>
    </row>
    <row r="1930" spans="4:17" x14ac:dyDescent="0.25">
      <c r="D1930">
        <v>550</v>
      </c>
      <c r="E1930">
        <v>251</v>
      </c>
      <c r="J1930">
        <v>391</v>
      </c>
      <c r="K1930">
        <v>117</v>
      </c>
      <c r="P1930">
        <v>500</v>
      </c>
      <c r="Q1930">
        <v>422</v>
      </c>
    </row>
    <row r="1931" spans="4:17" x14ac:dyDescent="0.25">
      <c r="D1931">
        <v>551</v>
      </c>
      <c r="E1931">
        <v>258</v>
      </c>
      <c r="J1931">
        <v>391</v>
      </c>
      <c r="K1931">
        <v>41</v>
      </c>
      <c r="P1931">
        <v>500</v>
      </c>
      <c r="Q1931">
        <v>434</v>
      </c>
    </row>
    <row r="1932" spans="4:17" x14ac:dyDescent="0.25">
      <c r="D1932">
        <v>552</v>
      </c>
      <c r="E1932">
        <v>258</v>
      </c>
      <c r="J1932">
        <v>392</v>
      </c>
      <c r="K1932">
        <v>117</v>
      </c>
      <c r="P1932">
        <v>501</v>
      </c>
      <c r="Q1932">
        <v>422</v>
      </c>
    </row>
    <row r="1933" spans="4:17" x14ac:dyDescent="0.25">
      <c r="D1933">
        <v>553</v>
      </c>
      <c r="E1933">
        <v>258</v>
      </c>
      <c r="J1933">
        <v>393</v>
      </c>
      <c r="K1933">
        <v>117</v>
      </c>
      <c r="P1933">
        <v>501</v>
      </c>
      <c r="Q1933">
        <v>434</v>
      </c>
    </row>
    <row r="1934" spans="4:17" x14ac:dyDescent="0.25">
      <c r="D1934">
        <v>554</v>
      </c>
      <c r="E1934">
        <v>507</v>
      </c>
      <c r="J1934">
        <v>394</v>
      </c>
      <c r="K1934">
        <v>117</v>
      </c>
      <c r="P1934">
        <v>502</v>
      </c>
      <c r="Q1934">
        <v>435</v>
      </c>
    </row>
    <row r="1935" spans="4:17" x14ac:dyDescent="0.25">
      <c r="D1935">
        <v>555</v>
      </c>
      <c r="E1935">
        <v>508</v>
      </c>
      <c r="J1935">
        <v>395</v>
      </c>
      <c r="K1935">
        <v>117</v>
      </c>
      <c r="P1935">
        <v>502</v>
      </c>
      <c r="Q1935">
        <v>436</v>
      </c>
    </row>
    <row r="1936" spans="4:17" x14ac:dyDescent="0.25">
      <c r="D1936">
        <v>556</v>
      </c>
      <c r="E1936">
        <v>489</v>
      </c>
      <c r="J1936">
        <v>396</v>
      </c>
      <c r="K1936">
        <v>39</v>
      </c>
      <c r="P1936">
        <v>503</v>
      </c>
      <c r="Q1936">
        <v>435</v>
      </c>
    </row>
    <row r="1937" spans="4:17" x14ac:dyDescent="0.25">
      <c r="D1937">
        <v>556</v>
      </c>
      <c r="E1937">
        <v>260</v>
      </c>
      <c r="J1937">
        <v>396</v>
      </c>
      <c r="K1937">
        <v>40</v>
      </c>
      <c r="P1937">
        <v>503</v>
      </c>
      <c r="Q1937">
        <v>436</v>
      </c>
    </row>
    <row r="1938" spans="4:17" x14ac:dyDescent="0.25">
      <c r="D1938">
        <v>557</v>
      </c>
      <c r="E1938">
        <v>489</v>
      </c>
      <c r="J1938">
        <v>396</v>
      </c>
      <c r="K1938">
        <v>117</v>
      </c>
      <c r="P1938">
        <v>504</v>
      </c>
      <c r="Q1938">
        <v>435</v>
      </c>
    </row>
    <row r="1939" spans="4:17" x14ac:dyDescent="0.25">
      <c r="D1939">
        <v>557</v>
      </c>
      <c r="E1939">
        <v>258</v>
      </c>
      <c r="J1939">
        <v>397</v>
      </c>
      <c r="K1939">
        <v>39</v>
      </c>
      <c r="P1939">
        <v>504</v>
      </c>
      <c r="Q1939">
        <v>437</v>
      </c>
    </row>
    <row r="1940" spans="4:17" x14ac:dyDescent="0.25">
      <c r="D1940">
        <v>557</v>
      </c>
      <c r="E1940">
        <v>259</v>
      </c>
      <c r="J1940">
        <v>397</v>
      </c>
      <c r="K1940">
        <v>40</v>
      </c>
      <c r="P1940">
        <v>505</v>
      </c>
      <c r="Q1940">
        <v>435</v>
      </c>
    </row>
    <row r="1941" spans="4:17" x14ac:dyDescent="0.25">
      <c r="D1941">
        <v>558</v>
      </c>
      <c r="E1941">
        <v>509</v>
      </c>
      <c r="J1941">
        <v>397</v>
      </c>
      <c r="K1941">
        <v>117</v>
      </c>
      <c r="P1941">
        <v>505</v>
      </c>
      <c r="Q1941">
        <v>437</v>
      </c>
    </row>
    <row r="1942" spans="4:17" x14ac:dyDescent="0.25">
      <c r="D1942">
        <v>558</v>
      </c>
      <c r="E1942">
        <v>236</v>
      </c>
      <c r="J1942">
        <v>398</v>
      </c>
      <c r="K1942">
        <v>39</v>
      </c>
      <c r="P1942">
        <v>506</v>
      </c>
      <c r="Q1942">
        <v>435</v>
      </c>
    </row>
    <row r="1943" spans="4:17" x14ac:dyDescent="0.25">
      <c r="D1943">
        <v>558</v>
      </c>
      <c r="E1943">
        <v>261</v>
      </c>
      <c r="J1943">
        <v>398</v>
      </c>
      <c r="K1943">
        <v>40</v>
      </c>
      <c r="P1943">
        <v>506</v>
      </c>
      <c r="Q1943">
        <v>436</v>
      </c>
    </row>
    <row r="1944" spans="4:17" x14ac:dyDescent="0.25">
      <c r="D1944">
        <v>558</v>
      </c>
      <c r="E1944">
        <v>510</v>
      </c>
      <c r="J1944">
        <v>398</v>
      </c>
      <c r="K1944">
        <v>117</v>
      </c>
      <c r="P1944">
        <v>507</v>
      </c>
      <c r="Q1944">
        <v>435</v>
      </c>
    </row>
    <row r="1945" spans="4:17" x14ac:dyDescent="0.25">
      <c r="D1945">
        <v>558</v>
      </c>
      <c r="E1945">
        <v>511</v>
      </c>
      <c r="J1945">
        <v>399</v>
      </c>
      <c r="K1945">
        <v>39</v>
      </c>
      <c r="P1945">
        <v>507</v>
      </c>
      <c r="Q1945">
        <v>436</v>
      </c>
    </row>
    <row r="1946" spans="4:17" x14ac:dyDescent="0.25">
      <c r="D1946">
        <v>559</v>
      </c>
      <c r="E1946">
        <v>509</v>
      </c>
      <c r="J1946">
        <v>399</v>
      </c>
      <c r="K1946">
        <v>40</v>
      </c>
      <c r="P1946">
        <v>508</v>
      </c>
      <c r="Q1946">
        <v>439</v>
      </c>
    </row>
    <row r="1947" spans="4:17" x14ac:dyDescent="0.25">
      <c r="D1947">
        <v>559</v>
      </c>
      <c r="E1947">
        <v>236</v>
      </c>
      <c r="J1947">
        <v>399</v>
      </c>
      <c r="K1947">
        <v>117</v>
      </c>
      <c r="P1947">
        <v>508</v>
      </c>
      <c r="Q1947">
        <v>440</v>
      </c>
    </row>
    <row r="1948" spans="4:17" x14ac:dyDescent="0.25">
      <c r="D1948">
        <v>559</v>
      </c>
      <c r="E1948">
        <v>261</v>
      </c>
      <c r="J1948">
        <v>399</v>
      </c>
      <c r="K1948">
        <v>112</v>
      </c>
      <c r="P1948">
        <v>509</v>
      </c>
      <c r="Q1948">
        <v>439</v>
      </c>
    </row>
    <row r="1949" spans="4:17" x14ac:dyDescent="0.25">
      <c r="D1949">
        <v>559</v>
      </c>
      <c r="E1949">
        <v>510</v>
      </c>
      <c r="J1949">
        <v>400</v>
      </c>
      <c r="K1949">
        <v>39</v>
      </c>
      <c r="P1949">
        <v>509</v>
      </c>
      <c r="Q1949">
        <v>440</v>
      </c>
    </row>
    <row r="1950" spans="4:17" x14ac:dyDescent="0.25">
      <c r="D1950">
        <v>559</v>
      </c>
      <c r="E1950">
        <v>511</v>
      </c>
      <c r="J1950">
        <v>400</v>
      </c>
      <c r="K1950">
        <v>40</v>
      </c>
      <c r="P1950">
        <v>510</v>
      </c>
      <c r="Q1950">
        <v>415</v>
      </c>
    </row>
    <row r="1951" spans="4:17" x14ac:dyDescent="0.25">
      <c r="D1951">
        <v>560</v>
      </c>
      <c r="E1951">
        <v>509</v>
      </c>
      <c r="J1951">
        <v>400</v>
      </c>
      <c r="K1951">
        <v>117</v>
      </c>
      <c r="P1951">
        <v>511</v>
      </c>
      <c r="Q1951">
        <v>415</v>
      </c>
    </row>
    <row r="1952" spans="4:17" x14ac:dyDescent="0.25">
      <c r="D1952">
        <v>560</v>
      </c>
      <c r="E1952">
        <v>236</v>
      </c>
      <c r="J1952">
        <v>400</v>
      </c>
      <c r="K1952">
        <v>112</v>
      </c>
      <c r="P1952">
        <v>512</v>
      </c>
      <c r="Q1952">
        <v>415</v>
      </c>
    </row>
    <row r="1953" spans="4:17" x14ac:dyDescent="0.25">
      <c r="D1953">
        <v>560</v>
      </c>
      <c r="E1953">
        <v>261</v>
      </c>
      <c r="J1953">
        <v>401</v>
      </c>
      <c r="K1953">
        <v>39</v>
      </c>
      <c r="P1953">
        <v>513</v>
      </c>
      <c r="Q1953">
        <v>415</v>
      </c>
    </row>
    <row r="1954" spans="4:17" x14ac:dyDescent="0.25">
      <c r="D1954">
        <v>560</v>
      </c>
      <c r="E1954">
        <v>510</v>
      </c>
      <c r="J1954">
        <v>401</v>
      </c>
      <c r="K1954">
        <v>40</v>
      </c>
      <c r="P1954">
        <v>514</v>
      </c>
      <c r="Q1954">
        <v>429</v>
      </c>
    </row>
    <row r="1955" spans="4:17" x14ac:dyDescent="0.25">
      <c r="D1955">
        <v>560</v>
      </c>
      <c r="E1955">
        <v>511</v>
      </c>
      <c r="J1955">
        <v>401</v>
      </c>
      <c r="K1955">
        <v>117</v>
      </c>
      <c r="P1955">
        <v>514</v>
      </c>
      <c r="Q1955">
        <v>443</v>
      </c>
    </row>
    <row r="1956" spans="4:17" x14ac:dyDescent="0.25">
      <c r="D1956">
        <v>561</v>
      </c>
      <c r="E1956">
        <v>490</v>
      </c>
      <c r="J1956">
        <v>401</v>
      </c>
      <c r="K1956">
        <v>112</v>
      </c>
      <c r="P1956">
        <v>514</v>
      </c>
      <c r="Q1956">
        <v>444</v>
      </c>
    </row>
    <row r="1957" spans="4:17" x14ac:dyDescent="0.25">
      <c r="D1957">
        <v>561</v>
      </c>
      <c r="E1957">
        <v>231</v>
      </c>
      <c r="J1957">
        <v>402</v>
      </c>
      <c r="K1957">
        <v>39</v>
      </c>
      <c r="P1957">
        <v>515</v>
      </c>
      <c r="Q1957">
        <v>429</v>
      </c>
    </row>
    <row r="1958" spans="4:17" x14ac:dyDescent="0.25">
      <c r="D1958">
        <v>561</v>
      </c>
      <c r="E1958">
        <v>262</v>
      </c>
      <c r="J1958">
        <v>402</v>
      </c>
      <c r="K1958">
        <v>40</v>
      </c>
      <c r="P1958">
        <v>515</v>
      </c>
      <c r="Q1958">
        <v>443</v>
      </c>
    </row>
    <row r="1959" spans="4:17" x14ac:dyDescent="0.25">
      <c r="D1959">
        <v>562</v>
      </c>
      <c r="E1959">
        <v>490</v>
      </c>
      <c r="J1959">
        <v>402</v>
      </c>
      <c r="K1959">
        <v>117</v>
      </c>
      <c r="P1959">
        <v>515</v>
      </c>
      <c r="Q1959">
        <v>444</v>
      </c>
    </row>
    <row r="1960" spans="4:17" x14ac:dyDescent="0.25">
      <c r="D1960">
        <v>562</v>
      </c>
      <c r="E1960">
        <v>231</v>
      </c>
      <c r="J1960">
        <v>402</v>
      </c>
      <c r="K1960">
        <v>112</v>
      </c>
      <c r="P1960">
        <v>516</v>
      </c>
      <c r="Q1960">
        <v>390</v>
      </c>
    </row>
    <row r="1961" spans="4:17" x14ac:dyDescent="0.25">
      <c r="D1961">
        <v>562</v>
      </c>
      <c r="E1961">
        <v>262</v>
      </c>
      <c r="J1961">
        <v>403</v>
      </c>
      <c r="K1961">
        <v>39</v>
      </c>
      <c r="P1961">
        <v>516</v>
      </c>
      <c r="Q1961">
        <v>445</v>
      </c>
    </row>
    <row r="1962" spans="4:17" x14ac:dyDescent="0.25">
      <c r="D1962">
        <v>563</v>
      </c>
      <c r="E1962">
        <v>490</v>
      </c>
      <c r="J1962">
        <v>403</v>
      </c>
      <c r="K1962">
        <v>40</v>
      </c>
      <c r="P1962">
        <v>516</v>
      </c>
      <c r="Q1962">
        <v>446</v>
      </c>
    </row>
    <row r="1963" spans="4:17" x14ac:dyDescent="0.25">
      <c r="D1963">
        <v>563</v>
      </c>
      <c r="E1963">
        <v>231</v>
      </c>
      <c r="J1963">
        <v>403</v>
      </c>
      <c r="K1963">
        <v>117</v>
      </c>
      <c r="P1963">
        <v>516</v>
      </c>
      <c r="Q1963">
        <v>447</v>
      </c>
    </row>
    <row r="1964" spans="4:17" x14ac:dyDescent="0.25">
      <c r="D1964">
        <v>563</v>
      </c>
      <c r="E1964">
        <v>262</v>
      </c>
      <c r="J1964">
        <v>403</v>
      </c>
      <c r="K1964">
        <v>112</v>
      </c>
      <c r="P1964">
        <v>517</v>
      </c>
      <c r="Q1964">
        <v>390</v>
      </c>
    </row>
    <row r="1965" spans="4:17" x14ac:dyDescent="0.25">
      <c r="D1965">
        <v>564</v>
      </c>
      <c r="E1965">
        <v>490</v>
      </c>
      <c r="J1965">
        <v>404</v>
      </c>
      <c r="K1965">
        <v>39</v>
      </c>
      <c r="P1965">
        <v>517</v>
      </c>
      <c r="Q1965">
        <v>445</v>
      </c>
    </row>
    <row r="1966" spans="4:17" x14ac:dyDescent="0.25">
      <c r="D1966">
        <v>564</v>
      </c>
      <c r="E1966">
        <v>231</v>
      </c>
      <c r="J1966">
        <v>404</v>
      </c>
      <c r="K1966">
        <v>40</v>
      </c>
      <c r="P1966">
        <v>517</v>
      </c>
      <c r="Q1966">
        <v>446</v>
      </c>
    </row>
    <row r="1967" spans="4:17" x14ac:dyDescent="0.25">
      <c r="D1967">
        <v>564</v>
      </c>
      <c r="E1967">
        <v>512</v>
      </c>
      <c r="J1967">
        <v>404</v>
      </c>
      <c r="K1967">
        <v>117</v>
      </c>
      <c r="P1967">
        <v>517</v>
      </c>
      <c r="Q1967">
        <v>447</v>
      </c>
    </row>
    <row r="1968" spans="4:17" x14ac:dyDescent="0.25">
      <c r="D1968">
        <v>564</v>
      </c>
      <c r="E1968">
        <v>513</v>
      </c>
      <c r="J1968">
        <v>404</v>
      </c>
      <c r="K1968">
        <v>112</v>
      </c>
      <c r="P1968">
        <v>518</v>
      </c>
      <c r="Q1968">
        <v>448</v>
      </c>
    </row>
    <row r="1969" spans="4:17" x14ac:dyDescent="0.25">
      <c r="D1969">
        <v>565</v>
      </c>
      <c r="E1969">
        <v>490</v>
      </c>
      <c r="J1969">
        <v>405</v>
      </c>
      <c r="K1969">
        <v>39</v>
      </c>
      <c r="P1969">
        <v>518</v>
      </c>
      <c r="Q1969">
        <v>449</v>
      </c>
    </row>
    <row r="1970" spans="4:17" x14ac:dyDescent="0.25">
      <c r="D1970">
        <v>565</v>
      </c>
      <c r="E1970">
        <v>231</v>
      </c>
      <c r="J1970">
        <v>405</v>
      </c>
      <c r="K1970">
        <v>40</v>
      </c>
      <c r="P1970">
        <v>518</v>
      </c>
      <c r="Q1970">
        <v>450</v>
      </c>
    </row>
    <row r="1971" spans="4:17" x14ac:dyDescent="0.25">
      <c r="D1971">
        <v>565</v>
      </c>
      <c r="E1971">
        <v>512</v>
      </c>
      <c r="J1971">
        <v>405</v>
      </c>
      <c r="K1971">
        <v>117</v>
      </c>
      <c r="P1971">
        <v>519</v>
      </c>
      <c r="Q1971">
        <v>448</v>
      </c>
    </row>
    <row r="1972" spans="4:17" x14ac:dyDescent="0.25">
      <c r="D1972">
        <v>565</v>
      </c>
      <c r="E1972">
        <v>513</v>
      </c>
      <c r="J1972">
        <v>405</v>
      </c>
      <c r="K1972">
        <v>112</v>
      </c>
      <c r="P1972">
        <v>519</v>
      </c>
      <c r="Q1972">
        <v>449</v>
      </c>
    </row>
    <row r="1973" spans="4:17" x14ac:dyDescent="0.25">
      <c r="D1973">
        <v>566</v>
      </c>
      <c r="E1973">
        <v>490</v>
      </c>
      <c r="J1973">
        <v>406</v>
      </c>
      <c r="K1973">
        <v>39</v>
      </c>
      <c r="P1973">
        <v>519</v>
      </c>
      <c r="Q1973">
        <v>450</v>
      </c>
    </row>
    <row r="1974" spans="4:17" x14ac:dyDescent="0.25">
      <c r="D1974">
        <v>566</v>
      </c>
      <c r="E1974">
        <v>231</v>
      </c>
      <c r="J1974">
        <v>406</v>
      </c>
      <c r="K1974">
        <v>40</v>
      </c>
      <c r="P1974">
        <v>520</v>
      </c>
      <c r="Q1974">
        <v>451</v>
      </c>
    </row>
    <row r="1975" spans="4:17" x14ac:dyDescent="0.25">
      <c r="D1975">
        <v>566</v>
      </c>
      <c r="E1975">
        <v>512</v>
      </c>
      <c r="J1975">
        <v>406</v>
      </c>
      <c r="K1975">
        <v>117</v>
      </c>
      <c r="P1975">
        <v>520</v>
      </c>
      <c r="Q1975">
        <v>452</v>
      </c>
    </row>
    <row r="1976" spans="4:17" x14ac:dyDescent="0.25">
      <c r="D1976">
        <v>566</v>
      </c>
      <c r="E1976">
        <v>513</v>
      </c>
      <c r="J1976">
        <v>406</v>
      </c>
      <c r="K1976">
        <v>112</v>
      </c>
      <c r="P1976">
        <v>521</v>
      </c>
      <c r="Q1976">
        <v>451</v>
      </c>
    </row>
    <row r="1977" spans="4:17" x14ac:dyDescent="0.25">
      <c r="D1977">
        <v>567</v>
      </c>
      <c r="E1977">
        <v>490</v>
      </c>
      <c r="J1977">
        <v>407</v>
      </c>
      <c r="K1977">
        <v>39</v>
      </c>
      <c r="P1977">
        <v>521</v>
      </c>
      <c r="Q1977">
        <v>452</v>
      </c>
    </row>
    <row r="1978" spans="4:17" x14ac:dyDescent="0.25">
      <c r="D1978">
        <v>567</v>
      </c>
      <c r="E1978">
        <v>231</v>
      </c>
      <c r="J1978">
        <v>407</v>
      </c>
      <c r="K1978">
        <v>40</v>
      </c>
      <c r="P1978">
        <v>522</v>
      </c>
      <c r="Q1978">
        <v>411</v>
      </c>
    </row>
    <row r="1979" spans="4:17" x14ac:dyDescent="0.25">
      <c r="D1979">
        <v>567</v>
      </c>
      <c r="E1979">
        <v>263</v>
      </c>
      <c r="J1979">
        <v>407</v>
      </c>
      <c r="K1979">
        <v>117</v>
      </c>
      <c r="P1979">
        <v>522</v>
      </c>
      <c r="Q1979">
        <v>453</v>
      </c>
    </row>
    <row r="1980" spans="4:17" x14ac:dyDescent="0.25">
      <c r="D1980">
        <v>568</v>
      </c>
      <c r="E1980">
        <v>490</v>
      </c>
      <c r="J1980">
        <v>407</v>
      </c>
      <c r="K1980">
        <v>112</v>
      </c>
      <c r="P1980">
        <v>522</v>
      </c>
      <c r="Q1980">
        <v>454</v>
      </c>
    </row>
    <row r="1981" spans="4:17" x14ac:dyDescent="0.25">
      <c r="D1981">
        <v>568</v>
      </c>
      <c r="E1981">
        <v>231</v>
      </c>
      <c r="J1981">
        <v>408</v>
      </c>
      <c r="K1981">
        <v>39</v>
      </c>
      <c r="P1981">
        <v>523</v>
      </c>
      <c r="Q1981">
        <v>411</v>
      </c>
    </row>
    <row r="1982" spans="4:17" x14ac:dyDescent="0.25">
      <c r="D1982">
        <v>568</v>
      </c>
      <c r="E1982">
        <v>263</v>
      </c>
      <c r="J1982">
        <v>408</v>
      </c>
      <c r="K1982">
        <v>40</v>
      </c>
      <c r="P1982">
        <v>523</v>
      </c>
      <c r="Q1982">
        <v>453</v>
      </c>
    </row>
    <row r="1983" spans="4:17" x14ac:dyDescent="0.25">
      <c r="D1983">
        <v>569</v>
      </c>
      <c r="E1983">
        <v>490</v>
      </c>
      <c r="J1983">
        <v>408</v>
      </c>
      <c r="K1983">
        <v>117</v>
      </c>
      <c r="P1983">
        <v>523</v>
      </c>
      <c r="Q1983">
        <v>454</v>
      </c>
    </row>
    <row r="1984" spans="4:17" x14ac:dyDescent="0.25">
      <c r="D1984">
        <v>569</v>
      </c>
      <c r="E1984">
        <v>231</v>
      </c>
      <c r="J1984">
        <v>409</v>
      </c>
      <c r="K1984">
        <v>39</v>
      </c>
      <c r="P1984">
        <v>524</v>
      </c>
      <c r="Q1984">
        <v>37</v>
      </c>
    </row>
    <row r="1985" spans="4:17" x14ac:dyDescent="0.25">
      <c r="D1985">
        <v>569</v>
      </c>
      <c r="E1985">
        <v>263</v>
      </c>
      <c r="J1985">
        <v>409</v>
      </c>
      <c r="K1985">
        <v>40</v>
      </c>
      <c r="P1985">
        <v>524</v>
      </c>
      <c r="Q1985">
        <v>455</v>
      </c>
    </row>
    <row r="1986" spans="4:17" x14ac:dyDescent="0.25">
      <c r="D1986">
        <v>570</v>
      </c>
      <c r="E1986">
        <v>490</v>
      </c>
      <c r="J1986">
        <v>409</v>
      </c>
      <c r="K1986">
        <v>117</v>
      </c>
      <c r="P1986">
        <v>525</v>
      </c>
      <c r="Q1986">
        <v>37</v>
      </c>
    </row>
    <row r="1987" spans="4:17" x14ac:dyDescent="0.25">
      <c r="D1987">
        <v>570</v>
      </c>
      <c r="E1987">
        <v>249</v>
      </c>
      <c r="J1987">
        <v>410</v>
      </c>
      <c r="K1987">
        <v>39</v>
      </c>
      <c r="P1987">
        <v>525</v>
      </c>
      <c r="Q1987">
        <v>455</v>
      </c>
    </row>
    <row r="1988" spans="4:17" x14ac:dyDescent="0.25">
      <c r="D1988">
        <v>570</v>
      </c>
      <c r="E1988">
        <v>262</v>
      </c>
      <c r="J1988">
        <v>410</v>
      </c>
      <c r="K1988">
        <v>40</v>
      </c>
      <c r="P1988">
        <v>526</v>
      </c>
      <c r="Q1988">
        <v>37</v>
      </c>
    </row>
    <row r="1989" spans="4:17" x14ac:dyDescent="0.25">
      <c r="D1989">
        <v>571</v>
      </c>
      <c r="E1989">
        <v>490</v>
      </c>
      <c r="J1989">
        <v>410</v>
      </c>
      <c r="K1989">
        <v>117</v>
      </c>
      <c r="P1989">
        <v>526</v>
      </c>
      <c r="Q1989">
        <v>455</v>
      </c>
    </row>
    <row r="1990" spans="4:17" x14ac:dyDescent="0.25">
      <c r="D1990">
        <v>571</v>
      </c>
      <c r="E1990">
        <v>249</v>
      </c>
      <c r="J1990">
        <v>411</v>
      </c>
      <c r="K1990">
        <v>117</v>
      </c>
      <c r="P1990">
        <v>527</v>
      </c>
      <c r="Q1990">
        <v>37</v>
      </c>
    </row>
    <row r="1991" spans="4:17" x14ac:dyDescent="0.25">
      <c r="D1991">
        <v>571</v>
      </c>
      <c r="E1991">
        <v>262</v>
      </c>
      <c r="J1991">
        <v>411</v>
      </c>
      <c r="K1991">
        <v>115</v>
      </c>
      <c r="P1991">
        <v>527</v>
      </c>
      <c r="Q1991">
        <v>40</v>
      </c>
    </row>
    <row r="1992" spans="4:17" x14ac:dyDescent="0.25">
      <c r="D1992">
        <v>572</v>
      </c>
      <c r="E1992">
        <v>490</v>
      </c>
      <c r="J1992">
        <v>412</v>
      </c>
      <c r="K1992">
        <v>117</v>
      </c>
      <c r="P1992">
        <v>527</v>
      </c>
      <c r="Q1992">
        <v>456</v>
      </c>
    </row>
    <row r="1993" spans="4:17" x14ac:dyDescent="0.25">
      <c r="D1993">
        <v>572</v>
      </c>
      <c r="E1993">
        <v>249</v>
      </c>
      <c r="J1993">
        <v>412</v>
      </c>
      <c r="K1993">
        <v>115</v>
      </c>
      <c r="P1993">
        <v>528</v>
      </c>
      <c r="Q1993">
        <v>37</v>
      </c>
    </row>
    <row r="1994" spans="4:17" x14ac:dyDescent="0.25">
      <c r="D1994">
        <v>572</v>
      </c>
      <c r="E1994">
        <v>262</v>
      </c>
      <c r="J1994">
        <v>413</v>
      </c>
      <c r="K1994">
        <v>153</v>
      </c>
      <c r="P1994">
        <v>528</v>
      </c>
      <c r="Q1994">
        <v>40</v>
      </c>
    </row>
    <row r="1995" spans="4:17" x14ac:dyDescent="0.25">
      <c r="D1995">
        <v>573</v>
      </c>
      <c r="E1995">
        <v>490</v>
      </c>
      <c r="J1995">
        <v>413</v>
      </c>
      <c r="K1995">
        <v>117</v>
      </c>
      <c r="P1995">
        <v>528</v>
      </c>
      <c r="Q1995">
        <v>456</v>
      </c>
    </row>
    <row r="1996" spans="4:17" x14ac:dyDescent="0.25">
      <c r="D1996">
        <v>573</v>
      </c>
      <c r="E1996">
        <v>249</v>
      </c>
      <c r="J1996">
        <v>413</v>
      </c>
      <c r="K1996">
        <v>85</v>
      </c>
      <c r="P1996">
        <v>529</v>
      </c>
      <c r="Q1996">
        <v>37</v>
      </c>
    </row>
    <row r="1997" spans="4:17" x14ac:dyDescent="0.25">
      <c r="D1997">
        <v>573</v>
      </c>
      <c r="E1997">
        <v>512</v>
      </c>
      <c r="J1997">
        <v>414</v>
      </c>
      <c r="K1997">
        <v>153</v>
      </c>
      <c r="P1997">
        <v>529</v>
      </c>
      <c r="Q1997">
        <v>40</v>
      </c>
    </row>
    <row r="1998" spans="4:17" x14ac:dyDescent="0.25">
      <c r="D1998">
        <v>573</v>
      </c>
      <c r="E1998">
        <v>513</v>
      </c>
      <c r="J1998">
        <v>414</v>
      </c>
      <c r="K1998">
        <v>117</v>
      </c>
      <c r="P1998">
        <v>529</v>
      </c>
      <c r="Q1998">
        <v>456</v>
      </c>
    </row>
    <row r="1999" spans="4:17" x14ac:dyDescent="0.25">
      <c r="D1999">
        <v>574</v>
      </c>
      <c r="E1999">
        <v>490</v>
      </c>
      <c r="J1999">
        <v>414</v>
      </c>
      <c r="K1999">
        <v>85</v>
      </c>
      <c r="P1999">
        <v>530</v>
      </c>
      <c r="Q1999">
        <v>37</v>
      </c>
    </row>
    <row r="2000" spans="4:17" x14ac:dyDescent="0.25">
      <c r="D2000">
        <v>574</v>
      </c>
      <c r="E2000">
        <v>249</v>
      </c>
      <c r="J2000">
        <v>415</v>
      </c>
      <c r="K2000">
        <v>153</v>
      </c>
      <c r="P2000">
        <v>530</v>
      </c>
      <c r="Q2000">
        <v>40</v>
      </c>
    </row>
    <row r="2001" spans="4:17" x14ac:dyDescent="0.25">
      <c r="D2001">
        <v>574</v>
      </c>
      <c r="E2001">
        <v>512</v>
      </c>
      <c r="J2001">
        <v>415</v>
      </c>
      <c r="K2001">
        <v>117</v>
      </c>
      <c r="P2001">
        <v>530</v>
      </c>
      <c r="Q2001">
        <v>53</v>
      </c>
    </row>
    <row r="2002" spans="4:17" x14ac:dyDescent="0.25">
      <c r="D2002">
        <v>574</v>
      </c>
      <c r="E2002">
        <v>513</v>
      </c>
      <c r="J2002">
        <v>415</v>
      </c>
      <c r="K2002">
        <v>85</v>
      </c>
      <c r="P2002">
        <v>530</v>
      </c>
      <c r="Q2002">
        <v>54</v>
      </c>
    </row>
    <row r="2003" spans="4:17" x14ac:dyDescent="0.25">
      <c r="D2003">
        <v>575</v>
      </c>
      <c r="E2003">
        <v>490</v>
      </c>
      <c r="J2003">
        <v>416</v>
      </c>
      <c r="K2003">
        <v>146</v>
      </c>
      <c r="P2003">
        <v>530</v>
      </c>
      <c r="Q2003">
        <v>457</v>
      </c>
    </row>
    <row r="2004" spans="4:17" x14ac:dyDescent="0.25">
      <c r="D2004">
        <v>575</v>
      </c>
      <c r="E2004">
        <v>249</v>
      </c>
      <c r="J2004">
        <v>416</v>
      </c>
      <c r="K2004">
        <v>120</v>
      </c>
      <c r="P2004">
        <v>531</v>
      </c>
      <c r="Q2004">
        <v>37</v>
      </c>
    </row>
    <row r="2005" spans="4:17" x14ac:dyDescent="0.25">
      <c r="D2005">
        <v>575</v>
      </c>
      <c r="E2005">
        <v>512</v>
      </c>
      <c r="J2005">
        <v>416</v>
      </c>
      <c r="K2005">
        <v>117</v>
      </c>
      <c r="P2005">
        <v>531</v>
      </c>
      <c r="Q2005">
        <v>40</v>
      </c>
    </row>
    <row r="2006" spans="4:17" x14ac:dyDescent="0.25">
      <c r="D2006">
        <v>575</v>
      </c>
      <c r="E2006">
        <v>513</v>
      </c>
      <c r="J2006">
        <v>416</v>
      </c>
      <c r="K2006">
        <v>91</v>
      </c>
      <c r="P2006">
        <v>531</v>
      </c>
      <c r="Q2006">
        <v>53</v>
      </c>
    </row>
    <row r="2007" spans="4:17" x14ac:dyDescent="0.25">
      <c r="D2007">
        <v>576</v>
      </c>
      <c r="E2007">
        <v>490</v>
      </c>
      <c r="J2007">
        <v>417</v>
      </c>
      <c r="K2007">
        <v>146</v>
      </c>
      <c r="P2007">
        <v>531</v>
      </c>
      <c r="Q2007">
        <v>54</v>
      </c>
    </row>
    <row r="2008" spans="4:17" x14ac:dyDescent="0.25">
      <c r="D2008">
        <v>576</v>
      </c>
      <c r="E2008">
        <v>249</v>
      </c>
      <c r="J2008">
        <v>417</v>
      </c>
      <c r="K2008">
        <v>120</v>
      </c>
      <c r="P2008">
        <v>531</v>
      </c>
      <c r="Q2008">
        <v>457</v>
      </c>
    </row>
    <row r="2009" spans="4:17" x14ac:dyDescent="0.25">
      <c r="D2009">
        <v>576</v>
      </c>
      <c r="E2009">
        <v>263</v>
      </c>
      <c r="J2009">
        <v>417</v>
      </c>
      <c r="K2009">
        <v>117</v>
      </c>
      <c r="P2009">
        <v>532</v>
      </c>
      <c r="Q2009">
        <v>37</v>
      </c>
    </row>
    <row r="2010" spans="4:17" x14ac:dyDescent="0.25">
      <c r="D2010">
        <v>577</v>
      </c>
      <c r="E2010">
        <v>490</v>
      </c>
      <c r="J2010">
        <v>417</v>
      </c>
      <c r="K2010">
        <v>91</v>
      </c>
      <c r="P2010">
        <v>532</v>
      </c>
      <c r="Q2010">
        <v>40</v>
      </c>
    </row>
    <row r="2011" spans="4:17" x14ac:dyDescent="0.25">
      <c r="D2011">
        <v>577</v>
      </c>
      <c r="E2011">
        <v>249</v>
      </c>
      <c r="J2011">
        <v>418</v>
      </c>
      <c r="K2011">
        <v>146</v>
      </c>
      <c r="P2011">
        <v>532</v>
      </c>
      <c r="Q2011">
        <v>53</v>
      </c>
    </row>
    <row r="2012" spans="4:17" x14ac:dyDescent="0.25">
      <c r="D2012">
        <v>577</v>
      </c>
      <c r="E2012">
        <v>263</v>
      </c>
      <c r="J2012">
        <v>418</v>
      </c>
      <c r="K2012">
        <v>120</v>
      </c>
      <c r="P2012">
        <v>532</v>
      </c>
      <c r="Q2012">
        <v>54</v>
      </c>
    </row>
    <row r="2013" spans="4:17" x14ac:dyDescent="0.25">
      <c r="D2013">
        <v>578</v>
      </c>
      <c r="E2013">
        <v>490</v>
      </c>
      <c r="J2013">
        <v>418</v>
      </c>
      <c r="K2013">
        <v>117</v>
      </c>
      <c r="P2013">
        <v>532</v>
      </c>
      <c r="Q2013">
        <v>457</v>
      </c>
    </row>
    <row r="2014" spans="4:17" x14ac:dyDescent="0.25">
      <c r="D2014">
        <v>578</v>
      </c>
      <c r="E2014">
        <v>249</v>
      </c>
      <c r="J2014">
        <v>418</v>
      </c>
      <c r="K2014">
        <v>91</v>
      </c>
      <c r="P2014">
        <v>533</v>
      </c>
      <c r="Q2014">
        <v>37</v>
      </c>
    </row>
    <row r="2015" spans="4:17" x14ac:dyDescent="0.25">
      <c r="D2015">
        <v>578</v>
      </c>
      <c r="E2015">
        <v>263</v>
      </c>
      <c r="J2015">
        <v>419</v>
      </c>
      <c r="K2015">
        <v>146</v>
      </c>
      <c r="P2015">
        <v>533</v>
      </c>
      <c r="Q2015">
        <v>40</v>
      </c>
    </row>
    <row r="2016" spans="4:17" x14ac:dyDescent="0.25">
      <c r="J2016">
        <v>419</v>
      </c>
      <c r="K2016">
        <v>120</v>
      </c>
      <c r="P2016">
        <v>533</v>
      </c>
      <c r="Q2016">
        <v>53</v>
      </c>
    </row>
    <row r="2017" spans="10:17" x14ac:dyDescent="0.25">
      <c r="J2017">
        <v>419</v>
      </c>
      <c r="K2017">
        <v>117</v>
      </c>
      <c r="P2017">
        <v>533</v>
      </c>
      <c r="Q2017">
        <v>54</v>
      </c>
    </row>
    <row r="2018" spans="10:17" x14ac:dyDescent="0.25">
      <c r="J2018">
        <v>419</v>
      </c>
      <c r="K2018">
        <v>91</v>
      </c>
      <c r="P2018">
        <v>533</v>
      </c>
      <c r="Q2018">
        <v>457</v>
      </c>
    </row>
    <row r="2019" spans="10:17" x14ac:dyDescent="0.25">
      <c r="J2019">
        <v>420</v>
      </c>
      <c r="K2019">
        <v>146</v>
      </c>
      <c r="P2019">
        <v>534</v>
      </c>
      <c r="Q2019">
        <v>37</v>
      </c>
    </row>
    <row r="2020" spans="10:17" x14ac:dyDescent="0.25">
      <c r="J2020">
        <v>420</v>
      </c>
      <c r="K2020">
        <v>120</v>
      </c>
      <c r="P2020">
        <v>534</v>
      </c>
      <c r="Q2020">
        <v>40</v>
      </c>
    </row>
    <row r="2021" spans="10:17" x14ac:dyDescent="0.25">
      <c r="J2021">
        <v>420</v>
      </c>
      <c r="K2021">
        <v>117</v>
      </c>
      <c r="P2021">
        <v>534</v>
      </c>
      <c r="Q2021">
        <v>53</v>
      </c>
    </row>
    <row r="2022" spans="10:17" x14ac:dyDescent="0.25">
      <c r="J2022">
        <v>420</v>
      </c>
      <c r="K2022">
        <v>91</v>
      </c>
      <c r="P2022">
        <v>534</v>
      </c>
      <c r="Q2022">
        <v>54</v>
      </c>
    </row>
    <row r="2023" spans="10:17" x14ac:dyDescent="0.25">
      <c r="J2023">
        <v>421</v>
      </c>
      <c r="K2023">
        <v>146</v>
      </c>
      <c r="P2023">
        <v>534</v>
      </c>
      <c r="Q2023">
        <v>457</v>
      </c>
    </row>
    <row r="2024" spans="10:17" x14ac:dyDescent="0.25">
      <c r="J2024">
        <v>421</v>
      </c>
      <c r="K2024">
        <v>120</v>
      </c>
      <c r="P2024">
        <v>535</v>
      </c>
      <c r="Q2024">
        <v>37</v>
      </c>
    </row>
    <row r="2025" spans="10:17" x14ac:dyDescent="0.25">
      <c r="J2025">
        <v>421</v>
      </c>
      <c r="K2025">
        <v>117</v>
      </c>
      <c r="P2025">
        <v>535</v>
      </c>
      <c r="Q2025">
        <v>40</v>
      </c>
    </row>
    <row r="2026" spans="10:17" x14ac:dyDescent="0.25">
      <c r="J2026">
        <v>421</v>
      </c>
      <c r="K2026">
        <v>91</v>
      </c>
      <c r="P2026">
        <v>535</v>
      </c>
      <c r="Q2026">
        <v>53</v>
      </c>
    </row>
    <row r="2027" spans="10:17" x14ac:dyDescent="0.25">
      <c r="J2027">
        <v>422</v>
      </c>
      <c r="K2027">
        <v>120</v>
      </c>
      <c r="P2027">
        <v>535</v>
      </c>
      <c r="Q2027">
        <v>54</v>
      </c>
    </row>
    <row r="2028" spans="10:17" x14ac:dyDescent="0.25">
      <c r="J2028">
        <v>422</v>
      </c>
      <c r="K2028">
        <v>117</v>
      </c>
      <c r="P2028">
        <v>535</v>
      </c>
      <c r="Q2028">
        <v>457</v>
      </c>
    </row>
    <row r="2029" spans="10:17" x14ac:dyDescent="0.25">
      <c r="J2029">
        <v>422</v>
      </c>
      <c r="K2029">
        <v>91</v>
      </c>
      <c r="P2029">
        <v>536</v>
      </c>
      <c r="Q2029">
        <v>37</v>
      </c>
    </row>
    <row r="2030" spans="10:17" x14ac:dyDescent="0.25">
      <c r="J2030">
        <v>423</v>
      </c>
      <c r="K2030">
        <v>120</v>
      </c>
      <c r="P2030">
        <v>536</v>
      </c>
      <c r="Q2030">
        <v>40</v>
      </c>
    </row>
    <row r="2031" spans="10:17" x14ac:dyDescent="0.25">
      <c r="J2031">
        <v>423</v>
      </c>
      <c r="K2031">
        <v>117</v>
      </c>
      <c r="P2031">
        <v>536</v>
      </c>
      <c r="Q2031">
        <v>53</v>
      </c>
    </row>
    <row r="2032" spans="10:17" x14ac:dyDescent="0.25">
      <c r="J2032">
        <v>423</v>
      </c>
      <c r="K2032">
        <v>91</v>
      </c>
      <c r="P2032">
        <v>536</v>
      </c>
      <c r="Q2032">
        <v>54</v>
      </c>
    </row>
    <row r="2033" spans="10:17" x14ac:dyDescent="0.25">
      <c r="J2033">
        <v>424</v>
      </c>
      <c r="K2033">
        <v>120</v>
      </c>
      <c r="P2033">
        <v>536</v>
      </c>
      <c r="Q2033">
        <v>56</v>
      </c>
    </row>
    <row r="2034" spans="10:17" x14ac:dyDescent="0.25">
      <c r="J2034">
        <v>424</v>
      </c>
      <c r="K2034">
        <v>117</v>
      </c>
      <c r="P2034">
        <v>536</v>
      </c>
      <c r="Q2034">
        <v>458</v>
      </c>
    </row>
    <row r="2035" spans="10:17" x14ac:dyDescent="0.25">
      <c r="J2035">
        <v>424</v>
      </c>
      <c r="K2035">
        <v>91</v>
      </c>
      <c r="P2035">
        <v>537</v>
      </c>
      <c r="Q2035">
        <v>37</v>
      </c>
    </row>
    <row r="2036" spans="10:17" x14ac:dyDescent="0.25">
      <c r="J2036">
        <v>425</v>
      </c>
      <c r="K2036">
        <v>120</v>
      </c>
      <c r="P2036">
        <v>537</v>
      </c>
      <c r="Q2036">
        <v>40</v>
      </c>
    </row>
    <row r="2037" spans="10:17" x14ac:dyDescent="0.25">
      <c r="J2037">
        <v>425</v>
      </c>
      <c r="K2037">
        <v>117</v>
      </c>
      <c r="P2037">
        <v>537</v>
      </c>
      <c r="Q2037">
        <v>53</v>
      </c>
    </row>
    <row r="2038" spans="10:17" x14ac:dyDescent="0.25">
      <c r="J2038">
        <v>425</v>
      </c>
      <c r="K2038">
        <v>91</v>
      </c>
      <c r="P2038">
        <v>537</v>
      </c>
      <c r="Q2038">
        <v>54</v>
      </c>
    </row>
    <row r="2039" spans="10:17" x14ac:dyDescent="0.25">
      <c r="J2039">
        <v>426</v>
      </c>
      <c r="K2039">
        <v>120</v>
      </c>
      <c r="P2039">
        <v>537</v>
      </c>
      <c r="Q2039">
        <v>56</v>
      </c>
    </row>
    <row r="2040" spans="10:17" x14ac:dyDescent="0.25">
      <c r="J2040">
        <v>426</v>
      </c>
      <c r="K2040">
        <v>117</v>
      </c>
      <c r="P2040">
        <v>537</v>
      </c>
      <c r="Q2040">
        <v>458</v>
      </c>
    </row>
    <row r="2041" spans="10:17" x14ac:dyDescent="0.25">
      <c r="J2041">
        <v>426</v>
      </c>
      <c r="K2041">
        <v>91</v>
      </c>
      <c r="P2041">
        <v>538</v>
      </c>
      <c r="Q2041">
        <v>37</v>
      </c>
    </row>
    <row r="2042" spans="10:17" x14ac:dyDescent="0.25">
      <c r="J2042">
        <v>427</v>
      </c>
      <c r="K2042">
        <v>120</v>
      </c>
      <c r="P2042">
        <v>538</v>
      </c>
      <c r="Q2042">
        <v>40</v>
      </c>
    </row>
    <row r="2043" spans="10:17" x14ac:dyDescent="0.25">
      <c r="J2043">
        <v>427</v>
      </c>
      <c r="K2043">
        <v>117</v>
      </c>
      <c r="P2043">
        <v>538</v>
      </c>
      <c r="Q2043">
        <v>53</v>
      </c>
    </row>
    <row r="2044" spans="10:17" x14ac:dyDescent="0.25">
      <c r="J2044">
        <v>427</v>
      </c>
      <c r="K2044">
        <v>91</v>
      </c>
      <c r="P2044">
        <v>538</v>
      </c>
      <c r="Q2044">
        <v>54</v>
      </c>
    </row>
    <row r="2045" spans="10:17" x14ac:dyDescent="0.25">
      <c r="J2045">
        <v>428</v>
      </c>
      <c r="K2045">
        <v>120</v>
      </c>
      <c r="P2045">
        <v>538</v>
      </c>
      <c r="Q2045">
        <v>56</v>
      </c>
    </row>
    <row r="2046" spans="10:17" x14ac:dyDescent="0.25">
      <c r="J2046">
        <v>428</v>
      </c>
      <c r="K2046">
        <v>117</v>
      </c>
      <c r="P2046">
        <v>538</v>
      </c>
      <c r="Q2046">
        <v>458</v>
      </c>
    </row>
    <row r="2047" spans="10:17" x14ac:dyDescent="0.25">
      <c r="J2047">
        <v>428</v>
      </c>
      <c r="K2047">
        <v>91</v>
      </c>
      <c r="P2047">
        <v>539</v>
      </c>
      <c r="Q2047">
        <v>37</v>
      </c>
    </row>
    <row r="2048" spans="10:17" x14ac:dyDescent="0.25">
      <c r="J2048">
        <v>429</v>
      </c>
      <c r="K2048">
        <v>120</v>
      </c>
      <c r="P2048">
        <v>539</v>
      </c>
      <c r="Q2048">
        <v>40</v>
      </c>
    </row>
    <row r="2049" spans="10:17" x14ac:dyDescent="0.25">
      <c r="J2049">
        <v>429</v>
      </c>
      <c r="K2049">
        <v>117</v>
      </c>
      <c r="P2049">
        <v>539</v>
      </c>
      <c r="Q2049">
        <v>53</v>
      </c>
    </row>
    <row r="2050" spans="10:17" x14ac:dyDescent="0.25">
      <c r="J2050">
        <v>429</v>
      </c>
      <c r="K2050">
        <v>91</v>
      </c>
      <c r="P2050">
        <v>539</v>
      </c>
      <c r="Q2050">
        <v>54</v>
      </c>
    </row>
    <row r="2051" spans="10:17" x14ac:dyDescent="0.25">
      <c r="J2051">
        <v>430</v>
      </c>
      <c r="K2051">
        <v>120</v>
      </c>
      <c r="P2051">
        <v>539</v>
      </c>
      <c r="Q2051">
        <v>56</v>
      </c>
    </row>
    <row r="2052" spans="10:17" x14ac:dyDescent="0.25">
      <c r="J2052">
        <v>430</v>
      </c>
      <c r="K2052">
        <v>117</v>
      </c>
      <c r="P2052">
        <v>539</v>
      </c>
      <c r="Q2052">
        <v>458</v>
      </c>
    </row>
    <row r="2053" spans="10:17" x14ac:dyDescent="0.25">
      <c r="J2053">
        <v>430</v>
      </c>
      <c r="K2053">
        <v>91</v>
      </c>
      <c r="P2053">
        <v>540</v>
      </c>
      <c r="Q2053">
        <v>37</v>
      </c>
    </row>
    <row r="2054" spans="10:17" x14ac:dyDescent="0.25">
      <c r="J2054">
        <v>431</v>
      </c>
      <c r="K2054">
        <v>27</v>
      </c>
      <c r="P2054">
        <v>540</v>
      </c>
      <c r="Q2054">
        <v>40</v>
      </c>
    </row>
    <row r="2055" spans="10:17" x14ac:dyDescent="0.25">
      <c r="J2055">
        <v>431</v>
      </c>
      <c r="K2055">
        <v>146</v>
      </c>
      <c r="P2055">
        <v>540</v>
      </c>
      <c r="Q2055">
        <v>53</v>
      </c>
    </row>
    <row r="2056" spans="10:17" x14ac:dyDescent="0.25">
      <c r="J2056">
        <v>431</v>
      </c>
      <c r="K2056">
        <v>117</v>
      </c>
      <c r="P2056">
        <v>540</v>
      </c>
      <c r="Q2056">
        <v>54</v>
      </c>
    </row>
    <row r="2057" spans="10:17" x14ac:dyDescent="0.25">
      <c r="J2057">
        <v>431</v>
      </c>
      <c r="K2057">
        <v>55</v>
      </c>
      <c r="P2057">
        <v>540</v>
      </c>
      <c r="Q2057">
        <v>56</v>
      </c>
    </row>
    <row r="2058" spans="10:17" x14ac:dyDescent="0.25">
      <c r="J2058">
        <v>432</v>
      </c>
      <c r="K2058">
        <v>27</v>
      </c>
      <c r="P2058">
        <v>540</v>
      </c>
      <c r="Q2058">
        <v>458</v>
      </c>
    </row>
    <row r="2059" spans="10:17" x14ac:dyDescent="0.25">
      <c r="J2059">
        <v>432</v>
      </c>
      <c r="K2059">
        <v>146</v>
      </c>
      <c r="P2059">
        <v>541</v>
      </c>
      <c r="Q2059">
        <v>37</v>
      </c>
    </row>
    <row r="2060" spans="10:17" x14ac:dyDescent="0.25">
      <c r="J2060">
        <v>432</v>
      </c>
      <c r="K2060">
        <v>117</v>
      </c>
      <c r="P2060">
        <v>541</v>
      </c>
      <c r="Q2060">
        <v>40</v>
      </c>
    </row>
    <row r="2061" spans="10:17" x14ac:dyDescent="0.25">
      <c r="J2061">
        <v>432</v>
      </c>
      <c r="K2061">
        <v>55</v>
      </c>
      <c r="P2061">
        <v>541</v>
      </c>
      <c r="Q2061">
        <v>53</v>
      </c>
    </row>
    <row r="2062" spans="10:17" x14ac:dyDescent="0.25">
      <c r="J2062">
        <v>433</v>
      </c>
      <c r="K2062">
        <v>27</v>
      </c>
      <c r="P2062">
        <v>541</v>
      </c>
      <c r="Q2062">
        <v>54</v>
      </c>
    </row>
    <row r="2063" spans="10:17" x14ac:dyDescent="0.25">
      <c r="J2063">
        <v>433</v>
      </c>
      <c r="K2063">
        <v>146</v>
      </c>
      <c r="P2063">
        <v>541</v>
      </c>
      <c r="Q2063">
        <v>56</v>
      </c>
    </row>
    <row r="2064" spans="10:17" x14ac:dyDescent="0.25">
      <c r="J2064">
        <v>433</v>
      </c>
      <c r="K2064">
        <v>117</v>
      </c>
      <c r="P2064">
        <v>541</v>
      </c>
      <c r="Q2064">
        <v>458</v>
      </c>
    </row>
    <row r="2065" spans="10:17" x14ac:dyDescent="0.25">
      <c r="J2065">
        <v>433</v>
      </c>
      <c r="K2065">
        <v>55</v>
      </c>
      <c r="P2065">
        <v>542</v>
      </c>
      <c r="Q2065">
        <v>37</v>
      </c>
    </row>
    <row r="2066" spans="10:17" x14ac:dyDescent="0.25">
      <c r="J2066">
        <v>434</v>
      </c>
      <c r="K2066">
        <v>39</v>
      </c>
      <c r="P2066">
        <v>542</v>
      </c>
      <c r="Q2066">
        <v>40</v>
      </c>
    </row>
    <row r="2067" spans="10:17" x14ac:dyDescent="0.25">
      <c r="J2067">
        <v>434</v>
      </c>
      <c r="K2067">
        <v>50</v>
      </c>
      <c r="P2067">
        <v>542</v>
      </c>
      <c r="Q2067">
        <v>459</v>
      </c>
    </row>
    <row r="2068" spans="10:17" x14ac:dyDescent="0.25">
      <c r="J2068">
        <v>434</v>
      </c>
      <c r="K2068">
        <v>62</v>
      </c>
      <c r="P2068">
        <v>542</v>
      </c>
      <c r="Q2068">
        <v>460</v>
      </c>
    </row>
    <row r="2069" spans="10:17" x14ac:dyDescent="0.25">
      <c r="J2069">
        <v>434</v>
      </c>
      <c r="K2069">
        <v>43</v>
      </c>
      <c r="P2069">
        <v>543</v>
      </c>
      <c r="Q2069">
        <v>37</v>
      </c>
    </row>
    <row r="2070" spans="10:17" x14ac:dyDescent="0.25">
      <c r="J2070">
        <v>434</v>
      </c>
      <c r="K2070">
        <v>89</v>
      </c>
      <c r="P2070">
        <v>543</v>
      </c>
      <c r="Q2070">
        <v>40</v>
      </c>
    </row>
    <row r="2071" spans="10:17" x14ac:dyDescent="0.25">
      <c r="J2071">
        <v>435</v>
      </c>
      <c r="K2071">
        <v>39</v>
      </c>
      <c r="P2071">
        <v>543</v>
      </c>
      <c r="Q2071">
        <v>459</v>
      </c>
    </row>
    <row r="2072" spans="10:17" x14ac:dyDescent="0.25">
      <c r="J2072">
        <v>435</v>
      </c>
      <c r="K2072">
        <v>62</v>
      </c>
      <c r="P2072">
        <v>543</v>
      </c>
      <c r="Q2072">
        <v>460</v>
      </c>
    </row>
    <row r="2073" spans="10:17" x14ac:dyDescent="0.25">
      <c r="J2073">
        <v>435</v>
      </c>
      <c r="K2073">
        <v>40</v>
      </c>
      <c r="P2073">
        <v>544</v>
      </c>
      <c r="Q2073">
        <v>37</v>
      </c>
    </row>
    <row r="2074" spans="10:17" x14ac:dyDescent="0.25">
      <c r="J2074">
        <v>435</v>
      </c>
      <c r="K2074">
        <v>43</v>
      </c>
      <c r="P2074">
        <v>544</v>
      </c>
      <c r="Q2074">
        <v>40</v>
      </c>
    </row>
    <row r="2075" spans="10:17" x14ac:dyDescent="0.25">
      <c r="J2075">
        <v>435</v>
      </c>
      <c r="K2075">
        <v>89</v>
      </c>
      <c r="P2075">
        <v>544</v>
      </c>
      <c r="Q2075">
        <v>459</v>
      </c>
    </row>
    <row r="2076" spans="10:17" x14ac:dyDescent="0.25">
      <c r="J2076">
        <v>435</v>
      </c>
      <c r="K2076">
        <v>35</v>
      </c>
      <c r="P2076">
        <v>544</v>
      </c>
      <c r="Q2076">
        <v>460</v>
      </c>
    </row>
    <row r="2077" spans="10:17" x14ac:dyDescent="0.25">
      <c r="J2077">
        <v>435</v>
      </c>
      <c r="K2077">
        <v>108</v>
      </c>
      <c r="P2077">
        <v>545</v>
      </c>
      <c r="Q2077">
        <v>37</v>
      </c>
    </row>
    <row r="2078" spans="10:17" x14ac:dyDescent="0.25">
      <c r="J2078">
        <v>436</v>
      </c>
      <c r="K2078">
        <v>62</v>
      </c>
      <c r="P2078">
        <v>545</v>
      </c>
      <c r="Q2078">
        <v>40</v>
      </c>
    </row>
    <row r="2079" spans="10:17" x14ac:dyDescent="0.25">
      <c r="J2079">
        <v>436</v>
      </c>
      <c r="K2079">
        <v>43</v>
      </c>
      <c r="P2079">
        <v>545</v>
      </c>
      <c r="Q2079">
        <v>461</v>
      </c>
    </row>
    <row r="2080" spans="10:17" x14ac:dyDescent="0.25">
      <c r="J2080">
        <v>436</v>
      </c>
      <c r="K2080">
        <v>89</v>
      </c>
      <c r="P2080">
        <v>546</v>
      </c>
      <c r="Q2080">
        <v>37</v>
      </c>
    </row>
    <row r="2081" spans="10:17" x14ac:dyDescent="0.25">
      <c r="J2081">
        <v>436</v>
      </c>
      <c r="K2081">
        <v>108</v>
      </c>
      <c r="P2081">
        <v>546</v>
      </c>
      <c r="Q2081">
        <v>40</v>
      </c>
    </row>
    <row r="2082" spans="10:17" x14ac:dyDescent="0.25">
      <c r="J2082">
        <v>437</v>
      </c>
      <c r="K2082">
        <v>50</v>
      </c>
      <c r="P2082">
        <v>546</v>
      </c>
      <c r="Q2082">
        <v>461</v>
      </c>
    </row>
    <row r="2083" spans="10:17" x14ac:dyDescent="0.25">
      <c r="J2083">
        <v>437</v>
      </c>
      <c r="K2083">
        <v>43</v>
      </c>
      <c r="P2083">
        <v>547</v>
      </c>
      <c r="Q2083">
        <v>37</v>
      </c>
    </row>
    <row r="2084" spans="10:17" x14ac:dyDescent="0.25">
      <c r="J2084">
        <v>437</v>
      </c>
      <c r="K2084">
        <v>89</v>
      </c>
      <c r="P2084">
        <v>547</v>
      </c>
      <c r="Q2084">
        <v>40</v>
      </c>
    </row>
    <row r="2085" spans="10:17" x14ac:dyDescent="0.25">
      <c r="J2085">
        <v>438</v>
      </c>
      <c r="K2085">
        <v>50</v>
      </c>
      <c r="P2085">
        <v>547</v>
      </c>
      <c r="Q2085">
        <v>461</v>
      </c>
    </row>
    <row r="2086" spans="10:17" x14ac:dyDescent="0.25">
      <c r="J2086">
        <v>438</v>
      </c>
      <c r="K2086">
        <v>43</v>
      </c>
      <c r="P2086">
        <v>548</v>
      </c>
      <c r="Q2086">
        <v>38</v>
      </c>
    </row>
    <row r="2087" spans="10:17" x14ac:dyDescent="0.25">
      <c r="J2087">
        <v>438</v>
      </c>
      <c r="K2087">
        <v>89</v>
      </c>
      <c r="P2087">
        <v>548</v>
      </c>
      <c r="Q2087">
        <v>41</v>
      </c>
    </row>
    <row r="2088" spans="10:17" x14ac:dyDescent="0.25">
      <c r="J2088">
        <v>439</v>
      </c>
      <c r="K2088">
        <v>50</v>
      </c>
      <c r="P2088">
        <v>548</v>
      </c>
      <c r="Q2088">
        <v>462</v>
      </c>
    </row>
    <row r="2089" spans="10:17" x14ac:dyDescent="0.25">
      <c r="J2089">
        <v>439</v>
      </c>
      <c r="K2089">
        <v>43</v>
      </c>
      <c r="P2089">
        <v>548</v>
      </c>
      <c r="Q2089">
        <v>463</v>
      </c>
    </row>
    <row r="2090" spans="10:17" x14ac:dyDescent="0.25">
      <c r="J2090">
        <v>439</v>
      </c>
      <c r="K2090">
        <v>89</v>
      </c>
      <c r="P2090">
        <v>549</v>
      </c>
      <c r="Q2090">
        <v>38</v>
      </c>
    </row>
    <row r="2091" spans="10:17" x14ac:dyDescent="0.25">
      <c r="J2091">
        <v>440</v>
      </c>
      <c r="K2091">
        <v>50</v>
      </c>
      <c r="P2091">
        <v>549</v>
      </c>
      <c r="Q2091">
        <v>41</v>
      </c>
    </row>
    <row r="2092" spans="10:17" x14ac:dyDescent="0.25">
      <c r="J2092">
        <v>440</v>
      </c>
      <c r="K2092">
        <v>43</v>
      </c>
      <c r="P2092">
        <v>549</v>
      </c>
      <c r="Q2092">
        <v>462</v>
      </c>
    </row>
    <row r="2093" spans="10:17" x14ac:dyDescent="0.25">
      <c r="J2093">
        <v>440</v>
      </c>
      <c r="K2093">
        <v>89</v>
      </c>
      <c r="P2093">
        <v>549</v>
      </c>
      <c r="Q2093">
        <v>463</v>
      </c>
    </row>
    <row r="2094" spans="10:17" x14ac:dyDescent="0.25">
      <c r="J2094">
        <v>441</v>
      </c>
      <c r="K2094">
        <v>50</v>
      </c>
      <c r="P2094">
        <v>550</v>
      </c>
      <c r="Q2094">
        <v>38</v>
      </c>
    </row>
    <row r="2095" spans="10:17" x14ac:dyDescent="0.25">
      <c r="J2095">
        <v>441</v>
      </c>
      <c r="K2095">
        <v>43</v>
      </c>
      <c r="P2095">
        <v>550</v>
      </c>
      <c r="Q2095">
        <v>41</v>
      </c>
    </row>
    <row r="2096" spans="10:17" x14ac:dyDescent="0.25">
      <c r="J2096">
        <v>441</v>
      </c>
      <c r="K2096">
        <v>89</v>
      </c>
      <c r="P2096">
        <v>550</v>
      </c>
      <c r="Q2096">
        <v>462</v>
      </c>
    </row>
    <row r="2097" spans="10:17" x14ac:dyDescent="0.25">
      <c r="J2097">
        <v>442</v>
      </c>
      <c r="K2097">
        <v>50</v>
      </c>
      <c r="P2097">
        <v>550</v>
      </c>
      <c r="Q2097">
        <v>463</v>
      </c>
    </row>
    <row r="2098" spans="10:17" x14ac:dyDescent="0.25">
      <c r="J2098">
        <v>442</v>
      </c>
      <c r="K2098">
        <v>43</v>
      </c>
      <c r="P2098">
        <v>551</v>
      </c>
      <c r="Q2098">
        <v>38</v>
      </c>
    </row>
    <row r="2099" spans="10:17" x14ac:dyDescent="0.25">
      <c r="J2099">
        <v>442</v>
      </c>
      <c r="K2099">
        <v>89</v>
      </c>
      <c r="P2099">
        <v>551</v>
      </c>
      <c r="Q2099">
        <v>41</v>
      </c>
    </row>
    <row r="2100" spans="10:17" x14ac:dyDescent="0.25">
      <c r="J2100">
        <v>443</v>
      </c>
      <c r="K2100">
        <v>50</v>
      </c>
      <c r="P2100">
        <v>551</v>
      </c>
      <c r="Q2100">
        <v>464</v>
      </c>
    </row>
    <row r="2101" spans="10:17" x14ac:dyDescent="0.25">
      <c r="J2101">
        <v>443</v>
      </c>
      <c r="K2101">
        <v>43</v>
      </c>
      <c r="P2101">
        <v>551</v>
      </c>
      <c r="Q2101">
        <v>465</v>
      </c>
    </row>
    <row r="2102" spans="10:17" x14ac:dyDescent="0.25">
      <c r="J2102">
        <v>443</v>
      </c>
      <c r="K2102">
        <v>89</v>
      </c>
      <c r="P2102">
        <v>551</v>
      </c>
      <c r="Q2102">
        <v>466</v>
      </c>
    </row>
    <row r="2103" spans="10:17" x14ac:dyDescent="0.25">
      <c r="J2103">
        <v>444</v>
      </c>
      <c r="K2103">
        <v>43</v>
      </c>
      <c r="P2103">
        <v>552</v>
      </c>
      <c r="Q2103">
        <v>38</v>
      </c>
    </row>
    <row r="2104" spans="10:17" x14ac:dyDescent="0.25">
      <c r="J2104">
        <v>444</v>
      </c>
      <c r="K2104">
        <v>89</v>
      </c>
      <c r="P2104">
        <v>552</v>
      </c>
      <c r="Q2104">
        <v>41</v>
      </c>
    </row>
    <row r="2105" spans="10:17" x14ac:dyDescent="0.25">
      <c r="J2105">
        <v>444</v>
      </c>
      <c r="K2105">
        <v>108</v>
      </c>
      <c r="P2105">
        <v>552</v>
      </c>
      <c r="Q2105">
        <v>464</v>
      </c>
    </row>
    <row r="2106" spans="10:17" x14ac:dyDescent="0.25">
      <c r="J2106">
        <v>445</v>
      </c>
      <c r="K2106">
        <v>43</v>
      </c>
      <c r="P2106">
        <v>552</v>
      </c>
      <c r="Q2106">
        <v>465</v>
      </c>
    </row>
    <row r="2107" spans="10:17" x14ac:dyDescent="0.25">
      <c r="J2107">
        <v>445</v>
      </c>
      <c r="K2107">
        <v>89</v>
      </c>
      <c r="P2107">
        <v>552</v>
      </c>
      <c r="Q2107">
        <v>466</v>
      </c>
    </row>
    <row r="2108" spans="10:17" x14ac:dyDescent="0.25">
      <c r="J2108">
        <v>445</v>
      </c>
      <c r="K2108">
        <v>108</v>
      </c>
      <c r="P2108">
        <v>553</v>
      </c>
      <c r="Q2108">
        <v>38</v>
      </c>
    </row>
    <row r="2109" spans="10:17" x14ac:dyDescent="0.25">
      <c r="J2109">
        <v>446</v>
      </c>
      <c r="K2109">
        <v>43</v>
      </c>
      <c r="P2109">
        <v>553</v>
      </c>
      <c r="Q2109">
        <v>41</v>
      </c>
    </row>
    <row r="2110" spans="10:17" x14ac:dyDescent="0.25">
      <c r="J2110">
        <v>446</v>
      </c>
      <c r="K2110">
        <v>89</v>
      </c>
      <c r="P2110">
        <v>553</v>
      </c>
      <c r="Q2110">
        <v>464</v>
      </c>
    </row>
    <row r="2111" spans="10:17" x14ac:dyDescent="0.25">
      <c r="J2111">
        <v>446</v>
      </c>
      <c r="K2111">
        <v>108</v>
      </c>
      <c r="P2111">
        <v>553</v>
      </c>
      <c r="Q2111">
        <v>465</v>
      </c>
    </row>
    <row r="2112" spans="10:17" x14ac:dyDescent="0.25">
      <c r="J2112">
        <v>447</v>
      </c>
      <c r="K2112">
        <v>50</v>
      </c>
      <c r="P2112">
        <v>553</v>
      </c>
      <c r="Q2112">
        <v>466</v>
      </c>
    </row>
    <row r="2113" spans="10:17" x14ac:dyDescent="0.25">
      <c r="J2113">
        <v>447</v>
      </c>
      <c r="K2113">
        <v>27</v>
      </c>
      <c r="P2113">
        <v>554</v>
      </c>
      <c r="Q2113">
        <v>467</v>
      </c>
    </row>
    <row r="2114" spans="10:17" x14ac:dyDescent="0.25">
      <c r="J2114">
        <v>447</v>
      </c>
      <c r="K2114">
        <v>43</v>
      </c>
      <c r="P2114">
        <v>555</v>
      </c>
      <c r="Q2114">
        <v>467</v>
      </c>
    </row>
    <row r="2115" spans="10:17" x14ac:dyDescent="0.25">
      <c r="J2115">
        <v>447</v>
      </c>
      <c r="K2115">
        <v>89</v>
      </c>
      <c r="P2115">
        <v>556</v>
      </c>
      <c r="Q2115">
        <v>468</v>
      </c>
    </row>
    <row r="2116" spans="10:17" x14ac:dyDescent="0.25">
      <c r="J2116">
        <v>447</v>
      </c>
      <c r="K2116">
        <v>17</v>
      </c>
      <c r="P2116">
        <v>557</v>
      </c>
      <c r="Q2116">
        <v>466</v>
      </c>
    </row>
    <row r="2117" spans="10:17" x14ac:dyDescent="0.25">
      <c r="J2117">
        <v>447</v>
      </c>
      <c r="K2117">
        <v>58</v>
      </c>
      <c r="P2117">
        <v>557</v>
      </c>
      <c r="Q2117">
        <v>468</v>
      </c>
    </row>
    <row r="2118" spans="10:17" x14ac:dyDescent="0.25">
      <c r="J2118">
        <v>448</v>
      </c>
      <c r="K2118">
        <v>50</v>
      </c>
      <c r="P2118">
        <v>558</v>
      </c>
      <c r="Q2118">
        <v>37</v>
      </c>
    </row>
    <row r="2119" spans="10:17" x14ac:dyDescent="0.25">
      <c r="J2119">
        <v>448</v>
      </c>
      <c r="K2119">
        <v>27</v>
      </c>
      <c r="P2119">
        <v>558</v>
      </c>
      <c r="Q2119">
        <v>40</v>
      </c>
    </row>
    <row r="2120" spans="10:17" x14ac:dyDescent="0.25">
      <c r="J2120">
        <v>448</v>
      </c>
      <c r="K2120">
        <v>43</v>
      </c>
      <c r="P2120">
        <v>558</v>
      </c>
      <c r="Q2120">
        <v>469</v>
      </c>
    </row>
    <row r="2121" spans="10:17" x14ac:dyDescent="0.25">
      <c r="J2121">
        <v>448</v>
      </c>
      <c r="K2121">
        <v>89</v>
      </c>
      <c r="P2121">
        <v>559</v>
      </c>
      <c r="Q2121">
        <v>37</v>
      </c>
    </row>
    <row r="2122" spans="10:17" x14ac:dyDescent="0.25">
      <c r="J2122">
        <v>448</v>
      </c>
      <c r="K2122">
        <v>17</v>
      </c>
      <c r="P2122">
        <v>559</v>
      </c>
      <c r="Q2122">
        <v>40</v>
      </c>
    </row>
    <row r="2123" spans="10:17" x14ac:dyDescent="0.25">
      <c r="J2123">
        <v>448</v>
      </c>
      <c r="K2123">
        <v>58</v>
      </c>
      <c r="P2123">
        <v>559</v>
      </c>
      <c r="Q2123">
        <v>469</v>
      </c>
    </row>
    <row r="2124" spans="10:17" x14ac:dyDescent="0.25">
      <c r="J2124">
        <v>449</v>
      </c>
      <c r="K2124">
        <v>50</v>
      </c>
      <c r="P2124">
        <v>560</v>
      </c>
      <c r="Q2124">
        <v>37</v>
      </c>
    </row>
    <row r="2125" spans="10:17" x14ac:dyDescent="0.25">
      <c r="J2125">
        <v>449</v>
      </c>
      <c r="K2125">
        <v>27</v>
      </c>
      <c r="P2125">
        <v>560</v>
      </c>
      <c r="Q2125">
        <v>40</v>
      </c>
    </row>
    <row r="2126" spans="10:17" x14ac:dyDescent="0.25">
      <c r="J2126">
        <v>449</v>
      </c>
      <c r="K2126">
        <v>43</v>
      </c>
      <c r="P2126">
        <v>560</v>
      </c>
      <c r="Q2126">
        <v>469</v>
      </c>
    </row>
    <row r="2127" spans="10:17" x14ac:dyDescent="0.25">
      <c r="J2127">
        <v>449</v>
      </c>
      <c r="K2127">
        <v>89</v>
      </c>
      <c r="P2127">
        <v>561</v>
      </c>
      <c r="Q2127">
        <v>37</v>
      </c>
    </row>
    <row r="2128" spans="10:17" x14ac:dyDescent="0.25">
      <c r="J2128">
        <v>449</v>
      </c>
      <c r="K2128">
        <v>17</v>
      </c>
      <c r="P2128">
        <v>561</v>
      </c>
      <c r="Q2128">
        <v>40</v>
      </c>
    </row>
    <row r="2129" spans="10:17" x14ac:dyDescent="0.25">
      <c r="J2129">
        <v>450</v>
      </c>
      <c r="K2129">
        <v>50</v>
      </c>
      <c r="P2129">
        <v>561</v>
      </c>
      <c r="Q2129">
        <v>470</v>
      </c>
    </row>
    <row r="2130" spans="10:17" x14ac:dyDescent="0.25">
      <c r="J2130">
        <v>450</v>
      </c>
      <c r="K2130">
        <v>27</v>
      </c>
      <c r="P2130">
        <v>561</v>
      </c>
      <c r="Q2130">
        <v>471</v>
      </c>
    </row>
    <row r="2131" spans="10:17" x14ac:dyDescent="0.25">
      <c r="J2131">
        <v>450</v>
      </c>
      <c r="K2131">
        <v>43</v>
      </c>
      <c r="P2131">
        <v>562</v>
      </c>
      <c r="Q2131">
        <v>37</v>
      </c>
    </row>
    <row r="2132" spans="10:17" x14ac:dyDescent="0.25">
      <c r="J2132">
        <v>450</v>
      </c>
      <c r="K2132">
        <v>89</v>
      </c>
      <c r="P2132">
        <v>562</v>
      </c>
      <c r="Q2132">
        <v>40</v>
      </c>
    </row>
    <row r="2133" spans="10:17" x14ac:dyDescent="0.25">
      <c r="J2133">
        <v>450</v>
      </c>
      <c r="K2133">
        <v>17</v>
      </c>
      <c r="P2133">
        <v>562</v>
      </c>
      <c r="Q2133">
        <v>470</v>
      </c>
    </row>
    <row r="2134" spans="10:17" x14ac:dyDescent="0.25">
      <c r="J2134">
        <v>451</v>
      </c>
      <c r="K2134">
        <v>43</v>
      </c>
      <c r="P2134">
        <v>562</v>
      </c>
      <c r="Q2134">
        <v>471</v>
      </c>
    </row>
    <row r="2135" spans="10:17" x14ac:dyDescent="0.25">
      <c r="J2135">
        <v>451</v>
      </c>
      <c r="K2135">
        <v>89</v>
      </c>
      <c r="P2135">
        <v>563</v>
      </c>
      <c r="Q2135">
        <v>37</v>
      </c>
    </row>
    <row r="2136" spans="10:17" x14ac:dyDescent="0.25">
      <c r="J2136">
        <v>451</v>
      </c>
      <c r="K2136">
        <v>17</v>
      </c>
      <c r="P2136">
        <v>563</v>
      </c>
      <c r="Q2136">
        <v>40</v>
      </c>
    </row>
    <row r="2137" spans="10:17" x14ac:dyDescent="0.25">
      <c r="J2137">
        <v>451</v>
      </c>
      <c r="K2137">
        <v>58</v>
      </c>
      <c r="P2137">
        <v>563</v>
      </c>
      <c r="Q2137">
        <v>470</v>
      </c>
    </row>
    <row r="2138" spans="10:17" x14ac:dyDescent="0.25">
      <c r="J2138">
        <v>451</v>
      </c>
      <c r="K2138">
        <v>119</v>
      </c>
      <c r="P2138">
        <v>563</v>
      </c>
      <c r="Q2138">
        <v>471</v>
      </c>
    </row>
    <row r="2139" spans="10:17" x14ac:dyDescent="0.25">
      <c r="J2139">
        <v>452</v>
      </c>
      <c r="K2139">
        <v>27</v>
      </c>
      <c r="P2139">
        <v>564</v>
      </c>
      <c r="Q2139">
        <v>37</v>
      </c>
    </row>
    <row r="2140" spans="10:17" x14ac:dyDescent="0.25">
      <c r="J2140">
        <v>452</v>
      </c>
      <c r="K2140">
        <v>146</v>
      </c>
      <c r="P2140">
        <v>564</v>
      </c>
      <c r="Q2140">
        <v>40</v>
      </c>
    </row>
    <row r="2141" spans="10:17" x14ac:dyDescent="0.25">
      <c r="J2141">
        <v>452</v>
      </c>
      <c r="K2141">
        <v>89</v>
      </c>
      <c r="P2141">
        <v>564</v>
      </c>
      <c r="Q2141">
        <v>470</v>
      </c>
    </row>
    <row r="2142" spans="10:17" x14ac:dyDescent="0.25">
      <c r="J2142">
        <v>452</v>
      </c>
      <c r="K2142">
        <v>120</v>
      </c>
      <c r="P2142">
        <v>564</v>
      </c>
      <c r="Q2142">
        <v>471</v>
      </c>
    </row>
    <row r="2143" spans="10:17" x14ac:dyDescent="0.25">
      <c r="J2143">
        <v>452</v>
      </c>
      <c r="K2143">
        <v>91</v>
      </c>
      <c r="P2143">
        <v>565</v>
      </c>
      <c r="Q2143">
        <v>37</v>
      </c>
    </row>
    <row r="2144" spans="10:17" x14ac:dyDescent="0.25">
      <c r="J2144">
        <v>452</v>
      </c>
      <c r="K2144">
        <v>37</v>
      </c>
      <c r="P2144">
        <v>565</v>
      </c>
      <c r="Q2144">
        <v>40</v>
      </c>
    </row>
    <row r="2145" spans="10:17" x14ac:dyDescent="0.25">
      <c r="J2145">
        <v>452</v>
      </c>
      <c r="K2145">
        <v>133</v>
      </c>
      <c r="P2145">
        <v>565</v>
      </c>
      <c r="Q2145">
        <v>470</v>
      </c>
    </row>
    <row r="2146" spans="10:17" x14ac:dyDescent="0.25">
      <c r="J2146">
        <v>453</v>
      </c>
      <c r="K2146">
        <v>27</v>
      </c>
      <c r="P2146">
        <v>565</v>
      </c>
      <c r="Q2146">
        <v>471</v>
      </c>
    </row>
    <row r="2147" spans="10:17" x14ac:dyDescent="0.25">
      <c r="J2147">
        <v>453</v>
      </c>
      <c r="K2147">
        <v>146</v>
      </c>
      <c r="P2147">
        <v>566</v>
      </c>
      <c r="Q2147">
        <v>37</v>
      </c>
    </row>
    <row r="2148" spans="10:17" x14ac:dyDescent="0.25">
      <c r="J2148">
        <v>453</v>
      </c>
      <c r="K2148">
        <v>89</v>
      </c>
      <c r="P2148">
        <v>566</v>
      </c>
      <c r="Q2148">
        <v>40</v>
      </c>
    </row>
    <row r="2149" spans="10:17" x14ac:dyDescent="0.25">
      <c r="J2149">
        <v>453</v>
      </c>
      <c r="K2149">
        <v>120</v>
      </c>
      <c r="P2149">
        <v>566</v>
      </c>
      <c r="Q2149">
        <v>470</v>
      </c>
    </row>
    <row r="2150" spans="10:17" x14ac:dyDescent="0.25">
      <c r="J2150">
        <v>453</v>
      </c>
      <c r="K2150">
        <v>91</v>
      </c>
      <c r="P2150">
        <v>566</v>
      </c>
      <c r="Q2150">
        <v>471</v>
      </c>
    </row>
    <row r="2151" spans="10:17" x14ac:dyDescent="0.25">
      <c r="J2151">
        <v>453</v>
      </c>
      <c r="K2151">
        <v>37</v>
      </c>
      <c r="P2151">
        <v>567</v>
      </c>
      <c r="Q2151">
        <v>37</v>
      </c>
    </row>
    <row r="2152" spans="10:17" x14ac:dyDescent="0.25">
      <c r="J2152">
        <v>453</v>
      </c>
      <c r="K2152">
        <v>133</v>
      </c>
      <c r="P2152">
        <v>567</v>
      </c>
      <c r="Q2152">
        <v>40</v>
      </c>
    </row>
    <row r="2153" spans="10:17" x14ac:dyDescent="0.25">
      <c r="J2153">
        <v>454</v>
      </c>
      <c r="K2153">
        <v>27</v>
      </c>
      <c r="P2153">
        <v>567</v>
      </c>
      <c r="Q2153">
        <v>466</v>
      </c>
    </row>
    <row r="2154" spans="10:17" x14ac:dyDescent="0.25">
      <c r="J2154">
        <v>454</v>
      </c>
      <c r="K2154">
        <v>146</v>
      </c>
      <c r="P2154">
        <v>567</v>
      </c>
      <c r="Q2154">
        <v>470</v>
      </c>
    </row>
    <row r="2155" spans="10:17" x14ac:dyDescent="0.25">
      <c r="J2155">
        <v>454</v>
      </c>
      <c r="K2155">
        <v>89</v>
      </c>
      <c r="P2155">
        <v>567</v>
      </c>
      <c r="Q2155">
        <v>471</v>
      </c>
    </row>
    <row r="2156" spans="10:17" x14ac:dyDescent="0.25">
      <c r="J2156">
        <v>454</v>
      </c>
      <c r="K2156">
        <v>120</v>
      </c>
      <c r="P2156">
        <v>568</v>
      </c>
      <c r="Q2156">
        <v>37</v>
      </c>
    </row>
    <row r="2157" spans="10:17" x14ac:dyDescent="0.25">
      <c r="J2157">
        <v>454</v>
      </c>
      <c r="K2157">
        <v>91</v>
      </c>
      <c r="P2157">
        <v>568</v>
      </c>
      <c r="Q2157">
        <v>40</v>
      </c>
    </row>
    <row r="2158" spans="10:17" x14ac:dyDescent="0.25">
      <c r="J2158">
        <v>454</v>
      </c>
      <c r="K2158">
        <v>37</v>
      </c>
      <c r="P2158">
        <v>568</v>
      </c>
      <c r="Q2158">
        <v>466</v>
      </c>
    </row>
    <row r="2159" spans="10:17" x14ac:dyDescent="0.25">
      <c r="J2159">
        <v>454</v>
      </c>
      <c r="K2159">
        <v>133</v>
      </c>
      <c r="P2159">
        <v>568</v>
      </c>
      <c r="Q2159">
        <v>470</v>
      </c>
    </row>
    <row r="2160" spans="10:17" x14ac:dyDescent="0.25">
      <c r="J2160">
        <v>455</v>
      </c>
      <c r="K2160">
        <v>27</v>
      </c>
      <c r="P2160">
        <v>568</v>
      </c>
      <c r="Q2160">
        <v>471</v>
      </c>
    </row>
    <row r="2161" spans="10:17" x14ac:dyDescent="0.25">
      <c r="J2161">
        <v>455</v>
      </c>
      <c r="K2161">
        <v>146</v>
      </c>
      <c r="P2161">
        <v>569</v>
      </c>
      <c r="Q2161">
        <v>37</v>
      </c>
    </row>
    <row r="2162" spans="10:17" x14ac:dyDescent="0.25">
      <c r="J2162">
        <v>455</v>
      </c>
      <c r="K2162">
        <v>89</v>
      </c>
      <c r="P2162">
        <v>569</v>
      </c>
      <c r="Q2162">
        <v>40</v>
      </c>
    </row>
    <row r="2163" spans="10:17" x14ac:dyDescent="0.25">
      <c r="J2163">
        <v>455</v>
      </c>
      <c r="K2163">
        <v>120</v>
      </c>
      <c r="P2163">
        <v>569</v>
      </c>
      <c r="Q2163">
        <v>466</v>
      </c>
    </row>
    <row r="2164" spans="10:17" x14ac:dyDescent="0.25">
      <c r="J2164">
        <v>455</v>
      </c>
      <c r="K2164">
        <v>91</v>
      </c>
      <c r="P2164">
        <v>569</v>
      </c>
      <c r="Q2164">
        <v>470</v>
      </c>
    </row>
    <row r="2165" spans="10:17" x14ac:dyDescent="0.25">
      <c r="J2165">
        <v>455</v>
      </c>
      <c r="K2165">
        <v>37</v>
      </c>
      <c r="P2165">
        <v>569</v>
      </c>
      <c r="Q2165">
        <v>471</v>
      </c>
    </row>
    <row r="2166" spans="10:17" x14ac:dyDescent="0.25">
      <c r="J2166">
        <v>455</v>
      </c>
      <c r="K2166">
        <v>133</v>
      </c>
      <c r="P2166">
        <v>570</v>
      </c>
      <c r="Q2166">
        <v>37</v>
      </c>
    </row>
    <row r="2167" spans="10:17" x14ac:dyDescent="0.25">
      <c r="J2167">
        <v>456</v>
      </c>
      <c r="K2167">
        <v>27</v>
      </c>
      <c r="P2167">
        <v>570</v>
      </c>
      <c r="Q2167">
        <v>40</v>
      </c>
    </row>
    <row r="2168" spans="10:17" x14ac:dyDescent="0.25">
      <c r="J2168">
        <v>456</v>
      </c>
      <c r="K2168">
        <v>146</v>
      </c>
      <c r="P2168">
        <v>570</v>
      </c>
      <c r="Q2168">
        <v>470</v>
      </c>
    </row>
    <row r="2169" spans="10:17" x14ac:dyDescent="0.25">
      <c r="J2169">
        <v>456</v>
      </c>
      <c r="K2169">
        <v>89</v>
      </c>
      <c r="P2169">
        <v>570</v>
      </c>
      <c r="Q2169">
        <v>471</v>
      </c>
    </row>
    <row r="2170" spans="10:17" x14ac:dyDescent="0.25">
      <c r="J2170">
        <v>456</v>
      </c>
      <c r="K2170">
        <v>120</v>
      </c>
      <c r="P2170">
        <v>571</v>
      </c>
      <c r="Q2170">
        <v>37</v>
      </c>
    </row>
    <row r="2171" spans="10:17" x14ac:dyDescent="0.25">
      <c r="J2171">
        <v>456</v>
      </c>
      <c r="K2171">
        <v>91</v>
      </c>
      <c r="P2171">
        <v>571</v>
      </c>
      <c r="Q2171">
        <v>40</v>
      </c>
    </row>
    <row r="2172" spans="10:17" x14ac:dyDescent="0.25">
      <c r="J2172">
        <v>456</v>
      </c>
      <c r="K2172">
        <v>37</v>
      </c>
      <c r="P2172">
        <v>571</v>
      </c>
      <c r="Q2172">
        <v>470</v>
      </c>
    </row>
    <row r="2173" spans="10:17" x14ac:dyDescent="0.25">
      <c r="J2173">
        <v>456</v>
      </c>
      <c r="K2173">
        <v>133</v>
      </c>
      <c r="P2173">
        <v>571</v>
      </c>
      <c r="Q2173">
        <v>471</v>
      </c>
    </row>
    <row r="2174" spans="10:17" x14ac:dyDescent="0.25">
      <c r="J2174">
        <v>457</v>
      </c>
      <c r="K2174">
        <v>27</v>
      </c>
      <c r="P2174">
        <v>572</v>
      </c>
      <c r="Q2174">
        <v>37</v>
      </c>
    </row>
    <row r="2175" spans="10:17" x14ac:dyDescent="0.25">
      <c r="J2175">
        <v>457</v>
      </c>
      <c r="K2175">
        <v>146</v>
      </c>
      <c r="P2175">
        <v>572</v>
      </c>
      <c r="Q2175">
        <v>40</v>
      </c>
    </row>
    <row r="2176" spans="10:17" x14ac:dyDescent="0.25">
      <c r="J2176">
        <v>457</v>
      </c>
      <c r="K2176">
        <v>89</v>
      </c>
      <c r="P2176">
        <v>572</v>
      </c>
      <c r="Q2176">
        <v>470</v>
      </c>
    </row>
    <row r="2177" spans="10:17" x14ac:dyDescent="0.25">
      <c r="J2177">
        <v>457</v>
      </c>
      <c r="K2177">
        <v>120</v>
      </c>
      <c r="P2177">
        <v>572</v>
      </c>
      <c r="Q2177">
        <v>471</v>
      </c>
    </row>
    <row r="2178" spans="10:17" x14ac:dyDescent="0.25">
      <c r="J2178">
        <v>457</v>
      </c>
      <c r="K2178">
        <v>91</v>
      </c>
      <c r="P2178">
        <v>573</v>
      </c>
      <c r="Q2178">
        <v>37</v>
      </c>
    </row>
    <row r="2179" spans="10:17" x14ac:dyDescent="0.25">
      <c r="J2179">
        <v>457</v>
      </c>
      <c r="K2179">
        <v>37</v>
      </c>
      <c r="P2179">
        <v>573</v>
      </c>
      <c r="Q2179">
        <v>40</v>
      </c>
    </row>
    <row r="2180" spans="10:17" x14ac:dyDescent="0.25">
      <c r="J2180">
        <v>457</v>
      </c>
      <c r="K2180">
        <v>133</v>
      </c>
      <c r="P2180">
        <v>573</v>
      </c>
      <c r="Q2180">
        <v>470</v>
      </c>
    </row>
    <row r="2181" spans="10:17" x14ac:dyDescent="0.25">
      <c r="J2181">
        <v>458</v>
      </c>
      <c r="K2181">
        <v>27</v>
      </c>
      <c r="P2181">
        <v>573</v>
      </c>
      <c r="Q2181">
        <v>471</v>
      </c>
    </row>
    <row r="2182" spans="10:17" x14ac:dyDescent="0.25">
      <c r="J2182">
        <v>458</v>
      </c>
      <c r="K2182">
        <v>146</v>
      </c>
      <c r="P2182">
        <v>574</v>
      </c>
      <c r="Q2182">
        <v>37</v>
      </c>
    </row>
    <row r="2183" spans="10:17" x14ac:dyDescent="0.25">
      <c r="J2183">
        <v>458</v>
      </c>
      <c r="K2183">
        <v>89</v>
      </c>
      <c r="P2183">
        <v>574</v>
      </c>
      <c r="Q2183">
        <v>40</v>
      </c>
    </row>
    <row r="2184" spans="10:17" x14ac:dyDescent="0.25">
      <c r="J2184">
        <v>458</v>
      </c>
      <c r="K2184">
        <v>120</v>
      </c>
      <c r="P2184">
        <v>574</v>
      </c>
      <c r="Q2184">
        <v>470</v>
      </c>
    </row>
    <row r="2185" spans="10:17" x14ac:dyDescent="0.25">
      <c r="J2185">
        <v>458</v>
      </c>
      <c r="K2185">
        <v>91</v>
      </c>
      <c r="P2185">
        <v>574</v>
      </c>
      <c r="Q2185">
        <v>471</v>
      </c>
    </row>
    <row r="2186" spans="10:17" x14ac:dyDescent="0.25">
      <c r="J2186">
        <v>458</v>
      </c>
      <c r="K2186">
        <v>37</v>
      </c>
      <c r="P2186">
        <v>575</v>
      </c>
      <c r="Q2186">
        <v>37</v>
      </c>
    </row>
    <row r="2187" spans="10:17" x14ac:dyDescent="0.25">
      <c r="J2187">
        <v>459</v>
      </c>
      <c r="K2187">
        <v>27</v>
      </c>
      <c r="P2187">
        <v>575</v>
      </c>
      <c r="Q2187">
        <v>40</v>
      </c>
    </row>
    <row r="2188" spans="10:17" x14ac:dyDescent="0.25">
      <c r="J2188">
        <v>459</v>
      </c>
      <c r="K2188">
        <v>146</v>
      </c>
      <c r="P2188">
        <v>575</v>
      </c>
      <c r="Q2188">
        <v>470</v>
      </c>
    </row>
    <row r="2189" spans="10:17" x14ac:dyDescent="0.25">
      <c r="J2189">
        <v>459</v>
      </c>
      <c r="K2189">
        <v>89</v>
      </c>
      <c r="P2189">
        <v>575</v>
      </c>
      <c r="Q2189">
        <v>471</v>
      </c>
    </row>
    <row r="2190" spans="10:17" x14ac:dyDescent="0.25">
      <c r="J2190">
        <v>459</v>
      </c>
      <c r="K2190">
        <v>120</v>
      </c>
      <c r="P2190">
        <v>576</v>
      </c>
      <c r="Q2190">
        <v>37</v>
      </c>
    </row>
    <row r="2191" spans="10:17" x14ac:dyDescent="0.25">
      <c r="J2191">
        <v>459</v>
      </c>
      <c r="K2191">
        <v>91</v>
      </c>
      <c r="P2191">
        <v>576</v>
      </c>
      <c r="Q2191">
        <v>40</v>
      </c>
    </row>
    <row r="2192" spans="10:17" x14ac:dyDescent="0.25">
      <c r="J2192">
        <v>459</v>
      </c>
      <c r="K2192">
        <v>37</v>
      </c>
      <c r="P2192">
        <v>576</v>
      </c>
      <c r="Q2192">
        <v>466</v>
      </c>
    </row>
    <row r="2193" spans="10:17" x14ac:dyDescent="0.25">
      <c r="J2193">
        <v>460</v>
      </c>
      <c r="K2193">
        <v>27</v>
      </c>
      <c r="P2193">
        <v>576</v>
      </c>
      <c r="Q2193">
        <v>470</v>
      </c>
    </row>
    <row r="2194" spans="10:17" x14ac:dyDescent="0.25">
      <c r="J2194">
        <v>460</v>
      </c>
      <c r="K2194">
        <v>146</v>
      </c>
      <c r="P2194">
        <v>576</v>
      </c>
      <c r="Q2194">
        <v>471</v>
      </c>
    </row>
    <row r="2195" spans="10:17" x14ac:dyDescent="0.25">
      <c r="J2195">
        <v>460</v>
      </c>
      <c r="K2195">
        <v>89</v>
      </c>
      <c r="P2195">
        <v>577</v>
      </c>
      <c r="Q2195">
        <v>37</v>
      </c>
    </row>
    <row r="2196" spans="10:17" x14ac:dyDescent="0.25">
      <c r="J2196">
        <v>460</v>
      </c>
      <c r="K2196">
        <v>120</v>
      </c>
      <c r="P2196">
        <v>577</v>
      </c>
      <c r="Q2196">
        <v>40</v>
      </c>
    </row>
    <row r="2197" spans="10:17" x14ac:dyDescent="0.25">
      <c r="J2197">
        <v>460</v>
      </c>
      <c r="K2197">
        <v>91</v>
      </c>
      <c r="P2197">
        <v>577</v>
      </c>
      <c r="Q2197">
        <v>466</v>
      </c>
    </row>
    <row r="2198" spans="10:17" x14ac:dyDescent="0.25">
      <c r="J2198">
        <v>460</v>
      </c>
      <c r="K2198">
        <v>37</v>
      </c>
      <c r="P2198">
        <v>577</v>
      </c>
      <c r="Q2198">
        <v>470</v>
      </c>
    </row>
    <row r="2199" spans="10:17" x14ac:dyDescent="0.25">
      <c r="J2199">
        <v>461</v>
      </c>
      <c r="K2199">
        <v>27</v>
      </c>
      <c r="P2199">
        <v>577</v>
      </c>
      <c r="Q2199">
        <v>471</v>
      </c>
    </row>
    <row r="2200" spans="10:17" x14ac:dyDescent="0.25">
      <c r="J2200">
        <v>461</v>
      </c>
      <c r="K2200">
        <v>146</v>
      </c>
      <c r="P2200">
        <v>578</v>
      </c>
      <c r="Q2200">
        <v>37</v>
      </c>
    </row>
    <row r="2201" spans="10:17" x14ac:dyDescent="0.25">
      <c r="J2201">
        <v>461</v>
      </c>
      <c r="K2201">
        <v>89</v>
      </c>
      <c r="P2201">
        <v>578</v>
      </c>
      <c r="Q2201">
        <v>40</v>
      </c>
    </row>
    <row r="2202" spans="10:17" x14ac:dyDescent="0.25">
      <c r="J2202">
        <v>461</v>
      </c>
      <c r="K2202">
        <v>120</v>
      </c>
      <c r="P2202">
        <v>578</v>
      </c>
      <c r="Q2202">
        <v>466</v>
      </c>
    </row>
    <row r="2203" spans="10:17" x14ac:dyDescent="0.25">
      <c r="J2203">
        <v>461</v>
      </c>
      <c r="K2203">
        <v>91</v>
      </c>
      <c r="P2203">
        <v>578</v>
      </c>
      <c r="Q2203">
        <v>470</v>
      </c>
    </row>
    <row r="2204" spans="10:17" x14ac:dyDescent="0.25">
      <c r="J2204">
        <v>461</v>
      </c>
      <c r="K2204">
        <v>37</v>
      </c>
      <c r="P2204">
        <v>578</v>
      </c>
      <c r="Q2204">
        <v>471</v>
      </c>
    </row>
    <row r="2205" spans="10:17" x14ac:dyDescent="0.25">
      <c r="J2205">
        <v>462</v>
      </c>
      <c r="K2205">
        <v>27</v>
      </c>
    </row>
    <row r="2206" spans="10:17" x14ac:dyDescent="0.25">
      <c r="J2206">
        <v>462</v>
      </c>
      <c r="K2206">
        <v>146</v>
      </c>
    </row>
    <row r="2207" spans="10:17" x14ac:dyDescent="0.25">
      <c r="J2207">
        <v>462</v>
      </c>
      <c r="K2207">
        <v>89</v>
      </c>
    </row>
    <row r="2208" spans="10:17" x14ac:dyDescent="0.25">
      <c r="J2208">
        <v>462</v>
      </c>
      <c r="K2208">
        <v>120</v>
      </c>
    </row>
    <row r="2209" spans="10:11" x14ac:dyDescent="0.25">
      <c r="J2209">
        <v>462</v>
      </c>
      <c r="K2209">
        <v>91</v>
      </c>
    </row>
    <row r="2210" spans="10:11" x14ac:dyDescent="0.25">
      <c r="J2210">
        <v>462</v>
      </c>
      <c r="K2210">
        <v>37</v>
      </c>
    </row>
    <row r="2211" spans="10:11" x14ac:dyDescent="0.25">
      <c r="J2211">
        <v>463</v>
      </c>
      <c r="K2211">
        <v>27</v>
      </c>
    </row>
    <row r="2212" spans="10:11" x14ac:dyDescent="0.25">
      <c r="J2212">
        <v>463</v>
      </c>
      <c r="K2212">
        <v>146</v>
      </c>
    </row>
    <row r="2213" spans="10:11" x14ac:dyDescent="0.25">
      <c r="J2213">
        <v>463</v>
      </c>
      <c r="K2213">
        <v>89</v>
      </c>
    </row>
    <row r="2214" spans="10:11" x14ac:dyDescent="0.25">
      <c r="J2214">
        <v>463</v>
      </c>
      <c r="K2214">
        <v>120</v>
      </c>
    </row>
    <row r="2215" spans="10:11" x14ac:dyDescent="0.25">
      <c r="J2215">
        <v>463</v>
      </c>
      <c r="K2215">
        <v>91</v>
      </c>
    </row>
    <row r="2216" spans="10:11" x14ac:dyDescent="0.25">
      <c r="J2216">
        <v>463</v>
      </c>
      <c r="K2216">
        <v>37</v>
      </c>
    </row>
    <row r="2217" spans="10:11" x14ac:dyDescent="0.25">
      <c r="J2217">
        <v>464</v>
      </c>
      <c r="K2217">
        <v>27</v>
      </c>
    </row>
    <row r="2218" spans="10:11" x14ac:dyDescent="0.25">
      <c r="J2218">
        <v>464</v>
      </c>
      <c r="K2218">
        <v>146</v>
      </c>
    </row>
    <row r="2219" spans="10:11" x14ac:dyDescent="0.25">
      <c r="J2219">
        <v>464</v>
      </c>
      <c r="K2219">
        <v>89</v>
      </c>
    </row>
    <row r="2220" spans="10:11" x14ac:dyDescent="0.25">
      <c r="J2220">
        <v>464</v>
      </c>
      <c r="K2220">
        <v>120</v>
      </c>
    </row>
    <row r="2221" spans="10:11" x14ac:dyDescent="0.25">
      <c r="J2221">
        <v>464</v>
      </c>
      <c r="K2221">
        <v>91</v>
      </c>
    </row>
    <row r="2222" spans="10:11" x14ac:dyDescent="0.25">
      <c r="J2222">
        <v>464</v>
      </c>
      <c r="K2222">
        <v>37</v>
      </c>
    </row>
    <row r="2223" spans="10:11" x14ac:dyDescent="0.25">
      <c r="J2223">
        <v>465</v>
      </c>
      <c r="K2223">
        <v>27</v>
      </c>
    </row>
    <row r="2224" spans="10:11" x14ac:dyDescent="0.25">
      <c r="J2224">
        <v>465</v>
      </c>
      <c r="K2224">
        <v>146</v>
      </c>
    </row>
    <row r="2225" spans="10:11" x14ac:dyDescent="0.25">
      <c r="J2225">
        <v>465</v>
      </c>
      <c r="K2225">
        <v>89</v>
      </c>
    </row>
    <row r="2226" spans="10:11" x14ac:dyDescent="0.25">
      <c r="J2226">
        <v>465</v>
      </c>
      <c r="K2226">
        <v>120</v>
      </c>
    </row>
    <row r="2227" spans="10:11" x14ac:dyDescent="0.25">
      <c r="J2227">
        <v>465</v>
      </c>
      <c r="K2227">
        <v>91</v>
      </c>
    </row>
    <row r="2228" spans="10:11" x14ac:dyDescent="0.25">
      <c r="J2228">
        <v>465</v>
      </c>
      <c r="K2228">
        <v>37</v>
      </c>
    </row>
    <row r="2229" spans="10:11" x14ac:dyDescent="0.25">
      <c r="J2229">
        <v>466</v>
      </c>
      <c r="K2229">
        <v>27</v>
      </c>
    </row>
    <row r="2230" spans="10:11" x14ac:dyDescent="0.25">
      <c r="J2230">
        <v>466</v>
      </c>
      <c r="K2230">
        <v>146</v>
      </c>
    </row>
    <row r="2231" spans="10:11" x14ac:dyDescent="0.25">
      <c r="J2231">
        <v>466</v>
      </c>
      <c r="K2231">
        <v>89</v>
      </c>
    </row>
    <row r="2232" spans="10:11" x14ac:dyDescent="0.25">
      <c r="J2232">
        <v>466</v>
      </c>
      <c r="K2232">
        <v>120</v>
      </c>
    </row>
    <row r="2233" spans="10:11" x14ac:dyDescent="0.25">
      <c r="J2233">
        <v>466</v>
      </c>
      <c r="K2233">
        <v>91</v>
      </c>
    </row>
    <row r="2234" spans="10:11" x14ac:dyDescent="0.25">
      <c r="J2234">
        <v>466</v>
      </c>
      <c r="K2234">
        <v>37</v>
      </c>
    </row>
    <row r="2235" spans="10:11" x14ac:dyDescent="0.25">
      <c r="J2235">
        <v>467</v>
      </c>
      <c r="K2235">
        <v>27</v>
      </c>
    </row>
    <row r="2236" spans="10:11" x14ac:dyDescent="0.25">
      <c r="J2236">
        <v>467</v>
      </c>
      <c r="K2236">
        <v>146</v>
      </c>
    </row>
    <row r="2237" spans="10:11" x14ac:dyDescent="0.25">
      <c r="J2237">
        <v>467</v>
      </c>
      <c r="K2237">
        <v>89</v>
      </c>
    </row>
    <row r="2238" spans="10:11" x14ac:dyDescent="0.25">
      <c r="J2238">
        <v>467</v>
      </c>
      <c r="K2238">
        <v>120</v>
      </c>
    </row>
    <row r="2239" spans="10:11" x14ac:dyDescent="0.25">
      <c r="J2239">
        <v>467</v>
      </c>
      <c r="K2239">
        <v>91</v>
      </c>
    </row>
    <row r="2240" spans="10:11" x14ac:dyDescent="0.25">
      <c r="J2240">
        <v>467</v>
      </c>
      <c r="K2240">
        <v>37</v>
      </c>
    </row>
    <row r="2241" spans="10:11" x14ac:dyDescent="0.25">
      <c r="J2241">
        <v>468</v>
      </c>
      <c r="K2241">
        <v>27</v>
      </c>
    </row>
    <row r="2242" spans="10:11" x14ac:dyDescent="0.25">
      <c r="J2242">
        <v>468</v>
      </c>
      <c r="K2242">
        <v>146</v>
      </c>
    </row>
    <row r="2243" spans="10:11" x14ac:dyDescent="0.25">
      <c r="J2243">
        <v>468</v>
      </c>
      <c r="K2243">
        <v>89</v>
      </c>
    </row>
    <row r="2244" spans="10:11" x14ac:dyDescent="0.25">
      <c r="J2244">
        <v>468</v>
      </c>
      <c r="K2244">
        <v>120</v>
      </c>
    </row>
    <row r="2245" spans="10:11" x14ac:dyDescent="0.25">
      <c r="J2245">
        <v>468</v>
      </c>
      <c r="K2245">
        <v>91</v>
      </c>
    </row>
    <row r="2246" spans="10:11" x14ac:dyDescent="0.25">
      <c r="J2246">
        <v>468</v>
      </c>
      <c r="K2246">
        <v>37</v>
      </c>
    </row>
    <row r="2247" spans="10:11" x14ac:dyDescent="0.25">
      <c r="J2247">
        <v>469</v>
      </c>
      <c r="K2247">
        <v>27</v>
      </c>
    </row>
    <row r="2248" spans="10:11" x14ac:dyDescent="0.25">
      <c r="J2248">
        <v>469</v>
      </c>
      <c r="K2248">
        <v>146</v>
      </c>
    </row>
    <row r="2249" spans="10:11" x14ac:dyDescent="0.25">
      <c r="J2249">
        <v>469</v>
      </c>
      <c r="K2249">
        <v>89</v>
      </c>
    </row>
    <row r="2250" spans="10:11" x14ac:dyDescent="0.25">
      <c r="J2250">
        <v>469</v>
      </c>
      <c r="K2250">
        <v>120</v>
      </c>
    </row>
    <row r="2251" spans="10:11" x14ac:dyDescent="0.25">
      <c r="J2251">
        <v>469</v>
      </c>
      <c r="K2251">
        <v>91</v>
      </c>
    </row>
    <row r="2252" spans="10:11" x14ac:dyDescent="0.25">
      <c r="J2252">
        <v>469</v>
      </c>
      <c r="K2252">
        <v>37</v>
      </c>
    </row>
    <row r="2253" spans="10:11" x14ac:dyDescent="0.25">
      <c r="J2253">
        <v>470</v>
      </c>
      <c r="K2253">
        <v>27</v>
      </c>
    </row>
    <row r="2254" spans="10:11" x14ac:dyDescent="0.25">
      <c r="J2254">
        <v>470</v>
      </c>
      <c r="K2254">
        <v>146</v>
      </c>
    </row>
    <row r="2255" spans="10:11" x14ac:dyDescent="0.25">
      <c r="J2255">
        <v>470</v>
      </c>
      <c r="K2255">
        <v>89</v>
      </c>
    </row>
    <row r="2256" spans="10:11" x14ac:dyDescent="0.25">
      <c r="J2256">
        <v>470</v>
      </c>
      <c r="K2256">
        <v>120</v>
      </c>
    </row>
    <row r="2257" spans="10:11" x14ac:dyDescent="0.25">
      <c r="J2257">
        <v>470</v>
      </c>
      <c r="K2257">
        <v>91</v>
      </c>
    </row>
    <row r="2258" spans="10:11" x14ac:dyDescent="0.25">
      <c r="J2258">
        <v>470</v>
      </c>
      <c r="K2258">
        <v>37</v>
      </c>
    </row>
    <row r="2259" spans="10:11" x14ac:dyDescent="0.25">
      <c r="J2259">
        <v>471</v>
      </c>
      <c r="K2259">
        <v>27</v>
      </c>
    </row>
    <row r="2260" spans="10:11" x14ac:dyDescent="0.25">
      <c r="J2260">
        <v>471</v>
      </c>
      <c r="K2260">
        <v>146</v>
      </c>
    </row>
    <row r="2261" spans="10:11" x14ac:dyDescent="0.25">
      <c r="J2261">
        <v>471</v>
      </c>
      <c r="K2261">
        <v>89</v>
      </c>
    </row>
    <row r="2262" spans="10:11" x14ac:dyDescent="0.25">
      <c r="J2262">
        <v>471</v>
      </c>
      <c r="K2262">
        <v>120</v>
      </c>
    </row>
    <row r="2263" spans="10:11" x14ac:dyDescent="0.25">
      <c r="J2263">
        <v>471</v>
      </c>
      <c r="K2263">
        <v>91</v>
      </c>
    </row>
    <row r="2264" spans="10:11" x14ac:dyDescent="0.25">
      <c r="J2264">
        <v>471</v>
      </c>
      <c r="K2264">
        <v>37</v>
      </c>
    </row>
    <row r="2265" spans="10:11" x14ac:dyDescent="0.25">
      <c r="J2265">
        <v>472</v>
      </c>
      <c r="K2265">
        <v>27</v>
      </c>
    </row>
    <row r="2266" spans="10:11" x14ac:dyDescent="0.25">
      <c r="J2266">
        <v>472</v>
      </c>
      <c r="K2266">
        <v>146</v>
      </c>
    </row>
    <row r="2267" spans="10:11" x14ac:dyDescent="0.25">
      <c r="J2267">
        <v>472</v>
      </c>
      <c r="K2267">
        <v>89</v>
      </c>
    </row>
    <row r="2268" spans="10:11" x14ac:dyDescent="0.25">
      <c r="J2268">
        <v>472</v>
      </c>
      <c r="K2268">
        <v>120</v>
      </c>
    </row>
    <row r="2269" spans="10:11" x14ac:dyDescent="0.25">
      <c r="J2269">
        <v>472</v>
      </c>
      <c r="K2269">
        <v>91</v>
      </c>
    </row>
    <row r="2270" spans="10:11" x14ac:dyDescent="0.25">
      <c r="J2270">
        <v>472</v>
      </c>
      <c r="K2270">
        <v>37</v>
      </c>
    </row>
    <row r="2271" spans="10:11" x14ac:dyDescent="0.25">
      <c r="J2271">
        <v>473</v>
      </c>
      <c r="K2271">
        <v>27</v>
      </c>
    </row>
    <row r="2272" spans="10:11" x14ac:dyDescent="0.25">
      <c r="J2272">
        <v>473</v>
      </c>
      <c r="K2272">
        <v>89</v>
      </c>
    </row>
    <row r="2273" spans="10:11" x14ac:dyDescent="0.25">
      <c r="J2273">
        <v>473</v>
      </c>
      <c r="K2273">
        <v>120</v>
      </c>
    </row>
    <row r="2274" spans="10:11" x14ac:dyDescent="0.25">
      <c r="J2274">
        <v>473</v>
      </c>
      <c r="K2274">
        <v>91</v>
      </c>
    </row>
    <row r="2275" spans="10:11" x14ac:dyDescent="0.25">
      <c r="J2275">
        <v>473</v>
      </c>
      <c r="K2275">
        <v>37</v>
      </c>
    </row>
    <row r="2276" spans="10:11" x14ac:dyDescent="0.25">
      <c r="J2276">
        <v>474</v>
      </c>
      <c r="K2276">
        <v>27</v>
      </c>
    </row>
    <row r="2277" spans="10:11" x14ac:dyDescent="0.25">
      <c r="J2277">
        <v>474</v>
      </c>
      <c r="K2277">
        <v>89</v>
      </c>
    </row>
    <row r="2278" spans="10:11" x14ac:dyDescent="0.25">
      <c r="J2278">
        <v>474</v>
      </c>
      <c r="K2278">
        <v>120</v>
      </c>
    </row>
    <row r="2279" spans="10:11" x14ac:dyDescent="0.25">
      <c r="J2279">
        <v>474</v>
      </c>
      <c r="K2279">
        <v>91</v>
      </c>
    </row>
    <row r="2280" spans="10:11" x14ac:dyDescent="0.25">
      <c r="J2280">
        <v>474</v>
      </c>
      <c r="K2280">
        <v>37</v>
      </c>
    </row>
    <row r="2281" spans="10:11" x14ac:dyDescent="0.25">
      <c r="J2281">
        <v>475</v>
      </c>
      <c r="K2281">
        <v>27</v>
      </c>
    </row>
    <row r="2282" spans="10:11" x14ac:dyDescent="0.25">
      <c r="J2282">
        <v>475</v>
      </c>
      <c r="K2282">
        <v>89</v>
      </c>
    </row>
    <row r="2283" spans="10:11" x14ac:dyDescent="0.25">
      <c r="J2283">
        <v>475</v>
      </c>
      <c r="K2283">
        <v>120</v>
      </c>
    </row>
    <row r="2284" spans="10:11" x14ac:dyDescent="0.25">
      <c r="J2284">
        <v>475</v>
      </c>
      <c r="K2284">
        <v>91</v>
      </c>
    </row>
    <row r="2285" spans="10:11" x14ac:dyDescent="0.25">
      <c r="J2285">
        <v>475</v>
      </c>
      <c r="K2285">
        <v>37</v>
      </c>
    </row>
    <row r="2286" spans="10:11" x14ac:dyDescent="0.25">
      <c r="J2286">
        <v>476</v>
      </c>
      <c r="K2286">
        <v>39</v>
      </c>
    </row>
    <row r="2287" spans="10:11" x14ac:dyDescent="0.25">
      <c r="J2287">
        <v>476</v>
      </c>
      <c r="K2287">
        <v>62</v>
      </c>
    </row>
    <row r="2288" spans="10:11" x14ac:dyDescent="0.25">
      <c r="J2288">
        <v>476</v>
      </c>
      <c r="K2288">
        <v>43</v>
      </c>
    </row>
    <row r="2289" spans="10:11" x14ac:dyDescent="0.25">
      <c r="J2289">
        <v>476</v>
      </c>
      <c r="K2289">
        <v>85</v>
      </c>
    </row>
    <row r="2290" spans="10:11" x14ac:dyDescent="0.25">
      <c r="J2290">
        <v>476</v>
      </c>
      <c r="K2290">
        <v>111</v>
      </c>
    </row>
    <row r="2291" spans="10:11" x14ac:dyDescent="0.25">
      <c r="J2291">
        <v>476</v>
      </c>
      <c r="K2291">
        <v>124</v>
      </c>
    </row>
    <row r="2292" spans="10:11" x14ac:dyDescent="0.25">
      <c r="J2292">
        <v>477</v>
      </c>
      <c r="K2292">
        <v>39</v>
      </c>
    </row>
    <row r="2293" spans="10:11" x14ac:dyDescent="0.25">
      <c r="J2293">
        <v>477</v>
      </c>
      <c r="K2293">
        <v>62</v>
      </c>
    </row>
    <row r="2294" spans="10:11" x14ac:dyDescent="0.25">
      <c r="J2294">
        <v>477</v>
      </c>
      <c r="K2294">
        <v>43</v>
      </c>
    </row>
    <row r="2295" spans="10:11" x14ac:dyDescent="0.25">
      <c r="J2295">
        <v>477</v>
      </c>
      <c r="K2295">
        <v>85</v>
      </c>
    </row>
    <row r="2296" spans="10:11" x14ac:dyDescent="0.25">
      <c r="J2296">
        <v>477</v>
      </c>
      <c r="K2296">
        <v>111</v>
      </c>
    </row>
    <row r="2297" spans="10:11" x14ac:dyDescent="0.25">
      <c r="J2297">
        <v>477</v>
      </c>
      <c r="K2297">
        <v>124</v>
      </c>
    </row>
    <row r="2298" spans="10:11" x14ac:dyDescent="0.25">
      <c r="J2298">
        <v>478</v>
      </c>
      <c r="K2298">
        <v>39</v>
      </c>
    </row>
    <row r="2299" spans="10:11" x14ac:dyDescent="0.25">
      <c r="J2299">
        <v>478</v>
      </c>
      <c r="K2299">
        <v>62</v>
      </c>
    </row>
    <row r="2300" spans="10:11" x14ac:dyDescent="0.25">
      <c r="J2300">
        <v>478</v>
      </c>
      <c r="K2300">
        <v>43</v>
      </c>
    </row>
    <row r="2301" spans="10:11" x14ac:dyDescent="0.25">
      <c r="J2301">
        <v>478</v>
      </c>
      <c r="K2301">
        <v>85</v>
      </c>
    </row>
    <row r="2302" spans="10:11" x14ac:dyDescent="0.25">
      <c r="J2302">
        <v>478</v>
      </c>
      <c r="K2302">
        <v>111</v>
      </c>
    </row>
    <row r="2303" spans="10:11" x14ac:dyDescent="0.25">
      <c r="J2303">
        <v>478</v>
      </c>
      <c r="K2303">
        <v>124</v>
      </c>
    </row>
    <row r="2304" spans="10:11" x14ac:dyDescent="0.25">
      <c r="J2304">
        <v>479</v>
      </c>
      <c r="K2304">
        <v>39</v>
      </c>
    </row>
    <row r="2305" spans="10:11" x14ac:dyDescent="0.25">
      <c r="J2305">
        <v>479</v>
      </c>
      <c r="K2305">
        <v>27</v>
      </c>
    </row>
    <row r="2306" spans="10:11" x14ac:dyDescent="0.25">
      <c r="J2306">
        <v>479</v>
      </c>
      <c r="K2306">
        <v>62</v>
      </c>
    </row>
    <row r="2307" spans="10:11" x14ac:dyDescent="0.25">
      <c r="J2307">
        <v>479</v>
      </c>
      <c r="K2307">
        <v>43</v>
      </c>
    </row>
    <row r="2308" spans="10:11" x14ac:dyDescent="0.25">
      <c r="J2308">
        <v>479</v>
      </c>
      <c r="K2308">
        <v>85</v>
      </c>
    </row>
    <row r="2309" spans="10:11" x14ac:dyDescent="0.25">
      <c r="J2309">
        <v>479</v>
      </c>
      <c r="K2309">
        <v>104</v>
      </c>
    </row>
    <row r="2310" spans="10:11" x14ac:dyDescent="0.25">
      <c r="J2310">
        <v>479</v>
      </c>
      <c r="K2310">
        <v>111</v>
      </c>
    </row>
    <row r="2311" spans="10:11" x14ac:dyDescent="0.25">
      <c r="J2311">
        <v>479</v>
      </c>
      <c r="K2311">
        <v>124</v>
      </c>
    </row>
    <row r="2312" spans="10:11" x14ac:dyDescent="0.25">
      <c r="J2312">
        <v>480</v>
      </c>
      <c r="K2312">
        <v>39</v>
      </c>
    </row>
    <row r="2313" spans="10:11" x14ac:dyDescent="0.25">
      <c r="J2313">
        <v>480</v>
      </c>
      <c r="K2313">
        <v>27</v>
      </c>
    </row>
    <row r="2314" spans="10:11" x14ac:dyDescent="0.25">
      <c r="J2314">
        <v>480</v>
      </c>
      <c r="K2314">
        <v>62</v>
      </c>
    </row>
    <row r="2315" spans="10:11" x14ac:dyDescent="0.25">
      <c r="J2315">
        <v>480</v>
      </c>
      <c r="K2315">
        <v>43</v>
      </c>
    </row>
    <row r="2316" spans="10:11" x14ac:dyDescent="0.25">
      <c r="J2316">
        <v>480</v>
      </c>
      <c r="K2316">
        <v>85</v>
      </c>
    </row>
    <row r="2317" spans="10:11" x14ac:dyDescent="0.25">
      <c r="J2317">
        <v>480</v>
      </c>
      <c r="K2317">
        <v>104</v>
      </c>
    </row>
    <row r="2318" spans="10:11" x14ac:dyDescent="0.25">
      <c r="J2318">
        <v>480</v>
      </c>
      <c r="K2318">
        <v>111</v>
      </c>
    </row>
    <row r="2319" spans="10:11" x14ac:dyDescent="0.25">
      <c r="J2319">
        <v>480</v>
      </c>
      <c r="K2319">
        <v>124</v>
      </c>
    </row>
    <row r="2320" spans="10:11" x14ac:dyDescent="0.25">
      <c r="J2320">
        <v>481</v>
      </c>
      <c r="K2320">
        <v>39</v>
      </c>
    </row>
    <row r="2321" spans="10:11" x14ac:dyDescent="0.25">
      <c r="J2321">
        <v>481</v>
      </c>
      <c r="K2321">
        <v>27</v>
      </c>
    </row>
    <row r="2322" spans="10:11" x14ac:dyDescent="0.25">
      <c r="J2322">
        <v>481</v>
      </c>
      <c r="K2322">
        <v>62</v>
      </c>
    </row>
    <row r="2323" spans="10:11" x14ac:dyDescent="0.25">
      <c r="J2323">
        <v>481</v>
      </c>
      <c r="K2323">
        <v>43</v>
      </c>
    </row>
    <row r="2324" spans="10:11" x14ac:dyDescent="0.25">
      <c r="J2324">
        <v>481</v>
      </c>
      <c r="K2324">
        <v>85</v>
      </c>
    </row>
    <row r="2325" spans="10:11" x14ac:dyDescent="0.25">
      <c r="J2325">
        <v>481</v>
      </c>
      <c r="K2325">
        <v>104</v>
      </c>
    </row>
    <row r="2326" spans="10:11" x14ac:dyDescent="0.25">
      <c r="J2326">
        <v>481</v>
      </c>
      <c r="K2326">
        <v>111</v>
      </c>
    </row>
    <row r="2327" spans="10:11" x14ac:dyDescent="0.25">
      <c r="J2327">
        <v>481</v>
      </c>
      <c r="K2327">
        <v>124</v>
      </c>
    </row>
    <row r="2328" spans="10:11" x14ac:dyDescent="0.25">
      <c r="J2328">
        <v>482</v>
      </c>
      <c r="K2328">
        <v>62</v>
      </c>
    </row>
    <row r="2329" spans="10:11" x14ac:dyDescent="0.25">
      <c r="J2329">
        <v>482</v>
      </c>
      <c r="K2329">
        <v>43</v>
      </c>
    </row>
    <row r="2330" spans="10:11" x14ac:dyDescent="0.25">
      <c r="J2330">
        <v>483</v>
      </c>
      <c r="K2330">
        <v>62</v>
      </c>
    </row>
    <row r="2331" spans="10:11" x14ac:dyDescent="0.25">
      <c r="J2331">
        <v>483</v>
      </c>
      <c r="K2331">
        <v>43</v>
      </c>
    </row>
    <row r="2332" spans="10:11" x14ac:dyDescent="0.25">
      <c r="J2332">
        <v>483</v>
      </c>
      <c r="K2332">
        <v>104</v>
      </c>
    </row>
    <row r="2333" spans="10:11" x14ac:dyDescent="0.25">
      <c r="J2333">
        <v>484</v>
      </c>
      <c r="K2333">
        <v>62</v>
      </c>
    </row>
    <row r="2334" spans="10:11" x14ac:dyDescent="0.25">
      <c r="J2334">
        <v>484</v>
      </c>
      <c r="K2334">
        <v>43</v>
      </c>
    </row>
    <row r="2335" spans="10:11" x14ac:dyDescent="0.25">
      <c r="J2335">
        <v>484</v>
      </c>
      <c r="K2335">
        <v>104</v>
      </c>
    </row>
    <row r="2336" spans="10:11" x14ac:dyDescent="0.25">
      <c r="J2336">
        <v>485</v>
      </c>
      <c r="K2336">
        <v>62</v>
      </c>
    </row>
    <row r="2337" spans="10:11" x14ac:dyDescent="0.25">
      <c r="J2337">
        <v>485</v>
      </c>
      <c r="K2337">
        <v>43</v>
      </c>
    </row>
    <row r="2338" spans="10:11" x14ac:dyDescent="0.25">
      <c r="J2338">
        <v>485</v>
      </c>
      <c r="K2338">
        <v>104</v>
      </c>
    </row>
    <row r="2339" spans="10:11" x14ac:dyDescent="0.25">
      <c r="J2339">
        <v>486</v>
      </c>
      <c r="K2339">
        <v>62</v>
      </c>
    </row>
    <row r="2340" spans="10:11" x14ac:dyDescent="0.25">
      <c r="J2340">
        <v>486</v>
      </c>
      <c r="K2340">
        <v>17</v>
      </c>
    </row>
    <row r="2341" spans="10:11" x14ac:dyDescent="0.25">
      <c r="J2341">
        <v>486</v>
      </c>
      <c r="K2341">
        <v>68</v>
      </c>
    </row>
    <row r="2342" spans="10:11" x14ac:dyDescent="0.25">
      <c r="J2342">
        <v>486</v>
      </c>
      <c r="K2342">
        <v>104</v>
      </c>
    </row>
    <row r="2343" spans="10:11" x14ac:dyDescent="0.25">
      <c r="J2343">
        <v>486</v>
      </c>
      <c r="K2343">
        <v>111</v>
      </c>
    </row>
    <row r="2344" spans="10:11" x14ac:dyDescent="0.25">
      <c r="J2344">
        <v>487</v>
      </c>
      <c r="K2344">
        <v>62</v>
      </c>
    </row>
    <row r="2345" spans="10:11" x14ac:dyDescent="0.25">
      <c r="J2345">
        <v>487</v>
      </c>
      <c r="K2345">
        <v>43</v>
      </c>
    </row>
    <row r="2346" spans="10:11" x14ac:dyDescent="0.25">
      <c r="J2346">
        <v>487</v>
      </c>
      <c r="K2346">
        <v>104</v>
      </c>
    </row>
    <row r="2347" spans="10:11" x14ac:dyDescent="0.25">
      <c r="J2347">
        <v>488</v>
      </c>
      <c r="K2347">
        <v>39</v>
      </c>
    </row>
    <row r="2348" spans="10:11" x14ac:dyDescent="0.25">
      <c r="J2348">
        <v>488</v>
      </c>
      <c r="K2348">
        <v>62</v>
      </c>
    </row>
    <row r="2349" spans="10:11" x14ac:dyDescent="0.25">
      <c r="J2349">
        <v>488</v>
      </c>
      <c r="K2349">
        <v>40</v>
      </c>
    </row>
    <row r="2350" spans="10:11" x14ac:dyDescent="0.25">
      <c r="J2350">
        <v>488</v>
      </c>
      <c r="K2350">
        <v>43</v>
      </c>
    </row>
    <row r="2351" spans="10:11" x14ac:dyDescent="0.25">
      <c r="J2351">
        <v>488</v>
      </c>
      <c r="K2351">
        <v>35</v>
      </c>
    </row>
    <row r="2352" spans="10:11" x14ac:dyDescent="0.25">
      <c r="J2352">
        <v>489</v>
      </c>
      <c r="K2352">
        <v>39</v>
      </c>
    </row>
    <row r="2353" spans="10:11" x14ac:dyDescent="0.25">
      <c r="J2353">
        <v>489</v>
      </c>
      <c r="K2353">
        <v>62</v>
      </c>
    </row>
    <row r="2354" spans="10:11" x14ac:dyDescent="0.25">
      <c r="J2354">
        <v>489</v>
      </c>
      <c r="K2354">
        <v>40</v>
      </c>
    </row>
    <row r="2355" spans="10:11" x14ac:dyDescent="0.25">
      <c r="J2355">
        <v>489</v>
      </c>
      <c r="K2355">
        <v>43</v>
      </c>
    </row>
    <row r="2356" spans="10:11" x14ac:dyDescent="0.25">
      <c r="J2356">
        <v>489</v>
      </c>
      <c r="K2356">
        <v>89</v>
      </c>
    </row>
    <row r="2357" spans="10:11" x14ac:dyDescent="0.25">
      <c r="J2357">
        <v>489</v>
      </c>
      <c r="K2357">
        <v>25</v>
      </c>
    </row>
    <row r="2358" spans="10:11" x14ac:dyDescent="0.25">
      <c r="J2358">
        <v>489</v>
      </c>
      <c r="K2358">
        <v>35</v>
      </c>
    </row>
    <row r="2359" spans="10:11" x14ac:dyDescent="0.25">
      <c r="J2359">
        <v>489</v>
      </c>
      <c r="K2359">
        <v>52</v>
      </c>
    </row>
    <row r="2360" spans="10:11" x14ac:dyDescent="0.25">
      <c r="J2360">
        <v>490</v>
      </c>
      <c r="K2360">
        <v>62</v>
      </c>
    </row>
    <row r="2361" spans="10:11" x14ac:dyDescent="0.25">
      <c r="J2361">
        <v>490</v>
      </c>
      <c r="K2361">
        <v>43</v>
      </c>
    </row>
    <row r="2362" spans="10:11" x14ac:dyDescent="0.25">
      <c r="J2362">
        <v>490</v>
      </c>
      <c r="K2362">
        <v>64</v>
      </c>
    </row>
    <row r="2363" spans="10:11" x14ac:dyDescent="0.25">
      <c r="J2363">
        <v>490</v>
      </c>
      <c r="K2363">
        <v>85</v>
      </c>
    </row>
    <row r="2364" spans="10:11" x14ac:dyDescent="0.25">
      <c r="J2364">
        <v>490</v>
      </c>
      <c r="K2364">
        <v>118</v>
      </c>
    </row>
    <row r="2365" spans="10:11" x14ac:dyDescent="0.25">
      <c r="J2365">
        <v>490</v>
      </c>
      <c r="K2365">
        <v>133</v>
      </c>
    </row>
    <row r="2366" spans="10:11" x14ac:dyDescent="0.25">
      <c r="J2366">
        <v>491</v>
      </c>
      <c r="K2366">
        <v>50</v>
      </c>
    </row>
    <row r="2367" spans="10:11" x14ac:dyDescent="0.25">
      <c r="J2367">
        <v>491</v>
      </c>
      <c r="K2367">
        <v>62</v>
      </c>
    </row>
    <row r="2368" spans="10:11" x14ac:dyDescent="0.25">
      <c r="J2368">
        <v>491</v>
      </c>
      <c r="K2368">
        <v>43</v>
      </c>
    </row>
    <row r="2369" spans="10:11" x14ac:dyDescent="0.25">
      <c r="J2369">
        <v>491</v>
      </c>
      <c r="K2369">
        <v>53</v>
      </c>
    </row>
    <row r="2370" spans="10:11" x14ac:dyDescent="0.25">
      <c r="J2370">
        <v>492</v>
      </c>
      <c r="K2370">
        <v>50</v>
      </c>
    </row>
    <row r="2371" spans="10:11" x14ac:dyDescent="0.25">
      <c r="J2371">
        <v>492</v>
      </c>
      <c r="K2371">
        <v>27</v>
      </c>
    </row>
    <row r="2372" spans="10:11" x14ac:dyDescent="0.25">
      <c r="J2372">
        <v>492</v>
      </c>
      <c r="K2372">
        <v>62</v>
      </c>
    </row>
    <row r="2373" spans="10:11" x14ac:dyDescent="0.25">
      <c r="J2373">
        <v>492</v>
      </c>
      <c r="K2373">
        <v>43</v>
      </c>
    </row>
    <row r="2374" spans="10:11" x14ac:dyDescent="0.25">
      <c r="J2374">
        <v>492</v>
      </c>
      <c r="K2374">
        <v>17</v>
      </c>
    </row>
    <row r="2375" spans="10:11" x14ac:dyDescent="0.25">
      <c r="J2375">
        <v>492</v>
      </c>
      <c r="K2375">
        <v>53</v>
      </c>
    </row>
    <row r="2376" spans="10:11" x14ac:dyDescent="0.25">
      <c r="J2376">
        <v>492</v>
      </c>
      <c r="K2376">
        <v>75</v>
      </c>
    </row>
    <row r="2377" spans="10:11" x14ac:dyDescent="0.25">
      <c r="J2377">
        <v>492</v>
      </c>
      <c r="K2377">
        <v>111</v>
      </c>
    </row>
    <row r="2378" spans="10:11" x14ac:dyDescent="0.25">
      <c r="J2378">
        <v>492</v>
      </c>
      <c r="K2378">
        <v>133</v>
      </c>
    </row>
    <row r="2379" spans="10:11" x14ac:dyDescent="0.25">
      <c r="J2379">
        <v>493</v>
      </c>
      <c r="K2379">
        <v>50</v>
      </c>
    </row>
    <row r="2380" spans="10:11" x14ac:dyDescent="0.25">
      <c r="J2380">
        <v>493</v>
      </c>
      <c r="K2380">
        <v>62</v>
      </c>
    </row>
    <row r="2381" spans="10:11" x14ac:dyDescent="0.25">
      <c r="J2381">
        <v>493</v>
      </c>
      <c r="K2381">
        <v>17</v>
      </c>
    </row>
    <row r="2382" spans="10:11" x14ac:dyDescent="0.25">
      <c r="J2382">
        <v>493</v>
      </c>
      <c r="K2382">
        <v>53</v>
      </c>
    </row>
    <row r="2383" spans="10:11" x14ac:dyDescent="0.25">
      <c r="J2383">
        <v>493</v>
      </c>
      <c r="K2383">
        <v>68</v>
      </c>
    </row>
    <row r="2384" spans="10:11" x14ac:dyDescent="0.25">
      <c r="J2384">
        <v>493</v>
      </c>
      <c r="K2384">
        <v>111</v>
      </c>
    </row>
    <row r="2385" spans="10:11" x14ac:dyDescent="0.25">
      <c r="J2385">
        <v>494</v>
      </c>
      <c r="K2385">
        <v>50</v>
      </c>
    </row>
    <row r="2386" spans="10:11" x14ac:dyDescent="0.25">
      <c r="J2386">
        <v>494</v>
      </c>
      <c r="K2386">
        <v>62</v>
      </c>
    </row>
    <row r="2387" spans="10:11" x14ac:dyDescent="0.25">
      <c r="J2387">
        <v>494</v>
      </c>
      <c r="K2387">
        <v>43</v>
      </c>
    </row>
    <row r="2388" spans="10:11" x14ac:dyDescent="0.25">
      <c r="J2388">
        <v>494</v>
      </c>
      <c r="K2388">
        <v>53</v>
      </c>
    </row>
    <row r="2389" spans="10:11" x14ac:dyDescent="0.25">
      <c r="J2389">
        <v>495</v>
      </c>
      <c r="K2389">
        <v>62</v>
      </c>
    </row>
    <row r="2390" spans="10:11" x14ac:dyDescent="0.25">
      <c r="J2390">
        <v>495</v>
      </c>
      <c r="K2390">
        <v>17</v>
      </c>
    </row>
    <row r="2391" spans="10:11" x14ac:dyDescent="0.25">
      <c r="J2391">
        <v>495</v>
      </c>
      <c r="K2391">
        <v>68</v>
      </c>
    </row>
    <row r="2392" spans="10:11" x14ac:dyDescent="0.25">
      <c r="J2392">
        <v>495</v>
      </c>
      <c r="K2392">
        <v>104</v>
      </c>
    </row>
    <row r="2393" spans="10:11" x14ac:dyDescent="0.25">
      <c r="J2393">
        <v>495</v>
      </c>
      <c r="K2393">
        <v>111</v>
      </c>
    </row>
    <row r="2394" spans="10:11" x14ac:dyDescent="0.25">
      <c r="J2394">
        <v>496</v>
      </c>
      <c r="K2394">
        <v>43</v>
      </c>
    </row>
    <row r="2395" spans="10:11" x14ac:dyDescent="0.25">
      <c r="J2395">
        <v>497</v>
      </c>
      <c r="K2395">
        <v>43</v>
      </c>
    </row>
    <row r="2396" spans="10:11" x14ac:dyDescent="0.25">
      <c r="J2396">
        <v>498</v>
      </c>
      <c r="K2396">
        <v>17</v>
      </c>
    </row>
    <row r="2397" spans="10:11" x14ac:dyDescent="0.25">
      <c r="J2397">
        <v>498</v>
      </c>
      <c r="K2397">
        <v>68</v>
      </c>
    </row>
    <row r="2398" spans="10:11" x14ac:dyDescent="0.25">
      <c r="J2398">
        <v>498</v>
      </c>
      <c r="K2398">
        <v>111</v>
      </c>
    </row>
    <row r="2399" spans="10:11" x14ac:dyDescent="0.25">
      <c r="J2399">
        <v>499</v>
      </c>
      <c r="K2399">
        <v>43</v>
      </c>
    </row>
    <row r="2400" spans="10:11" x14ac:dyDescent="0.25">
      <c r="J2400">
        <v>499</v>
      </c>
      <c r="K2400">
        <v>64</v>
      </c>
    </row>
    <row r="2401" spans="10:11" x14ac:dyDescent="0.25">
      <c r="J2401">
        <v>499</v>
      </c>
      <c r="K2401">
        <v>85</v>
      </c>
    </row>
    <row r="2402" spans="10:11" x14ac:dyDescent="0.25">
      <c r="J2402">
        <v>499</v>
      </c>
      <c r="K2402">
        <v>118</v>
      </c>
    </row>
    <row r="2403" spans="10:11" x14ac:dyDescent="0.25">
      <c r="J2403">
        <v>499</v>
      </c>
      <c r="K2403">
        <v>133</v>
      </c>
    </row>
    <row r="2404" spans="10:11" x14ac:dyDescent="0.25">
      <c r="J2404">
        <v>500</v>
      </c>
      <c r="K2404">
        <v>43</v>
      </c>
    </row>
    <row r="2405" spans="10:11" x14ac:dyDescent="0.25">
      <c r="J2405">
        <v>500</v>
      </c>
      <c r="K2405">
        <v>64</v>
      </c>
    </row>
    <row r="2406" spans="10:11" x14ac:dyDescent="0.25">
      <c r="J2406">
        <v>500</v>
      </c>
      <c r="K2406">
        <v>85</v>
      </c>
    </row>
    <row r="2407" spans="10:11" x14ac:dyDescent="0.25">
      <c r="J2407">
        <v>500</v>
      </c>
      <c r="K2407">
        <v>118</v>
      </c>
    </row>
    <row r="2408" spans="10:11" x14ac:dyDescent="0.25">
      <c r="J2408">
        <v>500</v>
      </c>
      <c r="K2408">
        <v>133</v>
      </c>
    </row>
    <row r="2409" spans="10:11" x14ac:dyDescent="0.25">
      <c r="J2409">
        <v>501</v>
      </c>
      <c r="K2409">
        <v>43</v>
      </c>
    </row>
    <row r="2410" spans="10:11" x14ac:dyDescent="0.25">
      <c r="J2410">
        <v>501</v>
      </c>
      <c r="K2410">
        <v>64</v>
      </c>
    </row>
    <row r="2411" spans="10:11" x14ac:dyDescent="0.25">
      <c r="J2411">
        <v>501</v>
      </c>
      <c r="K2411">
        <v>85</v>
      </c>
    </row>
    <row r="2412" spans="10:11" x14ac:dyDescent="0.25">
      <c r="J2412">
        <v>501</v>
      </c>
      <c r="K2412">
        <v>118</v>
      </c>
    </row>
    <row r="2413" spans="10:11" x14ac:dyDescent="0.25">
      <c r="J2413">
        <v>501</v>
      </c>
      <c r="K2413">
        <v>133</v>
      </c>
    </row>
    <row r="2414" spans="10:11" x14ac:dyDescent="0.25">
      <c r="J2414">
        <v>502</v>
      </c>
      <c r="K2414">
        <v>43</v>
      </c>
    </row>
    <row r="2415" spans="10:11" x14ac:dyDescent="0.25">
      <c r="J2415">
        <v>503</v>
      </c>
      <c r="K2415">
        <v>43</v>
      </c>
    </row>
    <row r="2416" spans="10:11" x14ac:dyDescent="0.25">
      <c r="J2416">
        <v>504</v>
      </c>
      <c r="K2416">
        <v>43</v>
      </c>
    </row>
    <row r="2417" spans="10:11" x14ac:dyDescent="0.25">
      <c r="J2417">
        <v>505</v>
      </c>
      <c r="K2417">
        <v>43</v>
      </c>
    </row>
    <row r="2418" spans="10:11" x14ac:dyDescent="0.25">
      <c r="J2418">
        <v>506</v>
      </c>
      <c r="K2418">
        <v>43</v>
      </c>
    </row>
    <row r="2419" spans="10:11" x14ac:dyDescent="0.25">
      <c r="J2419">
        <v>507</v>
      </c>
      <c r="K2419">
        <v>43</v>
      </c>
    </row>
    <row r="2420" spans="10:11" x14ac:dyDescent="0.25">
      <c r="J2420">
        <v>508</v>
      </c>
      <c r="K2420">
        <v>43</v>
      </c>
    </row>
    <row r="2421" spans="10:11" x14ac:dyDescent="0.25">
      <c r="J2421">
        <v>508</v>
      </c>
      <c r="K2421">
        <v>15</v>
      </c>
    </row>
    <row r="2422" spans="10:11" x14ac:dyDescent="0.25">
      <c r="J2422">
        <v>508</v>
      </c>
      <c r="K2422">
        <v>79</v>
      </c>
    </row>
    <row r="2423" spans="10:11" x14ac:dyDescent="0.25">
      <c r="J2423">
        <v>509</v>
      </c>
      <c r="K2423">
        <v>43</v>
      </c>
    </row>
    <row r="2424" spans="10:11" x14ac:dyDescent="0.25">
      <c r="J2424">
        <v>509</v>
      </c>
      <c r="K2424">
        <v>15</v>
      </c>
    </row>
    <row r="2425" spans="10:11" x14ac:dyDescent="0.25">
      <c r="J2425">
        <v>509</v>
      </c>
      <c r="K2425">
        <v>79</v>
      </c>
    </row>
    <row r="2426" spans="10:11" x14ac:dyDescent="0.25">
      <c r="J2426">
        <v>510</v>
      </c>
      <c r="K2426">
        <v>43</v>
      </c>
    </row>
    <row r="2427" spans="10:11" x14ac:dyDescent="0.25">
      <c r="J2427">
        <v>511</v>
      </c>
      <c r="K2427">
        <v>43</v>
      </c>
    </row>
    <row r="2428" spans="10:11" x14ac:dyDescent="0.25">
      <c r="J2428">
        <v>512</v>
      </c>
      <c r="K2428">
        <v>43</v>
      </c>
    </row>
    <row r="2429" spans="10:11" x14ac:dyDescent="0.25">
      <c r="J2429">
        <v>513</v>
      </c>
      <c r="K2429">
        <v>43</v>
      </c>
    </row>
    <row r="2430" spans="10:11" x14ac:dyDescent="0.25">
      <c r="J2430">
        <v>514</v>
      </c>
      <c r="K2430">
        <v>50</v>
      </c>
    </row>
    <row r="2431" spans="10:11" x14ac:dyDescent="0.25">
      <c r="J2431">
        <v>514</v>
      </c>
      <c r="K2431">
        <v>43</v>
      </c>
    </row>
    <row r="2432" spans="10:11" x14ac:dyDescent="0.25">
      <c r="J2432">
        <v>514</v>
      </c>
      <c r="K2432">
        <v>85</v>
      </c>
    </row>
    <row r="2433" spans="10:11" x14ac:dyDescent="0.25">
      <c r="J2433">
        <v>514</v>
      </c>
      <c r="K2433">
        <v>133</v>
      </c>
    </row>
    <row r="2434" spans="10:11" x14ac:dyDescent="0.25">
      <c r="J2434">
        <v>515</v>
      </c>
      <c r="K2434">
        <v>50</v>
      </c>
    </row>
    <row r="2435" spans="10:11" x14ac:dyDescent="0.25">
      <c r="J2435">
        <v>515</v>
      </c>
      <c r="K2435">
        <v>43</v>
      </c>
    </row>
    <row r="2436" spans="10:11" x14ac:dyDescent="0.25">
      <c r="J2436">
        <v>515</v>
      </c>
      <c r="K2436">
        <v>85</v>
      </c>
    </row>
    <row r="2437" spans="10:11" x14ac:dyDescent="0.25">
      <c r="J2437">
        <v>515</v>
      </c>
      <c r="K2437">
        <v>133</v>
      </c>
    </row>
    <row r="2438" spans="10:11" x14ac:dyDescent="0.25">
      <c r="J2438">
        <v>516</v>
      </c>
      <c r="K2438">
        <v>43</v>
      </c>
    </row>
    <row r="2439" spans="10:11" x14ac:dyDescent="0.25">
      <c r="J2439">
        <v>516</v>
      </c>
      <c r="K2439">
        <v>123</v>
      </c>
    </row>
    <row r="2440" spans="10:11" x14ac:dyDescent="0.25">
      <c r="J2440">
        <v>517</v>
      </c>
      <c r="K2440">
        <v>43</v>
      </c>
    </row>
    <row r="2441" spans="10:11" x14ac:dyDescent="0.25">
      <c r="J2441">
        <v>517</v>
      </c>
      <c r="K2441">
        <v>123</v>
      </c>
    </row>
    <row r="2442" spans="10:11" x14ac:dyDescent="0.25">
      <c r="J2442">
        <v>518</v>
      </c>
      <c r="K2442">
        <v>50</v>
      </c>
    </row>
    <row r="2443" spans="10:11" x14ac:dyDescent="0.25">
      <c r="J2443">
        <v>518</v>
      </c>
      <c r="K2443">
        <v>27</v>
      </c>
    </row>
    <row r="2444" spans="10:11" x14ac:dyDescent="0.25">
      <c r="J2444">
        <v>518</v>
      </c>
      <c r="K2444">
        <v>43</v>
      </c>
    </row>
    <row r="2445" spans="10:11" x14ac:dyDescent="0.25">
      <c r="J2445">
        <v>518</v>
      </c>
      <c r="K2445">
        <v>17</v>
      </c>
    </row>
    <row r="2446" spans="10:11" x14ac:dyDescent="0.25">
      <c r="J2446">
        <v>518</v>
      </c>
      <c r="K2446">
        <v>53</v>
      </c>
    </row>
    <row r="2447" spans="10:11" x14ac:dyDescent="0.25">
      <c r="J2447">
        <v>519</v>
      </c>
      <c r="K2447">
        <v>50</v>
      </c>
    </row>
    <row r="2448" spans="10:11" x14ac:dyDescent="0.25">
      <c r="J2448">
        <v>519</v>
      </c>
      <c r="K2448">
        <v>27</v>
      </c>
    </row>
    <row r="2449" spans="10:11" x14ac:dyDescent="0.25">
      <c r="J2449">
        <v>519</v>
      </c>
      <c r="K2449">
        <v>43</v>
      </c>
    </row>
    <row r="2450" spans="10:11" x14ac:dyDescent="0.25">
      <c r="J2450">
        <v>519</v>
      </c>
      <c r="K2450">
        <v>17</v>
      </c>
    </row>
    <row r="2451" spans="10:11" x14ac:dyDescent="0.25">
      <c r="J2451">
        <v>519</v>
      </c>
      <c r="K2451">
        <v>53</v>
      </c>
    </row>
    <row r="2452" spans="10:11" x14ac:dyDescent="0.25">
      <c r="J2452">
        <v>520</v>
      </c>
      <c r="K2452">
        <v>27</v>
      </c>
    </row>
    <row r="2453" spans="10:11" x14ac:dyDescent="0.25">
      <c r="J2453">
        <v>520</v>
      </c>
      <c r="K2453">
        <v>43</v>
      </c>
    </row>
    <row r="2454" spans="10:11" x14ac:dyDescent="0.25">
      <c r="J2454">
        <v>520</v>
      </c>
      <c r="K2454">
        <v>17</v>
      </c>
    </row>
    <row r="2455" spans="10:11" x14ac:dyDescent="0.25">
      <c r="J2455">
        <v>520</v>
      </c>
      <c r="K2455">
        <v>58</v>
      </c>
    </row>
    <row r="2456" spans="10:11" x14ac:dyDescent="0.25">
      <c r="J2456">
        <v>520</v>
      </c>
      <c r="K2456">
        <v>111</v>
      </c>
    </row>
    <row r="2457" spans="10:11" x14ac:dyDescent="0.25">
      <c r="J2457">
        <v>521</v>
      </c>
      <c r="K2457">
        <v>27</v>
      </c>
    </row>
    <row r="2458" spans="10:11" x14ac:dyDescent="0.25">
      <c r="J2458">
        <v>521</v>
      </c>
      <c r="K2458">
        <v>43</v>
      </c>
    </row>
    <row r="2459" spans="10:11" x14ac:dyDescent="0.25">
      <c r="J2459">
        <v>521</v>
      </c>
      <c r="K2459">
        <v>17</v>
      </c>
    </row>
    <row r="2460" spans="10:11" x14ac:dyDescent="0.25">
      <c r="J2460">
        <v>521</v>
      </c>
      <c r="K2460">
        <v>58</v>
      </c>
    </row>
    <row r="2461" spans="10:11" x14ac:dyDescent="0.25">
      <c r="J2461">
        <v>521</v>
      </c>
      <c r="K2461">
        <v>111</v>
      </c>
    </row>
    <row r="2462" spans="10:11" x14ac:dyDescent="0.25">
      <c r="J2462">
        <v>522</v>
      </c>
      <c r="K2462">
        <v>17</v>
      </c>
    </row>
    <row r="2463" spans="10:11" x14ac:dyDescent="0.25">
      <c r="J2463">
        <v>522</v>
      </c>
      <c r="K2463">
        <v>68</v>
      </c>
    </row>
    <row r="2464" spans="10:11" x14ac:dyDescent="0.25">
      <c r="J2464">
        <v>522</v>
      </c>
      <c r="K2464">
        <v>93</v>
      </c>
    </row>
    <row r="2465" spans="10:11" x14ac:dyDescent="0.25">
      <c r="J2465">
        <v>522</v>
      </c>
      <c r="K2465">
        <v>111</v>
      </c>
    </row>
    <row r="2466" spans="10:11" x14ac:dyDescent="0.25">
      <c r="J2466">
        <v>522</v>
      </c>
      <c r="K2466">
        <v>119</v>
      </c>
    </row>
    <row r="2467" spans="10:11" x14ac:dyDescent="0.25">
      <c r="J2467">
        <v>523</v>
      </c>
      <c r="K2467">
        <v>17</v>
      </c>
    </row>
    <row r="2468" spans="10:11" x14ac:dyDescent="0.25">
      <c r="J2468">
        <v>523</v>
      </c>
      <c r="K2468">
        <v>68</v>
      </c>
    </row>
    <row r="2469" spans="10:11" x14ac:dyDescent="0.25">
      <c r="J2469">
        <v>523</v>
      </c>
      <c r="K2469">
        <v>93</v>
      </c>
    </row>
    <row r="2470" spans="10:11" x14ac:dyDescent="0.25">
      <c r="J2470">
        <v>523</v>
      </c>
      <c r="K2470">
        <v>111</v>
      </c>
    </row>
    <row r="2471" spans="10:11" x14ac:dyDescent="0.25">
      <c r="J2471">
        <v>523</v>
      </c>
      <c r="K2471">
        <v>119</v>
      </c>
    </row>
    <row r="2472" spans="10:11" x14ac:dyDescent="0.25">
      <c r="J2472">
        <v>524</v>
      </c>
      <c r="K2472">
        <v>153</v>
      </c>
    </row>
    <row r="2473" spans="10:11" x14ac:dyDescent="0.25">
      <c r="J2473">
        <v>524</v>
      </c>
      <c r="K2473">
        <v>43</v>
      </c>
    </row>
    <row r="2474" spans="10:11" x14ac:dyDescent="0.25">
      <c r="J2474">
        <v>524</v>
      </c>
      <c r="K2474">
        <v>91</v>
      </c>
    </row>
    <row r="2475" spans="10:11" x14ac:dyDescent="0.25">
      <c r="J2475">
        <v>524</v>
      </c>
      <c r="K2475">
        <v>115</v>
      </c>
    </row>
    <row r="2476" spans="10:11" x14ac:dyDescent="0.25">
      <c r="J2476">
        <v>525</v>
      </c>
      <c r="K2476">
        <v>153</v>
      </c>
    </row>
    <row r="2477" spans="10:11" x14ac:dyDescent="0.25">
      <c r="J2477">
        <v>525</v>
      </c>
      <c r="K2477">
        <v>43</v>
      </c>
    </row>
    <row r="2478" spans="10:11" x14ac:dyDescent="0.25">
      <c r="J2478">
        <v>525</v>
      </c>
      <c r="K2478">
        <v>91</v>
      </c>
    </row>
    <row r="2479" spans="10:11" x14ac:dyDescent="0.25">
      <c r="J2479">
        <v>525</v>
      </c>
      <c r="K2479">
        <v>115</v>
      </c>
    </row>
    <row r="2480" spans="10:11" x14ac:dyDescent="0.25">
      <c r="J2480">
        <v>526</v>
      </c>
      <c r="K2480">
        <v>153</v>
      </c>
    </row>
    <row r="2481" spans="10:11" x14ac:dyDescent="0.25">
      <c r="J2481">
        <v>526</v>
      </c>
      <c r="K2481">
        <v>43</v>
      </c>
    </row>
    <row r="2482" spans="10:11" x14ac:dyDescent="0.25">
      <c r="J2482">
        <v>526</v>
      </c>
      <c r="K2482">
        <v>91</v>
      </c>
    </row>
    <row r="2483" spans="10:11" x14ac:dyDescent="0.25">
      <c r="J2483">
        <v>526</v>
      </c>
      <c r="K2483">
        <v>115</v>
      </c>
    </row>
    <row r="2484" spans="10:11" x14ac:dyDescent="0.25">
      <c r="J2484">
        <v>527</v>
      </c>
      <c r="K2484">
        <v>120</v>
      </c>
    </row>
    <row r="2485" spans="10:11" x14ac:dyDescent="0.25">
      <c r="J2485">
        <v>527</v>
      </c>
      <c r="K2485">
        <v>91</v>
      </c>
    </row>
    <row r="2486" spans="10:11" x14ac:dyDescent="0.25">
      <c r="J2486">
        <v>527</v>
      </c>
      <c r="K2486">
        <v>37</v>
      </c>
    </row>
    <row r="2487" spans="10:11" x14ac:dyDescent="0.25">
      <c r="J2487">
        <v>528</v>
      </c>
      <c r="K2487">
        <v>120</v>
      </c>
    </row>
    <row r="2488" spans="10:11" x14ac:dyDescent="0.25">
      <c r="J2488">
        <v>528</v>
      </c>
      <c r="K2488">
        <v>91</v>
      </c>
    </row>
    <row r="2489" spans="10:11" x14ac:dyDescent="0.25">
      <c r="J2489">
        <v>528</v>
      </c>
      <c r="K2489">
        <v>37</v>
      </c>
    </row>
    <row r="2490" spans="10:11" x14ac:dyDescent="0.25">
      <c r="J2490">
        <v>529</v>
      </c>
      <c r="K2490">
        <v>120</v>
      </c>
    </row>
    <row r="2491" spans="10:11" x14ac:dyDescent="0.25">
      <c r="J2491">
        <v>529</v>
      </c>
      <c r="K2491">
        <v>91</v>
      </c>
    </row>
    <row r="2492" spans="10:11" x14ac:dyDescent="0.25">
      <c r="J2492">
        <v>529</v>
      </c>
      <c r="K2492">
        <v>37</v>
      </c>
    </row>
    <row r="2493" spans="10:11" x14ac:dyDescent="0.25">
      <c r="J2493">
        <v>530</v>
      </c>
      <c r="K2493">
        <v>146</v>
      </c>
    </row>
    <row r="2494" spans="10:11" x14ac:dyDescent="0.25">
      <c r="J2494">
        <v>530</v>
      </c>
      <c r="K2494">
        <v>120</v>
      </c>
    </row>
    <row r="2495" spans="10:11" x14ac:dyDescent="0.25">
      <c r="J2495">
        <v>530</v>
      </c>
      <c r="K2495">
        <v>37</v>
      </c>
    </row>
    <row r="2496" spans="10:11" x14ac:dyDescent="0.25">
      <c r="J2496">
        <v>531</v>
      </c>
      <c r="K2496">
        <v>146</v>
      </c>
    </row>
    <row r="2497" spans="10:11" x14ac:dyDescent="0.25">
      <c r="J2497">
        <v>531</v>
      </c>
      <c r="K2497">
        <v>120</v>
      </c>
    </row>
    <row r="2498" spans="10:11" x14ac:dyDescent="0.25">
      <c r="J2498">
        <v>531</v>
      </c>
      <c r="K2498">
        <v>37</v>
      </c>
    </row>
    <row r="2499" spans="10:11" x14ac:dyDescent="0.25">
      <c r="J2499">
        <v>532</v>
      </c>
      <c r="K2499">
        <v>146</v>
      </c>
    </row>
    <row r="2500" spans="10:11" x14ac:dyDescent="0.25">
      <c r="J2500">
        <v>532</v>
      </c>
      <c r="K2500">
        <v>120</v>
      </c>
    </row>
    <row r="2501" spans="10:11" x14ac:dyDescent="0.25">
      <c r="J2501">
        <v>532</v>
      </c>
      <c r="K2501">
        <v>37</v>
      </c>
    </row>
    <row r="2502" spans="10:11" x14ac:dyDescent="0.25">
      <c r="J2502">
        <v>533</v>
      </c>
      <c r="K2502">
        <v>146</v>
      </c>
    </row>
    <row r="2503" spans="10:11" x14ac:dyDescent="0.25">
      <c r="J2503">
        <v>533</v>
      </c>
      <c r="K2503">
        <v>120</v>
      </c>
    </row>
    <row r="2504" spans="10:11" x14ac:dyDescent="0.25">
      <c r="J2504">
        <v>533</v>
      </c>
      <c r="K2504">
        <v>37</v>
      </c>
    </row>
    <row r="2505" spans="10:11" x14ac:dyDescent="0.25">
      <c r="J2505">
        <v>534</v>
      </c>
      <c r="K2505">
        <v>146</v>
      </c>
    </row>
    <row r="2506" spans="10:11" x14ac:dyDescent="0.25">
      <c r="J2506">
        <v>534</v>
      </c>
      <c r="K2506">
        <v>120</v>
      </c>
    </row>
    <row r="2507" spans="10:11" x14ac:dyDescent="0.25">
      <c r="J2507">
        <v>534</v>
      </c>
      <c r="K2507">
        <v>37</v>
      </c>
    </row>
    <row r="2508" spans="10:11" x14ac:dyDescent="0.25">
      <c r="J2508">
        <v>535</v>
      </c>
      <c r="K2508">
        <v>146</v>
      </c>
    </row>
    <row r="2509" spans="10:11" x14ac:dyDescent="0.25">
      <c r="J2509">
        <v>535</v>
      </c>
      <c r="K2509">
        <v>120</v>
      </c>
    </row>
    <row r="2510" spans="10:11" x14ac:dyDescent="0.25">
      <c r="J2510">
        <v>535</v>
      </c>
      <c r="K2510">
        <v>37</v>
      </c>
    </row>
    <row r="2511" spans="10:11" x14ac:dyDescent="0.25">
      <c r="J2511">
        <v>536</v>
      </c>
      <c r="K2511">
        <v>146</v>
      </c>
    </row>
    <row r="2512" spans="10:11" x14ac:dyDescent="0.25">
      <c r="J2512">
        <v>536</v>
      </c>
      <c r="K2512">
        <v>120</v>
      </c>
    </row>
    <row r="2513" spans="10:11" x14ac:dyDescent="0.25">
      <c r="J2513">
        <v>536</v>
      </c>
      <c r="K2513">
        <v>37</v>
      </c>
    </row>
    <row r="2514" spans="10:11" x14ac:dyDescent="0.25">
      <c r="J2514">
        <v>537</v>
      </c>
      <c r="K2514">
        <v>146</v>
      </c>
    </row>
    <row r="2515" spans="10:11" x14ac:dyDescent="0.25">
      <c r="J2515">
        <v>537</v>
      </c>
      <c r="K2515">
        <v>120</v>
      </c>
    </row>
    <row r="2516" spans="10:11" x14ac:dyDescent="0.25">
      <c r="J2516">
        <v>537</v>
      </c>
      <c r="K2516">
        <v>37</v>
      </c>
    </row>
    <row r="2517" spans="10:11" x14ac:dyDescent="0.25">
      <c r="J2517">
        <v>538</v>
      </c>
      <c r="K2517">
        <v>146</v>
      </c>
    </row>
    <row r="2518" spans="10:11" x14ac:dyDescent="0.25">
      <c r="J2518">
        <v>538</v>
      </c>
      <c r="K2518">
        <v>120</v>
      </c>
    </row>
    <row r="2519" spans="10:11" x14ac:dyDescent="0.25">
      <c r="J2519">
        <v>538</v>
      </c>
      <c r="K2519">
        <v>37</v>
      </c>
    </row>
    <row r="2520" spans="10:11" x14ac:dyDescent="0.25">
      <c r="J2520">
        <v>539</v>
      </c>
      <c r="K2520">
        <v>146</v>
      </c>
    </row>
    <row r="2521" spans="10:11" x14ac:dyDescent="0.25">
      <c r="J2521">
        <v>539</v>
      </c>
      <c r="K2521">
        <v>120</v>
      </c>
    </row>
    <row r="2522" spans="10:11" x14ac:dyDescent="0.25">
      <c r="J2522">
        <v>539</v>
      </c>
      <c r="K2522">
        <v>37</v>
      </c>
    </row>
    <row r="2523" spans="10:11" x14ac:dyDescent="0.25">
      <c r="J2523">
        <v>540</v>
      </c>
      <c r="K2523">
        <v>146</v>
      </c>
    </row>
    <row r="2524" spans="10:11" x14ac:dyDescent="0.25">
      <c r="J2524">
        <v>540</v>
      </c>
      <c r="K2524">
        <v>120</v>
      </c>
    </row>
    <row r="2525" spans="10:11" x14ac:dyDescent="0.25">
      <c r="J2525">
        <v>540</v>
      </c>
      <c r="K2525">
        <v>37</v>
      </c>
    </row>
    <row r="2526" spans="10:11" x14ac:dyDescent="0.25">
      <c r="J2526">
        <v>541</v>
      </c>
      <c r="K2526">
        <v>146</v>
      </c>
    </row>
    <row r="2527" spans="10:11" x14ac:dyDescent="0.25">
      <c r="J2527">
        <v>541</v>
      </c>
      <c r="K2527">
        <v>120</v>
      </c>
    </row>
    <row r="2528" spans="10:11" x14ac:dyDescent="0.25">
      <c r="J2528">
        <v>541</v>
      </c>
      <c r="K2528">
        <v>37</v>
      </c>
    </row>
    <row r="2529" spans="10:11" x14ac:dyDescent="0.25">
      <c r="J2529">
        <v>542</v>
      </c>
      <c r="K2529">
        <v>120</v>
      </c>
    </row>
    <row r="2530" spans="10:11" x14ac:dyDescent="0.25">
      <c r="J2530">
        <v>542</v>
      </c>
      <c r="K2530">
        <v>37</v>
      </c>
    </row>
    <row r="2531" spans="10:11" x14ac:dyDescent="0.25">
      <c r="J2531">
        <v>543</v>
      </c>
      <c r="K2531">
        <v>120</v>
      </c>
    </row>
    <row r="2532" spans="10:11" x14ac:dyDescent="0.25">
      <c r="J2532">
        <v>543</v>
      </c>
      <c r="K2532">
        <v>37</v>
      </c>
    </row>
    <row r="2533" spans="10:11" x14ac:dyDescent="0.25">
      <c r="J2533">
        <v>544</v>
      </c>
      <c r="K2533">
        <v>120</v>
      </c>
    </row>
    <row r="2534" spans="10:11" x14ac:dyDescent="0.25">
      <c r="J2534">
        <v>544</v>
      </c>
      <c r="K2534">
        <v>37</v>
      </c>
    </row>
    <row r="2535" spans="10:11" x14ac:dyDescent="0.25">
      <c r="J2535">
        <v>545</v>
      </c>
      <c r="K2535">
        <v>120</v>
      </c>
    </row>
    <row r="2536" spans="10:11" x14ac:dyDescent="0.25">
      <c r="J2536">
        <v>545</v>
      </c>
      <c r="K2536">
        <v>37</v>
      </c>
    </row>
    <row r="2537" spans="10:11" x14ac:dyDescent="0.25">
      <c r="J2537">
        <v>546</v>
      </c>
      <c r="K2537">
        <v>120</v>
      </c>
    </row>
    <row r="2538" spans="10:11" x14ac:dyDescent="0.25">
      <c r="J2538">
        <v>546</v>
      </c>
      <c r="K2538">
        <v>37</v>
      </c>
    </row>
    <row r="2539" spans="10:11" x14ac:dyDescent="0.25">
      <c r="J2539">
        <v>547</v>
      </c>
      <c r="K2539">
        <v>120</v>
      </c>
    </row>
    <row r="2540" spans="10:11" x14ac:dyDescent="0.25">
      <c r="J2540">
        <v>547</v>
      </c>
      <c r="K2540">
        <v>37</v>
      </c>
    </row>
    <row r="2541" spans="10:11" x14ac:dyDescent="0.25">
      <c r="J2541">
        <v>548</v>
      </c>
      <c r="K2541">
        <v>45</v>
      </c>
    </row>
    <row r="2542" spans="10:11" x14ac:dyDescent="0.25">
      <c r="J2542">
        <v>548</v>
      </c>
      <c r="K2542">
        <v>98</v>
      </c>
    </row>
    <row r="2543" spans="10:11" x14ac:dyDescent="0.25">
      <c r="J2543">
        <v>548</v>
      </c>
      <c r="K2543">
        <v>150</v>
      </c>
    </row>
    <row r="2544" spans="10:11" x14ac:dyDescent="0.25">
      <c r="J2544">
        <v>549</v>
      </c>
      <c r="K2544">
        <v>45</v>
      </c>
    </row>
    <row r="2545" spans="10:11" x14ac:dyDescent="0.25">
      <c r="J2545">
        <v>549</v>
      </c>
      <c r="K2545">
        <v>98</v>
      </c>
    </row>
    <row r="2546" spans="10:11" x14ac:dyDescent="0.25">
      <c r="J2546">
        <v>549</v>
      </c>
      <c r="K2546">
        <v>150</v>
      </c>
    </row>
    <row r="2547" spans="10:11" x14ac:dyDescent="0.25">
      <c r="J2547">
        <v>550</v>
      </c>
      <c r="K2547">
        <v>45</v>
      </c>
    </row>
    <row r="2548" spans="10:11" x14ac:dyDescent="0.25">
      <c r="J2548">
        <v>550</v>
      </c>
      <c r="K2548">
        <v>98</v>
      </c>
    </row>
    <row r="2549" spans="10:11" x14ac:dyDescent="0.25">
      <c r="J2549">
        <v>550</v>
      </c>
      <c r="K2549">
        <v>150</v>
      </c>
    </row>
    <row r="2550" spans="10:11" x14ac:dyDescent="0.25">
      <c r="J2550">
        <v>551</v>
      </c>
      <c r="K2550">
        <v>45</v>
      </c>
    </row>
    <row r="2551" spans="10:11" x14ac:dyDescent="0.25">
      <c r="J2551">
        <v>551</v>
      </c>
      <c r="K2551">
        <v>102</v>
      </c>
    </row>
    <row r="2552" spans="10:11" x14ac:dyDescent="0.25">
      <c r="J2552">
        <v>551</v>
      </c>
      <c r="K2552">
        <v>103</v>
      </c>
    </row>
    <row r="2553" spans="10:11" x14ac:dyDescent="0.25">
      <c r="J2553">
        <v>551</v>
      </c>
      <c r="K2553">
        <v>104</v>
      </c>
    </row>
    <row r="2554" spans="10:11" x14ac:dyDescent="0.25">
      <c r="J2554">
        <v>551</v>
      </c>
      <c r="K2554">
        <v>150</v>
      </c>
    </row>
    <row r="2555" spans="10:11" x14ac:dyDescent="0.25">
      <c r="J2555">
        <v>552</v>
      </c>
      <c r="K2555">
        <v>45</v>
      </c>
    </row>
    <row r="2556" spans="10:11" x14ac:dyDescent="0.25">
      <c r="J2556">
        <v>552</v>
      </c>
      <c r="K2556">
        <v>102</v>
      </c>
    </row>
    <row r="2557" spans="10:11" x14ac:dyDescent="0.25">
      <c r="J2557">
        <v>552</v>
      </c>
      <c r="K2557">
        <v>103</v>
      </c>
    </row>
    <row r="2558" spans="10:11" x14ac:dyDescent="0.25">
      <c r="J2558">
        <v>552</v>
      </c>
      <c r="K2558">
        <v>104</v>
      </c>
    </row>
    <row r="2559" spans="10:11" x14ac:dyDescent="0.25">
      <c r="J2559">
        <v>552</v>
      </c>
      <c r="K2559">
        <v>150</v>
      </c>
    </row>
    <row r="2560" spans="10:11" x14ac:dyDescent="0.25">
      <c r="J2560">
        <v>553</v>
      </c>
      <c r="K2560">
        <v>45</v>
      </c>
    </row>
    <row r="2561" spans="10:11" x14ac:dyDescent="0.25">
      <c r="J2561">
        <v>553</v>
      </c>
      <c r="K2561">
        <v>102</v>
      </c>
    </row>
    <row r="2562" spans="10:11" x14ac:dyDescent="0.25">
      <c r="J2562">
        <v>553</v>
      </c>
      <c r="K2562">
        <v>103</v>
      </c>
    </row>
    <row r="2563" spans="10:11" x14ac:dyDescent="0.25">
      <c r="J2563">
        <v>553</v>
      </c>
      <c r="K2563">
        <v>104</v>
      </c>
    </row>
    <row r="2564" spans="10:11" x14ac:dyDescent="0.25">
      <c r="J2564">
        <v>553</v>
      </c>
      <c r="K2564">
        <v>150</v>
      </c>
    </row>
    <row r="2565" spans="10:11" x14ac:dyDescent="0.25">
      <c r="J2565">
        <v>554</v>
      </c>
      <c r="K2565">
        <v>39</v>
      </c>
    </row>
    <row r="2566" spans="10:11" x14ac:dyDescent="0.25">
      <c r="J2566">
        <v>554</v>
      </c>
      <c r="K2566">
        <v>40</v>
      </c>
    </row>
    <row r="2567" spans="10:11" x14ac:dyDescent="0.25">
      <c r="J2567">
        <v>554</v>
      </c>
      <c r="K2567">
        <v>17</v>
      </c>
    </row>
    <row r="2568" spans="10:11" x14ac:dyDescent="0.25">
      <c r="J2568">
        <v>554</v>
      </c>
      <c r="K2568">
        <v>107</v>
      </c>
    </row>
    <row r="2569" spans="10:11" x14ac:dyDescent="0.25">
      <c r="J2569">
        <v>555</v>
      </c>
      <c r="K2569">
        <v>39</v>
      </c>
    </row>
    <row r="2570" spans="10:11" x14ac:dyDescent="0.25">
      <c r="J2570">
        <v>555</v>
      </c>
      <c r="K2570">
        <v>40</v>
      </c>
    </row>
    <row r="2571" spans="10:11" x14ac:dyDescent="0.25">
      <c r="J2571">
        <v>555</v>
      </c>
      <c r="K2571">
        <v>17</v>
      </c>
    </row>
    <row r="2572" spans="10:11" x14ac:dyDescent="0.25">
      <c r="J2572">
        <v>555</v>
      </c>
      <c r="K2572">
        <v>107</v>
      </c>
    </row>
    <row r="2573" spans="10:11" x14ac:dyDescent="0.25">
      <c r="J2573">
        <v>556</v>
      </c>
      <c r="K2573">
        <v>39</v>
      </c>
    </row>
    <row r="2574" spans="10:11" x14ac:dyDescent="0.25">
      <c r="J2574">
        <v>556</v>
      </c>
      <c r="K2574">
        <v>40</v>
      </c>
    </row>
    <row r="2575" spans="10:11" x14ac:dyDescent="0.25">
      <c r="J2575">
        <v>556</v>
      </c>
      <c r="K2575">
        <v>17</v>
      </c>
    </row>
    <row r="2576" spans="10:11" x14ac:dyDescent="0.25">
      <c r="J2576">
        <v>557</v>
      </c>
      <c r="K2576">
        <v>39</v>
      </c>
    </row>
    <row r="2577" spans="10:11" x14ac:dyDescent="0.25">
      <c r="J2577">
        <v>557</v>
      </c>
      <c r="K2577">
        <v>40</v>
      </c>
    </row>
    <row r="2578" spans="10:11" x14ac:dyDescent="0.25">
      <c r="J2578">
        <v>557</v>
      </c>
      <c r="K2578">
        <v>17</v>
      </c>
    </row>
    <row r="2579" spans="10:11" x14ac:dyDescent="0.25">
      <c r="J2579">
        <v>558</v>
      </c>
      <c r="K2579">
        <v>39</v>
      </c>
    </row>
    <row r="2580" spans="10:11" x14ac:dyDescent="0.25">
      <c r="J2580">
        <v>558</v>
      </c>
      <c r="K2580">
        <v>40</v>
      </c>
    </row>
    <row r="2581" spans="10:11" x14ac:dyDescent="0.25">
      <c r="J2581">
        <v>558</v>
      </c>
      <c r="K2581">
        <v>153</v>
      </c>
    </row>
    <row r="2582" spans="10:11" x14ac:dyDescent="0.25">
      <c r="J2582">
        <v>559</v>
      </c>
      <c r="K2582">
        <v>39</v>
      </c>
    </row>
    <row r="2583" spans="10:11" x14ac:dyDescent="0.25">
      <c r="J2583">
        <v>559</v>
      </c>
      <c r="K2583">
        <v>40</v>
      </c>
    </row>
    <row r="2584" spans="10:11" x14ac:dyDescent="0.25">
      <c r="J2584">
        <v>559</v>
      </c>
      <c r="K2584">
        <v>153</v>
      </c>
    </row>
    <row r="2585" spans="10:11" x14ac:dyDescent="0.25">
      <c r="J2585">
        <v>560</v>
      </c>
      <c r="K2585">
        <v>39</v>
      </c>
    </row>
    <row r="2586" spans="10:11" x14ac:dyDescent="0.25">
      <c r="J2586">
        <v>560</v>
      </c>
      <c r="K2586">
        <v>40</v>
      </c>
    </row>
    <row r="2587" spans="10:11" x14ac:dyDescent="0.25">
      <c r="J2587">
        <v>560</v>
      </c>
      <c r="K2587">
        <v>153</v>
      </c>
    </row>
    <row r="2588" spans="10:11" x14ac:dyDescent="0.25">
      <c r="J2588">
        <v>561</v>
      </c>
      <c r="K2588">
        <v>39</v>
      </c>
    </row>
    <row r="2589" spans="10:11" x14ac:dyDescent="0.25">
      <c r="J2589">
        <v>561</v>
      </c>
      <c r="K2589">
        <v>40</v>
      </c>
    </row>
    <row r="2590" spans="10:11" x14ac:dyDescent="0.25">
      <c r="J2590">
        <v>561</v>
      </c>
      <c r="K2590">
        <v>153</v>
      </c>
    </row>
    <row r="2591" spans="10:11" x14ac:dyDescent="0.25">
      <c r="J2591">
        <v>561</v>
      </c>
      <c r="K2591">
        <v>55</v>
      </c>
    </row>
    <row r="2592" spans="10:11" x14ac:dyDescent="0.25">
      <c r="J2592">
        <v>561</v>
      </c>
      <c r="K2592">
        <v>139</v>
      </c>
    </row>
    <row r="2593" spans="10:11" x14ac:dyDescent="0.25">
      <c r="J2593">
        <v>561</v>
      </c>
      <c r="K2593">
        <v>140</v>
      </c>
    </row>
    <row r="2594" spans="10:11" x14ac:dyDescent="0.25">
      <c r="J2594">
        <v>562</v>
      </c>
      <c r="K2594">
        <v>39</v>
      </c>
    </row>
    <row r="2595" spans="10:11" x14ac:dyDescent="0.25">
      <c r="J2595">
        <v>562</v>
      </c>
      <c r="K2595">
        <v>40</v>
      </c>
    </row>
    <row r="2596" spans="10:11" x14ac:dyDescent="0.25">
      <c r="J2596">
        <v>562</v>
      </c>
      <c r="K2596">
        <v>153</v>
      </c>
    </row>
    <row r="2597" spans="10:11" x14ac:dyDescent="0.25">
      <c r="J2597">
        <v>562</v>
      </c>
      <c r="K2597">
        <v>55</v>
      </c>
    </row>
    <row r="2598" spans="10:11" x14ac:dyDescent="0.25">
      <c r="J2598">
        <v>562</v>
      </c>
      <c r="K2598">
        <v>139</v>
      </c>
    </row>
    <row r="2599" spans="10:11" x14ac:dyDescent="0.25">
      <c r="J2599">
        <v>562</v>
      </c>
      <c r="K2599">
        <v>140</v>
      </c>
    </row>
    <row r="2600" spans="10:11" x14ac:dyDescent="0.25">
      <c r="J2600">
        <v>563</v>
      </c>
      <c r="K2600">
        <v>39</v>
      </c>
    </row>
    <row r="2601" spans="10:11" x14ac:dyDescent="0.25">
      <c r="J2601">
        <v>563</v>
      </c>
      <c r="K2601">
        <v>40</v>
      </c>
    </row>
    <row r="2602" spans="10:11" x14ac:dyDescent="0.25">
      <c r="J2602">
        <v>563</v>
      </c>
      <c r="K2602">
        <v>153</v>
      </c>
    </row>
    <row r="2603" spans="10:11" x14ac:dyDescent="0.25">
      <c r="J2603">
        <v>563</v>
      </c>
      <c r="K2603">
        <v>55</v>
      </c>
    </row>
    <row r="2604" spans="10:11" x14ac:dyDescent="0.25">
      <c r="J2604">
        <v>563</v>
      </c>
      <c r="K2604">
        <v>139</v>
      </c>
    </row>
    <row r="2605" spans="10:11" x14ac:dyDescent="0.25">
      <c r="J2605">
        <v>563</v>
      </c>
      <c r="K2605">
        <v>140</v>
      </c>
    </row>
    <row r="2606" spans="10:11" x14ac:dyDescent="0.25">
      <c r="J2606">
        <v>564</v>
      </c>
      <c r="K2606">
        <v>39</v>
      </c>
    </row>
    <row r="2607" spans="10:11" x14ac:dyDescent="0.25">
      <c r="J2607">
        <v>564</v>
      </c>
      <c r="K2607">
        <v>40</v>
      </c>
    </row>
    <row r="2608" spans="10:11" x14ac:dyDescent="0.25">
      <c r="J2608">
        <v>564</v>
      </c>
      <c r="K2608">
        <v>153</v>
      </c>
    </row>
    <row r="2609" spans="10:11" x14ac:dyDescent="0.25">
      <c r="J2609">
        <v>564</v>
      </c>
      <c r="K2609">
        <v>55</v>
      </c>
    </row>
    <row r="2610" spans="10:11" x14ac:dyDescent="0.25">
      <c r="J2610">
        <v>564</v>
      </c>
      <c r="K2610">
        <v>139</v>
      </c>
    </row>
    <row r="2611" spans="10:11" x14ac:dyDescent="0.25">
      <c r="J2611">
        <v>564</v>
      </c>
      <c r="K2611">
        <v>140</v>
      </c>
    </row>
    <row r="2612" spans="10:11" x14ac:dyDescent="0.25">
      <c r="J2612">
        <v>565</v>
      </c>
      <c r="K2612">
        <v>39</v>
      </c>
    </row>
    <row r="2613" spans="10:11" x14ac:dyDescent="0.25">
      <c r="J2613">
        <v>565</v>
      </c>
      <c r="K2613">
        <v>40</v>
      </c>
    </row>
    <row r="2614" spans="10:11" x14ac:dyDescent="0.25">
      <c r="J2614">
        <v>565</v>
      </c>
      <c r="K2614">
        <v>153</v>
      </c>
    </row>
    <row r="2615" spans="10:11" x14ac:dyDescent="0.25">
      <c r="J2615">
        <v>565</v>
      </c>
      <c r="K2615">
        <v>55</v>
      </c>
    </row>
    <row r="2616" spans="10:11" x14ac:dyDescent="0.25">
      <c r="J2616">
        <v>565</v>
      </c>
      <c r="K2616">
        <v>139</v>
      </c>
    </row>
    <row r="2617" spans="10:11" x14ac:dyDescent="0.25">
      <c r="J2617">
        <v>565</v>
      </c>
      <c r="K2617">
        <v>140</v>
      </c>
    </row>
    <row r="2618" spans="10:11" x14ac:dyDescent="0.25">
      <c r="J2618">
        <v>566</v>
      </c>
      <c r="K2618">
        <v>39</v>
      </c>
    </row>
    <row r="2619" spans="10:11" x14ac:dyDescent="0.25">
      <c r="J2619">
        <v>566</v>
      </c>
      <c r="K2619">
        <v>40</v>
      </c>
    </row>
    <row r="2620" spans="10:11" x14ac:dyDescent="0.25">
      <c r="J2620">
        <v>566</v>
      </c>
      <c r="K2620">
        <v>153</v>
      </c>
    </row>
    <row r="2621" spans="10:11" x14ac:dyDescent="0.25">
      <c r="J2621">
        <v>566</v>
      </c>
      <c r="K2621">
        <v>55</v>
      </c>
    </row>
    <row r="2622" spans="10:11" x14ac:dyDescent="0.25">
      <c r="J2622">
        <v>566</v>
      </c>
      <c r="K2622">
        <v>139</v>
      </c>
    </row>
    <row r="2623" spans="10:11" x14ac:dyDescent="0.25">
      <c r="J2623">
        <v>566</v>
      </c>
      <c r="K2623">
        <v>140</v>
      </c>
    </row>
    <row r="2624" spans="10:11" x14ac:dyDescent="0.25">
      <c r="J2624">
        <v>567</v>
      </c>
      <c r="K2624">
        <v>39</v>
      </c>
    </row>
    <row r="2625" spans="10:11" x14ac:dyDescent="0.25">
      <c r="J2625">
        <v>567</v>
      </c>
      <c r="K2625">
        <v>40</v>
      </c>
    </row>
    <row r="2626" spans="10:11" x14ac:dyDescent="0.25">
      <c r="J2626">
        <v>567</v>
      </c>
      <c r="K2626">
        <v>153</v>
      </c>
    </row>
    <row r="2627" spans="10:11" x14ac:dyDescent="0.25">
      <c r="J2627">
        <v>567</v>
      </c>
      <c r="K2627">
        <v>55</v>
      </c>
    </row>
    <row r="2628" spans="10:11" x14ac:dyDescent="0.25">
      <c r="J2628">
        <v>567</v>
      </c>
      <c r="K2628">
        <v>139</v>
      </c>
    </row>
    <row r="2629" spans="10:11" x14ac:dyDescent="0.25">
      <c r="J2629">
        <v>567</v>
      </c>
      <c r="K2629">
        <v>140</v>
      </c>
    </row>
    <row r="2630" spans="10:11" x14ac:dyDescent="0.25">
      <c r="J2630">
        <v>568</v>
      </c>
      <c r="K2630">
        <v>39</v>
      </c>
    </row>
    <row r="2631" spans="10:11" x14ac:dyDescent="0.25">
      <c r="J2631">
        <v>568</v>
      </c>
      <c r="K2631">
        <v>40</v>
      </c>
    </row>
    <row r="2632" spans="10:11" x14ac:dyDescent="0.25">
      <c r="J2632">
        <v>568</v>
      </c>
      <c r="K2632">
        <v>153</v>
      </c>
    </row>
    <row r="2633" spans="10:11" x14ac:dyDescent="0.25">
      <c r="J2633">
        <v>568</v>
      </c>
      <c r="K2633">
        <v>55</v>
      </c>
    </row>
    <row r="2634" spans="10:11" x14ac:dyDescent="0.25">
      <c r="J2634">
        <v>568</v>
      </c>
      <c r="K2634">
        <v>139</v>
      </c>
    </row>
    <row r="2635" spans="10:11" x14ac:dyDescent="0.25">
      <c r="J2635">
        <v>568</v>
      </c>
      <c r="K2635">
        <v>140</v>
      </c>
    </row>
    <row r="2636" spans="10:11" x14ac:dyDescent="0.25">
      <c r="J2636">
        <v>569</v>
      </c>
      <c r="K2636">
        <v>39</v>
      </c>
    </row>
    <row r="2637" spans="10:11" x14ac:dyDescent="0.25">
      <c r="J2637">
        <v>569</v>
      </c>
      <c r="K2637">
        <v>40</v>
      </c>
    </row>
    <row r="2638" spans="10:11" x14ac:dyDescent="0.25">
      <c r="J2638">
        <v>569</v>
      </c>
      <c r="K2638">
        <v>153</v>
      </c>
    </row>
    <row r="2639" spans="10:11" x14ac:dyDescent="0.25">
      <c r="J2639">
        <v>569</v>
      </c>
      <c r="K2639">
        <v>55</v>
      </c>
    </row>
    <row r="2640" spans="10:11" x14ac:dyDescent="0.25">
      <c r="J2640">
        <v>569</v>
      </c>
      <c r="K2640">
        <v>139</v>
      </c>
    </row>
    <row r="2641" spans="10:11" x14ac:dyDescent="0.25">
      <c r="J2641">
        <v>569</v>
      </c>
      <c r="K2641">
        <v>140</v>
      </c>
    </row>
    <row r="2642" spans="10:11" x14ac:dyDescent="0.25">
      <c r="J2642">
        <v>570</v>
      </c>
      <c r="K2642">
        <v>39</v>
      </c>
    </row>
    <row r="2643" spans="10:11" x14ac:dyDescent="0.25">
      <c r="J2643">
        <v>570</v>
      </c>
      <c r="K2643">
        <v>40</v>
      </c>
    </row>
    <row r="2644" spans="10:11" x14ac:dyDescent="0.25">
      <c r="J2644">
        <v>570</v>
      </c>
      <c r="K2644">
        <v>153</v>
      </c>
    </row>
    <row r="2645" spans="10:11" x14ac:dyDescent="0.25">
      <c r="J2645">
        <v>570</v>
      </c>
      <c r="K2645">
        <v>55</v>
      </c>
    </row>
    <row r="2646" spans="10:11" x14ac:dyDescent="0.25">
      <c r="J2646">
        <v>570</v>
      </c>
      <c r="K2646">
        <v>139</v>
      </c>
    </row>
    <row r="2647" spans="10:11" x14ac:dyDescent="0.25">
      <c r="J2647">
        <v>570</v>
      </c>
      <c r="K2647">
        <v>140</v>
      </c>
    </row>
    <row r="2648" spans="10:11" x14ac:dyDescent="0.25">
      <c r="J2648">
        <v>571</v>
      </c>
      <c r="K2648">
        <v>39</v>
      </c>
    </row>
    <row r="2649" spans="10:11" x14ac:dyDescent="0.25">
      <c r="J2649">
        <v>571</v>
      </c>
      <c r="K2649">
        <v>40</v>
      </c>
    </row>
    <row r="2650" spans="10:11" x14ac:dyDescent="0.25">
      <c r="J2650">
        <v>571</v>
      </c>
      <c r="K2650">
        <v>153</v>
      </c>
    </row>
    <row r="2651" spans="10:11" x14ac:dyDescent="0.25">
      <c r="J2651">
        <v>571</v>
      </c>
      <c r="K2651">
        <v>55</v>
      </c>
    </row>
    <row r="2652" spans="10:11" x14ac:dyDescent="0.25">
      <c r="J2652">
        <v>571</v>
      </c>
      <c r="K2652">
        <v>139</v>
      </c>
    </row>
    <row r="2653" spans="10:11" x14ac:dyDescent="0.25">
      <c r="J2653">
        <v>571</v>
      </c>
      <c r="K2653">
        <v>140</v>
      </c>
    </row>
    <row r="2654" spans="10:11" x14ac:dyDescent="0.25">
      <c r="J2654">
        <v>572</v>
      </c>
      <c r="K2654">
        <v>39</v>
      </c>
    </row>
    <row r="2655" spans="10:11" x14ac:dyDescent="0.25">
      <c r="J2655">
        <v>572</v>
      </c>
      <c r="K2655">
        <v>40</v>
      </c>
    </row>
    <row r="2656" spans="10:11" x14ac:dyDescent="0.25">
      <c r="J2656">
        <v>572</v>
      </c>
      <c r="K2656">
        <v>153</v>
      </c>
    </row>
    <row r="2657" spans="10:11" x14ac:dyDescent="0.25">
      <c r="J2657">
        <v>572</v>
      </c>
      <c r="K2657">
        <v>55</v>
      </c>
    </row>
    <row r="2658" spans="10:11" x14ac:dyDescent="0.25">
      <c r="J2658">
        <v>572</v>
      </c>
      <c r="K2658">
        <v>139</v>
      </c>
    </row>
    <row r="2659" spans="10:11" x14ac:dyDescent="0.25">
      <c r="J2659">
        <v>572</v>
      </c>
      <c r="K2659">
        <v>140</v>
      </c>
    </row>
    <row r="2660" spans="10:11" x14ac:dyDescent="0.25">
      <c r="J2660">
        <v>573</v>
      </c>
      <c r="K2660">
        <v>39</v>
      </c>
    </row>
    <row r="2661" spans="10:11" x14ac:dyDescent="0.25">
      <c r="J2661">
        <v>573</v>
      </c>
      <c r="K2661">
        <v>40</v>
      </c>
    </row>
    <row r="2662" spans="10:11" x14ac:dyDescent="0.25">
      <c r="J2662">
        <v>573</v>
      </c>
      <c r="K2662">
        <v>153</v>
      </c>
    </row>
    <row r="2663" spans="10:11" x14ac:dyDescent="0.25">
      <c r="J2663">
        <v>573</v>
      </c>
      <c r="K2663">
        <v>55</v>
      </c>
    </row>
    <row r="2664" spans="10:11" x14ac:dyDescent="0.25">
      <c r="J2664">
        <v>573</v>
      </c>
      <c r="K2664">
        <v>139</v>
      </c>
    </row>
    <row r="2665" spans="10:11" x14ac:dyDescent="0.25">
      <c r="J2665">
        <v>573</v>
      </c>
      <c r="K2665">
        <v>140</v>
      </c>
    </row>
    <row r="2666" spans="10:11" x14ac:dyDescent="0.25">
      <c r="J2666">
        <v>574</v>
      </c>
      <c r="K2666">
        <v>39</v>
      </c>
    </row>
    <row r="2667" spans="10:11" x14ac:dyDescent="0.25">
      <c r="J2667">
        <v>574</v>
      </c>
      <c r="K2667">
        <v>40</v>
      </c>
    </row>
    <row r="2668" spans="10:11" x14ac:dyDescent="0.25">
      <c r="J2668">
        <v>574</v>
      </c>
      <c r="K2668">
        <v>153</v>
      </c>
    </row>
    <row r="2669" spans="10:11" x14ac:dyDescent="0.25">
      <c r="J2669">
        <v>574</v>
      </c>
      <c r="K2669">
        <v>55</v>
      </c>
    </row>
    <row r="2670" spans="10:11" x14ac:dyDescent="0.25">
      <c r="J2670">
        <v>574</v>
      </c>
      <c r="K2670">
        <v>139</v>
      </c>
    </row>
    <row r="2671" spans="10:11" x14ac:dyDescent="0.25">
      <c r="J2671">
        <v>574</v>
      </c>
      <c r="K2671">
        <v>140</v>
      </c>
    </row>
    <row r="2672" spans="10:11" x14ac:dyDescent="0.25">
      <c r="J2672">
        <v>575</v>
      </c>
      <c r="K2672">
        <v>39</v>
      </c>
    </row>
    <row r="2673" spans="10:11" x14ac:dyDescent="0.25">
      <c r="J2673">
        <v>575</v>
      </c>
      <c r="K2673">
        <v>40</v>
      </c>
    </row>
    <row r="2674" spans="10:11" x14ac:dyDescent="0.25">
      <c r="J2674">
        <v>575</v>
      </c>
      <c r="K2674">
        <v>153</v>
      </c>
    </row>
    <row r="2675" spans="10:11" x14ac:dyDescent="0.25">
      <c r="J2675">
        <v>575</v>
      </c>
      <c r="K2675">
        <v>55</v>
      </c>
    </row>
    <row r="2676" spans="10:11" x14ac:dyDescent="0.25">
      <c r="J2676">
        <v>575</v>
      </c>
      <c r="K2676">
        <v>139</v>
      </c>
    </row>
    <row r="2677" spans="10:11" x14ac:dyDescent="0.25">
      <c r="J2677">
        <v>575</v>
      </c>
      <c r="K2677">
        <v>140</v>
      </c>
    </row>
    <row r="2678" spans="10:11" x14ac:dyDescent="0.25">
      <c r="J2678">
        <v>576</v>
      </c>
      <c r="K2678">
        <v>39</v>
      </c>
    </row>
    <row r="2679" spans="10:11" x14ac:dyDescent="0.25">
      <c r="J2679">
        <v>576</v>
      </c>
      <c r="K2679">
        <v>40</v>
      </c>
    </row>
    <row r="2680" spans="10:11" x14ac:dyDescent="0.25">
      <c r="J2680">
        <v>576</v>
      </c>
      <c r="K2680">
        <v>153</v>
      </c>
    </row>
    <row r="2681" spans="10:11" x14ac:dyDescent="0.25">
      <c r="J2681">
        <v>576</v>
      </c>
      <c r="K2681">
        <v>55</v>
      </c>
    </row>
    <row r="2682" spans="10:11" x14ac:dyDescent="0.25">
      <c r="J2682">
        <v>576</v>
      </c>
      <c r="K2682">
        <v>139</v>
      </c>
    </row>
    <row r="2683" spans="10:11" x14ac:dyDescent="0.25">
      <c r="J2683">
        <v>576</v>
      </c>
      <c r="K2683">
        <v>140</v>
      </c>
    </row>
    <row r="2684" spans="10:11" x14ac:dyDescent="0.25">
      <c r="J2684">
        <v>577</v>
      </c>
      <c r="K2684">
        <v>39</v>
      </c>
    </row>
    <row r="2685" spans="10:11" x14ac:dyDescent="0.25">
      <c r="J2685">
        <v>577</v>
      </c>
      <c r="K2685">
        <v>40</v>
      </c>
    </row>
    <row r="2686" spans="10:11" x14ac:dyDescent="0.25">
      <c r="J2686">
        <v>577</v>
      </c>
      <c r="K2686">
        <v>153</v>
      </c>
    </row>
    <row r="2687" spans="10:11" x14ac:dyDescent="0.25">
      <c r="J2687">
        <v>577</v>
      </c>
      <c r="K2687">
        <v>55</v>
      </c>
    </row>
    <row r="2688" spans="10:11" x14ac:dyDescent="0.25">
      <c r="J2688">
        <v>577</v>
      </c>
      <c r="K2688">
        <v>139</v>
      </c>
    </row>
    <row r="2689" spans="10:11" x14ac:dyDescent="0.25">
      <c r="J2689">
        <v>577</v>
      </c>
      <c r="K2689">
        <v>140</v>
      </c>
    </row>
    <row r="2690" spans="10:11" x14ac:dyDescent="0.25">
      <c r="J2690">
        <v>578</v>
      </c>
      <c r="K2690">
        <v>39</v>
      </c>
    </row>
    <row r="2691" spans="10:11" x14ac:dyDescent="0.25">
      <c r="J2691">
        <v>578</v>
      </c>
      <c r="K2691">
        <v>40</v>
      </c>
    </row>
    <row r="2692" spans="10:11" x14ac:dyDescent="0.25">
      <c r="J2692">
        <v>578</v>
      </c>
      <c r="K2692">
        <v>153</v>
      </c>
    </row>
    <row r="2693" spans="10:11" x14ac:dyDescent="0.25">
      <c r="J2693">
        <v>578</v>
      </c>
      <c r="K2693">
        <v>55</v>
      </c>
    </row>
    <row r="2694" spans="10:11" x14ac:dyDescent="0.25">
      <c r="J2694">
        <v>578</v>
      </c>
      <c r="K2694">
        <v>139</v>
      </c>
    </row>
    <row r="2695" spans="10:11" x14ac:dyDescent="0.25">
      <c r="J2695">
        <v>578</v>
      </c>
      <c r="K2695">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BJ579"/>
  <sheetViews>
    <sheetView topLeftCell="A91" workbookViewId="0"/>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15.5703125" bestFit="1" customWidth="1"/>
    <col min="27" max="27" width="33.28515625" bestFit="1" customWidth="1"/>
    <col min="28" max="28" width="15.5703125" bestFit="1" customWidth="1"/>
    <col min="29" max="29" width="27.5703125" bestFit="1" customWidth="1"/>
    <col min="30" max="30" width="15.5703125" bestFit="1" customWidth="1"/>
    <col min="31" max="31" width="29.140625" bestFit="1" customWidth="1"/>
    <col min="32" max="32" width="15.5703125" bestFit="1" customWidth="1"/>
    <col min="33" max="33" width="27.42578125" bestFit="1" customWidth="1"/>
    <col min="34" max="34" width="15.5703125" bestFit="1" customWidth="1"/>
    <col min="35" max="35" width="28.42578125" bestFit="1" customWidth="1"/>
    <col min="36" max="36" width="15.5703125" bestFit="1" customWidth="1"/>
    <col min="37" max="37" width="22.85546875" bestFit="1" customWidth="1"/>
    <col min="38" max="38" width="15.5703125" bestFit="1" customWidth="1"/>
    <col min="39" max="39" width="30" bestFit="1" customWidth="1"/>
    <col min="40" max="40" width="15.5703125" bestFit="1" customWidth="1"/>
    <col min="41" max="41" width="20.5703125" bestFit="1" customWidth="1"/>
    <col min="42" max="42" width="15.5703125" bestFit="1" customWidth="1"/>
    <col min="43" max="43" width="20.5703125" bestFit="1" customWidth="1"/>
    <col min="44" max="44" width="16.5703125" bestFit="1" customWidth="1"/>
    <col min="45" max="45" width="20.5703125" bestFit="1" customWidth="1"/>
    <col min="46" max="46" width="16.5703125" bestFit="1" customWidth="1"/>
    <col min="47" max="47" width="20.5703125" bestFit="1" customWidth="1"/>
    <col min="48" max="48" width="16.5703125" bestFit="1" customWidth="1"/>
    <col min="49" max="49" width="13.85546875" bestFit="1" customWidth="1"/>
    <col min="50" max="50" width="37.140625" bestFit="1" customWidth="1"/>
    <col min="51" max="51" width="35.7109375" bestFit="1" customWidth="1"/>
    <col min="52" max="52" width="31.85546875" bestFit="1" customWidth="1"/>
    <col min="53" max="53" width="41.85546875" bestFit="1" customWidth="1"/>
    <col min="54" max="54" width="24.28515625" bestFit="1" customWidth="1"/>
    <col min="55" max="55" width="22.140625" bestFit="1" customWidth="1"/>
    <col min="56" max="56" width="36.85546875" bestFit="1" customWidth="1"/>
    <col min="57" max="57" width="25.140625" bestFit="1" customWidth="1"/>
    <col min="58" max="58" width="81.140625" bestFit="1" customWidth="1"/>
    <col min="59" max="59" width="81.140625" style="5" bestFit="1" customWidth="1"/>
    <col min="60" max="60" width="8.140625" bestFit="1" customWidth="1"/>
    <col min="61" max="61" width="16.42578125" customWidth="1"/>
    <col min="62" max="62" width="20" bestFit="1" customWidth="1"/>
  </cols>
  <sheetData>
    <row r="1" spans="1:62" x14ac:dyDescent="0.25">
      <c r="A1" t="s">
        <v>4234</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4924</v>
      </c>
      <c r="AA1" t="s">
        <v>3216</v>
      </c>
      <c r="AB1" t="s">
        <v>4925</v>
      </c>
      <c r="AC1" t="s">
        <v>3217</v>
      </c>
      <c r="AD1" t="s">
        <v>4926</v>
      </c>
      <c r="AE1" t="s">
        <v>3218</v>
      </c>
      <c r="AF1" t="s">
        <v>4927</v>
      </c>
      <c r="AG1" t="s">
        <v>3219</v>
      </c>
      <c r="AH1" t="s">
        <v>4928</v>
      </c>
      <c r="AI1" t="s">
        <v>3220</v>
      </c>
      <c r="AJ1" t="s">
        <v>4929</v>
      </c>
      <c r="AK1" t="s">
        <v>3221</v>
      </c>
      <c r="AL1" t="s">
        <v>4930</v>
      </c>
      <c r="AM1" t="s">
        <v>3222</v>
      </c>
      <c r="AN1" t="s">
        <v>4931</v>
      </c>
      <c r="AO1" t="s">
        <v>3223</v>
      </c>
      <c r="AP1" t="s">
        <v>4932</v>
      </c>
      <c r="AQ1" t="s">
        <v>3224</v>
      </c>
      <c r="AR1" t="s">
        <v>4933</v>
      </c>
      <c r="AS1" t="s">
        <v>3225</v>
      </c>
      <c r="AT1" t="s">
        <v>4934</v>
      </c>
      <c r="AU1" t="s">
        <v>3226</v>
      </c>
      <c r="AV1" t="s">
        <v>4935</v>
      </c>
      <c r="AW1" t="s">
        <v>3227</v>
      </c>
      <c r="AX1" t="s">
        <v>3228</v>
      </c>
      <c r="AY1" t="s">
        <v>3229</v>
      </c>
      <c r="AZ1" t="s">
        <v>3230</v>
      </c>
      <c r="BA1" t="s">
        <v>3231</v>
      </c>
      <c r="BB1" t="s">
        <v>3232</v>
      </c>
      <c r="BC1" t="s">
        <v>3233</v>
      </c>
      <c r="BD1" t="s">
        <v>3234</v>
      </c>
      <c r="BE1" t="s">
        <v>3235</v>
      </c>
      <c r="BF1" t="s">
        <v>1453</v>
      </c>
      <c r="BG1" s="5" t="s">
        <v>1454</v>
      </c>
      <c r="BH1" t="s">
        <v>1455</v>
      </c>
      <c r="BI1" t="s">
        <v>1456</v>
      </c>
      <c r="BJ1" t="s">
        <v>5314</v>
      </c>
    </row>
    <row r="2" spans="1:62"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13</v>
      </c>
      <c r="AA2" t="s">
        <v>268</v>
      </c>
      <c r="AB2" t="s">
        <v>13</v>
      </c>
      <c r="AC2" t="s">
        <v>3243</v>
      </c>
      <c r="AX2" t="s">
        <v>465</v>
      </c>
      <c r="AY2" t="s">
        <v>469</v>
      </c>
      <c r="BF2" t="s">
        <v>1976</v>
      </c>
      <c r="BG2" t="s">
        <v>1977</v>
      </c>
      <c r="BH2">
        <v>100</v>
      </c>
      <c r="BI2">
        <v>100</v>
      </c>
    </row>
    <row r="3" spans="1:62"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87</v>
      </c>
      <c r="AA3" t="s">
        <v>9</v>
      </c>
      <c r="AX3" t="s">
        <v>467</v>
      </c>
      <c r="AY3" t="s">
        <v>501</v>
      </c>
      <c r="AZ3" t="s">
        <v>503</v>
      </c>
      <c r="BG3" t="s">
        <v>1854</v>
      </c>
      <c r="BH3">
        <v>50</v>
      </c>
      <c r="BI3">
        <v>50</v>
      </c>
    </row>
    <row r="4" spans="1:62"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13</v>
      </c>
      <c r="AA4" t="s">
        <v>160</v>
      </c>
      <c r="AB4" t="s">
        <v>13</v>
      </c>
      <c r="AC4" t="s">
        <v>3297</v>
      </c>
      <c r="AX4" t="s">
        <v>471</v>
      </c>
      <c r="AY4" t="s">
        <v>473</v>
      </c>
      <c r="AZ4" t="s">
        <v>475</v>
      </c>
      <c r="BA4" t="s">
        <v>477</v>
      </c>
      <c r="BG4" t="s">
        <v>1650</v>
      </c>
      <c r="BH4">
        <v>140</v>
      </c>
      <c r="BI4">
        <v>140</v>
      </c>
    </row>
    <row r="5" spans="1:62"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13</v>
      </c>
      <c r="AA5" t="s">
        <v>24</v>
      </c>
      <c r="AB5" t="s">
        <v>13</v>
      </c>
      <c r="AC5" t="s">
        <v>279</v>
      </c>
      <c r="AX5" t="s">
        <v>479</v>
      </c>
      <c r="AY5" t="s">
        <v>481</v>
      </c>
      <c r="BG5" t="s">
        <v>1653</v>
      </c>
      <c r="BH5">
        <v>195</v>
      </c>
      <c r="BI5">
        <v>200</v>
      </c>
    </row>
    <row r="6" spans="1:62"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13</v>
      </c>
      <c r="AA6" t="s">
        <v>162</v>
      </c>
      <c r="AB6" t="s">
        <v>13</v>
      </c>
      <c r="AC6" t="s">
        <v>279</v>
      </c>
      <c r="AX6" t="s">
        <v>483</v>
      </c>
      <c r="AY6" t="s">
        <v>485</v>
      </c>
      <c r="BG6" t="s">
        <v>1655</v>
      </c>
      <c r="BH6">
        <v>90</v>
      </c>
      <c r="BI6">
        <v>90</v>
      </c>
    </row>
    <row r="7" spans="1:62"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13</v>
      </c>
      <c r="AA7" t="s">
        <v>268</v>
      </c>
      <c r="AB7" t="s">
        <v>13</v>
      </c>
      <c r="AC7" t="s">
        <v>3243</v>
      </c>
      <c r="AX7" t="s">
        <v>487</v>
      </c>
      <c r="AY7" t="s">
        <v>489</v>
      </c>
      <c r="BF7" t="s">
        <v>1976</v>
      </c>
      <c r="BG7" t="s">
        <v>1979</v>
      </c>
      <c r="BH7">
        <v>90</v>
      </c>
      <c r="BI7">
        <v>90</v>
      </c>
    </row>
    <row r="8" spans="1:62"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13</v>
      </c>
      <c r="AA8" t="s">
        <v>268</v>
      </c>
      <c r="AB8" t="s">
        <v>13</v>
      </c>
      <c r="AC8" t="s">
        <v>279</v>
      </c>
      <c r="AX8" t="s">
        <v>487</v>
      </c>
      <c r="AY8" t="s">
        <v>491</v>
      </c>
      <c r="BF8" t="s">
        <v>1976</v>
      </c>
      <c r="BG8" t="s">
        <v>1981</v>
      </c>
      <c r="BH8">
        <v>105</v>
      </c>
      <c r="BI8">
        <v>100</v>
      </c>
    </row>
    <row r="9" spans="1:62"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13</v>
      </c>
      <c r="AA9" t="s">
        <v>162</v>
      </c>
      <c r="AB9" t="s">
        <v>13</v>
      </c>
      <c r="AC9" t="s">
        <v>173</v>
      </c>
      <c r="AD9" t="s">
        <v>93</v>
      </c>
      <c r="AE9" t="s">
        <v>457</v>
      </c>
      <c r="AF9" t="s">
        <v>13</v>
      </c>
      <c r="AG9" t="s">
        <v>99</v>
      </c>
      <c r="AH9" t="s">
        <v>13</v>
      </c>
      <c r="AI9" t="s">
        <v>276</v>
      </c>
      <c r="AX9" t="s">
        <v>493</v>
      </c>
      <c r="AY9" t="s">
        <v>495</v>
      </c>
      <c r="AZ9" t="s">
        <v>497</v>
      </c>
      <c r="BA9" t="s">
        <v>499</v>
      </c>
      <c r="BB9" t="s">
        <v>501</v>
      </c>
      <c r="BC9" t="s">
        <v>503</v>
      </c>
      <c r="BG9" t="s">
        <v>1657</v>
      </c>
      <c r="BH9">
        <v>90</v>
      </c>
      <c r="BI9">
        <v>90</v>
      </c>
    </row>
    <row r="10" spans="1:62"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87</v>
      </c>
      <c r="AA10" t="s">
        <v>457</v>
      </c>
      <c r="AB10" t="s">
        <v>13</v>
      </c>
      <c r="AC10" t="s">
        <v>217</v>
      </c>
      <c r="AX10" t="s">
        <v>501</v>
      </c>
      <c r="AY10" t="s">
        <v>503</v>
      </c>
      <c r="BG10" t="s">
        <v>1854</v>
      </c>
      <c r="BH10">
        <v>60</v>
      </c>
      <c r="BI10">
        <v>50</v>
      </c>
    </row>
    <row r="11" spans="1:62" x14ac:dyDescent="0.25">
      <c r="A11" t="s">
        <v>4397</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112</v>
      </c>
      <c r="AA11" t="s">
        <v>160</v>
      </c>
      <c r="AB11" t="s">
        <v>13</v>
      </c>
      <c r="AC11" t="s">
        <v>173</v>
      </c>
      <c r="AD11" t="s">
        <v>13</v>
      </c>
      <c r="AE11" t="s">
        <v>279</v>
      </c>
      <c r="AF11" t="s">
        <v>97</v>
      </c>
      <c r="AG11" t="s">
        <v>267</v>
      </c>
      <c r="AH11" t="s">
        <v>112</v>
      </c>
      <c r="AI11" t="s">
        <v>9</v>
      </c>
      <c r="AX11" t="s">
        <v>505</v>
      </c>
      <c r="AY11" t="s">
        <v>509</v>
      </c>
      <c r="BG11" t="s">
        <v>1660</v>
      </c>
      <c r="BH11">
        <v>155</v>
      </c>
      <c r="BI11">
        <v>180</v>
      </c>
      <c r="BJ11" t="s">
        <v>1782</v>
      </c>
    </row>
    <row r="12" spans="1:62" x14ac:dyDescent="0.25">
      <c r="A12" t="s">
        <v>4235</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87</v>
      </c>
      <c r="AA12" t="s">
        <v>160</v>
      </c>
      <c r="AB12" t="s">
        <v>87</v>
      </c>
      <c r="AC12" t="s">
        <v>15</v>
      </c>
      <c r="AX12" t="s">
        <v>505</v>
      </c>
      <c r="AY12" t="s">
        <v>509</v>
      </c>
      <c r="BG12" t="s">
        <v>1660</v>
      </c>
      <c r="BH12">
        <v>90</v>
      </c>
      <c r="BI12">
        <v>100</v>
      </c>
      <c r="BJ12" t="s">
        <v>1783</v>
      </c>
    </row>
    <row r="13" spans="1:62" x14ac:dyDescent="0.25">
      <c r="A13" t="s">
        <v>4236</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13</v>
      </c>
      <c r="AA13" t="s">
        <v>281</v>
      </c>
      <c r="AX13" t="s">
        <v>505</v>
      </c>
      <c r="AY13" t="s">
        <v>509</v>
      </c>
      <c r="BG13" t="s">
        <v>1660</v>
      </c>
      <c r="BH13">
        <v>20</v>
      </c>
      <c r="BI13">
        <v>20</v>
      </c>
      <c r="BJ13" t="s">
        <v>1659</v>
      </c>
    </row>
    <row r="14" spans="1:62" x14ac:dyDescent="0.25">
      <c r="A14" t="s">
        <v>4375</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112</v>
      </c>
      <c r="AA14" t="s">
        <v>160</v>
      </c>
      <c r="AB14" t="s">
        <v>13</v>
      </c>
      <c r="AC14" t="s">
        <v>410</v>
      </c>
      <c r="AD14" t="s">
        <v>13</v>
      </c>
      <c r="AE14" t="s">
        <v>24</v>
      </c>
      <c r="AF14" t="s">
        <v>97</v>
      </c>
      <c r="AG14" t="s">
        <v>267</v>
      </c>
      <c r="AH14" t="s">
        <v>112</v>
      </c>
      <c r="AI14" t="s">
        <v>9</v>
      </c>
      <c r="AX14" t="s">
        <v>505</v>
      </c>
      <c r="AY14" t="s">
        <v>509</v>
      </c>
      <c r="BG14" t="s">
        <v>1660</v>
      </c>
      <c r="BH14">
        <v>170</v>
      </c>
      <c r="BI14">
        <v>180</v>
      </c>
      <c r="BJ14" t="s">
        <v>1782</v>
      </c>
    </row>
    <row r="15" spans="1:62" x14ac:dyDescent="0.25">
      <c r="A15" t="s">
        <v>4237</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13</v>
      </c>
      <c r="AA15" t="s">
        <v>160</v>
      </c>
      <c r="AB15" t="s">
        <v>13</v>
      </c>
      <c r="AC15" t="s">
        <v>24</v>
      </c>
      <c r="AX15" t="s">
        <v>505</v>
      </c>
      <c r="AY15" t="s">
        <v>509</v>
      </c>
      <c r="BG15" t="s">
        <v>1660</v>
      </c>
      <c r="BH15">
        <v>20</v>
      </c>
      <c r="BI15">
        <v>20</v>
      </c>
      <c r="BJ15" t="s">
        <v>1659</v>
      </c>
    </row>
    <row r="16" spans="1:62" x14ac:dyDescent="0.25">
      <c r="A16" t="s">
        <v>4376</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112</v>
      </c>
      <c r="AA16" t="s">
        <v>160</v>
      </c>
      <c r="AB16" t="s">
        <v>13</v>
      </c>
      <c r="AC16" t="s">
        <v>410</v>
      </c>
      <c r="AD16" t="s">
        <v>13</v>
      </c>
      <c r="AE16" t="s">
        <v>19</v>
      </c>
      <c r="AF16" t="s">
        <v>97</v>
      </c>
      <c r="AG16" t="s">
        <v>267</v>
      </c>
      <c r="AH16" t="s">
        <v>112</v>
      </c>
      <c r="AI16" t="s">
        <v>9</v>
      </c>
      <c r="AX16" t="s">
        <v>505</v>
      </c>
      <c r="AY16" t="s">
        <v>509</v>
      </c>
      <c r="BG16" t="s">
        <v>1660</v>
      </c>
      <c r="BH16">
        <v>170</v>
      </c>
      <c r="BI16">
        <v>180</v>
      </c>
      <c r="BJ16" t="s">
        <v>1782</v>
      </c>
    </row>
    <row r="17" spans="1:62" x14ac:dyDescent="0.25">
      <c r="A17" t="s">
        <v>4238</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13</v>
      </c>
      <c r="AA17" t="s">
        <v>160</v>
      </c>
      <c r="AB17" t="s">
        <v>13</v>
      </c>
      <c r="AC17" t="s">
        <v>19</v>
      </c>
      <c r="AX17" t="s">
        <v>505</v>
      </c>
      <c r="AY17" t="s">
        <v>509</v>
      </c>
      <c r="BG17" t="s">
        <v>1660</v>
      </c>
      <c r="BH17">
        <v>20</v>
      </c>
      <c r="BI17">
        <v>20</v>
      </c>
      <c r="BJ17" t="s">
        <v>1659</v>
      </c>
    </row>
    <row r="18" spans="1:62" x14ac:dyDescent="0.25">
      <c r="A18" t="s">
        <v>4377</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112</v>
      </c>
      <c r="AA18" t="s">
        <v>160</v>
      </c>
      <c r="AB18" t="s">
        <v>13</v>
      </c>
      <c r="AC18" t="s">
        <v>173</v>
      </c>
      <c r="AD18" t="s">
        <v>13</v>
      </c>
      <c r="AE18" t="s">
        <v>279</v>
      </c>
      <c r="AF18" t="s">
        <v>97</v>
      </c>
      <c r="AG18" t="s">
        <v>267</v>
      </c>
      <c r="AH18" t="s">
        <v>112</v>
      </c>
      <c r="AI18" t="s">
        <v>9</v>
      </c>
      <c r="AX18" t="s">
        <v>505</v>
      </c>
      <c r="AY18" t="s">
        <v>509</v>
      </c>
      <c r="BG18" t="s">
        <v>1660</v>
      </c>
      <c r="BH18">
        <v>145</v>
      </c>
      <c r="BI18">
        <v>180</v>
      </c>
      <c r="BJ18" t="s">
        <v>1782</v>
      </c>
    </row>
    <row r="19" spans="1:62" x14ac:dyDescent="0.25">
      <c r="A19" t="s">
        <v>4239</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87</v>
      </c>
      <c r="AA19" t="s">
        <v>160</v>
      </c>
      <c r="AB19" t="s">
        <v>87</v>
      </c>
      <c r="AC19" t="s">
        <v>15</v>
      </c>
      <c r="AX19" t="s">
        <v>505</v>
      </c>
      <c r="AY19" t="s">
        <v>509</v>
      </c>
      <c r="BG19" t="s">
        <v>1660</v>
      </c>
      <c r="BH19">
        <v>90</v>
      </c>
      <c r="BI19">
        <v>100</v>
      </c>
      <c r="BJ19" t="s">
        <v>1783</v>
      </c>
    </row>
    <row r="20" spans="1:62" x14ac:dyDescent="0.25">
      <c r="A20" t="s">
        <v>4240</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13</v>
      </c>
      <c r="AA20" t="s">
        <v>160</v>
      </c>
      <c r="AB20" t="s">
        <v>13</v>
      </c>
      <c r="AC20" t="s">
        <v>279</v>
      </c>
      <c r="AX20" t="s">
        <v>505</v>
      </c>
      <c r="AY20" t="s">
        <v>509</v>
      </c>
      <c r="BG20" t="s">
        <v>1660</v>
      </c>
      <c r="BH20">
        <v>20</v>
      </c>
      <c r="BI20">
        <v>20</v>
      </c>
      <c r="BJ20" t="s">
        <v>1659</v>
      </c>
    </row>
    <row r="21" spans="1:62" x14ac:dyDescent="0.25">
      <c r="A21" t="s">
        <v>4378</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108</v>
      </c>
      <c r="AA21" t="s">
        <v>160</v>
      </c>
      <c r="AB21" t="s">
        <v>97</v>
      </c>
      <c r="AC21" t="s">
        <v>162</v>
      </c>
      <c r="AD21" t="s">
        <v>13</v>
      </c>
      <c r="AE21" t="s">
        <v>413</v>
      </c>
      <c r="AF21" t="s">
        <v>13</v>
      </c>
      <c r="AG21" t="s">
        <v>221</v>
      </c>
      <c r="AH21" t="s">
        <v>112</v>
      </c>
      <c r="AI21" t="s">
        <v>9</v>
      </c>
      <c r="AX21" t="s">
        <v>505</v>
      </c>
      <c r="AY21" t="s">
        <v>509</v>
      </c>
      <c r="BG21" t="s">
        <v>1660</v>
      </c>
      <c r="BH21">
        <v>165</v>
      </c>
      <c r="BI21">
        <v>180</v>
      </c>
      <c r="BJ21" t="s">
        <v>1782</v>
      </c>
    </row>
    <row r="22" spans="1:62" x14ac:dyDescent="0.25">
      <c r="A22" t="s">
        <v>4241</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13</v>
      </c>
      <c r="AA22" t="s">
        <v>160</v>
      </c>
      <c r="AB22" t="s">
        <v>13</v>
      </c>
      <c r="AC22" t="s">
        <v>162</v>
      </c>
      <c r="AD22" t="s">
        <v>13</v>
      </c>
      <c r="AE22" t="s">
        <v>9</v>
      </c>
      <c r="AX22" t="s">
        <v>505</v>
      </c>
      <c r="AY22" t="s">
        <v>509</v>
      </c>
      <c r="BG22" t="s">
        <v>1660</v>
      </c>
      <c r="BH22">
        <v>20</v>
      </c>
      <c r="BI22">
        <v>20</v>
      </c>
      <c r="BJ22" t="s">
        <v>1659</v>
      </c>
    </row>
    <row r="23" spans="1:62" x14ac:dyDescent="0.25">
      <c r="A23" t="s">
        <v>4379</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108</v>
      </c>
      <c r="AA23" t="s">
        <v>160</v>
      </c>
      <c r="AB23" t="s">
        <v>97</v>
      </c>
      <c r="AC23" t="s">
        <v>162</v>
      </c>
      <c r="AD23" t="s">
        <v>13</v>
      </c>
      <c r="AE23" t="s">
        <v>3244</v>
      </c>
      <c r="AF23" t="s">
        <v>13</v>
      </c>
      <c r="AG23" t="s">
        <v>3269</v>
      </c>
      <c r="AH23" t="s">
        <v>112</v>
      </c>
      <c r="AI23" t="s">
        <v>9</v>
      </c>
      <c r="AX23" t="s">
        <v>505</v>
      </c>
      <c r="AY23" t="s">
        <v>509</v>
      </c>
      <c r="BG23" t="s">
        <v>1660</v>
      </c>
      <c r="BH23">
        <v>160</v>
      </c>
      <c r="BI23">
        <v>180</v>
      </c>
      <c r="BJ23" t="s">
        <v>1782</v>
      </c>
    </row>
    <row r="24" spans="1:62" x14ac:dyDescent="0.25">
      <c r="A24" t="s">
        <v>4242</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13</v>
      </c>
      <c r="AA24" t="s">
        <v>160</v>
      </c>
      <c r="AB24" t="s">
        <v>13</v>
      </c>
      <c r="AC24" t="s">
        <v>162</v>
      </c>
      <c r="AD24" t="s">
        <v>13</v>
      </c>
      <c r="AE24" t="s">
        <v>9</v>
      </c>
      <c r="AX24" t="s">
        <v>505</v>
      </c>
      <c r="AY24" t="s">
        <v>509</v>
      </c>
      <c r="BG24" t="s">
        <v>1660</v>
      </c>
      <c r="BH24">
        <v>20</v>
      </c>
      <c r="BI24">
        <v>20</v>
      </c>
      <c r="BJ24" t="s">
        <v>1659</v>
      </c>
    </row>
    <row r="25" spans="1:62" x14ac:dyDescent="0.25">
      <c r="A25" t="s">
        <v>4380</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108</v>
      </c>
      <c r="AA25" t="s">
        <v>160</v>
      </c>
      <c r="AB25" t="s">
        <v>97</v>
      </c>
      <c r="AC25" t="s">
        <v>162</v>
      </c>
      <c r="AD25" t="s">
        <v>13</v>
      </c>
      <c r="AE25" t="s">
        <v>217</v>
      </c>
      <c r="AF25" t="s">
        <v>13</v>
      </c>
      <c r="AG25" t="s">
        <v>221</v>
      </c>
      <c r="AH25" t="s">
        <v>112</v>
      </c>
      <c r="AI25" t="s">
        <v>9</v>
      </c>
      <c r="AX25" t="s">
        <v>505</v>
      </c>
      <c r="AY25" t="s">
        <v>509</v>
      </c>
      <c r="BG25" t="s">
        <v>1660</v>
      </c>
      <c r="BH25">
        <v>155</v>
      </c>
      <c r="BI25">
        <v>180</v>
      </c>
      <c r="BJ25" t="s">
        <v>1782</v>
      </c>
    </row>
    <row r="26" spans="1:62" x14ac:dyDescent="0.25">
      <c r="A26" t="s">
        <v>4243</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13</v>
      </c>
      <c r="AA26" t="s">
        <v>160</v>
      </c>
      <c r="AB26" t="s">
        <v>13</v>
      </c>
      <c r="AC26" t="s">
        <v>162</v>
      </c>
      <c r="AD26" t="s">
        <v>13</v>
      </c>
      <c r="AE26" t="s">
        <v>9</v>
      </c>
      <c r="AX26" t="s">
        <v>505</v>
      </c>
      <c r="AY26" t="s">
        <v>509</v>
      </c>
      <c r="BG26" t="s">
        <v>1660</v>
      </c>
      <c r="BH26">
        <v>20</v>
      </c>
      <c r="BI26">
        <v>20</v>
      </c>
      <c r="BJ26" t="s">
        <v>1659</v>
      </c>
    </row>
    <row r="27" spans="1:62" x14ac:dyDescent="0.25">
      <c r="A27" t="s">
        <v>4381</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108</v>
      </c>
      <c r="AA27" t="s">
        <v>160</v>
      </c>
      <c r="AB27" t="s">
        <v>97</v>
      </c>
      <c r="AC27" t="s">
        <v>162</v>
      </c>
      <c r="AD27" t="s">
        <v>13</v>
      </c>
      <c r="AE27" t="s">
        <v>3236</v>
      </c>
      <c r="AF27" t="s">
        <v>13</v>
      </c>
      <c r="AG27" t="s">
        <v>3269</v>
      </c>
      <c r="AH27" t="s">
        <v>112</v>
      </c>
      <c r="AI27" t="s">
        <v>9</v>
      </c>
      <c r="AX27" t="s">
        <v>505</v>
      </c>
      <c r="AY27" t="s">
        <v>509</v>
      </c>
      <c r="BG27" t="s">
        <v>1660</v>
      </c>
      <c r="BH27">
        <v>155</v>
      </c>
      <c r="BI27">
        <v>180</v>
      </c>
      <c r="BJ27" t="s">
        <v>1782</v>
      </c>
    </row>
    <row r="28" spans="1:62" x14ac:dyDescent="0.25">
      <c r="A28" t="s">
        <v>4244</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13</v>
      </c>
      <c r="AA28" t="s">
        <v>160</v>
      </c>
      <c r="AB28" t="s">
        <v>13</v>
      </c>
      <c r="AC28" t="s">
        <v>162</v>
      </c>
      <c r="AD28" t="s">
        <v>13</v>
      </c>
      <c r="AE28" t="s">
        <v>9</v>
      </c>
      <c r="AX28" t="s">
        <v>505</v>
      </c>
      <c r="AY28" t="s">
        <v>509</v>
      </c>
      <c r="BG28" t="s">
        <v>1660</v>
      </c>
      <c r="BH28">
        <v>20</v>
      </c>
      <c r="BI28">
        <v>20</v>
      </c>
      <c r="BJ28" t="s">
        <v>1659</v>
      </c>
    </row>
    <row r="29" spans="1:62"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90</v>
      </c>
      <c r="AA29" t="s">
        <v>162</v>
      </c>
      <c r="AB29" t="s">
        <v>13</v>
      </c>
      <c r="AC29" t="s">
        <v>3298</v>
      </c>
      <c r="AD29" t="s">
        <v>13</v>
      </c>
      <c r="AE29" t="s">
        <v>217</v>
      </c>
      <c r="AF29" t="s">
        <v>13</v>
      </c>
      <c r="AG29" t="s">
        <v>24</v>
      </c>
      <c r="AH29" t="s">
        <v>116</v>
      </c>
      <c r="AI29" t="s">
        <v>9</v>
      </c>
      <c r="AX29" t="s">
        <v>511</v>
      </c>
      <c r="AY29" t="s">
        <v>507</v>
      </c>
      <c r="BG29" t="s">
        <v>1857</v>
      </c>
      <c r="BH29">
        <v>85</v>
      </c>
      <c r="BI29">
        <v>100</v>
      </c>
    </row>
    <row r="30" spans="1:62"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13</v>
      </c>
      <c r="AA30" t="s">
        <v>160</v>
      </c>
      <c r="AB30" t="s">
        <v>93</v>
      </c>
      <c r="AC30" t="s">
        <v>3243</v>
      </c>
      <c r="AD30" t="s">
        <v>13</v>
      </c>
      <c r="AE30" t="s">
        <v>24</v>
      </c>
      <c r="AF30" t="s">
        <v>13</v>
      </c>
      <c r="AG30" t="s">
        <v>19</v>
      </c>
      <c r="AH30" t="s">
        <v>13</v>
      </c>
      <c r="AI30" t="s">
        <v>279</v>
      </c>
      <c r="AX30" t="s">
        <v>513</v>
      </c>
      <c r="AY30" t="s">
        <v>517</v>
      </c>
      <c r="AZ30" t="s">
        <v>515</v>
      </c>
      <c r="BG30" t="s">
        <v>1786</v>
      </c>
      <c r="BH30">
        <v>120</v>
      </c>
      <c r="BI30">
        <v>120</v>
      </c>
    </row>
    <row r="31" spans="1:62" x14ac:dyDescent="0.25">
      <c r="A31" t="s">
        <v>4245</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90</v>
      </c>
      <c r="AA31" t="s">
        <v>160</v>
      </c>
      <c r="AB31" t="s">
        <v>13</v>
      </c>
      <c r="AC31" t="s">
        <v>269</v>
      </c>
      <c r="AD31" t="s">
        <v>13</v>
      </c>
      <c r="AE31" t="s">
        <v>283</v>
      </c>
      <c r="AF31" t="s">
        <v>13</v>
      </c>
      <c r="AG31" t="s">
        <v>19</v>
      </c>
      <c r="AX31" t="s">
        <v>513</v>
      </c>
      <c r="AY31" t="s">
        <v>517</v>
      </c>
      <c r="AZ31" t="s">
        <v>515</v>
      </c>
      <c r="BG31" t="s">
        <v>1786</v>
      </c>
      <c r="BH31">
        <v>125</v>
      </c>
      <c r="BI31">
        <v>120</v>
      </c>
      <c r="BJ31" t="s">
        <v>1785</v>
      </c>
    </row>
    <row r="32" spans="1:62"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13</v>
      </c>
      <c r="AA32" t="s">
        <v>3270</v>
      </c>
      <c r="AB32" t="s">
        <v>92</v>
      </c>
      <c r="AC32" t="s">
        <v>364</v>
      </c>
      <c r="AD32" t="s">
        <v>92</v>
      </c>
      <c r="AE32" t="s">
        <v>367</v>
      </c>
      <c r="AF32" t="s">
        <v>92</v>
      </c>
      <c r="AG32" t="s">
        <v>369</v>
      </c>
      <c r="AH32" t="s">
        <v>92</v>
      </c>
      <c r="AI32" t="s">
        <v>372</v>
      </c>
      <c r="AJ32" t="s">
        <v>87</v>
      </c>
      <c r="AK32" t="s">
        <v>3271</v>
      </c>
      <c r="AL32" t="s">
        <v>13</v>
      </c>
      <c r="AM32" t="s">
        <v>24</v>
      </c>
      <c r="AN32" t="s">
        <v>87</v>
      </c>
      <c r="AO32" t="s">
        <v>9</v>
      </c>
      <c r="AX32" t="s">
        <v>513</v>
      </c>
      <c r="AY32" t="s">
        <v>519</v>
      </c>
      <c r="AZ32" t="s">
        <v>521</v>
      </c>
      <c r="BA32" t="s">
        <v>515</v>
      </c>
      <c r="BG32" t="s">
        <v>1660</v>
      </c>
      <c r="BH32">
        <v>235</v>
      </c>
      <c r="BI32">
        <v>240</v>
      </c>
    </row>
    <row r="33" spans="1:62"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87</v>
      </c>
      <c r="AA33" t="s">
        <v>283</v>
      </c>
      <c r="AX33" t="s">
        <v>513</v>
      </c>
      <c r="AY33" t="s">
        <v>523</v>
      </c>
      <c r="AZ33" t="s">
        <v>525</v>
      </c>
      <c r="BA33" t="s">
        <v>515</v>
      </c>
      <c r="BG33" t="s">
        <v>1860</v>
      </c>
      <c r="BH33">
        <v>225</v>
      </c>
      <c r="BI33">
        <v>200</v>
      </c>
    </row>
    <row r="34" spans="1:62"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87</v>
      </c>
      <c r="AA34" t="s">
        <v>281</v>
      </c>
      <c r="AX34" t="s">
        <v>513</v>
      </c>
      <c r="AY34" t="s">
        <v>523</v>
      </c>
      <c r="AZ34" t="s">
        <v>525</v>
      </c>
      <c r="BA34" t="s">
        <v>515</v>
      </c>
      <c r="BG34" t="s">
        <v>1860</v>
      </c>
      <c r="BH34">
        <v>175</v>
      </c>
      <c r="BI34">
        <v>150</v>
      </c>
    </row>
    <row r="35" spans="1:62"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108</v>
      </c>
      <c r="AA35" t="s">
        <v>172</v>
      </c>
      <c r="AB35" t="s">
        <v>13</v>
      </c>
      <c r="AC35" t="s">
        <v>91</v>
      </c>
      <c r="AD35" t="s">
        <v>13</v>
      </c>
      <c r="AE35" t="s">
        <v>105</v>
      </c>
      <c r="AF35" t="s">
        <v>116</v>
      </c>
      <c r="AG35" t="s">
        <v>282</v>
      </c>
      <c r="AH35" t="s">
        <v>87</v>
      </c>
      <c r="AI35" t="s">
        <v>279</v>
      </c>
      <c r="AJ35" t="s">
        <v>13</v>
      </c>
      <c r="AK35" t="s">
        <v>24</v>
      </c>
      <c r="AX35" t="s">
        <v>513</v>
      </c>
      <c r="AY35" t="s">
        <v>523</v>
      </c>
      <c r="AZ35" t="s">
        <v>525</v>
      </c>
      <c r="BA35" t="s">
        <v>515</v>
      </c>
      <c r="BG35" t="s">
        <v>1860</v>
      </c>
      <c r="BH35">
        <v>400</v>
      </c>
      <c r="BI35">
        <v>400</v>
      </c>
    </row>
    <row r="36" spans="1:62"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90</v>
      </c>
      <c r="AA36" t="s">
        <v>160</v>
      </c>
      <c r="AB36" t="s">
        <v>93</v>
      </c>
      <c r="AC36" t="s">
        <v>3243</v>
      </c>
      <c r="AD36" t="s">
        <v>87</v>
      </c>
      <c r="AE36" t="s">
        <v>267</v>
      </c>
      <c r="AX36" t="s">
        <v>527</v>
      </c>
      <c r="BG36" t="s">
        <v>1669</v>
      </c>
      <c r="BH36">
        <v>125</v>
      </c>
      <c r="BI36">
        <v>150</v>
      </c>
    </row>
    <row r="37" spans="1:62" x14ac:dyDescent="0.25">
      <c r="A37" t="s">
        <v>4246</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13</v>
      </c>
      <c r="AA37" t="s">
        <v>160</v>
      </c>
      <c r="AB37" t="s">
        <v>13</v>
      </c>
      <c r="AC37" t="s">
        <v>24</v>
      </c>
      <c r="AX37" t="s">
        <v>527</v>
      </c>
      <c r="BG37" t="s">
        <v>1669</v>
      </c>
      <c r="BH37">
        <v>20</v>
      </c>
      <c r="BI37">
        <v>20</v>
      </c>
      <c r="BJ37" t="s">
        <v>1659</v>
      </c>
    </row>
    <row r="38" spans="1:62"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90</v>
      </c>
      <c r="AA38" t="s">
        <v>160</v>
      </c>
      <c r="AB38" t="s">
        <v>93</v>
      </c>
      <c r="AC38" t="s">
        <v>173</v>
      </c>
      <c r="AD38" t="s">
        <v>90</v>
      </c>
      <c r="AE38" t="s">
        <v>267</v>
      </c>
      <c r="AX38" t="s">
        <v>527</v>
      </c>
      <c r="BG38" t="s">
        <v>1671</v>
      </c>
      <c r="BH38">
        <v>105</v>
      </c>
      <c r="BI38">
        <v>100</v>
      </c>
    </row>
    <row r="39" spans="1:62" x14ac:dyDescent="0.25">
      <c r="A39" t="s">
        <v>4247</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13</v>
      </c>
      <c r="AA39" t="s">
        <v>160</v>
      </c>
      <c r="AB39" t="s">
        <v>13</v>
      </c>
      <c r="AC39" t="s">
        <v>19</v>
      </c>
      <c r="AX39" t="s">
        <v>527</v>
      </c>
      <c r="BG39" t="s">
        <v>1671</v>
      </c>
      <c r="BH39">
        <v>20</v>
      </c>
      <c r="BI39">
        <v>20</v>
      </c>
      <c r="BJ39" t="s">
        <v>1659</v>
      </c>
    </row>
    <row r="40" spans="1:62" x14ac:dyDescent="0.25">
      <c r="A40" t="s">
        <v>4398</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116</v>
      </c>
      <c r="AA40" t="s">
        <v>168</v>
      </c>
      <c r="AB40" t="s">
        <v>116</v>
      </c>
      <c r="AC40" t="s">
        <v>160</v>
      </c>
      <c r="AD40" t="s">
        <v>13</v>
      </c>
      <c r="AE40" t="s">
        <v>410</v>
      </c>
      <c r="AF40" t="s">
        <v>93</v>
      </c>
      <c r="AG40" t="s">
        <v>162</v>
      </c>
      <c r="AH40" t="s">
        <v>13</v>
      </c>
      <c r="AI40" t="s">
        <v>3269</v>
      </c>
      <c r="AJ40" t="s">
        <v>13</v>
      </c>
      <c r="AK40" t="s">
        <v>24</v>
      </c>
      <c r="AL40" t="s">
        <v>90</v>
      </c>
      <c r="AM40" t="s">
        <v>9</v>
      </c>
      <c r="AX40" t="s">
        <v>529</v>
      </c>
      <c r="BG40" t="s">
        <v>1675</v>
      </c>
      <c r="BH40">
        <v>135</v>
      </c>
      <c r="BI40">
        <v>120</v>
      </c>
      <c r="BJ40" t="s">
        <v>1674</v>
      </c>
    </row>
    <row r="41" spans="1:62" x14ac:dyDescent="0.25">
      <c r="A41" t="s">
        <v>1672</v>
      </c>
      <c r="B41">
        <v>40</v>
      </c>
      <c r="C41" t="s">
        <v>1787</v>
      </c>
      <c r="D41" t="s">
        <v>1673</v>
      </c>
      <c r="E41">
        <v>1</v>
      </c>
      <c r="F41">
        <v>1</v>
      </c>
      <c r="G41" t="s">
        <v>1674</v>
      </c>
      <c r="H41">
        <v>1</v>
      </c>
      <c r="I41" t="s">
        <v>96</v>
      </c>
      <c r="L41" t="s">
        <v>1461</v>
      </c>
      <c r="M41" t="s">
        <v>1461</v>
      </c>
      <c r="N41">
        <v>4</v>
      </c>
      <c r="O41">
        <v>5</v>
      </c>
      <c r="S41">
        <v>5</v>
      </c>
      <c r="T41">
        <v>2</v>
      </c>
      <c r="U41">
        <v>4</v>
      </c>
      <c r="V41" t="s">
        <v>1462</v>
      </c>
      <c r="W41">
        <v>2</v>
      </c>
      <c r="X41" t="s">
        <v>1461</v>
      </c>
      <c r="Z41" t="s">
        <v>13</v>
      </c>
      <c r="AA41" t="s">
        <v>168</v>
      </c>
      <c r="AB41" t="s">
        <v>93</v>
      </c>
      <c r="AC41" t="s">
        <v>160</v>
      </c>
      <c r="AD41" t="s">
        <v>13</v>
      </c>
      <c r="AE41" t="s">
        <v>375</v>
      </c>
      <c r="AF41" t="s">
        <v>93</v>
      </c>
      <c r="AG41" t="s">
        <v>9</v>
      </c>
      <c r="AX41" t="s">
        <v>529</v>
      </c>
      <c r="BG41" t="s">
        <v>1675</v>
      </c>
      <c r="BH41">
        <v>40</v>
      </c>
      <c r="BI41">
        <v>40</v>
      </c>
      <c r="BJ41" t="s">
        <v>1673</v>
      </c>
    </row>
    <row r="42" spans="1:62" x14ac:dyDescent="0.25">
      <c r="A42" t="s">
        <v>4248</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13</v>
      </c>
      <c r="AA42" t="s">
        <v>3236</v>
      </c>
      <c r="AB42" t="s">
        <v>13</v>
      </c>
      <c r="AC42" t="s">
        <v>414</v>
      </c>
      <c r="AX42" t="s">
        <v>531</v>
      </c>
      <c r="AY42" t="s">
        <v>533</v>
      </c>
      <c r="AZ42" t="s">
        <v>537</v>
      </c>
      <c r="BG42" t="s">
        <v>1464</v>
      </c>
      <c r="BH42">
        <v>65</v>
      </c>
      <c r="BI42">
        <v>70</v>
      </c>
      <c r="BJ42" t="s">
        <v>1458</v>
      </c>
    </row>
    <row r="43" spans="1:62" x14ac:dyDescent="0.25">
      <c r="A43" t="s">
        <v>4249</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13</v>
      </c>
      <c r="AA43" t="s">
        <v>3236</v>
      </c>
      <c r="AB43" t="s">
        <v>13</v>
      </c>
      <c r="AC43" t="s">
        <v>414</v>
      </c>
      <c r="AX43" t="s">
        <v>531</v>
      </c>
      <c r="AY43" t="s">
        <v>533</v>
      </c>
      <c r="AZ43" t="s">
        <v>537</v>
      </c>
      <c r="BG43" t="s">
        <v>1464</v>
      </c>
      <c r="BH43">
        <v>40</v>
      </c>
      <c r="BI43">
        <v>40</v>
      </c>
      <c r="BJ43" t="s">
        <v>1465</v>
      </c>
    </row>
    <row r="44" spans="1:62" x14ac:dyDescent="0.25">
      <c r="A44" t="s">
        <v>4250</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13</v>
      </c>
      <c r="AA44" t="s">
        <v>3236</v>
      </c>
      <c r="AB44" t="s">
        <v>13</v>
      </c>
      <c r="AC44" t="s">
        <v>414</v>
      </c>
      <c r="AX44" t="s">
        <v>531</v>
      </c>
      <c r="AY44" t="s">
        <v>533</v>
      </c>
      <c r="AZ44" t="s">
        <v>537</v>
      </c>
      <c r="BG44" t="s">
        <v>1464</v>
      </c>
      <c r="BH44">
        <v>20</v>
      </c>
      <c r="BI44">
        <v>20</v>
      </c>
      <c r="BJ44" t="s">
        <v>1469</v>
      </c>
    </row>
    <row r="45" spans="1:62" x14ac:dyDescent="0.25">
      <c r="A45" t="s">
        <v>4251</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13</v>
      </c>
      <c r="AA45" t="s">
        <v>105</v>
      </c>
      <c r="AB45" t="s">
        <v>13</v>
      </c>
      <c r="AC45" t="s">
        <v>91</v>
      </c>
      <c r="AD45" t="s">
        <v>13</v>
      </c>
      <c r="AE45" t="s">
        <v>329</v>
      </c>
      <c r="AX45" t="s">
        <v>531</v>
      </c>
      <c r="AY45" t="s">
        <v>533</v>
      </c>
      <c r="AZ45" t="s">
        <v>537</v>
      </c>
      <c r="BG45" t="s">
        <v>1464</v>
      </c>
      <c r="BH45">
        <v>65</v>
      </c>
      <c r="BI45">
        <v>70</v>
      </c>
      <c r="BJ45" t="s">
        <v>1458</v>
      </c>
    </row>
    <row r="46" spans="1:62" x14ac:dyDescent="0.25">
      <c r="A46" t="s">
        <v>4252</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13</v>
      </c>
      <c r="AA46" t="s">
        <v>105</v>
      </c>
      <c r="AB46" t="s">
        <v>13</v>
      </c>
      <c r="AC46" t="s">
        <v>91</v>
      </c>
      <c r="AD46" t="s">
        <v>13</v>
      </c>
      <c r="AE46" t="s">
        <v>329</v>
      </c>
      <c r="AX46" t="s">
        <v>531</v>
      </c>
      <c r="AY46" t="s">
        <v>533</v>
      </c>
      <c r="AZ46" t="s">
        <v>537</v>
      </c>
      <c r="BG46" t="s">
        <v>1464</v>
      </c>
      <c r="BH46">
        <v>40</v>
      </c>
      <c r="BI46">
        <v>40</v>
      </c>
      <c r="BJ46" t="s">
        <v>1465</v>
      </c>
    </row>
    <row r="47" spans="1:62" x14ac:dyDescent="0.25">
      <c r="A47" t="s">
        <v>4253</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13</v>
      </c>
      <c r="AA47" t="s">
        <v>105</v>
      </c>
      <c r="AB47" t="s">
        <v>13</v>
      </c>
      <c r="AC47" t="s">
        <v>91</v>
      </c>
      <c r="AD47" t="s">
        <v>13</v>
      </c>
      <c r="AE47" t="s">
        <v>329</v>
      </c>
      <c r="AX47" t="s">
        <v>531</v>
      </c>
      <c r="AY47" t="s">
        <v>533</v>
      </c>
      <c r="AZ47" t="s">
        <v>537</v>
      </c>
      <c r="BG47" t="s">
        <v>1464</v>
      </c>
      <c r="BH47">
        <v>20</v>
      </c>
      <c r="BI47">
        <v>20</v>
      </c>
      <c r="BJ47" t="s">
        <v>1469</v>
      </c>
    </row>
    <row r="48" spans="1:62" x14ac:dyDescent="0.25">
      <c r="A48" t="s">
        <v>4413</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13</v>
      </c>
      <c r="AA48" t="s">
        <v>219</v>
      </c>
      <c r="AB48" t="s">
        <v>13</v>
      </c>
      <c r="AC48" t="s">
        <v>91</v>
      </c>
      <c r="AD48" t="s">
        <v>13</v>
      </c>
      <c r="AE48" t="s">
        <v>329</v>
      </c>
      <c r="AX48" t="s">
        <v>531</v>
      </c>
      <c r="AY48" t="s">
        <v>547</v>
      </c>
      <c r="AZ48" t="s">
        <v>549</v>
      </c>
      <c r="BA48" t="s">
        <v>537</v>
      </c>
      <c r="BG48" t="s">
        <v>1464</v>
      </c>
      <c r="BH48">
        <v>70</v>
      </c>
      <c r="BI48">
        <v>70</v>
      </c>
      <c r="BJ48" t="s">
        <v>1458</v>
      </c>
    </row>
    <row r="49" spans="1:62" x14ac:dyDescent="0.25">
      <c r="A49" t="s">
        <v>4414</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13</v>
      </c>
      <c r="AA49" t="s">
        <v>219</v>
      </c>
      <c r="AB49" t="s">
        <v>13</v>
      </c>
      <c r="AC49" t="s">
        <v>91</v>
      </c>
      <c r="AD49" t="s">
        <v>13</v>
      </c>
      <c r="AE49" t="s">
        <v>329</v>
      </c>
      <c r="AX49" t="s">
        <v>531</v>
      </c>
      <c r="AY49" t="s">
        <v>547</v>
      </c>
      <c r="AZ49" t="s">
        <v>549</v>
      </c>
      <c r="BA49" t="s">
        <v>537</v>
      </c>
      <c r="BG49" t="s">
        <v>1464</v>
      </c>
      <c r="BH49">
        <v>40</v>
      </c>
      <c r="BI49">
        <v>40</v>
      </c>
      <c r="BJ49" t="s">
        <v>1465</v>
      </c>
    </row>
    <row r="50" spans="1:62" x14ac:dyDescent="0.25">
      <c r="A50" t="s">
        <v>4415</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13</v>
      </c>
      <c r="AA50" t="s">
        <v>219</v>
      </c>
      <c r="AB50" t="s">
        <v>13</v>
      </c>
      <c r="AC50" t="s">
        <v>91</v>
      </c>
      <c r="AD50" t="s">
        <v>13</v>
      </c>
      <c r="AE50" t="s">
        <v>329</v>
      </c>
      <c r="AX50" t="s">
        <v>531</v>
      </c>
      <c r="AY50" t="s">
        <v>547</v>
      </c>
      <c r="AZ50" t="s">
        <v>549</v>
      </c>
      <c r="BA50" t="s">
        <v>537</v>
      </c>
      <c r="BG50" t="s">
        <v>1464</v>
      </c>
      <c r="BH50">
        <v>20</v>
      </c>
      <c r="BI50">
        <v>20</v>
      </c>
      <c r="BJ50" t="s">
        <v>1469</v>
      </c>
    </row>
    <row r="51" spans="1:62" x14ac:dyDescent="0.25">
      <c r="A51" t="s">
        <v>4483</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13</v>
      </c>
      <c r="AA51" t="s">
        <v>3237</v>
      </c>
      <c r="AB51" t="s">
        <v>13</v>
      </c>
      <c r="AC51" t="s">
        <v>217</v>
      </c>
      <c r="AD51" t="s">
        <v>90</v>
      </c>
      <c r="AE51" t="s">
        <v>9</v>
      </c>
      <c r="AF51" t="s">
        <v>13</v>
      </c>
      <c r="AG51" t="s">
        <v>105</v>
      </c>
      <c r="AH51" t="s">
        <v>13</v>
      </c>
      <c r="AI51" t="s">
        <v>91</v>
      </c>
      <c r="AJ51" t="s">
        <v>13</v>
      </c>
      <c r="AK51" t="s">
        <v>375</v>
      </c>
      <c r="AX51" t="s">
        <v>551</v>
      </c>
      <c r="AY51" t="s">
        <v>553</v>
      </c>
      <c r="AZ51" t="s">
        <v>555</v>
      </c>
      <c r="BA51" t="s">
        <v>557</v>
      </c>
      <c r="BB51" t="s">
        <v>543</v>
      </c>
      <c r="BG51" t="s">
        <v>1776</v>
      </c>
      <c r="BH51">
        <v>105</v>
      </c>
      <c r="BI51">
        <v>120</v>
      </c>
      <c r="BJ51" t="s">
        <v>1458</v>
      </c>
    </row>
    <row r="52" spans="1:62" x14ac:dyDescent="0.25">
      <c r="A52" t="s">
        <v>4484</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13</v>
      </c>
      <c r="AA52" t="s">
        <v>3237</v>
      </c>
      <c r="AB52" t="s">
        <v>13</v>
      </c>
      <c r="AC52" t="s">
        <v>217</v>
      </c>
      <c r="AD52" t="s">
        <v>90</v>
      </c>
      <c r="AE52" t="s">
        <v>9</v>
      </c>
      <c r="AF52" t="s">
        <v>13</v>
      </c>
      <c r="AG52" t="s">
        <v>105</v>
      </c>
      <c r="AH52" t="s">
        <v>13</v>
      </c>
      <c r="AI52" t="s">
        <v>91</v>
      </c>
      <c r="AJ52" t="s">
        <v>13</v>
      </c>
      <c r="AK52" t="s">
        <v>375</v>
      </c>
      <c r="AX52" t="s">
        <v>551</v>
      </c>
      <c r="AY52" t="s">
        <v>553</v>
      </c>
      <c r="AZ52" t="s">
        <v>555</v>
      </c>
      <c r="BA52" t="s">
        <v>557</v>
      </c>
      <c r="BB52" t="s">
        <v>543</v>
      </c>
      <c r="BG52" t="s">
        <v>1776</v>
      </c>
      <c r="BH52">
        <v>65</v>
      </c>
      <c r="BI52">
        <v>60</v>
      </c>
      <c r="BJ52" t="s">
        <v>1465</v>
      </c>
    </row>
    <row r="53" spans="1:62" x14ac:dyDescent="0.25">
      <c r="A53" t="s">
        <v>4485</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13</v>
      </c>
      <c r="AA53" t="s">
        <v>3237</v>
      </c>
      <c r="AB53" t="s">
        <v>13</v>
      </c>
      <c r="AC53" t="s">
        <v>217</v>
      </c>
      <c r="AD53" t="s">
        <v>90</v>
      </c>
      <c r="AE53" t="s">
        <v>9</v>
      </c>
      <c r="AF53" t="s">
        <v>13</v>
      </c>
      <c r="AG53" t="s">
        <v>105</v>
      </c>
      <c r="AH53" t="s">
        <v>13</v>
      </c>
      <c r="AI53" t="s">
        <v>91</v>
      </c>
      <c r="AJ53" t="s">
        <v>13</v>
      </c>
      <c r="AK53" t="s">
        <v>375</v>
      </c>
      <c r="AX53" t="s">
        <v>551</v>
      </c>
      <c r="AY53" t="s">
        <v>553</v>
      </c>
      <c r="AZ53" t="s">
        <v>555</v>
      </c>
      <c r="BA53" t="s">
        <v>557</v>
      </c>
      <c r="BB53" t="s">
        <v>543</v>
      </c>
      <c r="BG53" t="s">
        <v>1776</v>
      </c>
      <c r="BH53">
        <v>30</v>
      </c>
      <c r="BI53">
        <v>30</v>
      </c>
      <c r="BJ53" t="s">
        <v>1469</v>
      </c>
    </row>
    <row r="54" spans="1:62" x14ac:dyDescent="0.25">
      <c r="A54" t="s">
        <v>4254</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13</v>
      </c>
      <c r="AA54" t="s">
        <v>384</v>
      </c>
      <c r="AB54" t="s">
        <v>93</v>
      </c>
      <c r="AC54" t="s">
        <v>217</v>
      </c>
      <c r="AD54" t="s">
        <v>13</v>
      </c>
      <c r="AE54" t="s">
        <v>14</v>
      </c>
      <c r="AF54" t="s">
        <v>13</v>
      </c>
      <c r="AG54" t="s">
        <v>172</v>
      </c>
      <c r="AX54" t="s">
        <v>159</v>
      </c>
      <c r="AY54" t="s">
        <v>560</v>
      </c>
      <c r="AZ54" t="s">
        <v>539</v>
      </c>
      <c r="BG54" t="s">
        <v>1523</v>
      </c>
      <c r="BH54">
        <v>50</v>
      </c>
      <c r="BI54">
        <v>50</v>
      </c>
      <c r="BJ54" t="s">
        <v>1458</v>
      </c>
    </row>
    <row r="55" spans="1:62" x14ac:dyDescent="0.25">
      <c r="A55" t="s">
        <v>4255</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13</v>
      </c>
      <c r="AA55" t="s">
        <v>384</v>
      </c>
      <c r="AB55" t="s">
        <v>93</v>
      </c>
      <c r="AC55" t="s">
        <v>217</v>
      </c>
      <c r="AD55" t="s">
        <v>13</v>
      </c>
      <c r="AE55" t="s">
        <v>14</v>
      </c>
      <c r="AF55" t="s">
        <v>13</v>
      </c>
      <c r="AG55" t="s">
        <v>172</v>
      </c>
      <c r="AX55" t="s">
        <v>159</v>
      </c>
      <c r="AY55" t="s">
        <v>560</v>
      </c>
      <c r="AZ55" t="s">
        <v>539</v>
      </c>
      <c r="BG55" t="s">
        <v>1523</v>
      </c>
      <c r="BH55">
        <v>35</v>
      </c>
      <c r="BI55">
        <v>40</v>
      </c>
      <c r="BJ55" t="s">
        <v>1465</v>
      </c>
    </row>
    <row r="56" spans="1:62" x14ac:dyDescent="0.25">
      <c r="A56" t="s">
        <v>4256</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13</v>
      </c>
      <c r="AA56" t="s">
        <v>384</v>
      </c>
      <c r="AB56" t="s">
        <v>93</v>
      </c>
      <c r="AC56" t="s">
        <v>217</v>
      </c>
      <c r="AD56" t="s">
        <v>13</v>
      </c>
      <c r="AE56" t="s">
        <v>14</v>
      </c>
      <c r="AF56" t="s">
        <v>13</v>
      </c>
      <c r="AG56" t="s">
        <v>172</v>
      </c>
      <c r="AX56" t="s">
        <v>159</v>
      </c>
      <c r="AY56" t="s">
        <v>560</v>
      </c>
      <c r="AZ56" t="s">
        <v>539</v>
      </c>
      <c r="BG56" t="s">
        <v>1523</v>
      </c>
      <c r="BH56">
        <v>20</v>
      </c>
      <c r="BI56">
        <v>20</v>
      </c>
      <c r="BJ56" t="s">
        <v>1469</v>
      </c>
    </row>
    <row r="57" spans="1:62" x14ac:dyDescent="0.25">
      <c r="A57" t="s">
        <v>4416</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13</v>
      </c>
      <c r="AA57" t="s">
        <v>412</v>
      </c>
      <c r="AB57" t="s">
        <v>93</v>
      </c>
      <c r="AC57" t="s">
        <v>413</v>
      </c>
      <c r="AD57" t="s">
        <v>13</v>
      </c>
      <c r="AE57" t="s">
        <v>14</v>
      </c>
      <c r="AF57" t="s">
        <v>13</v>
      </c>
      <c r="AG57" t="s">
        <v>172</v>
      </c>
      <c r="AX57" t="s">
        <v>564</v>
      </c>
      <c r="AY57" t="s">
        <v>562</v>
      </c>
      <c r="AZ57" t="s">
        <v>560</v>
      </c>
      <c r="BA57" t="s">
        <v>539</v>
      </c>
      <c r="BG57" t="s">
        <v>1523</v>
      </c>
      <c r="BH57">
        <v>80</v>
      </c>
      <c r="BI57">
        <v>80</v>
      </c>
      <c r="BJ57" t="s">
        <v>1458</v>
      </c>
    </row>
    <row r="58" spans="1:62" x14ac:dyDescent="0.25">
      <c r="A58" t="s">
        <v>4417</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13</v>
      </c>
      <c r="AA58" t="s">
        <v>412</v>
      </c>
      <c r="AB58" t="s">
        <v>93</v>
      </c>
      <c r="AC58" t="s">
        <v>413</v>
      </c>
      <c r="AD58" t="s">
        <v>13</v>
      </c>
      <c r="AE58" t="s">
        <v>14</v>
      </c>
      <c r="AF58" t="s">
        <v>13</v>
      </c>
      <c r="AG58" t="s">
        <v>172</v>
      </c>
      <c r="AX58" t="s">
        <v>564</v>
      </c>
      <c r="AY58" t="s">
        <v>562</v>
      </c>
      <c r="AZ58" t="s">
        <v>560</v>
      </c>
      <c r="BA58" t="s">
        <v>539</v>
      </c>
      <c r="BG58" t="s">
        <v>1523</v>
      </c>
      <c r="BH58">
        <v>50</v>
      </c>
      <c r="BI58">
        <v>50</v>
      </c>
      <c r="BJ58" t="s">
        <v>1465</v>
      </c>
    </row>
    <row r="59" spans="1:62" x14ac:dyDescent="0.25">
      <c r="A59" t="s">
        <v>4418</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13</v>
      </c>
      <c r="AA59" t="s">
        <v>412</v>
      </c>
      <c r="AB59" t="s">
        <v>93</v>
      </c>
      <c r="AC59" t="s">
        <v>413</v>
      </c>
      <c r="AD59" t="s">
        <v>13</v>
      </c>
      <c r="AE59" t="s">
        <v>14</v>
      </c>
      <c r="AF59" t="s">
        <v>13</v>
      </c>
      <c r="AG59" t="s">
        <v>172</v>
      </c>
      <c r="AX59" t="s">
        <v>564</v>
      </c>
      <c r="AY59" t="s">
        <v>562</v>
      </c>
      <c r="AZ59" t="s">
        <v>560</v>
      </c>
      <c r="BA59" t="s">
        <v>539</v>
      </c>
      <c r="BG59" t="s">
        <v>1523</v>
      </c>
      <c r="BH59">
        <v>25</v>
      </c>
      <c r="BI59">
        <v>20</v>
      </c>
      <c r="BJ59" t="s">
        <v>1469</v>
      </c>
    </row>
    <row r="60" spans="1:62" x14ac:dyDescent="0.25">
      <c r="A60" t="s">
        <v>4486</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13</v>
      </c>
      <c r="AA60" t="s">
        <v>14</v>
      </c>
      <c r="AB60" t="s">
        <v>13</v>
      </c>
      <c r="AC60" t="s">
        <v>172</v>
      </c>
      <c r="AX60" t="s">
        <v>566</v>
      </c>
      <c r="AY60" t="s">
        <v>562</v>
      </c>
      <c r="AZ60" t="s">
        <v>560</v>
      </c>
      <c r="BA60" t="s">
        <v>537</v>
      </c>
      <c r="BB60" t="s">
        <v>3290</v>
      </c>
      <c r="BC60" t="s">
        <v>3305</v>
      </c>
      <c r="BG60" t="s">
        <v>1526</v>
      </c>
      <c r="BH60">
        <v>25</v>
      </c>
      <c r="BI60">
        <v>30</v>
      </c>
      <c r="BJ60" t="s">
        <v>1458</v>
      </c>
    </row>
    <row r="61" spans="1:62" x14ac:dyDescent="0.25">
      <c r="A61" t="s">
        <v>4487</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13</v>
      </c>
      <c r="AA61" t="s">
        <v>14</v>
      </c>
      <c r="AB61" t="s">
        <v>13</v>
      </c>
      <c r="AC61" t="s">
        <v>172</v>
      </c>
      <c r="AX61" t="s">
        <v>566</v>
      </c>
      <c r="AY61" t="s">
        <v>562</v>
      </c>
      <c r="AZ61" t="s">
        <v>560</v>
      </c>
      <c r="BA61" t="s">
        <v>537</v>
      </c>
      <c r="BB61" t="s">
        <v>3290</v>
      </c>
      <c r="BC61" t="s">
        <v>3305</v>
      </c>
      <c r="BG61" t="s">
        <v>1526</v>
      </c>
      <c r="BH61">
        <v>20</v>
      </c>
      <c r="BI61">
        <v>20</v>
      </c>
      <c r="BJ61" t="s">
        <v>1465</v>
      </c>
    </row>
    <row r="62" spans="1:62" x14ac:dyDescent="0.25">
      <c r="A62" t="s">
        <v>4488</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13</v>
      </c>
      <c r="AA62" t="s">
        <v>14</v>
      </c>
      <c r="AB62" t="s">
        <v>13</v>
      </c>
      <c r="AC62" t="s">
        <v>172</v>
      </c>
      <c r="AX62" t="s">
        <v>566</v>
      </c>
      <c r="AY62" t="s">
        <v>562</v>
      </c>
      <c r="AZ62" t="s">
        <v>560</v>
      </c>
      <c r="BA62" t="s">
        <v>537</v>
      </c>
      <c r="BB62" t="s">
        <v>3290</v>
      </c>
      <c r="BC62" t="s">
        <v>3305</v>
      </c>
      <c r="BG62" t="s">
        <v>1526</v>
      </c>
      <c r="BH62">
        <v>10</v>
      </c>
      <c r="BI62">
        <v>10</v>
      </c>
      <c r="BJ62" t="s">
        <v>1469</v>
      </c>
    </row>
    <row r="63" spans="1:62" x14ac:dyDescent="0.25">
      <c r="A63" t="s">
        <v>4489</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13</v>
      </c>
      <c r="AA63" t="s">
        <v>14</v>
      </c>
      <c r="AB63" t="s">
        <v>13</v>
      </c>
      <c r="AC63" t="s">
        <v>172</v>
      </c>
      <c r="AX63" t="s">
        <v>566</v>
      </c>
      <c r="AY63" t="s">
        <v>560</v>
      </c>
      <c r="AZ63" t="s">
        <v>537</v>
      </c>
      <c r="BA63" t="s">
        <v>3290</v>
      </c>
      <c r="BB63" t="s">
        <v>3305</v>
      </c>
      <c r="BG63" t="s">
        <v>1526</v>
      </c>
      <c r="BH63">
        <v>25</v>
      </c>
      <c r="BI63">
        <v>30</v>
      </c>
      <c r="BJ63" t="s">
        <v>1458</v>
      </c>
    </row>
    <row r="64" spans="1:62" x14ac:dyDescent="0.25">
      <c r="A64" t="s">
        <v>4490</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13</v>
      </c>
      <c r="AA64" t="s">
        <v>14</v>
      </c>
      <c r="AB64" t="s">
        <v>13</v>
      </c>
      <c r="AC64" t="s">
        <v>172</v>
      </c>
      <c r="AX64" t="s">
        <v>566</v>
      </c>
      <c r="AY64" t="s">
        <v>560</v>
      </c>
      <c r="AZ64" t="s">
        <v>537</v>
      </c>
      <c r="BA64" t="s">
        <v>3290</v>
      </c>
      <c r="BB64" t="s">
        <v>3305</v>
      </c>
      <c r="BG64" t="s">
        <v>1526</v>
      </c>
      <c r="BH64">
        <v>15</v>
      </c>
      <c r="BI64">
        <v>20</v>
      </c>
      <c r="BJ64" t="s">
        <v>1465</v>
      </c>
    </row>
    <row r="65" spans="1:62" x14ac:dyDescent="0.25">
      <c r="A65" t="s">
        <v>4491</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13</v>
      </c>
      <c r="AA65" t="s">
        <v>14</v>
      </c>
      <c r="AB65" t="s">
        <v>13</v>
      </c>
      <c r="AC65" t="s">
        <v>172</v>
      </c>
      <c r="AX65" t="s">
        <v>566</v>
      </c>
      <c r="AY65" t="s">
        <v>560</v>
      </c>
      <c r="AZ65" t="s">
        <v>537</v>
      </c>
      <c r="BA65" t="s">
        <v>3290</v>
      </c>
      <c r="BB65" t="s">
        <v>3305</v>
      </c>
      <c r="BG65" t="s">
        <v>1526</v>
      </c>
      <c r="BH65">
        <v>10</v>
      </c>
      <c r="BI65">
        <v>10</v>
      </c>
      <c r="BJ65" t="s">
        <v>1469</v>
      </c>
    </row>
    <row r="66" spans="1:62" x14ac:dyDescent="0.25">
      <c r="A66" t="s">
        <v>4492</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13</v>
      </c>
      <c r="AA66" t="s">
        <v>14</v>
      </c>
      <c r="AB66" t="s">
        <v>13</v>
      </c>
      <c r="AC66" t="s">
        <v>218</v>
      </c>
      <c r="AD66" t="s">
        <v>13</v>
      </c>
      <c r="AE66" t="s">
        <v>172</v>
      </c>
      <c r="AX66" t="s">
        <v>574</v>
      </c>
      <c r="AY66" t="s">
        <v>560</v>
      </c>
      <c r="AZ66" t="s">
        <v>537</v>
      </c>
      <c r="BA66" t="s">
        <v>3291</v>
      </c>
      <c r="BB66" t="s">
        <v>3286</v>
      </c>
      <c r="BG66" t="s">
        <v>1526</v>
      </c>
      <c r="BH66">
        <v>30</v>
      </c>
      <c r="BI66">
        <v>30</v>
      </c>
      <c r="BJ66" t="s">
        <v>1458</v>
      </c>
    </row>
    <row r="67" spans="1:62" x14ac:dyDescent="0.25">
      <c r="A67" t="s">
        <v>4493</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13</v>
      </c>
      <c r="AA67" t="s">
        <v>14</v>
      </c>
      <c r="AB67" t="s">
        <v>13</v>
      </c>
      <c r="AC67" t="s">
        <v>218</v>
      </c>
      <c r="AD67" t="s">
        <v>13</v>
      </c>
      <c r="AE67" t="s">
        <v>172</v>
      </c>
      <c r="AX67" t="s">
        <v>574</v>
      </c>
      <c r="AY67" t="s">
        <v>560</v>
      </c>
      <c r="AZ67" t="s">
        <v>537</v>
      </c>
      <c r="BA67" t="s">
        <v>3291</v>
      </c>
      <c r="BB67" t="s">
        <v>3286</v>
      </c>
      <c r="BG67" t="s">
        <v>1526</v>
      </c>
      <c r="BH67">
        <v>20</v>
      </c>
      <c r="BI67">
        <v>20</v>
      </c>
      <c r="BJ67" t="s">
        <v>1465</v>
      </c>
    </row>
    <row r="68" spans="1:62" x14ac:dyDescent="0.25">
      <c r="A68" t="s">
        <v>4494</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13</v>
      </c>
      <c r="AA68" t="s">
        <v>14</v>
      </c>
      <c r="AB68" t="s">
        <v>13</v>
      </c>
      <c r="AC68" t="s">
        <v>218</v>
      </c>
      <c r="AD68" t="s">
        <v>13</v>
      </c>
      <c r="AE68" t="s">
        <v>172</v>
      </c>
      <c r="AX68" t="s">
        <v>574</v>
      </c>
      <c r="AY68" t="s">
        <v>560</v>
      </c>
      <c r="AZ68" t="s">
        <v>537</v>
      </c>
      <c r="BA68" t="s">
        <v>3291</v>
      </c>
      <c r="BB68" t="s">
        <v>3286</v>
      </c>
      <c r="BG68" t="s">
        <v>1526</v>
      </c>
      <c r="BH68">
        <v>10</v>
      </c>
      <c r="BI68">
        <v>10</v>
      </c>
      <c r="BJ68" t="s">
        <v>1469</v>
      </c>
    </row>
    <row r="69" spans="1:62" x14ac:dyDescent="0.25">
      <c r="A69" t="s">
        <v>4495</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13</v>
      </c>
      <c r="AA69" t="s">
        <v>419</v>
      </c>
      <c r="AX69" t="s">
        <v>576</v>
      </c>
      <c r="AY69" t="s">
        <v>578</v>
      </c>
      <c r="AZ69" t="s">
        <v>580</v>
      </c>
      <c r="BA69" t="s">
        <v>537</v>
      </c>
      <c r="BB69" t="s">
        <v>3285</v>
      </c>
      <c r="BC69" t="s">
        <v>3286</v>
      </c>
      <c r="BG69" t="s">
        <v>1531</v>
      </c>
      <c r="BH69">
        <v>25</v>
      </c>
      <c r="BI69">
        <v>20</v>
      </c>
      <c r="BJ69" t="s">
        <v>1458</v>
      </c>
    </row>
    <row r="70" spans="1:62" x14ac:dyDescent="0.25">
      <c r="A70" t="s">
        <v>4496</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13</v>
      </c>
      <c r="AA70" t="s">
        <v>419</v>
      </c>
      <c r="AX70" t="s">
        <v>576</v>
      </c>
      <c r="AY70" t="s">
        <v>578</v>
      </c>
      <c r="AZ70" t="s">
        <v>580</v>
      </c>
      <c r="BA70" t="s">
        <v>537</v>
      </c>
      <c r="BB70" t="s">
        <v>3285</v>
      </c>
      <c r="BC70" t="s">
        <v>3286</v>
      </c>
      <c r="BG70" t="s">
        <v>1531</v>
      </c>
      <c r="BH70">
        <v>15</v>
      </c>
      <c r="BI70">
        <v>20</v>
      </c>
      <c r="BJ70" t="s">
        <v>1465</v>
      </c>
    </row>
    <row r="71" spans="1:62" x14ac:dyDescent="0.25">
      <c r="A71" t="s">
        <v>4497</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13</v>
      </c>
      <c r="AA71" t="s">
        <v>419</v>
      </c>
      <c r="AX71" t="s">
        <v>576</v>
      </c>
      <c r="AY71" t="s">
        <v>578</v>
      </c>
      <c r="AZ71" t="s">
        <v>580</v>
      </c>
      <c r="BA71" t="s">
        <v>537</v>
      </c>
      <c r="BB71" t="s">
        <v>3285</v>
      </c>
      <c r="BC71" t="s">
        <v>3286</v>
      </c>
      <c r="BG71" t="s">
        <v>1531</v>
      </c>
      <c r="BH71">
        <v>10</v>
      </c>
      <c r="BI71">
        <v>10</v>
      </c>
      <c r="BJ71" t="s">
        <v>1469</v>
      </c>
    </row>
    <row r="72" spans="1:62" x14ac:dyDescent="0.25">
      <c r="A72" t="s">
        <v>4419</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13</v>
      </c>
      <c r="AA72" t="s">
        <v>3237</v>
      </c>
      <c r="AB72" t="s">
        <v>13</v>
      </c>
      <c r="AC72" t="s">
        <v>106</v>
      </c>
      <c r="AD72" t="s">
        <v>13</v>
      </c>
      <c r="AE72" t="s">
        <v>14</v>
      </c>
      <c r="AX72" t="s">
        <v>582</v>
      </c>
      <c r="AY72" t="s">
        <v>584</v>
      </c>
      <c r="AZ72" t="s">
        <v>586</v>
      </c>
      <c r="BA72" t="s">
        <v>545</v>
      </c>
      <c r="BG72" t="s">
        <v>1533</v>
      </c>
      <c r="BH72">
        <v>70</v>
      </c>
      <c r="BI72">
        <v>70</v>
      </c>
      <c r="BJ72" t="s">
        <v>1458</v>
      </c>
    </row>
    <row r="73" spans="1:62" x14ac:dyDescent="0.25">
      <c r="A73" t="s">
        <v>4420</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13</v>
      </c>
      <c r="AA73" t="s">
        <v>3237</v>
      </c>
      <c r="AB73" t="s">
        <v>13</v>
      </c>
      <c r="AC73" t="s">
        <v>106</v>
      </c>
      <c r="AD73" t="s">
        <v>13</v>
      </c>
      <c r="AE73" t="s">
        <v>14</v>
      </c>
      <c r="AX73" t="s">
        <v>582</v>
      </c>
      <c r="AY73" t="s">
        <v>584</v>
      </c>
      <c r="AZ73" t="s">
        <v>586</v>
      </c>
      <c r="BA73" t="s">
        <v>545</v>
      </c>
      <c r="BG73" t="s">
        <v>1533</v>
      </c>
      <c r="BH73">
        <v>40</v>
      </c>
      <c r="BI73">
        <v>40</v>
      </c>
      <c r="BJ73" t="s">
        <v>1465</v>
      </c>
    </row>
    <row r="74" spans="1:62" x14ac:dyDescent="0.25">
      <c r="A74" t="s">
        <v>4421</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13</v>
      </c>
      <c r="AA74" t="s">
        <v>3237</v>
      </c>
      <c r="AB74" t="s">
        <v>13</v>
      </c>
      <c r="AC74" t="s">
        <v>106</v>
      </c>
      <c r="AD74" t="s">
        <v>13</v>
      </c>
      <c r="AE74" t="s">
        <v>14</v>
      </c>
      <c r="AX74" t="s">
        <v>582</v>
      </c>
      <c r="AY74" t="s">
        <v>584</v>
      </c>
      <c r="AZ74" t="s">
        <v>586</v>
      </c>
      <c r="BA74" t="s">
        <v>545</v>
      </c>
      <c r="BG74" t="s">
        <v>1533</v>
      </c>
      <c r="BH74">
        <v>20</v>
      </c>
      <c r="BI74">
        <v>20</v>
      </c>
      <c r="BJ74" t="s">
        <v>1469</v>
      </c>
    </row>
    <row r="75" spans="1:62" x14ac:dyDescent="0.25">
      <c r="A75" t="s">
        <v>4498</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13</v>
      </c>
      <c r="AA75" t="s">
        <v>3238</v>
      </c>
      <c r="AB75" t="s">
        <v>13</v>
      </c>
      <c r="AC75" t="s">
        <v>218</v>
      </c>
      <c r="AD75" t="s">
        <v>93</v>
      </c>
      <c r="AE75" t="s">
        <v>169</v>
      </c>
      <c r="AF75" t="s">
        <v>13</v>
      </c>
      <c r="AG75" t="s">
        <v>418</v>
      </c>
      <c r="AH75" t="s">
        <v>13</v>
      </c>
      <c r="AI75" t="s">
        <v>14</v>
      </c>
      <c r="AX75" t="s">
        <v>588</v>
      </c>
      <c r="AY75" t="s">
        <v>590</v>
      </c>
      <c r="AZ75" t="s">
        <v>586</v>
      </c>
      <c r="BA75" t="s">
        <v>3306</v>
      </c>
      <c r="BB75" t="s">
        <v>3286</v>
      </c>
      <c r="BC75" t="s">
        <v>545</v>
      </c>
      <c r="BG75" t="s">
        <v>1513</v>
      </c>
      <c r="BH75">
        <v>110</v>
      </c>
      <c r="BI75">
        <v>110</v>
      </c>
      <c r="BJ75" t="s">
        <v>1458</v>
      </c>
    </row>
    <row r="76" spans="1:62" x14ac:dyDescent="0.25">
      <c r="A76" t="s">
        <v>4499</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13</v>
      </c>
      <c r="AA76" t="s">
        <v>3238</v>
      </c>
      <c r="AB76" t="s">
        <v>13</v>
      </c>
      <c r="AC76" t="s">
        <v>218</v>
      </c>
      <c r="AD76" t="s">
        <v>93</v>
      </c>
      <c r="AE76" t="s">
        <v>169</v>
      </c>
      <c r="AF76" t="s">
        <v>13</v>
      </c>
      <c r="AG76" t="s">
        <v>418</v>
      </c>
      <c r="AH76" t="s">
        <v>13</v>
      </c>
      <c r="AI76" t="s">
        <v>14</v>
      </c>
      <c r="AX76" t="s">
        <v>588</v>
      </c>
      <c r="AY76" t="s">
        <v>590</v>
      </c>
      <c r="AZ76" t="s">
        <v>586</v>
      </c>
      <c r="BA76" t="s">
        <v>3306</v>
      </c>
      <c r="BB76" t="s">
        <v>3286</v>
      </c>
      <c r="BC76" t="s">
        <v>545</v>
      </c>
      <c r="BG76" t="s">
        <v>1513</v>
      </c>
      <c r="BH76">
        <v>80</v>
      </c>
      <c r="BI76">
        <v>80</v>
      </c>
      <c r="BJ76" t="s">
        <v>1465</v>
      </c>
    </row>
    <row r="77" spans="1:62" x14ac:dyDescent="0.25">
      <c r="A77" t="s">
        <v>4500</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13</v>
      </c>
      <c r="AA77" t="s">
        <v>3238</v>
      </c>
      <c r="AB77" t="s">
        <v>13</v>
      </c>
      <c r="AC77" t="s">
        <v>218</v>
      </c>
      <c r="AD77" t="s">
        <v>93</v>
      </c>
      <c r="AE77" t="s">
        <v>169</v>
      </c>
      <c r="AF77" t="s">
        <v>13</v>
      </c>
      <c r="AG77" t="s">
        <v>418</v>
      </c>
      <c r="AH77" t="s">
        <v>13</v>
      </c>
      <c r="AI77" t="s">
        <v>14</v>
      </c>
      <c r="AX77" t="s">
        <v>588</v>
      </c>
      <c r="AY77" t="s">
        <v>590</v>
      </c>
      <c r="AZ77" t="s">
        <v>586</v>
      </c>
      <c r="BA77" t="s">
        <v>3306</v>
      </c>
      <c r="BB77" t="s">
        <v>3286</v>
      </c>
      <c r="BC77" t="s">
        <v>545</v>
      </c>
      <c r="BG77" t="s">
        <v>1513</v>
      </c>
      <c r="BH77">
        <v>40</v>
      </c>
      <c r="BI77">
        <v>40</v>
      </c>
      <c r="BJ77" t="s">
        <v>1469</v>
      </c>
    </row>
    <row r="78" spans="1:62"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87</v>
      </c>
      <c r="AA78" t="s">
        <v>3239</v>
      </c>
      <c r="AB78" t="s">
        <v>87</v>
      </c>
      <c r="AC78" t="s">
        <v>160</v>
      </c>
      <c r="AD78" t="s">
        <v>13</v>
      </c>
      <c r="AE78" t="s">
        <v>24</v>
      </c>
      <c r="AF78" t="s">
        <v>116</v>
      </c>
      <c r="AG78" t="s">
        <v>9</v>
      </c>
      <c r="AX78" t="s">
        <v>592</v>
      </c>
      <c r="AY78" t="s">
        <v>594</v>
      </c>
      <c r="BG78" t="s">
        <v>1864</v>
      </c>
      <c r="BH78">
        <v>175</v>
      </c>
      <c r="BI78">
        <v>150</v>
      </c>
    </row>
    <row r="79" spans="1:62"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87</v>
      </c>
      <c r="AA79" t="s">
        <v>283</v>
      </c>
      <c r="AX79" t="s">
        <v>3240</v>
      </c>
      <c r="AY79" t="s">
        <v>594</v>
      </c>
      <c r="BG79" t="s">
        <v>1866</v>
      </c>
      <c r="BH79">
        <v>310</v>
      </c>
      <c r="BI79">
        <v>300</v>
      </c>
    </row>
    <row r="80" spans="1:62" x14ac:dyDescent="0.25">
      <c r="A80" t="s">
        <v>4257</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13</v>
      </c>
      <c r="AA80" t="s">
        <v>375</v>
      </c>
      <c r="AB80" t="s">
        <v>13</v>
      </c>
      <c r="AC80" t="s">
        <v>91</v>
      </c>
      <c r="AD80" t="s">
        <v>13</v>
      </c>
      <c r="AE80" t="s">
        <v>329</v>
      </c>
      <c r="AX80" t="s">
        <v>531</v>
      </c>
      <c r="AY80" t="s">
        <v>547</v>
      </c>
      <c r="AZ80" t="s">
        <v>537</v>
      </c>
      <c r="BG80" t="s">
        <v>1478</v>
      </c>
      <c r="BH80">
        <v>90</v>
      </c>
      <c r="BI80">
        <v>90</v>
      </c>
      <c r="BJ80" t="s">
        <v>1458</v>
      </c>
    </row>
    <row r="81" spans="1:62" x14ac:dyDescent="0.25">
      <c r="A81" t="s">
        <v>4258</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13</v>
      </c>
      <c r="AA81" t="s">
        <v>375</v>
      </c>
      <c r="AB81" t="s">
        <v>13</v>
      </c>
      <c r="AC81" t="s">
        <v>91</v>
      </c>
      <c r="AD81" t="s">
        <v>13</v>
      </c>
      <c r="AE81" t="s">
        <v>329</v>
      </c>
      <c r="AX81" t="s">
        <v>531</v>
      </c>
      <c r="AY81" t="s">
        <v>547</v>
      </c>
      <c r="AZ81" t="s">
        <v>537</v>
      </c>
      <c r="BG81" t="s">
        <v>1478</v>
      </c>
      <c r="BH81">
        <v>60</v>
      </c>
      <c r="BI81">
        <v>60</v>
      </c>
      <c r="BJ81" t="s">
        <v>1465</v>
      </c>
    </row>
    <row r="82" spans="1:62" x14ac:dyDescent="0.25">
      <c r="A82" t="s">
        <v>4259</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13</v>
      </c>
      <c r="AA82" t="s">
        <v>375</v>
      </c>
      <c r="AB82" t="s">
        <v>13</v>
      </c>
      <c r="AC82" t="s">
        <v>91</v>
      </c>
      <c r="AD82" t="s">
        <v>13</v>
      </c>
      <c r="AE82" t="s">
        <v>329</v>
      </c>
      <c r="AX82" t="s">
        <v>531</v>
      </c>
      <c r="AY82" t="s">
        <v>547</v>
      </c>
      <c r="AZ82" t="s">
        <v>537</v>
      </c>
      <c r="BG82" t="s">
        <v>1478</v>
      </c>
      <c r="BH82">
        <v>30</v>
      </c>
      <c r="BI82">
        <v>30</v>
      </c>
      <c r="BJ82" t="s">
        <v>1469</v>
      </c>
    </row>
    <row r="83" spans="1:62" x14ac:dyDescent="0.25">
      <c r="A83" t="s">
        <v>4501</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13</v>
      </c>
      <c r="AA83" t="s">
        <v>3241</v>
      </c>
      <c r="AB83" t="s">
        <v>93</v>
      </c>
      <c r="AC83" t="s">
        <v>329</v>
      </c>
      <c r="AX83" t="s">
        <v>531</v>
      </c>
      <c r="AY83" t="s">
        <v>547</v>
      </c>
      <c r="AZ83" t="s">
        <v>598</v>
      </c>
      <c r="BA83" t="s">
        <v>600</v>
      </c>
      <c r="BB83" t="s">
        <v>549</v>
      </c>
      <c r="BC83" t="s">
        <v>3307</v>
      </c>
      <c r="BD83" t="s">
        <v>562</v>
      </c>
      <c r="BE83" t="s">
        <v>537</v>
      </c>
      <c r="BG83" t="s">
        <v>1481</v>
      </c>
      <c r="BH83">
        <v>140</v>
      </c>
      <c r="BI83">
        <v>140</v>
      </c>
      <c r="BJ83" t="s">
        <v>1458</v>
      </c>
    </row>
    <row r="84" spans="1:62" x14ac:dyDescent="0.25">
      <c r="A84" t="s">
        <v>4502</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13</v>
      </c>
      <c r="AA84" t="s">
        <v>3241</v>
      </c>
      <c r="AB84" t="s">
        <v>93</v>
      </c>
      <c r="AC84" t="s">
        <v>329</v>
      </c>
      <c r="AX84" t="s">
        <v>531</v>
      </c>
      <c r="AY84" t="s">
        <v>547</v>
      </c>
      <c r="AZ84" t="s">
        <v>598</v>
      </c>
      <c r="BA84" t="s">
        <v>600</v>
      </c>
      <c r="BB84" t="s">
        <v>549</v>
      </c>
      <c r="BC84" t="s">
        <v>3307</v>
      </c>
      <c r="BD84" t="s">
        <v>562</v>
      </c>
      <c r="BE84" t="s">
        <v>537</v>
      </c>
      <c r="BG84" t="s">
        <v>1481</v>
      </c>
      <c r="BH84">
        <v>90</v>
      </c>
      <c r="BI84">
        <v>90</v>
      </c>
      <c r="BJ84" t="s">
        <v>1465</v>
      </c>
    </row>
    <row r="85" spans="1:62" x14ac:dyDescent="0.25">
      <c r="A85" t="s">
        <v>4503</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13</v>
      </c>
      <c r="AA85" t="s">
        <v>3241</v>
      </c>
      <c r="AB85" t="s">
        <v>93</v>
      </c>
      <c r="AC85" t="s">
        <v>329</v>
      </c>
      <c r="AX85" t="s">
        <v>531</v>
      </c>
      <c r="AY85" t="s">
        <v>547</v>
      </c>
      <c r="AZ85" t="s">
        <v>598</v>
      </c>
      <c r="BA85" t="s">
        <v>600</v>
      </c>
      <c r="BB85" t="s">
        <v>549</v>
      </c>
      <c r="BC85" t="s">
        <v>3307</v>
      </c>
      <c r="BD85" t="s">
        <v>562</v>
      </c>
      <c r="BE85" t="s">
        <v>537</v>
      </c>
      <c r="BG85" t="s">
        <v>1481</v>
      </c>
      <c r="BH85">
        <v>45</v>
      </c>
      <c r="BI85">
        <v>50</v>
      </c>
      <c r="BJ85" t="s">
        <v>1469</v>
      </c>
    </row>
    <row r="86" spans="1:62" x14ac:dyDescent="0.25">
      <c r="A86" t="s">
        <v>4261</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13</v>
      </c>
      <c r="AA86" t="s">
        <v>91</v>
      </c>
      <c r="AB86" t="s">
        <v>13</v>
      </c>
      <c r="AC86" t="s">
        <v>446</v>
      </c>
      <c r="AD86" t="s">
        <v>13</v>
      </c>
      <c r="AE86" t="s">
        <v>352</v>
      </c>
      <c r="AX86" t="s">
        <v>604</v>
      </c>
      <c r="AY86" t="s">
        <v>606</v>
      </c>
      <c r="AZ86" t="s">
        <v>608</v>
      </c>
      <c r="BG86" t="s">
        <v>5224</v>
      </c>
      <c r="BH86">
        <v>215</v>
      </c>
      <c r="BI86">
        <v>210</v>
      </c>
      <c r="BJ86" t="s">
        <v>1458</v>
      </c>
    </row>
    <row r="87" spans="1:62" x14ac:dyDescent="0.25">
      <c r="A87" t="s">
        <v>4262</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13</v>
      </c>
      <c r="AA87" t="s">
        <v>91</v>
      </c>
      <c r="AB87" t="s">
        <v>13</v>
      </c>
      <c r="AC87" t="s">
        <v>446</v>
      </c>
      <c r="AD87" t="s">
        <v>13</v>
      </c>
      <c r="AE87" t="s">
        <v>352</v>
      </c>
      <c r="AX87" t="s">
        <v>604</v>
      </c>
      <c r="AY87" t="s">
        <v>606</v>
      </c>
      <c r="AZ87" t="s">
        <v>608</v>
      </c>
      <c r="BG87" t="s">
        <v>5224</v>
      </c>
      <c r="BH87">
        <v>140</v>
      </c>
      <c r="BI87">
        <v>140</v>
      </c>
      <c r="BJ87" t="s">
        <v>1465</v>
      </c>
    </row>
    <row r="88" spans="1:62" x14ac:dyDescent="0.25">
      <c r="A88" t="s">
        <v>4263</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13</v>
      </c>
      <c r="AA88" t="s">
        <v>91</v>
      </c>
      <c r="AB88" t="s">
        <v>13</v>
      </c>
      <c r="AC88" t="s">
        <v>446</v>
      </c>
      <c r="AD88" t="s">
        <v>13</v>
      </c>
      <c r="AE88" t="s">
        <v>352</v>
      </c>
      <c r="AX88" t="s">
        <v>604</v>
      </c>
      <c r="AY88" t="s">
        <v>606</v>
      </c>
      <c r="AZ88" t="s">
        <v>608</v>
      </c>
      <c r="BG88" t="s">
        <v>5224</v>
      </c>
      <c r="BH88">
        <v>70</v>
      </c>
      <c r="BI88">
        <v>70</v>
      </c>
      <c r="BJ88" t="s">
        <v>1469</v>
      </c>
    </row>
    <row r="89" spans="1:62" x14ac:dyDescent="0.25">
      <c r="A89" t="s">
        <v>4504</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13</v>
      </c>
      <c r="AA89" t="s">
        <v>404</v>
      </c>
      <c r="AB89" t="s">
        <v>13</v>
      </c>
      <c r="AC89" t="s">
        <v>445</v>
      </c>
      <c r="AD89" t="s">
        <v>13</v>
      </c>
      <c r="AE89" t="s">
        <v>317</v>
      </c>
      <c r="AX89" t="s">
        <v>610</v>
      </c>
      <c r="AY89" t="s">
        <v>612</v>
      </c>
      <c r="AZ89" t="s">
        <v>614</v>
      </c>
      <c r="BA89" t="s">
        <v>616</v>
      </c>
      <c r="BB89" t="s">
        <v>618</v>
      </c>
      <c r="BG89" t="s">
        <v>5245</v>
      </c>
      <c r="BH89">
        <v>245</v>
      </c>
      <c r="BI89">
        <v>230</v>
      </c>
      <c r="BJ89" t="s">
        <v>1458</v>
      </c>
    </row>
    <row r="90" spans="1:62" x14ac:dyDescent="0.25">
      <c r="A90" t="s">
        <v>4505</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13</v>
      </c>
      <c r="AA90" t="s">
        <v>404</v>
      </c>
      <c r="AB90" t="s">
        <v>13</v>
      </c>
      <c r="AC90" t="s">
        <v>445</v>
      </c>
      <c r="AD90" t="s">
        <v>13</v>
      </c>
      <c r="AE90" t="s">
        <v>317</v>
      </c>
      <c r="AX90" t="s">
        <v>610</v>
      </c>
      <c r="AY90" t="s">
        <v>612</v>
      </c>
      <c r="AZ90" t="s">
        <v>614</v>
      </c>
      <c r="BA90" t="s">
        <v>616</v>
      </c>
      <c r="BB90" t="s">
        <v>618</v>
      </c>
      <c r="BG90" t="s">
        <v>5245</v>
      </c>
      <c r="BH90">
        <v>160</v>
      </c>
      <c r="BI90">
        <v>160</v>
      </c>
      <c r="BJ90" t="s">
        <v>1465</v>
      </c>
    </row>
    <row r="91" spans="1:62" x14ac:dyDescent="0.25">
      <c r="A91" t="s">
        <v>4506</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13</v>
      </c>
      <c r="AA91" t="s">
        <v>404</v>
      </c>
      <c r="AB91" t="s">
        <v>13</v>
      </c>
      <c r="AC91" t="s">
        <v>445</v>
      </c>
      <c r="AD91" t="s">
        <v>13</v>
      </c>
      <c r="AE91" t="s">
        <v>317</v>
      </c>
      <c r="AX91" t="s">
        <v>610</v>
      </c>
      <c r="AY91" t="s">
        <v>612</v>
      </c>
      <c r="AZ91" t="s">
        <v>614</v>
      </c>
      <c r="BA91" t="s">
        <v>616</v>
      </c>
      <c r="BB91" t="s">
        <v>618</v>
      </c>
      <c r="BG91" t="s">
        <v>5245</v>
      </c>
      <c r="BH91">
        <v>80</v>
      </c>
      <c r="BI91">
        <v>80</v>
      </c>
      <c r="BJ91" t="s">
        <v>1469</v>
      </c>
    </row>
    <row r="92" spans="1:62"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13</v>
      </c>
      <c r="AA92" t="s">
        <v>3242</v>
      </c>
      <c r="AB92" t="s">
        <v>13</v>
      </c>
      <c r="AC92" t="s">
        <v>364</v>
      </c>
      <c r="AD92" t="s">
        <v>13</v>
      </c>
      <c r="AE92" t="s">
        <v>367</v>
      </c>
      <c r="AF92" t="s">
        <v>13</v>
      </c>
      <c r="AG92" t="s">
        <v>369</v>
      </c>
      <c r="AH92" t="s">
        <v>13</v>
      </c>
      <c r="AI92" t="s">
        <v>372</v>
      </c>
      <c r="AX92" t="s">
        <v>665</v>
      </c>
      <c r="AY92" t="s">
        <v>519</v>
      </c>
      <c r="AZ92" t="s">
        <v>667</v>
      </c>
      <c r="BA92" t="s">
        <v>663</v>
      </c>
      <c r="BB92" t="s">
        <v>1431</v>
      </c>
      <c r="BG92" t="s">
        <v>1677</v>
      </c>
      <c r="BH92">
        <v>175</v>
      </c>
      <c r="BI92">
        <v>170</v>
      </c>
    </row>
    <row r="93" spans="1:62"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13</v>
      </c>
      <c r="AA93" t="s">
        <v>3264</v>
      </c>
      <c r="AB93" t="s">
        <v>13</v>
      </c>
      <c r="AC93" t="s">
        <v>364</v>
      </c>
      <c r="AD93" t="s">
        <v>13</v>
      </c>
      <c r="AE93" t="s">
        <v>367</v>
      </c>
      <c r="AF93" t="s">
        <v>13</v>
      </c>
      <c r="AG93" t="s">
        <v>369</v>
      </c>
      <c r="AH93" t="s">
        <v>13</v>
      </c>
      <c r="AI93" t="s">
        <v>372</v>
      </c>
      <c r="AJ93" t="s">
        <v>13</v>
      </c>
      <c r="AK93" t="s">
        <v>24</v>
      </c>
      <c r="AX93" t="s">
        <v>665</v>
      </c>
      <c r="AY93" t="s">
        <v>519</v>
      </c>
      <c r="AZ93" t="s">
        <v>669</v>
      </c>
      <c r="BG93" t="s">
        <v>1679</v>
      </c>
      <c r="BH93">
        <v>145</v>
      </c>
      <c r="BI93">
        <v>140</v>
      </c>
    </row>
    <row r="94" spans="1:62"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13</v>
      </c>
      <c r="AA94" t="s">
        <v>160</v>
      </c>
      <c r="AB94" t="s">
        <v>13</v>
      </c>
      <c r="AC94" t="s">
        <v>364</v>
      </c>
      <c r="AD94" t="s">
        <v>13</v>
      </c>
      <c r="AE94" t="s">
        <v>367</v>
      </c>
      <c r="AF94" t="s">
        <v>13</v>
      </c>
      <c r="AG94" t="s">
        <v>369</v>
      </c>
      <c r="AH94" t="s">
        <v>13</v>
      </c>
      <c r="AI94" t="s">
        <v>372</v>
      </c>
      <c r="AJ94" t="s">
        <v>13</v>
      </c>
      <c r="AK94" t="s">
        <v>268</v>
      </c>
      <c r="AX94" t="s">
        <v>671</v>
      </c>
      <c r="AY94" t="s">
        <v>519</v>
      </c>
      <c r="AZ94" t="s">
        <v>673</v>
      </c>
      <c r="BA94" t="s">
        <v>487</v>
      </c>
      <c r="BB94" t="s">
        <v>489</v>
      </c>
      <c r="BF94" t="s">
        <v>1983</v>
      </c>
      <c r="BG94" t="s">
        <v>1984</v>
      </c>
      <c r="BH94">
        <v>95</v>
      </c>
      <c r="BI94">
        <v>100</v>
      </c>
    </row>
    <row r="95" spans="1:62"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13</v>
      </c>
      <c r="AA95" t="s">
        <v>160</v>
      </c>
      <c r="AB95" t="s">
        <v>13</v>
      </c>
      <c r="AC95" t="s">
        <v>364</v>
      </c>
      <c r="AD95" t="s">
        <v>13</v>
      </c>
      <c r="AE95" t="s">
        <v>367</v>
      </c>
      <c r="AF95" t="s">
        <v>13</v>
      </c>
      <c r="AG95" t="s">
        <v>369</v>
      </c>
      <c r="AH95" t="s">
        <v>13</v>
      </c>
      <c r="AI95" t="s">
        <v>372</v>
      </c>
      <c r="AJ95" t="s">
        <v>13</v>
      </c>
      <c r="AK95" t="s">
        <v>324</v>
      </c>
      <c r="AL95" t="s">
        <v>13</v>
      </c>
      <c r="AM95" t="s">
        <v>3272</v>
      </c>
      <c r="AX95" t="s">
        <v>675</v>
      </c>
      <c r="AY95" t="s">
        <v>519</v>
      </c>
      <c r="AZ95" t="s">
        <v>3273</v>
      </c>
      <c r="BF95" t="s">
        <v>1986</v>
      </c>
      <c r="BG95" t="s">
        <v>1987</v>
      </c>
      <c r="BH95">
        <v>95</v>
      </c>
      <c r="BI95">
        <v>100</v>
      </c>
    </row>
    <row r="96" spans="1:62" x14ac:dyDescent="0.25">
      <c r="A96" t="s">
        <v>1867</v>
      </c>
      <c r="B96">
        <v>95</v>
      </c>
      <c r="C96" t="s">
        <v>1680</v>
      </c>
      <c r="D96" t="s">
        <v>5204</v>
      </c>
      <c r="E96">
        <v>1</v>
      </c>
      <c r="F96">
        <v>5</v>
      </c>
      <c r="G96" t="s">
        <v>1605</v>
      </c>
      <c r="H96">
        <v>5</v>
      </c>
      <c r="I96" t="s">
        <v>130</v>
      </c>
      <c r="L96" t="s">
        <v>1463</v>
      </c>
      <c r="M96" t="s">
        <v>1463</v>
      </c>
      <c r="N96">
        <v>4</v>
      </c>
      <c r="O96">
        <v>4</v>
      </c>
      <c r="S96">
        <v>3</v>
      </c>
      <c r="T96">
        <v>3</v>
      </c>
      <c r="U96">
        <v>4</v>
      </c>
      <c r="V96" t="s">
        <v>1462</v>
      </c>
      <c r="W96">
        <v>2</v>
      </c>
      <c r="X96" t="s">
        <v>1461</v>
      </c>
      <c r="Z96" t="s">
        <v>93</v>
      </c>
      <c r="AA96" t="s">
        <v>162</v>
      </c>
      <c r="AB96" t="s">
        <v>90</v>
      </c>
      <c r="AC96" t="s">
        <v>364</v>
      </c>
      <c r="AD96" t="s">
        <v>90</v>
      </c>
      <c r="AE96" t="s">
        <v>367</v>
      </c>
      <c r="AF96" t="s">
        <v>90</v>
      </c>
      <c r="AG96" t="s">
        <v>369</v>
      </c>
      <c r="AH96" t="s">
        <v>90</v>
      </c>
      <c r="AI96" t="s">
        <v>372</v>
      </c>
      <c r="AJ96" t="s">
        <v>13</v>
      </c>
      <c r="AK96" t="s">
        <v>3296</v>
      </c>
      <c r="AL96" t="s">
        <v>13</v>
      </c>
      <c r="AM96" t="s">
        <v>3243</v>
      </c>
      <c r="AN96" t="s">
        <v>13</v>
      </c>
      <c r="AO96" t="s">
        <v>3271</v>
      </c>
      <c r="AP96" t="s">
        <v>13</v>
      </c>
      <c r="AQ96" t="s">
        <v>24</v>
      </c>
      <c r="AR96" t="s">
        <v>116</v>
      </c>
      <c r="AS96" t="s">
        <v>9</v>
      </c>
      <c r="AT96" t="s">
        <v>13</v>
      </c>
      <c r="AU96" t="s">
        <v>267</v>
      </c>
      <c r="AX96" t="s">
        <v>686</v>
      </c>
      <c r="AY96" t="s">
        <v>519</v>
      </c>
      <c r="BG96" s="5" t="s">
        <v>1868</v>
      </c>
      <c r="BH96">
        <v>225</v>
      </c>
      <c r="BI96">
        <v>250</v>
      </c>
      <c r="BJ96" t="s">
        <v>5204</v>
      </c>
    </row>
    <row r="97" spans="1:62" ht="30" x14ac:dyDescent="0.25">
      <c r="A97" t="s">
        <v>4264</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13</v>
      </c>
      <c r="AA97" t="s">
        <v>89</v>
      </c>
      <c r="AB97" t="s">
        <v>13</v>
      </c>
      <c r="AC97" t="s">
        <v>267</v>
      </c>
      <c r="AD97" t="s">
        <v>13</v>
      </c>
      <c r="AE97" t="s">
        <v>281</v>
      </c>
      <c r="AX97" t="s">
        <v>686</v>
      </c>
      <c r="AY97" t="s">
        <v>679</v>
      </c>
      <c r="BG97" s="5" t="s">
        <v>1789</v>
      </c>
      <c r="BH97">
        <v>90</v>
      </c>
      <c r="BI97">
        <v>80</v>
      </c>
      <c r="BJ97" t="s">
        <v>5315</v>
      </c>
    </row>
    <row r="98" spans="1:62" x14ac:dyDescent="0.25">
      <c r="A98" t="s">
        <v>4265</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13</v>
      </c>
      <c r="AA98" t="s">
        <v>91</v>
      </c>
      <c r="AB98" t="s">
        <v>13</v>
      </c>
      <c r="AC98" t="s">
        <v>410</v>
      </c>
      <c r="AD98" t="s">
        <v>13</v>
      </c>
      <c r="AE98" t="s">
        <v>279</v>
      </c>
      <c r="AX98" t="s">
        <v>686</v>
      </c>
      <c r="AY98" t="s">
        <v>681</v>
      </c>
      <c r="BG98" s="5" t="s">
        <v>1682</v>
      </c>
      <c r="BH98">
        <v>45</v>
      </c>
      <c r="BI98">
        <v>40</v>
      </c>
      <c r="BJ98" t="s">
        <v>1681</v>
      </c>
    </row>
    <row r="99" spans="1:62" x14ac:dyDescent="0.25">
      <c r="A99" t="s">
        <v>4409</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13</v>
      </c>
      <c r="AA99" t="s">
        <v>160</v>
      </c>
      <c r="AB99" t="s">
        <v>13</v>
      </c>
      <c r="AC99" t="s">
        <v>364</v>
      </c>
      <c r="AD99" t="s">
        <v>13</v>
      </c>
      <c r="AE99" t="s">
        <v>367</v>
      </c>
      <c r="AF99" t="s">
        <v>13</v>
      </c>
      <c r="AG99" t="s">
        <v>369</v>
      </c>
      <c r="AH99" t="s">
        <v>13</v>
      </c>
      <c r="AI99" t="s">
        <v>372</v>
      </c>
      <c r="AJ99" t="s">
        <v>13</v>
      </c>
      <c r="AK99" t="s">
        <v>168</v>
      </c>
      <c r="AL99" t="s">
        <v>13</v>
      </c>
      <c r="AM99" t="s">
        <v>24</v>
      </c>
      <c r="AX99" t="s">
        <v>686</v>
      </c>
      <c r="AY99" t="s">
        <v>519</v>
      </c>
      <c r="AZ99" t="s">
        <v>523</v>
      </c>
      <c r="BA99" t="s">
        <v>684</v>
      </c>
      <c r="BG99" s="5" t="s">
        <v>1684</v>
      </c>
      <c r="BH99">
        <v>45</v>
      </c>
      <c r="BI99">
        <v>40</v>
      </c>
      <c r="BJ99" t="s">
        <v>1683</v>
      </c>
    </row>
    <row r="100" spans="1:62" x14ac:dyDescent="0.25">
      <c r="A100" t="s">
        <v>4260</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13</v>
      </c>
      <c r="AA100" t="s">
        <v>3243</v>
      </c>
      <c r="AB100" t="s">
        <v>13</v>
      </c>
      <c r="AC100" t="s">
        <v>24</v>
      </c>
      <c r="AD100" t="s">
        <v>13</v>
      </c>
      <c r="AE100" t="s">
        <v>326</v>
      </c>
      <c r="AX100" t="s">
        <v>686</v>
      </c>
      <c r="AY100" t="s">
        <v>690</v>
      </c>
      <c r="BG100" t="s">
        <v>1792</v>
      </c>
      <c r="BH100">
        <v>135</v>
      </c>
      <c r="BI100">
        <v>120</v>
      </c>
      <c r="BJ100" t="s">
        <v>1791</v>
      </c>
    </row>
    <row r="101" spans="1:62" x14ac:dyDescent="0.25">
      <c r="A101" t="s">
        <v>4266</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13</v>
      </c>
      <c r="AA101" t="s">
        <v>24</v>
      </c>
      <c r="AB101" t="s">
        <v>13</v>
      </c>
      <c r="AC101" t="s">
        <v>22</v>
      </c>
      <c r="AX101" t="s">
        <v>686</v>
      </c>
      <c r="AY101" t="s">
        <v>690</v>
      </c>
      <c r="BG101" t="s">
        <v>1792</v>
      </c>
      <c r="BH101">
        <v>90</v>
      </c>
      <c r="BI101">
        <v>80</v>
      </c>
      <c r="BJ101" t="s">
        <v>5316</v>
      </c>
    </row>
    <row r="102" spans="1:62" x14ac:dyDescent="0.25">
      <c r="A102" t="s">
        <v>4399</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93</v>
      </c>
      <c r="AA102" t="s">
        <v>162</v>
      </c>
      <c r="AB102" t="s">
        <v>87</v>
      </c>
      <c r="AC102" t="s">
        <v>364</v>
      </c>
      <c r="AD102" t="s">
        <v>87</v>
      </c>
      <c r="AE102" t="s">
        <v>367</v>
      </c>
      <c r="AF102" t="s">
        <v>87</v>
      </c>
      <c r="AG102" t="s">
        <v>369</v>
      </c>
      <c r="AH102" t="s">
        <v>87</v>
      </c>
      <c r="AI102" t="s">
        <v>372</v>
      </c>
      <c r="AJ102" t="s">
        <v>13</v>
      </c>
      <c r="AK102" t="s">
        <v>3274</v>
      </c>
      <c r="AL102" t="s">
        <v>13</v>
      </c>
      <c r="AM102" t="s">
        <v>166</v>
      </c>
      <c r="AN102" t="s">
        <v>13</v>
      </c>
      <c r="AO102" t="s">
        <v>3270</v>
      </c>
      <c r="AP102" t="s">
        <v>13</v>
      </c>
      <c r="AQ102" t="s">
        <v>24</v>
      </c>
      <c r="AR102" t="s">
        <v>90</v>
      </c>
      <c r="AS102" t="s">
        <v>9</v>
      </c>
      <c r="AT102" t="s">
        <v>13</v>
      </c>
      <c r="AU102" t="s">
        <v>325</v>
      </c>
      <c r="AX102" t="s">
        <v>686</v>
      </c>
      <c r="AY102" t="s">
        <v>519</v>
      </c>
      <c r="AZ102" t="s">
        <v>688</v>
      </c>
      <c r="BG102" t="s">
        <v>1795</v>
      </c>
      <c r="BH102">
        <v>225</v>
      </c>
      <c r="BI102">
        <v>200</v>
      </c>
      <c r="BJ102" t="s">
        <v>1794</v>
      </c>
    </row>
    <row r="103" spans="1:62"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93</v>
      </c>
      <c r="AA103" t="s">
        <v>166</v>
      </c>
      <c r="AB103" t="s">
        <v>87</v>
      </c>
      <c r="AC103" t="s">
        <v>364</v>
      </c>
      <c r="AD103" t="s">
        <v>87</v>
      </c>
      <c r="AE103" t="s">
        <v>367</v>
      </c>
      <c r="AF103" t="s">
        <v>87</v>
      </c>
      <c r="AG103" t="s">
        <v>369</v>
      </c>
      <c r="AH103" t="s">
        <v>87</v>
      </c>
      <c r="AI103" t="s">
        <v>372</v>
      </c>
      <c r="AJ103" t="s">
        <v>13</v>
      </c>
      <c r="AK103" t="s">
        <v>3274</v>
      </c>
      <c r="AL103" t="s">
        <v>13</v>
      </c>
      <c r="AM103" t="s">
        <v>3296</v>
      </c>
      <c r="AN103" t="s">
        <v>13</v>
      </c>
      <c r="AO103" t="s">
        <v>174</v>
      </c>
      <c r="AP103" t="s">
        <v>13</v>
      </c>
      <c r="AQ103" t="s">
        <v>24</v>
      </c>
      <c r="AR103" t="s">
        <v>13</v>
      </c>
      <c r="AS103" t="s">
        <v>22</v>
      </c>
      <c r="AT103" t="s">
        <v>93</v>
      </c>
      <c r="AU103" t="s">
        <v>9</v>
      </c>
      <c r="AV103" t="s">
        <v>13</v>
      </c>
      <c r="AW103" t="s">
        <v>269</v>
      </c>
      <c r="AX103" t="s">
        <v>686</v>
      </c>
      <c r="AY103" t="s">
        <v>519</v>
      </c>
      <c r="AZ103" t="s">
        <v>692</v>
      </c>
      <c r="BG103" t="s">
        <v>1795</v>
      </c>
      <c r="BH103">
        <v>260</v>
      </c>
      <c r="BI103">
        <v>250</v>
      </c>
    </row>
    <row r="104" spans="1:62" x14ac:dyDescent="0.25">
      <c r="A104" t="s">
        <v>4507</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13</v>
      </c>
      <c r="AA104" t="s">
        <v>3244</v>
      </c>
      <c r="AB104" t="s">
        <v>13</v>
      </c>
      <c r="AC104" t="s">
        <v>172</v>
      </c>
      <c r="AD104" t="s">
        <v>13</v>
      </c>
      <c r="AE104" t="s">
        <v>329</v>
      </c>
      <c r="AX104" t="s">
        <v>694</v>
      </c>
      <c r="AY104" t="s">
        <v>531</v>
      </c>
      <c r="AZ104" t="s">
        <v>547</v>
      </c>
      <c r="BA104" t="s">
        <v>549</v>
      </c>
      <c r="BB104" t="s">
        <v>537</v>
      </c>
      <c r="BG104" t="s">
        <v>1483</v>
      </c>
      <c r="BH104">
        <v>75</v>
      </c>
      <c r="BI104">
        <v>70</v>
      </c>
      <c r="BJ104" t="s">
        <v>1458</v>
      </c>
    </row>
    <row r="105" spans="1:62" x14ac:dyDescent="0.25">
      <c r="A105" t="s">
        <v>4508</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13</v>
      </c>
      <c r="AA105" t="s">
        <v>3244</v>
      </c>
      <c r="AB105" t="s">
        <v>13</v>
      </c>
      <c r="AC105" t="s">
        <v>172</v>
      </c>
      <c r="AD105" t="s">
        <v>13</v>
      </c>
      <c r="AE105" t="s">
        <v>329</v>
      </c>
      <c r="AX105" t="s">
        <v>694</v>
      </c>
      <c r="AY105" t="s">
        <v>531</v>
      </c>
      <c r="AZ105" t="s">
        <v>547</v>
      </c>
      <c r="BA105" t="s">
        <v>549</v>
      </c>
      <c r="BB105" t="s">
        <v>537</v>
      </c>
      <c r="BG105" t="s">
        <v>1483</v>
      </c>
      <c r="BH105">
        <v>45</v>
      </c>
      <c r="BI105">
        <v>50</v>
      </c>
      <c r="BJ105" t="s">
        <v>1465</v>
      </c>
    </row>
    <row r="106" spans="1:62" x14ac:dyDescent="0.25">
      <c r="A106" t="s">
        <v>4509</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13</v>
      </c>
      <c r="AA106" t="s">
        <v>3244</v>
      </c>
      <c r="AB106" t="s">
        <v>13</v>
      </c>
      <c r="AC106" t="s">
        <v>172</v>
      </c>
      <c r="AD106" t="s">
        <v>13</v>
      </c>
      <c r="AE106" t="s">
        <v>329</v>
      </c>
      <c r="AX106" t="s">
        <v>694</v>
      </c>
      <c r="AY106" t="s">
        <v>531</v>
      </c>
      <c r="AZ106" t="s">
        <v>547</v>
      </c>
      <c r="BA106" t="s">
        <v>549</v>
      </c>
      <c r="BB106" t="s">
        <v>537</v>
      </c>
      <c r="BG106" t="s">
        <v>1483</v>
      </c>
      <c r="BH106">
        <v>20</v>
      </c>
      <c r="BI106">
        <v>20</v>
      </c>
      <c r="BJ106" t="s">
        <v>1469</v>
      </c>
    </row>
    <row r="107" spans="1:62" x14ac:dyDescent="0.25">
      <c r="A107" t="s">
        <v>4510</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13</v>
      </c>
      <c r="AA107" t="s">
        <v>3245</v>
      </c>
      <c r="AB107" t="s">
        <v>13</v>
      </c>
      <c r="AC107" t="s">
        <v>106</v>
      </c>
      <c r="AD107" t="s">
        <v>13</v>
      </c>
      <c r="AE107" t="s">
        <v>169</v>
      </c>
      <c r="AF107" t="s">
        <v>13</v>
      </c>
      <c r="AG107" t="s">
        <v>3308</v>
      </c>
      <c r="AH107" t="s">
        <v>13</v>
      </c>
      <c r="AI107" t="s">
        <v>14</v>
      </c>
      <c r="AX107" t="s">
        <v>696</v>
      </c>
      <c r="AY107" t="s">
        <v>698</v>
      </c>
      <c r="AZ107" t="s">
        <v>586</v>
      </c>
      <c r="BA107" t="s">
        <v>3309</v>
      </c>
      <c r="BB107" t="s">
        <v>3286</v>
      </c>
      <c r="BC107" t="s">
        <v>545</v>
      </c>
      <c r="BG107" t="s">
        <v>1519</v>
      </c>
      <c r="BH107">
        <v>115</v>
      </c>
      <c r="BI107">
        <v>120</v>
      </c>
      <c r="BJ107" t="s">
        <v>1458</v>
      </c>
    </row>
    <row r="108" spans="1:62" x14ac:dyDescent="0.25">
      <c r="A108" t="s">
        <v>4511</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13</v>
      </c>
      <c r="AA108" t="s">
        <v>3245</v>
      </c>
      <c r="AB108" t="s">
        <v>13</v>
      </c>
      <c r="AC108" t="s">
        <v>106</v>
      </c>
      <c r="AD108" t="s">
        <v>13</v>
      </c>
      <c r="AE108" t="s">
        <v>169</v>
      </c>
      <c r="AF108" t="s">
        <v>13</v>
      </c>
      <c r="AG108" t="s">
        <v>3308</v>
      </c>
      <c r="AH108" t="s">
        <v>13</v>
      </c>
      <c r="AI108" t="s">
        <v>14</v>
      </c>
      <c r="AX108" t="s">
        <v>696</v>
      </c>
      <c r="AY108" t="s">
        <v>698</v>
      </c>
      <c r="AZ108" t="s">
        <v>586</v>
      </c>
      <c r="BA108" t="s">
        <v>3309</v>
      </c>
      <c r="BB108" t="s">
        <v>3286</v>
      </c>
      <c r="BC108" t="s">
        <v>545</v>
      </c>
      <c r="BG108" t="s">
        <v>1519</v>
      </c>
      <c r="BH108">
        <v>70</v>
      </c>
      <c r="BI108">
        <v>70</v>
      </c>
      <c r="BJ108" t="s">
        <v>1465</v>
      </c>
    </row>
    <row r="109" spans="1:62" x14ac:dyDescent="0.25">
      <c r="A109" t="s">
        <v>4512</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13</v>
      </c>
      <c r="AA109" t="s">
        <v>3245</v>
      </c>
      <c r="AB109" t="s">
        <v>13</v>
      </c>
      <c r="AC109" t="s">
        <v>106</v>
      </c>
      <c r="AD109" t="s">
        <v>13</v>
      </c>
      <c r="AE109" t="s">
        <v>169</v>
      </c>
      <c r="AF109" t="s">
        <v>13</v>
      </c>
      <c r="AG109" t="s">
        <v>3308</v>
      </c>
      <c r="AH109" t="s">
        <v>13</v>
      </c>
      <c r="AI109" t="s">
        <v>14</v>
      </c>
      <c r="AX109" t="s">
        <v>696</v>
      </c>
      <c r="AY109" t="s">
        <v>698</v>
      </c>
      <c r="AZ109" t="s">
        <v>586</v>
      </c>
      <c r="BA109" t="s">
        <v>3309</v>
      </c>
      <c r="BB109" t="s">
        <v>3286</v>
      </c>
      <c r="BC109" t="s">
        <v>545</v>
      </c>
      <c r="BG109" t="s">
        <v>1519</v>
      </c>
      <c r="BH109">
        <v>35</v>
      </c>
      <c r="BI109">
        <v>40</v>
      </c>
      <c r="BJ109" t="s">
        <v>1469</v>
      </c>
    </row>
    <row r="110" spans="1:62" x14ac:dyDescent="0.25">
      <c r="A110" t="s">
        <v>4513</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13</v>
      </c>
      <c r="AA110" t="s">
        <v>418</v>
      </c>
      <c r="AB110" t="s">
        <v>13</v>
      </c>
      <c r="AC110" t="s">
        <v>414</v>
      </c>
      <c r="AD110" t="s">
        <v>13</v>
      </c>
      <c r="AE110" t="s">
        <v>169</v>
      </c>
      <c r="AF110" t="s">
        <v>13</v>
      </c>
      <c r="AG110" t="s">
        <v>3308</v>
      </c>
      <c r="AH110" t="s">
        <v>13</v>
      </c>
      <c r="AI110" t="s">
        <v>14</v>
      </c>
      <c r="AX110" t="s">
        <v>696</v>
      </c>
      <c r="AY110" t="s">
        <v>700</v>
      </c>
      <c r="AZ110" t="s">
        <v>586</v>
      </c>
      <c r="BA110" t="s">
        <v>3309</v>
      </c>
      <c r="BB110" t="s">
        <v>3286</v>
      </c>
      <c r="BC110" t="s">
        <v>545</v>
      </c>
      <c r="BG110" t="s">
        <v>1519</v>
      </c>
      <c r="BH110">
        <v>110</v>
      </c>
      <c r="BI110">
        <v>110</v>
      </c>
      <c r="BJ110" t="s">
        <v>1458</v>
      </c>
    </row>
    <row r="111" spans="1:62" x14ac:dyDescent="0.25">
      <c r="A111" t="s">
        <v>4514</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13</v>
      </c>
      <c r="AA111" t="s">
        <v>418</v>
      </c>
      <c r="AB111" t="s">
        <v>13</v>
      </c>
      <c r="AC111" t="s">
        <v>414</v>
      </c>
      <c r="AD111" t="s">
        <v>13</v>
      </c>
      <c r="AE111" t="s">
        <v>169</v>
      </c>
      <c r="AF111" t="s">
        <v>13</v>
      </c>
      <c r="AG111" t="s">
        <v>3308</v>
      </c>
      <c r="AH111" t="s">
        <v>13</v>
      </c>
      <c r="AI111" t="s">
        <v>14</v>
      </c>
      <c r="AX111" t="s">
        <v>696</v>
      </c>
      <c r="AY111" t="s">
        <v>700</v>
      </c>
      <c r="AZ111" t="s">
        <v>586</v>
      </c>
      <c r="BA111" t="s">
        <v>3309</v>
      </c>
      <c r="BB111" t="s">
        <v>3286</v>
      </c>
      <c r="BC111" t="s">
        <v>545</v>
      </c>
      <c r="BG111" t="s">
        <v>1519</v>
      </c>
      <c r="BH111">
        <v>60</v>
      </c>
      <c r="BI111">
        <v>60</v>
      </c>
      <c r="BJ111" t="s">
        <v>1465</v>
      </c>
    </row>
    <row r="112" spans="1:62" x14ac:dyDescent="0.25">
      <c r="A112" t="s">
        <v>4515</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13</v>
      </c>
      <c r="AA112" t="s">
        <v>418</v>
      </c>
      <c r="AB112" t="s">
        <v>13</v>
      </c>
      <c r="AC112" t="s">
        <v>414</v>
      </c>
      <c r="AD112" t="s">
        <v>13</v>
      </c>
      <c r="AE112" t="s">
        <v>169</v>
      </c>
      <c r="AF112" t="s">
        <v>13</v>
      </c>
      <c r="AG112" t="s">
        <v>3308</v>
      </c>
      <c r="AH112" t="s">
        <v>13</v>
      </c>
      <c r="AI112" t="s">
        <v>14</v>
      </c>
      <c r="AX112" t="s">
        <v>696</v>
      </c>
      <c r="AY112" t="s">
        <v>700</v>
      </c>
      <c r="AZ112" t="s">
        <v>586</v>
      </c>
      <c r="BA112" t="s">
        <v>3309</v>
      </c>
      <c r="BB112" t="s">
        <v>3286</v>
      </c>
      <c r="BC112" t="s">
        <v>545</v>
      </c>
      <c r="BG112" t="s">
        <v>1519</v>
      </c>
      <c r="BH112">
        <v>30</v>
      </c>
      <c r="BI112">
        <v>30</v>
      </c>
      <c r="BJ112" t="s">
        <v>1469</v>
      </c>
    </row>
    <row r="113" spans="1:62" x14ac:dyDescent="0.25">
      <c r="A113" t="s">
        <v>4422</v>
      </c>
      <c r="B113">
        <v>112</v>
      </c>
      <c r="C113" t="s">
        <v>3348</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13</v>
      </c>
      <c r="AA113" t="s">
        <v>81</v>
      </c>
      <c r="AX113" t="s">
        <v>620</v>
      </c>
      <c r="AY113" t="s">
        <v>624</v>
      </c>
      <c r="AZ113" t="s">
        <v>626</v>
      </c>
      <c r="BA113" t="s">
        <v>628</v>
      </c>
      <c r="BG113" t="s">
        <v>5225</v>
      </c>
      <c r="BH113">
        <v>130</v>
      </c>
      <c r="BI113">
        <v>130</v>
      </c>
      <c r="BJ113" t="s">
        <v>5317</v>
      </c>
    </row>
    <row r="114" spans="1:62" x14ac:dyDescent="0.25">
      <c r="A114" t="s">
        <v>4267</v>
      </c>
      <c r="B114">
        <v>113</v>
      </c>
      <c r="C114" t="s">
        <v>3348</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93</v>
      </c>
      <c r="AA114" t="s">
        <v>24</v>
      </c>
      <c r="AB114" t="s">
        <v>93</v>
      </c>
      <c r="AC114" t="s">
        <v>160</v>
      </c>
      <c r="AX114" t="s">
        <v>622</v>
      </c>
      <c r="AY114" t="s">
        <v>626</v>
      </c>
      <c r="BG114" t="s">
        <v>5225</v>
      </c>
      <c r="BH114">
        <v>70</v>
      </c>
      <c r="BI114">
        <v>60</v>
      </c>
      <c r="BJ114" t="s">
        <v>5318</v>
      </c>
    </row>
    <row r="115" spans="1:62"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13</v>
      </c>
      <c r="AA115" t="s">
        <v>450</v>
      </c>
      <c r="AB115" t="s">
        <v>13</v>
      </c>
      <c r="AC115" t="s">
        <v>364</v>
      </c>
      <c r="AD115" t="s">
        <v>13</v>
      </c>
      <c r="AE115" t="s">
        <v>367</v>
      </c>
      <c r="AF115" t="s">
        <v>13</v>
      </c>
      <c r="AG115" t="s">
        <v>369</v>
      </c>
      <c r="AH115" t="s">
        <v>13</v>
      </c>
      <c r="AI115" t="s">
        <v>372</v>
      </c>
      <c r="AJ115" t="s">
        <v>13</v>
      </c>
      <c r="AK115" t="s">
        <v>3304</v>
      </c>
      <c r="AL115" t="s">
        <v>13</v>
      </c>
      <c r="AM115" t="s">
        <v>24</v>
      </c>
      <c r="AX115" t="s">
        <v>655</v>
      </c>
      <c r="AY115" t="s">
        <v>657</v>
      </c>
      <c r="AZ115" t="s">
        <v>659</v>
      </c>
      <c r="BA115" t="s">
        <v>661</v>
      </c>
      <c r="BB115" t="s">
        <v>634</v>
      </c>
      <c r="BF115" t="s">
        <v>1989</v>
      </c>
      <c r="BG115" t="s">
        <v>1990</v>
      </c>
      <c r="BH115">
        <v>150</v>
      </c>
      <c r="BI115">
        <v>150</v>
      </c>
    </row>
    <row r="116" spans="1:62"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13</v>
      </c>
      <c r="AA116" t="s">
        <v>390</v>
      </c>
      <c r="AB116" t="s">
        <v>13</v>
      </c>
      <c r="AC116" t="s">
        <v>422</v>
      </c>
      <c r="AD116" t="s">
        <v>13</v>
      </c>
      <c r="AE116" t="s">
        <v>15</v>
      </c>
      <c r="AX116" t="s">
        <v>649</v>
      </c>
      <c r="AY116" t="s">
        <v>651</v>
      </c>
      <c r="AZ116" t="s">
        <v>653</v>
      </c>
      <c r="BA116" t="s">
        <v>634</v>
      </c>
      <c r="BG116" t="s">
        <v>1687</v>
      </c>
      <c r="BH116">
        <v>150</v>
      </c>
      <c r="BI116">
        <v>150</v>
      </c>
    </row>
    <row r="117" spans="1:62"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13</v>
      </c>
      <c r="AA117" t="s">
        <v>390</v>
      </c>
      <c r="AB117" t="s">
        <v>13</v>
      </c>
      <c r="AC117" t="s">
        <v>422</v>
      </c>
      <c r="AD117" t="s">
        <v>13</v>
      </c>
      <c r="AE117" t="s">
        <v>15</v>
      </c>
      <c r="AX117" t="s">
        <v>649</v>
      </c>
      <c r="AY117" t="s">
        <v>651</v>
      </c>
      <c r="AZ117" t="s">
        <v>653</v>
      </c>
      <c r="BA117" t="s">
        <v>634</v>
      </c>
      <c r="BG117" t="s">
        <v>1687</v>
      </c>
      <c r="BH117">
        <v>150</v>
      </c>
      <c r="BI117">
        <v>150</v>
      </c>
    </row>
    <row r="118" spans="1:62"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13</v>
      </c>
      <c r="AA118" t="s">
        <v>391</v>
      </c>
      <c r="AB118" t="s">
        <v>13</v>
      </c>
      <c r="AC118" t="s">
        <v>271</v>
      </c>
      <c r="AX118" t="s">
        <v>643</v>
      </c>
      <c r="AY118" t="s">
        <v>645</v>
      </c>
      <c r="AZ118" t="s">
        <v>647</v>
      </c>
      <c r="BA118" t="s">
        <v>634</v>
      </c>
      <c r="BG118" t="s">
        <v>1690</v>
      </c>
      <c r="BH118">
        <v>140</v>
      </c>
      <c r="BI118">
        <v>140</v>
      </c>
    </row>
    <row r="119" spans="1:62"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13</v>
      </c>
      <c r="AA119" t="s">
        <v>3246</v>
      </c>
      <c r="AB119" t="s">
        <v>13</v>
      </c>
      <c r="AC119" t="s">
        <v>24</v>
      </c>
      <c r="AD119" t="s">
        <v>13</v>
      </c>
      <c r="AE119" t="s">
        <v>272</v>
      </c>
      <c r="AX119" t="s">
        <v>636</v>
      </c>
      <c r="AY119" t="s">
        <v>638</v>
      </c>
      <c r="AZ119" t="s">
        <v>640</v>
      </c>
      <c r="BA119" t="s">
        <v>642</v>
      </c>
      <c r="BB119" t="s">
        <v>634</v>
      </c>
      <c r="BG119" t="s">
        <v>1692</v>
      </c>
      <c r="BH119">
        <v>135</v>
      </c>
      <c r="BI119">
        <v>130</v>
      </c>
    </row>
    <row r="120" spans="1:62"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13</v>
      </c>
      <c r="AA120" t="s">
        <v>423</v>
      </c>
      <c r="AB120" t="s">
        <v>13</v>
      </c>
      <c r="AC120" t="s">
        <v>27</v>
      </c>
      <c r="AD120" t="s">
        <v>13</v>
      </c>
      <c r="AE120" t="s">
        <v>273</v>
      </c>
      <c r="AX120" t="s">
        <v>630</v>
      </c>
      <c r="AY120" t="s">
        <v>632</v>
      </c>
      <c r="AZ120" t="s">
        <v>634</v>
      </c>
      <c r="BG120" t="s">
        <v>1694</v>
      </c>
      <c r="BH120">
        <v>135</v>
      </c>
      <c r="BI120">
        <v>130</v>
      </c>
    </row>
    <row r="121" spans="1:62"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13</v>
      </c>
      <c r="AA121" t="s">
        <v>24</v>
      </c>
      <c r="AB121" t="s">
        <v>13</v>
      </c>
      <c r="AC121" t="s">
        <v>165</v>
      </c>
      <c r="AX121" t="s">
        <v>481</v>
      </c>
      <c r="AY121" t="s">
        <v>702</v>
      </c>
      <c r="BG121" t="s">
        <v>1677</v>
      </c>
      <c r="BH121">
        <v>105</v>
      </c>
      <c r="BI121">
        <v>100</v>
      </c>
    </row>
    <row r="122" spans="1:62"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13</v>
      </c>
      <c r="AA122" t="s">
        <v>160</v>
      </c>
      <c r="AB122" t="s">
        <v>13</v>
      </c>
      <c r="AC122" t="s">
        <v>214</v>
      </c>
      <c r="AD122" t="s">
        <v>13</v>
      </c>
      <c r="AE122" t="s">
        <v>15</v>
      </c>
      <c r="AX122" t="s">
        <v>481</v>
      </c>
      <c r="AY122" t="s">
        <v>704</v>
      </c>
      <c r="BG122" t="s">
        <v>1697</v>
      </c>
      <c r="BH122">
        <v>90</v>
      </c>
      <c r="BI122">
        <v>90</v>
      </c>
    </row>
    <row r="123" spans="1:62"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13</v>
      </c>
      <c r="AA123" t="s">
        <v>161</v>
      </c>
      <c r="AB123" t="s">
        <v>13</v>
      </c>
      <c r="AC123" t="s">
        <v>24</v>
      </c>
      <c r="AX123" t="s">
        <v>481</v>
      </c>
      <c r="AY123" t="s">
        <v>706</v>
      </c>
      <c r="BG123" t="s">
        <v>1677</v>
      </c>
      <c r="BH123">
        <v>85</v>
      </c>
      <c r="BI123">
        <v>80</v>
      </c>
    </row>
    <row r="124" spans="1:62"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13</v>
      </c>
      <c r="AA124" t="s">
        <v>160</v>
      </c>
      <c r="AB124" t="s">
        <v>13</v>
      </c>
      <c r="AC124" t="s">
        <v>215</v>
      </c>
      <c r="AD124" t="s">
        <v>13</v>
      </c>
      <c r="AE124" t="s">
        <v>18</v>
      </c>
      <c r="AX124" t="s">
        <v>483</v>
      </c>
      <c r="AY124" t="s">
        <v>708</v>
      </c>
      <c r="BG124" t="s">
        <v>1697</v>
      </c>
      <c r="BH124">
        <v>85</v>
      </c>
      <c r="BI124">
        <v>80</v>
      </c>
    </row>
    <row r="125" spans="1:62"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13</v>
      </c>
      <c r="AA125" t="s">
        <v>211</v>
      </c>
      <c r="AB125" t="s">
        <v>13</v>
      </c>
      <c r="AC125" t="s">
        <v>15</v>
      </c>
      <c r="AX125" t="s">
        <v>483</v>
      </c>
      <c r="AY125" t="s">
        <v>710</v>
      </c>
      <c r="BG125" t="s">
        <v>1677</v>
      </c>
      <c r="BH125">
        <v>80</v>
      </c>
      <c r="BI125">
        <v>80</v>
      </c>
    </row>
    <row r="126" spans="1:62"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13</v>
      </c>
      <c r="AA126" t="s">
        <v>160</v>
      </c>
      <c r="AB126" t="s">
        <v>13</v>
      </c>
      <c r="AC126" t="s">
        <v>162</v>
      </c>
      <c r="AD126" t="s">
        <v>13</v>
      </c>
      <c r="AE126" t="s">
        <v>9</v>
      </c>
      <c r="AX126" t="s">
        <v>483</v>
      </c>
      <c r="AY126" t="s">
        <v>485</v>
      </c>
      <c r="BG126" t="s">
        <v>1677</v>
      </c>
      <c r="BH126">
        <v>80</v>
      </c>
      <c r="BI126">
        <v>80</v>
      </c>
    </row>
    <row r="127" spans="1:62"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13</v>
      </c>
      <c r="AA127" t="s">
        <v>160</v>
      </c>
      <c r="AB127" t="s">
        <v>13</v>
      </c>
      <c r="AC127" t="s">
        <v>24</v>
      </c>
      <c r="AX127" t="s">
        <v>483</v>
      </c>
      <c r="AY127" t="s">
        <v>485</v>
      </c>
      <c r="BG127" t="s">
        <v>1677</v>
      </c>
      <c r="BH127">
        <v>80</v>
      </c>
      <c r="BI127">
        <v>80</v>
      </c>
    </row>
    <row r="128" spans="1:62"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13</v>
      </c>
      <c r="AA128" t="s">
        <v>220</v>
      </c>
      <c r="AB128" t="s">
        <v>13</v>
      </c>
      <c r="AC128" t="s">
        <v>24</v>
      </c>
      <c r="AX128" t="s">
        <v>483</v>
      </c>
      <c r="AY128" t="s">
        <v>485</v>
      </c>
      <c r="BG128" t="s">
        <v>1677</v>
      </c>
      <c r="BH128">
        <v>85</v>
      </c>
      <c r="BI128">
        <v>80</v>
      </c>
    </row>
    <row r="129" spans="1:61"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13</v>
      </c>
      <c r="AA129" t="s">
        <v>160</v>
      </c>
      <c r="AB129" t="s">
        <v>13</v>
      </c>
      <c r="AC129" t="s">
        <v>2938</v>
      </c>
      <c r="AD129" t="s">
        <v>13</v>
      </c>
      <c r="AE129" t="s">
        <v>324</v>
      </c>
      <c r="AX129" t="s">
        <v>675</v>
      </c>
      <c r="AY129" t="s">
        <v>2416</v>
      </c>
      <c r="BF129" t="s">
        <v>1992</v>
      </c>
      <c r="BG129" t="s">
        <v>1987</v>
      </c>
      <c r="BH129">
        <v>90</v>
      </c>
      <c r="BI129">
        <v>90</v>
      </c>
    </row>
    <row r="130" spans="1:61"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13</v>
      </c>
      <c r="AA130" t="s">
        <v>268</v>
      </c>
      <c r="AB130" t="s">
        <v>13</v>
      </c>
      <c r="AC130" t="s">
        <v>212</v>
      </c>
      <c r="AX130" t="s">
        <v>487</v>
      </c>
      <c r="AY130" t="s">
        <v>489</v>
      </c>
      <c r="BF130" t="s">
        <v>1983</v>
      </c>
      <c r="BG130" t="s">
        <v>1606</v>
      </c>
      <c r="BH130">
        <v>90</v>
      </c>
      <c r="BI130">
        <v>90</v>
      </c>
    </row>
    <row r="131" spans="1:61"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13</v>
      </c>
      <c r="AA131" t="s">
        <v>270</v>
      </c>
      <c r="AB131" t="s">
        <v>13</v>
      </c>
      <c r="AC131" t="s">
        <v>212</v>
      </c>
      <c r="AX131" t="s">
        <v>714</v>
      </c>
      <c r="AY131" t="s">
        <v>716</v>
      </c>
      <c r="BG131" t="s">
        <v>1606</v>
      </c>
      <c r="BH131">
        <v>85</v>
      </c>
      <c r="BI131">
        <v>80</v>
      </c>
    </row>
    <row r="132" spans="1:61"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13</v>
      </c>
      <c r="AA132" t="s">
        <v>160</v>
      </c>
      <c r="AB132" t="s">
        <v>13</v>
      </c>
      <c r="AC132" t="s">
        <v>163</v>
      </c>
      <c r="AD132" t="s">
        <v>13</v>
      </c>
      <c r="AE132" t="s">
        <v>9</v>
      </c>
      <c r="AX132" t="s">
        <v>718</v>
      </c>
      <c r="AY132" t="s">
        <v>3275</v>
      </c>
      <c r="BG132" t="s">
        <v>1677</v>
      </c>
      <c r="BH132">
        <v>50</v>
      </c>
      <c r="BI132">
        <v>50</v>
      </c>
    </row>
    <row r="133" spans="1:61"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13</v>
      </c>
      <c r="AA133" t="s">
        <v>161</v>
      </c>
      <c r="AB133" t="s">
        <v>13</v>
      </c>
      <c r="AC133" t="s">
        <v>9</v>
      </c>
      <c r="AX133" t="s">
        <v>718</v>
      </c>
      <c r="AY133" t="s">
        <v>3276</v>
      </c>
      <c r="BG133" t="s">
        <v>1677</v>
      </c>
      <c r="BH133">
        <v>50</v>
      </c>
      <c r="BI133">
        <v>50</v>
      </c>
    </row>
    <row r="134" spans="1:61"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90</v>
      </c>
      <c r="AA134" t="s">
        <v>161</v>
      </c>
      <c r="AB134" t="s">
        <v>90</v>
      </c>
      <c r="AC134" t="s">
        <v>24</v>
      </c>
      <c r="AX134" t="s">
        <v>724</v>
      </c>
      <c r="BG134" t="s">
        <v>1795</v>
      </c>
      <c r="BH134">
        <v>90</v>
      </c>
      <c r="BI134">
        <v>90</v>
      </c>
    </row>
    <row r="135" spans="1:61"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383</v>
      </c>
      <c r="AA135" t="s">
        <v>160</v>
      </c>
      <c r="AB135" t="s">
        <v>383</v>
      </c>
      <c r="AC135" t="s">
        <v>163</v>
      </c>
      <c r="AD135" t="s">
        <v>383</v>
      </c>
      <c r="AE135" t="s">
        <v>9</v>
      </c>
      <c r="AX135" t="s">
        <v>726</v>
      </c>
      <c r="BG135" t="s">
        <v>1795</v>
      </c>
      <c r="BH135">
        <v>170</v>
      </c>
      <c r="BI135">
        <v>200</v>
      </c>
    </row>
    <row r="136" spans="1:61"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383</v>
      </c>
      <c r="AA136" t="s">
        <v>161</v>
      </c>
      <c r="AB136" t="s">
        <v>383</v>
      </c>
      <c r="AC136" t="s">
        <v>267</v>
      </c>
      <c r="AX136" t="s">
        <v>728</v>
      </c>
      <c r="BG136" t="s">
        <v>1795</v>
      </c>
      <c r="BH136">
        <v>165</v>
      </c>
      <c r="BI136">
        <v>200</v>
      </c>
    </row>
    <row r="137" spans="1:61"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383</v>
      </c>
      <c r="AA137" t="s">
        <v>161</v>
      </c>
      <c r="AB137" t="s">
        <v>383</v>
      </c>
      <c r="AC137" t="s">
        <v>267</v>
      </c>
      <c r="AX137" t="s">
        <v>730</v>
      </c>
      <c r="AY137" t="s">
        <v>732</v>
      </c>
      <c r="BG137" t="s">
        <v>1874</v>
      </c>
      <c r="BH137">
        <v>170</v>
      </c>
      <c r="BI137">
        <v>200</v>
      </c>
    </row>
    <row r="138" spans="1:61"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87</v>
      </c>
      <c r="AA138" t="s">
        <v>160</v>
      </c>
      <c r="AB138" t="s">
        <v>87</v>
      </c>
      <c r="AC138" t="s">
        <v>216</v>
      </c>
      <c r="AD138" t="s">
        <v>87</v>
      </c>
      <c r="AE138" t="s">
        <v>9</v>
      </c>
      <c r="AX138" t="s">
        <v>3277</v>
      </c>
      <c r="AY138" t="s">
        <v>736</v>
      </c>
      <c r="BG138" t="s">
        <v>1876</v>
      </c>
      <c r="BH138">
        <v>100</v>
      </c>
      <c r="BI138">
        <v>100</v>
      </c>
    </row>
    <row r="139" spans="1:61"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87</v>
      </c>
      <c r="AA139" t="s">
        <v>160</v>
      </c>
      <c r="AB139" t="s">
        <v>87</v>
      </c>
      <c r="AC139" t="s">
        <v>216</v>
      </c>
      <c r="AD139" t="s">
        <v>87</v>
      </c>
      <c r="AE139" t="s">
        <v>9</v>
      </c>
      <c r="AX139" t="s">
        <v>3277</v>
      </c>
      <c r="AY139" t="s">
        <v>738</v>
      </c>
      <c r="BG139" t="s">
        <v>1876</v>
      </c>
      <c r="BH139">
        <v>100</v>
      </c>
      <c r="BI139">
        <v>100</v>
      </c>
    </row>
    <row r="140" spans="1:61"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87</v>
      </c>
      <c r="AA140" t="s">
        <v>211</v>
      </c>
      <c r="AB140" t="s">
        <v>87</v>
      </c>
      <c r="AC140" t="s">
        <v>15</v>
      </c>
      <c r="AX140" t="s">
        <v>740</v>
      </c>
      <c r="AY140" t="s">
        <v>3278</v>
      </c>
      <c r="BG140" t="s">
        <v>1879</v>
      </c>
      <c r="BH140">
        <v>95</v>
      </c>
      <c r="BI140">
        <v>100</v>
      </c>
    </row>
    <row r="141" spans="1:61"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87</v>
      </c>
      <c r="AA141" t="s">
        <v>215</v>
      </c>
      <c r="AB141" t="s">
        <v>87</v>
      </c>
      <c r="AC141" t="s">
        <v>9</v>
      </c>
      <c r="AX141" t="s">
        <v>740</v>
      </c>
      <c r="AY141" t="s">
        <v>3278</v>
      </c>
      <c r="BG141" t="s">
        <v>1879</v>
      </c>
      <c r="BH141">
        <v>100</v>
      </c>
      <c r="BI141">
        <v>100</v>
      </c>
    </row>
    <row r="142" spans="1:61"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87</v>
      </c>
      <c r="AA142" t="s">
        <v>211</v>
      </c>
      <c r="AB142" t="s">
        <v>87</v>
      </c>
      <c r="AC142" t="s">
        <v>15</v>
      </c>
      <c r="AX142" t="s">
        <v>740</v>
      </c>
      <c r="AY142" t="s">
        <v>3278</v>
      </c>
      <c r="AZ142" t="s">
        <v>744</v>
      </c>
      <c r="BG142" t="s">
        <v>1882</v>
      </c>
      <c r="BH142">
        <v>85</v>
      </c>
      <c r="BI142">
        <v>100</v>
      </c>
    </row>
    <row r="143" spans="1:61"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87</v>
      </c>
      <c r="AA143" t="s">
        <v>215</v>
      </c>
      <c r="AB143" t="s">
        <v>87</v>
      </c>
      <c r="AC143" t="s">
        <v>9</v>
      </c>
      <c r="AX143" t="s">
        <v>740</v>
      </c>
      <c r="AY143" t="s">
        <v>3278</v>
      </c>
      <c r="AZ143" t="s">
        <v>744</v>
      </c>
      <c r="BG143" t="s">
        <v>1882</v>
      </c>
      <c r="BH143">
        <v>90</v>
      </c>
      <c r="BI143">
        <v>100</v>
      </c>
    </row>
    <row r="144" spans="1:61"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87</v>
      </c>
      <c r="AA144" t="s">
        <v>160</v>
      </c>
      <c r="AB144" t="s">
        <v>87</v>
      </c>
      <c r="AC144" t="s">
        <v>3279</v>
      </c>
      <c r="AD144" t="s">
        <v>87</v>
      </c>
      <c r="AE144" t="s">
        <v>9</v>
      </c>
      <c r="AX144" t="s">
        <v>746</v>
      </c>
      <c r="BG144" t="s">
        <v>1795</v>
      </c>
      <c r="BH144">
        <v>125</v>
      </c>
      <c r="BI144">
        <v>150</v>
      </c>
    </row>
    <row r="145" spans="1:62"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90</v>
      </c>
      <c r="AA145" t="s">
        <v>160</v>
      </c>
      <c r="AB145" t="s">
        <v>90</v>
      </c>
      <c r="AC145" t="s">
        <v>411</v>
      </c>
      <c r="AD145" t="s">
        <v>90</v>
      </c>
      <c r="AE145" t="s">
        <v>9</v>
      </c>
      <c r="AX145" t="s">
        <v>748</v>
      </c>
      <c r="BG145" t="s">
        <v>1795</v>
      </c>
      <c r="BH145">
        <v>95</v>
      </c>
      <c r="BI145">
        <v>90</v>
      </c>
    </row>
    <row r="146" spans="1:62"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90</v>
      </c>
      <c r="AA146" t="s">
        <v>160</v>
      </c>
      <c r="AB146" t="s">
        <v>90</v>
      </c>
      <c r="AC146" t="s">
        <v>408</v>
      </c>
      <c r="AD146" t="s">
        <v>90</v>
      </c>
      <c r="AE146" t="s">
        <v>9</v>
      </c>
      <c r="AX146" t="s">
        <v>750</v>
      </c>
      <c r="AY146" t="s">
        <v>752</v>
      </c>
      <c r="BG146" t="s">
        <v>1887</v>
      </c>
      <c r="BH146">
        <v>80</v>
      </c>
      <c r="BI146">
        <v>90</v>
      </c>
    </row>
    <row r="147" spans="1:62"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90</v>
      </c>
      <c r="AA147" t="s">
        <v>160</v>
      </c>
      <c r="AB147" t="s">
        <v>90</v>
      </c>
      <c r="AC147" t="s">
        <v>223</v>
      </c>
      <c r="AD147" t="s">
        <v>90</v>
      </c>
      <c r="AE147" t="s">
        <v>9</v>
      </c>
      <c r="AX147" t="s">
        <v>754</v>
      </c>
      <c r="BG147" t="s">
        <v>1817</v>
      </c>
      <c r="BH147">
        <v>90</v>
      </c>
      <c r="BI147">
        <v>90</v>
      </c>
    </row>
    <row r="148" spans="1:62"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90</v>
      </c>
      <c r="AA148" t="s">
        <v>213</v>
      </c>
      <c r="AB148" t="s">
        <v>90</v>
      </c>
      <c r="AC148" t="s">
        <v>9</v>
      </c>
      <c r="AX148" t="s">
        <v>756</v>
      </c>
      <c r="BG148" t="s">
        <v>1817</v>
      </c>
      <c r="BH148">
        <v>110</v>
      </c>
      <c r="BI148">
        <v>120</v>
      </c>
    </row>
    <row r="149" spans="1:62"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90</v>
      </c>
      <c r="AA149" t="s">
        <v>164</v>
      </c>
      <c r="AB149" t="s">
        <v>90</v>
      </c>
      <c r="AC149" t="s">
        <v>161</v>
      </c>
      <c r="AD149" t="s">
        <v>90</v>
      </c>
      <c r="AE149" t="s">
        <v>267</v>
      </c>
      <c r="AX149" t="s">
        <v>529</v>
      </c>
      <c r="BG149" t="s">
        <v>1820</v>
      </c>
      <c r="BH149">
        <v>110</v>
      </c>
      <c r="BI149">
        <v>120</v>
      </c>
    </row>
    <row r="150" spans="1:62" x14ac:dyDescent="0.25">
      <c r="A150" t="s">
        <v>4382</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13</v>
      </c>
      <c r="AA150" t="s">
        <v>182</v>
      </c>
      <c r="AB150" t="s">
        <v>13</v>
      </c>
      <c r="AC150" t="s">
        <v>217</v>
      </c>
      <c r="AD150" t="s">
        <v>13</v>
      </c>
      <c r="AE150" t="s">
        <v>409</v>
      </c>
      <c r="AF150" t="s">
        <v>13</v>
      </c>
      <c r="AG150" t="s">
        <v>177</v>
      </c>
      <c r="AH150" t="s">
        <v>13</v>
      </c>
      <c r="AI150" t="s">
        <v>328</v>
      </c>
      <c r="AX150" t="s">
        <v>758</v>
      </c>
      <c r="AY150" t="s">
        <v>537</v>
      </c>
      <c r="BG150" t="s">
        <v>1485</v>
      </c>
      <c r="BH150">
        <v>75</v>
      </c>
      <c r="BI150">
        <v>70</v>
      </c>
      <c r="BJ150" t="s">
        <v>1458</v>
      </c>
    </row>
    <row r="151" spans="1:62" x14ac:dyDescent="0.25">
      <c r="A151" t="s">
        <v>4383</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13</v>
      </c>
      <c r="AA151" t="s">
        <v>182</v>
      </c>
      <c r="AB151" t="s">
        <v>13</v>
      </c>
      <c r="AC151" t="s">
        <v>217</v>
      </c>
      <c r="AD151" t="s">
        <v>13</v>
      </c>
      <c r="AE151" t="s">
        <v>409</v>
      </c>
      <c r="AF151" t="s">
        <v>13</v>
      </c>
      <c r="AG151" t="s">
        <v>177</v>
      </c>
      <c r="AH151" t="s">
        <v>13</v>
      </c>
      <c r="AI151" t="s">
        <v>328</v>
      </c>
      <c r="AX151" t="s">
        <v>758</v>
      </c>
      <c r="AY151" t="s">
        <v>537</v>
      </c>
      <c r="BG151" t="s">
        <v>1485</v>
      </c>
      <c r="BH151">
        <v>45</v>
      </c>
      <c r="BI151">
        <v>40</v>
      </c>
      <c r="BJ151" t="s">
        <v>1465</v>
      </c>
    </row>
    <row r="152" spans="1:62" x14ac:dyDescent="0.25">
      <c r="A152" t="s">
        <v>4384</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13</v>
      </c>
      <c r="AA152" t="s">
        <v>182</v>
      </c>
      <c r="AB152" t="s">
        <v>13</v>
      </c>
      <c r="AC152" t="s">
        <v>217</v>
      </c>
      <c r="AD152" t="s">
        <v>13</v>
      </c>
      <c r="AE152" t="s">
        <v>409</v>
      </c>
      <c r="AF152" t="s">
        <v>13</v>
      </c>
      <c r="AG152" t="s">
        <v>177</v>
      </c>
      <c r="AH152" t="s">
        <v>13</v>
      </c>
      <c r="AI152" t="s">
        <v>328</v>
      </c>
      <c r="AX152" t="s">
        <v>758</v>
      </c>
      <c r="AY152" t="s">
        <v>537</v>
      </c>
      <c r="BG152" t="s">
        <v>1485</v>
      </c>
      <c r="BH152">
        <v>20</v>
      </c>
      <c r="BI152">
        <v>20</v>
      </c>
      <c r="BJ152" t="s">
        <v>1469</v>
      </c>
    </row>
    <row r="153" spans="1:62" x14ac:dyDescent="0.25">
      <c r="A153" t="s">
        <v>4268</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13</v>
      </c>
      <c r="AA153" t="s">
        <v>14</v>
      </c>
      <c r="AB153" t="s">
        <v>13</v>
      </c>
      <c r="AC153" t="s">
        <v>3299</v>
      </c>
      <c r="AD153" t="s">
        <v>13</v>
      </c>
      <c r="AE153" t="s">
        <v>175</v>
      </c>
      <c r="AF153" t="s">
        <v>13</v>
      </c>
      <c r="AG153" t="s">
        <v>172</v>
      </c>
      <c r="AX153" t="s">
        <v>543</v>
      </c>
      <c r="AY153" t="s">
        <v>3291</v>
      </c>
      <c r="AZ153" t="s">
        <v>3300</v>
      </c>
      <c r="BG153" t="s">
        <v>1535</v>
      </c>
      <c r="BH153">
        <v>40</v>
      </c>
      <c r="BI153">
        <v>40</v>
      </c>
      <c r="BJ153" t="s">
        <v>1458</v>
      </c>
    </row>
    <row r="154" spans="1:62" x14ac:dyDescent="0.25">
      <c r="A154" t="s">
        <v>4269</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13</v>
      </c>
      <c r="AA154" t="s">
        <v>14</v>
      </c>
      <c r="AB154" t="s">
        <v>13</v>
      </c>
      <c r="AC154" t="s">
        <v>3299</v>
      </c>
      <c r="AD154" t="s">
        <v>13</v>
      </c>
      <c r="AE154" t="s">
        <v>175</v>
      </c>
      <c r="AF154" t="s">
        <v>13</v>
      </c>
      <c r="AG154" t="s">
        <v>172</v>
      </c>
      <c r="AX154" t="s">
        <v>543</v>
      </c>
      <c r="AY154" t="s">
        <v>3291</v>
      </c>
      <c r="AZ154" t="s">
        <v>3300</v>
      </c>
      <c r="BG154" t="s">
        <v>1535</v>
      </c>
      <c r="BH154">
        <v>25</v>
      </c>
      <c r="BI154">
        <v>30</v>
      </c>
      <c r="BJ154" t="s">
        <v>1465</v>
      </c>
    </row>
    <row r="155" spans="1:62" x14ac:dyDescent="0.25">
      <c r="A155" t="s">
        <v>4270</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13</v>
      </c>
      <c r="AA155" t="s">
        <v>14</v>
      </c>
      <c r="AB155" t="s">
        <v>13</v>
      </c>
      <c r="AC155" t="s">
        <v>3299</v>
      </c>
      <c r="AD155" t="s">
        <v>13</v>
      </c>
      <c r="AE155" t="s">
        <v>175</v>
      </c>
      <c r="AF155" t="s">
        <v>13</v>
      </c>
      <c r="AG155" t="s">
        <v>172</v>
      </c>
      <c r="AX155" t="s">
        <v>543</v>
      </c>
      <c r="AY155" t="s">
        <v>3291</v>
      </c>
      <c r="AZ155" t="s">
        <v>3300</v>
      </c>
      <c r="BG155" t="s">
        <v>1535</v>
      </c>
      <c r="BH155">
        <v>15</v>
      </c>
      <c r="BI155">
        <v>20</v>
      </c>
      <c r="BJ155" t="s">
        <v>1469</v>
      </c>
    </row>
    <row r="156" spans="1:62" x14ac:dyDescent="0.25">
      <c r="A156" t="s">
        <v>4410</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13</v>
      </c>
      <c r="AA156" t="s">
        <v>14</v>
      </c>
      <c r="AB156" t="s">
        <v>13</v>
      </c>
      <c r="AC156" t="s">
        <v>385</v>
      </c>
      <c r="AD156" t="s">
        <v>13</v>
      </c>
      <c r="AE156" t="s">
        <v>414</v>
      </c>
      <c r="AF156" t="s">
        <v>13</v>
      </c>
      <c r="AG156" t="s">
        <v>107</v>
      </c>
      <c r="AH156" t="s">
        <v>13</v>
      </c>
      <c r="AI156" t="s">
        <v>175</v>
      </c>
      <c r="AJ156" t="s">
        <v>13</v>
      </c>
      <c r="AK156" t="s">
        <v>115</v>
      </c>
      <c r="AL156" t="s">
        <v>13</v>
      </c>
      <c r="AM156" t="s">
        <v>235</v>
      </c>
      <c r="AX156" t="s">
        <v>762</v>
      </c>
      <c r="AY156" t="s">
        <v>543</v>
      </c>
      <c r="AZ156" t="s">
        <v>3290</v>
      </c>
      <c r="BA156" t="s">
        <v>3286</v>
      </c>
      <c r="BG156" t="s">
        <v>1537</v>
      </c>
      <c r="BH156">
        <v>100</v>
      </c>
      <c r="BI156">
        <v>100</v>
      </c>
      <c r="BJ156" t="s">
        <v>1458</v>
      </c>
    </row>
    <row r="157" spans="1:62" x14ac:dyDescent="0.25">
      <c r="A157" t="s">
        <v>4411</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13</v>
      </c>
      <c r="AA157" t="s">
        <v>14</v>
      </c>
      <c r="AB157" t="s">
        <v>13</v>
      </c>
      <c r="AC157" t="s">
        <v>385</v>
      </c>
      <c r="AD157" t="s">
        <v>13</v>
      </c>
      <c r="AE157" t="s">
        <v>414</v>
      </c>
      <c r="AF157" t="s">
        <v>13</v>
      </c>
      <c r="AG157" t="s">
        <v>107</v>
      </c>
      <c r="AH157" t="s">
        <v>13</v>
      </c>
      <c r="AI157" t="s">
        <v>175</v>
      </c>
      <c r="AJ157" t="s">
        <v>13</v>
      </c>
      <c r="AK157" t="s">
        <v>115</v>
      </c>
      <c r="AL157" t="s">
        <v>13</v>
      </c>
      <c r="AM157" t="s">
        <v>235</v>
      </c>
      <c r="AX157" t="s">
        <v>762</v>
      </c>
      <c r="AY157" t="s">
        <v>543</v>
      </c>
      <c r="AZ157" t="s">
        <v>3290</v>
      </c>
      <c r="BA157" t="s">
        <v>3286</v>
      </c>
      <c r="BG157" t="s">
        <v>1537</v>
      </c>
      <c r="BH157">
        <v>60</v>
      </c>
      <c r="BI157">
        <v>60</v>
      </c>
      <c r="BJ157" t="s">
        <v>1465</v>
      </c>
    </row>
    <row r="158" spans="1:62" x14ac:dyDescent="0.25">
      <c r="A158" t="s">
        <v>4412</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13</v>
      </c>
      <c r="AA158" t="s">
        <v>14</v>
      </c>
      <c r="AB158" t="s">
        <v>13</v>
      </c>
      <c r="AC158" t="s">
        <v>385</v>
      </c>
      <c r="AD158" t="s">
        <v>13</v>
      </c>
      <c r="AE158" t="s">
        <v>414</v>
      </c>
      <c r="AF158" t="s">
        <v>13</v>
      </c>
      <c r="AG158" t="s">
        <v>107</v>
      </c>
      <c r="AH158" t="s">
        <v>13</v>
      </c>
      <c r="AI158" t="s">
        <v>175</v>
      </c>
      <c r="AJ158" t="s">
        <v>13</v>
      </c>
      <c r="AK158" t="s">
        <v>115</v>
      </c>
      <c r="AL158" t="s">
        <v>13</v>
      </c>
      <c r="AM158" t="s">
        <v>235</v>
      </c>
      <c r="AX158" t="s">
        <v>762</v>
      </c>
      <c r="AY158" t="s">
        <v>543</v>
      </c>
      <c r="AZ158" t="s">
        <v>3290</v>
      </c>
      <c r="BA158" t="s">
        <v>3286</v>
      </c>
      <c r="BG158" t="s">
        <v>1537</v>
      </c>
      <c r="BH158">
        <v>30</v>
      </c>
      <c r="BI158">
        <v>30</v>
      </c>
      <c r="BJ158" t="s">
        <v>1469</v>
      </c>
    </row>
    <row r="159" spans="1:62"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13</v>
      </c>
      <c r="AA159" t="s">
        <v>386</v>
      </c>
      <c r="AB159" t="s">
        <v>13</v>
      </c>
      <c r="AC159" t="s">
        <v>29</v>
      </c>
      <c r="AD159" t="s">
        <v>13</v>
      </c>
      <c r="AE159" t="s">
        <v>277</v>
      </c>
      <c r="AF159" t="s">
        <v>13</v>
      </c>
      <c r="AG159" t="s">
        <v>30</v>
      </c>
      <c r="AX159" t="s">
        <v>764</v>
      </c>
      <c r="AY159" t="s">
        <v>766</v>
      </c>
      <c r="AZ159" t="s">
        <v>768</v>
      </c>
      <c r="BA159" t="s">
        <v>770</v>
      </c>
      <c r="BB159" t="s">
        <v>772</v>
      </c>
      <c r="BG159" t="s">
        <v>1707</v>
      </c>
      <c r="BH159">
        <v>200</v>
      </c>
      <c r="BI159">
        <v>200</v>
      </c>
    </row>
    <row r="160" spans="1:62"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13</v>
      </c>
      <c r="AA160" t="s">
        <v>231</v>
      </c>
      <c r="AB160" t="s">
        <v>13</v>
      </c>
      <c r="AC160" t="s">
        <v>179</v>
      </c>
      <c r="AD160" t="s">
        <v>13</v>
      </c>
      <c r="AE160" t="s">
        <v>276</v>
      </c>
      <c r="AX160" t="s">
        <v>774</v>
      </c>
      <c r="AY160" t="s">
        <v>776</v>
      </c>
      <c r="AZ160" t="s">
        <v>778</v>
      </c>
      <c r="BG160" t="s">
        <v>1608</v>
      </c>
      <c r="BH160">
        <v>105</v>
      </c>
      <c r="BI160">
        <v>100</v>
      </c>
    </row>
    <row r="161" spans="1:62"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13</v>
      </c>
      <c r="AA161" t="s">
        <v>3247</v>
      </c>
      <c r="AB161" t="s">
        <v>13</v>
      </c>
      <c r="AC161" t="s">
        <v>227</v>
      </c>
      <c r="AD161" t="s">
        <v>13</v>
      </c>
      <c r="AE161" t="s">
        <v>276</v>
      </c>
      <c r="AX161" t="s">
        <v>774</v>
      </c>
      <c r="AY161" t="s">
        <v>776</v>
      </c>
      <c r="AZ161" t="s">
        <v>778</v>
      </c>
      <c r="BG161" t="s">
        <v>1608</v>
      </c>
      <c r="BH161">
        <v>105</v>
      </c>
      <c r="BI161">
        <v>100</v>
      </c>
    </row>
    <row r="162" spans="1:62"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13</v>
      </c>
      <c r="AA162" t="s">
        <v>416</v>
      </c>
      <c r="AB162" t="s">
        <v>13</v>
      </c>
      <c r="AC162" t="s">
        <v>279</v>
      </c>
      <c r="AX162" t="s">
        <v>780</v>
      </c>
      <c r="AY162" t="s">
        <v>778</v>
      </c>
      <c r="BG162" t="s">
        <v>1611</v>
      </c>
      <c r="BH162">
        <v>50</v>
      </c>
      <c r="BI162">
        <v>50</v>
      </c>
    </row>
    <row r="163" spans="1:62"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116</v>
      </c>
      <c r="AA163" t="s">
        <v>181</v>
      </c>
      <c r="AB163" t="s">
        <v>13</v>
      </c>
      <c r="AC163" t="s">
        <v>417</v>
      </c>
      <c r="AD163" t="s">
        <v>87</v>
      </c>
      <c r="AE163" t="s">
        <v>9</v>
      </c>
      <c r="AX163" t="s">
        <v>782</v>
      </c>
      <c r="AY163" t="s">
        <v>784</v>
      </c>
      <c r="AZ163" t="s">
        <v>786</v>
      </c>
      <c r="BG163" t="s">
        <v>1889</v>
      </c>
      <c r="BH163">
        <v>60</v>
      </c>
      <c r="BI163">
        <v>50</v>
      </c>
    </row>
    <row r="164" spans="1:62"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93</v>
      </c>
      <c r="AA164" t="s">
        <v>114</v>
      </c>
      <c r="AB164" t="s">
        <v>13</v>
      </c>
      <c r="AC164" t="s">
        <v>3280</v>
      </c>
      <c r="AD164" t="s">
        <v>13</v>
      </c>
      <c r="AE164" t="s">
        <v>415</v>
      </c>
      <c r="AF164" t="s">
        <v>13</v>
      </c>
      <c r="AG164" t="s">
        <v>109</v>
      </c>
      <c r="AH164" t="s">
        <v>13</v>
      </c>
      <c r="AI164" t="s">
        <v>274</v>
      </c>
      <c r="AJ164" t="s">
        <v>116</v>
      </c>
      <c r="AK164" t="s">
        <v>9</v>
      </c>
      <c r="AX164" t="s">
        <v>788</v>
      </c>
      <c r="AY164" t="s">
        <v>784</v>
      </c>
      <c r="AZ164" t="s">
        <v>786</v>
      </c>
      <c r="BG164" t="s">
        <v>1891</v>
      </c>
      <c r="BH164">
        <v>65</v>
      </c>
      <c r="BI164">
        <v>50</v>
      </c>
    </row>
    <row r="165" spans="1:62"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97</v>
      </c>
      <c r="AA165" t="s">
        <v>114</v>
      </c>
      <c r="AB165" t="s">
        <v>13</v>
      </c>
      <c r="AC165" t="s">
        <v>3280</v>
      </c>
      <c r="AD165" t="s">
        <v>13</v>
      </c>
      <c r="AE165" t="s">
        <v>415</v>
      </c>
      <c r="AF165" t="s">
        <v>13</v>
      </c>
      <c r="AG165" t="s">
        <v>113</v>
      </c>
      <c r="AH165" t="s">
        <v>13</v>
      </c>
      <c r="AI165" t="s">
        <v>275</v>
      </c>
      <c r="AJ165" t="s">
        <v>112</v>
      </c>
      <c r="AK165" t="s">
        <v>9</v>
      </c>
      <c r="AX165" t="s">
        <v>788</v>
      </c>
      <c r="AY165" t="s">
        <v>784</v>
      </c>
      <c r="AZ165" t="s">
        <v>786</v>
      </c>
      <c r="BG165" t="s">
        <v>1891</v>
      </c>
      <c r="BH165">
        <v>100</v>
      </c>
      <c r="BI165">
        <v>100</v>
      </c>
    </row>
    <row r="166" spans="1:62" x14ac:dyDescent="0.25">
      <c r="A166" t="s">
        <v>4272</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13</v>
      </c>
      <c r="AA166" t="s">
        <v>94</v>
      </c>
      <c r="AB166" t="s">
        <v>13</v>
      </c>
      <c r="AC166" t="s">
        <v>228</v>
      </c>
      <c r="AD166" t="s">
        <v>93</v>
      </c>
      <c r="AE166" t="s">
        <v>111</v>
      </c>
      <c r="AF166" t="s">
        <v>116</v>
      </c>
      <c r="AG166" t="s">
        <v>327</v>
      </c>
      <c r="AX166" t="s">
        <v>790</v>
      </c>
      <c r="AY166" t="s">
        <v>792</v>
      </c>
      <c r="AZ166" t="s">
        <v>535</v>
      </c>
      <c r="BG166" t="s">
        <v>1798</v>
      </c>
      <c r="BH166">
        <v>130</v>
      </c>
      <c r="BI166">
        <v>140</v>
      </c>
      <c r="BJ166" t="s">
        <v>1458</v>
      </c>
    </row>
    <row r="167" spans="1:62" x14ac:dyDescent="0.25">
      <c r="A167" t="s">
        <v>4273</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13</v>
      </c>
      <c r="AA167" t="s">
        <v>94</v>
      </c>
      <c r="AB167" t="s">
        <v>13</v>
      </c>
      <c r="AC167" t="s">
        <v>228</v>
      </c>
      <c r="AD167" t="s">
        <v>93</v>
      </c>
      <c r="AE167" t="s">
        <v>111</v>
      </c>
      <c r="AF167" t="s">
        <v>116</v>
      </c>
      <c r="AG167" t="s">
        <v>327</v>
      </c>
      <c r="AX167" t="s">
        <v>790</v>
      </c>
      <c r="AY167" t="s">
        <v>792</v>
      </c>
      <c r="AZ167" t="s">
        <v>535</v>
      </c>
      <c r="BG167" t="s">
        <v>1798</v>
      </c>
      <c r="BH167">
        <v>90</v>
      </c>
      <c r="BI167">
        <v>80</v>
      </c>
      <c r="BJ167" t="s">
        <v>1465</v>
      </c>
    </row>
    <row r="168" spans="1:62" x14ac:dyDescent="0.25">
      <c r="A168" t="s">
        <v>4274</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13</v>
      </c>
      <c r="AA168" t="s">
        <v>94</v>
      </c>
      <c r="AB168" t="s">
        <v>13</v>
      </c>
      <c r="AC168" t="s">
        <v>228</v>
      </c>
      <c r="AD168" t="s">
        <v>93</v>
      </c>
      <c r="AE168" t="s">
        <v>111</v>
      </c>
      <c r="AF168" t="s">
        <v>116</v>
      </c>
      <c r="AG168" t="s">
        <v>327</v>
      </c>
      <c r="AX168" t="s">
        <v>790</v>
      </c>
      <c r="AY168" t="s">
        <v>792</v>
      </c>
      <c r="AZ168" t="s">
        <v>535</v>
      </c>
      <c r="BG168" t="s">
        <v>1798</v>
      </c>
      <c r="BH168">
        <v>45</v>
      </c>
      <c r="BI168">
        <v>40</v>
      </c>
      <c r="BJ168" t="s">
        <v>1469</v>
      </c>
    </row>
    <row r="169" spans="1:62" x14ac:dyDescent="0.25">
      <c r="A169" t="s">
        <v>4275</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13</v>
      </c>
      <c r="AA169" t="s">
        <v>3248</v>
      </c>
      <c r="AB169" t="s">
        <v>13</v>
      </c>
      <c r="AC169" t="s">
        <v>180</v>
      </c>
      <c r="AD169" t="s">
        <v>13</v>
      </c>
      <c r="AE169" t="s">
        <v>14</v>
      </c>
      <c r="AX169" t="s">
        <v>794</v>
      </c>
      <c r="AY169" t="s">
        <v>796</v>
      </c>
      <c r="AZ169" t="s">
        <v>537</v>
      </c>
      <c r="BG169" t="s">
        <v>1565</v>
      </c>
      <c r="BH169">
        <v>60</v>
      </c>
      <c r="BI169">
        <v>60</v>
      </c>
      <c r="BJ169" t="s">
        <v>1458</v>
      </c>
    </row>
    <row r="170" spans="1:62" x14ac:dyDescent="0.25">
      <c r="A170" t="s">
        <v>4276</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13</v>
      </c>
      <c r="AA170" t="s">
        <v>3248</v>
      </c>
      <c r="AB170" t="s">
        <v>13</v>
      </c>
      <c r="AC170" t="s">
        <v>180</v>
      </c>
      <c r="AD170" t="s">
        <v>13</v>
      </c>
      <c r="AE170" t="s">
        <v>14</v>
      </c>
      <c r="AX170" t="s">
        <v>794</v>
      </c>
      <c r="AY170" t="s">
        <v>796</v>
      </c>
      <c r="AZ170" t="s">
        <v>537</v>
      </c>
      <c r="BG170" t="s">
        <v>1565</v>
      </c>
      <c r="BH170">
        <v>30</v>
      </c>
      <c r="BI170">
        <v>30</v>
      </c>
      <c r="BJ170" t="s">
        <v>1465</v>
      </c>
    </row>
    <row r="171" spans="1:62" x14ac:dyDescent="0.25">
      <c r="A171" t="s">
        <v>4277</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13</v>
      </c>
      <c r="AA171" t="s">
        <v>3248</v>
      </c>
      <c r="AB171" t="s">
        <v>13</v>
      </c>
      <c r="AC171" t="s">
        <v>180</v>
      </c>
      <c r="AD171" t="s">
        <v>13</v>
      </c>
      <c r="AE171" t="s">
        <v>14</v>
      </c>
      <c r="AX171" t="s">
        <v>794</v>
      </c>
      <c r="AY171" t="s">
        <v>796</v>
      </c>
      <c r="AZ171" t="s">
        <v>537</v>
      </c>
      <c r="BG171" t="s">
        <v>1565</v>
      </c>
      <c r="BH171">
        <v>15</v>
      </c>
      <c r="BI171">
        <v>20</v>
      </c>
      <c r="BJ171" t="s">
        <v>1469</v>
      </c>
    </row>
    <row r="172" spans="1:62" x14ac:dyDescent="0.25">
      <c r="A172" t="s">
        <v>5226</v>
      </c>
      <c r="B172">
        <v>171</v>
      </c>
      <c r="C172" t="s">
        <v>5227</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13</v>
      </c>
      <c r="AA172" t="s">
        <v>421</v>
      </c>
      <c r="AB172" t="s">
        <v>13</v>
      </c>
      <c r="AC172" t="s">
        <v>234</v>
      </c>
      <c r="AD172" t="s">
        <v>13</v>
      </c>
      <c r="AE172" t="s">
        <v>14</v>
      </c>
      <c r="AX172" t="s">
        <v>794</v>
      </c>
      <c r="AY172" t="s">
        <v>796</v>
      </c>
      <c r="AZ172" t="s">
        <v>537</v>
      </c>
      <c r="BG172" t="s">
        <v>1565</v>
      </c>
      <c r="BH172">
        <v>60</v>
      </c>
      <c r="BI172">
        <v>60</v>
      </c>
      <c r="BJ172" t="s">
        <v>1458</v>
      </c>
    </row>
    <row r="173" spans="1:62" x14ac:dyDescent="0.25">
      <c r="A173" t="s">
        <v>5228</v>
      </c>
      <c r="B173">
        <v>172</v>
      </c>
      <c r="C173" t="s">
        <v>5227</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13</v>
      </c>
      <c r="AA173" t="s">
        <v>421</v>
      </c>
      <c r="AB173" t="s">
        <v>13</v>
      </c>
      <c r="AC173" t="s">
        <v>234</v>
      </c>
      <c r="AD173" t="s">
        <v>13</v>
      </c>
      <c r="AE173" t="s">
        <v>14</v>
      </c>
      <c r="AX173" t="s">
        <v>794</v>
      </c>
      <c r="AY173" t="s">
        <v>796</v>
      </c>
      <c r="AZ173" t="s">
        <v>537</v>
      </c>
      <c r="BG173" t="s">
        <v>1565</v>
      </c>
      <c r="BH173">
        <v>30</v>
      </c>
      <c r="BI173">
        <v>30</v>
      </c>
      <c r="BJ173" t="s">
        <v>1465</v>
      </c>
    </row>
    <row r="174" spans="1:62" x14ac:dyDescent="0.25">
      <c r="A174" t="s">
        <v>5229</v>
      </c>
      <c r="B174">
        <v>173</v>
      </c>
      <c r="C174" t="s">
        <v>5227</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13</v>
      </c>
      <c r="AA174" t="s">
        <v>421</v>
      </c>
      <c r="AB174" t="s">
        <v>13</v>
      </c>
      <c r="AC174" t="s">
        <v>234</v>
      </c>
      <c r="AD174" t="s">
        <v>13</v>
      </c>
      <c r="AE174" t="s">
        <v>14</v>
      </c>
      <c r="AX174" t="s">
        <v>794</v>
      </c>
      <c r="AY174" t="s">
        <v>796</v>
      </c>
      <c r="AZ174" t="s">
        <v>537</v>
      </c>
      <c r="BG174" t="s">
        <v>1565</v>
      </c>
      <c r="BH174">
        <v>10</v>
      </c>
      <c r="BI174">
        <v>10</v>
      </c>
      <c r="BJ174" t="s">
        <v>1469</v>
      </c>
    </row>
    <row r="175" spans="1:62" x14ac:dyDescent="0.25">
      <c r="A175" t="s">
        <v>5230</v>
      </c>
      <c r="B175">
        <v>174</v>
      </c>
      <c r="C175" t="s">
        <v>5231</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13</v>
      </c>
      <c r="AA175" t="s">
        <v>232</v>
      </c>
      <c r="AB175" t="s">
        <v>13</v>
      </c>
      <c r="AC175" t="s">
        <v>14</v>
      </c>
      <c r="AX175" t="s">
        <v>794</v>
      </c>
      <c r="AY175" t="s">
        <v>796</v>
      </c>
      <c r="AZ175" t="s">
        <v>537</v>
      </c>
      <c r="BG175" t="s">
        <v>1565</v>
      </c>
      <c r="BH175">
        <v>60</v>
      </c>
      <c r="BI175">
        <v>60</v>
      </c>
      <c r="BJ175" t="s">
        <v>1458</v>
      </c>
    </row>
    <row r="176" spans="1:62" x14ac:dyDescent="0.25">
      <c r="A176" t="s">
        <v>5232</v>
      </c>
      <c r="B176">
        <v>175</v>
      </c>
      <c r="C176" t="s">
        <v>5231</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13</v>
      </c>
      <c r="AA176" t="s">
        <v>232</v>
      </c>
      <c r="AB176" t="s">
        <v>13</v>
      </c>
      <c r="AC176" t="s">
        <v>14</v>
      </c>
      <c r="AX176" t="s">
        <v>794</v>
      </c>
      <c r="AY176" t="s">
        <v>796</v>
      </c>
      <c r="AZ176" t="s">
        <v>537</v>
      </c>
      <c r="BG176" t="s">
        <v>1565</v>
      </c>
      <c r="BH176">
        <v>30</v>
      </c>
      <c r="BI176">
        <v>30</v>
      </c>
      <c r="BJ176" t="s">
        <v>1465</v>
      </c>
    </row>
    <row r="177" spans="1:62" x14ac:dyDescent="0.25">
      <c r="A177" t="s">
        <v>5233</v>
      </c>
      <c r="B177">
        <v>176</v>
      </c>
      <c r="C177" t="s">
        <v>5231</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13</v>
      </c>
      <c r="AA177" t="s">
        <v>232</v>
      </c>
      <c r="AB177" t="s">
        <v>13</v>
      </c>
      <c r="AC177" t="s">
        <v>14</v>
      </c>
      <c r="AX177" t="s">
        <v>794</v>
      </c>
      <c r="AY177" t="s">
        <v>796</v>
      </c>
      <c r="AZ177" t="s">
        <v>537</v>
      </c>
      <c r="BG177" t="s">
        <v>1565</v>
      </c>
      <c r="BH177">
        <v>15</v>
      </c>
      <c r="BI177">
        <v>20</v>
      </c>
      <c r="BJ177" t="s">
        <v>1469</v>
      </c>
    </row>
    <row r="178" spans="1:62" x14ac:dyDescent="0.25">
      <c r="A178" t="s">
        <v>5234</v>
      </c>
      <c r="B178">
        <v>177</v>
      </c>
      <c r="C178" t="s">
        <v>5235</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13</v>
      </c>
      <c r="AA178" t="s">
        <v>230</v>
      </c>
      <c r="AB178" t="s">
        <v>13</v>
      </c>
      <c r="AC178" t="s">
        <v>14</v>
      </c>
      <c r="AX178" t="s">
        <v>794</v>
      </c>
      <c r="AY178" t="s">
        <v>796</v>
      </c>
      <c r="AZ178" t="s">
        <v>537</v>
      </c>
      <c r="BG178" t="s">
        <v>1565</v>
      </c>
      <c r="BH178">
        <v>60</v>
      </c>
      <c r="BI178">
        <v>60</v>
      </c>
      <c r="BJ178" t="s">
        <v>1458</v>
      </c>
    </row>
    <row r="179" spans="1:62" x14ac:dyDescent="0.25">
      <c r="A179" t="s">
        <v>5236</v>
      </c>
      <c r="B179">
        <v>178</v>
      </c>
      <c r="C179" t="s">
        <v>5235</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13</v>
      </c>
      <c r="AA179" t="s">
        <v>230</v>
      </c>
      <c r="AB179" t="s">
        <v>13</v>
      </c>
      <c r="AC179" t="s">
        <v>14</v>
      </c>
      <c r="AX179" t="s">
        <v>794</v>
      </c>
      <c r="AY179" t="s">
        <v>796</v>
      </c>
      <c r="AZ179" t="s">
        <v>537</v>
      </c>
      <c r="BG179" t="s">
        <v>1565</v>
      </c>
      <c r="BH179">
        <v>30</v>
      </c>
      <c r="BI179">
        <v>30</v>
      </c>
      <c r="BJ179" t="s">
        <v>1465</v>
      </c>
    </row>
    <row r="180" spans="1:62" x14ac:dyDescent="0.25">
      <c r="A180" t="s">
        <v>5237</v>
      </c>
      <c r="B180">
        <v>179</v>
      </c>
      <c r="C180" t="s">
        <v>5235</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13</v>
      </c>
      <c r="AA180" t="s">
        <v>230</v>
      </c>
      <c r="AB180" t="s">
        <v>13</v>
      </c>
      <c r="AC180" t="s">
        <v>14</v>
      </c>
      <c r="AX180" t="s">
        <v>794</v>
      </c>
      <c r="AY180" t="s">
        <v>796</v>
      </c>
      <c r="AZ180" t="s">
        <v>537</v>
      </c>
      <c r="BG180" t="s">
        <v>1565</v>
      </c>
      <c r="BH180">
        <v>10</v>
      </c>
      <c r="BI180">
        <v>10</v>
      </c>
      <c r="BJ180" t="s">
        <v>1469</v>
      </c>
    </row>
    <row r="181" spans="1:62" x14ac:dyDescent="0.25">
      <c r="A181" t="s">
        <v>4271</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93</v>
      </c>
      <c r="AA181" t="s">
        <v>380</v>
      </c>
      <c r="AB181" t="s">
        <v>13</v>
      </c>
      <c r="AC181" t="s">
        <v>178</v>
      </c>
      <c r="AD181" t="s">
        <v>13</v>
      </c>
      <c r="AE181" t="s">
        <v>14</v>
      </c>
      <c r="AX181" t="s">
        <v>798</v>
      </c>
      <c r="AY181" t="s">
        <v>800</v>
      </c>
      <c r="AZ181" t="s">
        <v>543</v>
      </c>
      <c r="BG181" t="s">
        <v>1567</v>
      </c>
      <c r="BH181">
        <v>80</v>
      </c>
      <c r="BI181">
        <v>80</v>
      </c>
      <c r="BJ181" t="s">
        <v>1458</v>
      </c>
    </row>
    <row r="182" spans="1:62" x14ac:dyDescent="0.25">
      <c r="A182" t="s">
        <v>4278</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93</v>
      </c>
      <c r="AA182" t="s">
        <v>380</v>
      </c>
      <c r="AB182" t="s">
        <v>13</v>
      </c>
      <c r="AC182" t="s">
        <v>178</v>
      </c>
      <c r="AD182" t="s">
        <v>13</v>
      </c>
      <c r="AE182" t="s">
        <v>14</v>
      </c>
      <c r="AX182" t="s">
        <v>798</v>
      </c>
      <c r="AY182" t="s">
        <v>800</v>
      </c>
      <c r="AZ182" t="s">
        <v>543</v>
      </c>
      <c r="BG182" t="s">
        <v>1567</v>
      </c>
      <c r="BH182">
        <v>50</v>
      </c>
      <c r="BI182">
        <v>50</v>
      </c>
      <c r="BJ182" t="s">
        <v>1465</v>
      </c>
    </row>
    <row r="183" spans="1:62" x14ac:dyDescent="0.25">
      <c r="A183" t="s">
        <v>4279</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93</v>
      </c>
      <c r="AA183" t="s">
        <v>380</v>
      </c>
      <c r="AB183" t="s">
        <v>13</v>
      </c>
      <c r="AC183" t="s">
        <v>178</v>
      </c>
      <c r="AD183" t="s">
        <v>13</v>
      </c>
      <c r="AE183" t="s">
        <v>14</v>
      </c>
      <c r="AX183" t="s">
        <v>798</v>
      </c>
      <c r="AY183" t="s">
        <v>800</v>
      </c>
      <c r="AZ183" t="s">
        <v>543</v>
      </c>
      <c r="BG183" t="s">
        <v>1567</v>
      </c>
      <c r="BH183">
        <v>25</v>
      </c>
      <c r="BI183">
        <v>20</v>
      </c>
      <c r="BJ183" t="s">
        <v>1469</v>
      </c>
    </row>
    <row r="184" spans="1:62" x14ac:dyDescent="0.25">
      <c r="A184" t="s">
        <v>4280</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93</v>
      </c>
      <c r="AA184" t="s">
        <v>380</v>
      </c>
      <c r="AB184" t="s">
        <v>13</v>
      </c>
      <c r="AC184" t="s">
        <v>178</v>
      </c>
      <c r="AD184" t="s">
        <v>13</v>
      </c>
      <c r="AE184" t="s">
        <v>14</v>
      </c>
      <c r="AX184" t="s">
        <v>798</v>
      </c>
      <c r="AY184" t="s">
        <v>800</v>
      </c>
      <c r="AZ184" t="s">
        <v>543</v>
      </c>
      <c r="BG184" t="s">
        <v>1567</v>
      </c>
      <c r="BH184">
        <v>80</v>
      </c>
      <c r="BI184">
        <v>80</v>
      </c>
      <c r="BJ184" t="s">
        <v>1458</v>
      </c>
    </row>
    <row r="185" spans="1:62" x14ac:dyDescent="0.25">
      <c r="A185" t="s">
        <v>4281</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93</v>
      </c>
      <c r="AA185" t="s">
        <v>380</v>
      </c>
      <c r="AB185" t="s">
        <v>13</v>
      </c>
      <c r="AC185" t="s">
        <v>178</v>
      </c>
      <c r="AD185" t="s">
        <v>13</v>
      </c>
      <c r="AE185" t="s">
        <v>14</v>
      </c>
      <c r="AX185" t="s">
        <v>798</v>
      </c>
      <c r="AY185" t="s">
        <v>800</v>
      </c>
      <c r="AZ185" t="s">
        <v>543</v>
      </c>
      <c r="BG185" t="s">
        <v>1567</v>
      </c>
      <c r="BH185">
        <v>50</v>
      </c>
      <c r="BI185">
        <v>50</v>
      </c>
      <c r="BJ185" t="s">
        <v>1465</v>
      </c>
    </row>
    <row r="186" spans="1:62" x14ac:dyDescent="0.25">
      <c r="A186" t="s">
        <v>4282</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93</v>
      </c>
      <c r="AA186" t="s">
        <v>380</v>
      </c>
      <c r="AB186" t="s">
        <v>13</v>
      </c>
      <c r="AC186" t="s">
        <v>178</v>
      </c>
      <c r="AD186" t="s">
        <v>13</v>
      </c>
      <c r="AE186" t="s">
        <v>14</v>
      </c>
      <c r="AX186" t="s">
        <v>798</v>
      </c>
      <c r="AY186" t="s">
        <v>800</v>
      </c>
      <c r="AZ186" t="s">
        <v>543</v>
      </c>
      <c r="BG186" t="s">
        <v>1567</v>
      </c>
      <c r="BH186">
        <v>25</v>
      </c>
      <c r="BI186">
        <v>20</v>
      </c>
      <c r="BJ186" t="s">
        <v>1469</v>
      </c>
    </row>
    <row r="187" spans="1:62" x14ac:dyDescent="0.25">
      <c r="A187" t="s">
        <v>4283</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13</v>
      </c>
      <c r="AA187" t="s">
        <v>377</v>
      </c>
      <c r="AB187" t="s">
        <v>13</v>
      </c>
      <c r="AC187" t="s">
        <v>3281</v>
      </c>
      <c r="AD187" t="s">
        <v>13</v>
      </c>
      <c r="AE187" t="s">
        <v>14</v>
      </c>
      <c r="AX187" t="s">
        <v>802</v>
      </c>
      <c r="AY187" t="s">
        <v>800</v>
      </c>
      <c r="AZ187" t="s">
        <v>543</v>
      </c>
      <c r="BG187" t="s">
        <v>1567</v>
      </c>
      <c r="BH187">
        <v>75</v>
      </c>
      <c r="BI187">
        <v>80</v>
      </c>
      <c r="BJ187" t="s">
        <v>1458</v>
      </c>
    </row>
    <row r="188" spans="1:62" x14ac:dyDescent="0.25">
      <c r="A188" t="s">
        <v>4284</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13</v>
      </c>
      <c r="AA188" t="s">
        <v>377</v>
      </c>
      <c r="AB188" t="s">
        <v>13</v>
      </c>
      <c r="AC188" t="s">
        <v>3281</v>
      </c>
      <c r="AD188" t="s">
        <v>13</v>
      </c>
      <c r="AE188" t="s">
        <v>14</v>
      </c>
      <c r="AX188" t="s">
        <v>802</v>
      </c>
      <c r="AY188" t="s">
        <v>800</v>
      </c>
      <c r="AZ188" t="s">
        <v>543</v>
      </c>
      <c r="BG188" t="s">
        <v>1567</v>
      </c>
      <c r="BH188">
        <v>50</v>
      </c>
      <c r="BI188">
        <v>50</v>
      </c>
      <c r="BJ188" t="s">
        <v>1465</v>
      </c>
    </row>
    <row r="189" spans="1:62" x14ac:dyDescent="0.25">
      <c r="A189" t="s">
        <v>4285</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13</v>
      </c>
      <c r="AA189" t="s">
        <v>377</v>
      </c>
      <c r="AB189" t="s">
        <v>13</v>
      </c>
      <c r="AC189" t="s">
        <v>3281</v>
      </c>
      <c r="AD189" t="s">
        <v>13</v>
      </c>
      <c r="AE189" t="s">
        <v>14</v>
      </c>
      <c r="AX189" t="s">
        <v>802</v>
      </c>
      <c r="AY189" t="s">
        <v>800</v>
      </c>
      <c r="AZ189" t="s">
        <v>543</v>
      </c>
      <c r="BG189" t="s">
        <v>1567</v>
      </c>
      <c r="BH189">
        <v>25</v>
      </c>
      <c r="BI189">
        <v>20</v>
      </c>
      <c r="BJ189" t="s">
        <v>1469</v>
      </c>
    </row>
    <row r="190" spans="1:62" x14ac:dyDescent="0.25">
      <c r="A190" t="s">
        <v>4286</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13</v>
      </c>
      <c r="AA190" t="s">
        <v>377</v>
      </c>
      <c r="AB190" t="s">
        <v>13</v>
      </c>
      <c r="AC190" t="s">
        <v>3281</v>
      </c>
      <c r="AD190" t="s">
        <v>13</v>
      </c>
      <c r="AE190" t="s">
        <v>14</v>
      </c>
      <c r="AX190" t="s">
        <v>802</v>
      </c>
      <c r="AY190" t="s">
        <v>800</v>
      </c>
      <c r="AZ190" t="s">
        <v>543</v>
      </c>
      <c r="BG190" t="s">
        <v>1567</v>
      </c>
      <c r="BH190">
        <v>75</v>
      </c>
      <c r="BI190">
        <v>80</v>
      </c>
      <c r="BJ190" t="s">
        <v>1458</v>
      </c>
    </row>
    <row r="191" spans="1:62" x14ac:dyDescent="0.25">
      <c r="A191" t="s">
        <v>4287</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13</v>
      </c>
      <c r="AA191" t="s">
        <v>377</v>
      </c>
      <c r="AB191" t="s">
        <v>13</v>
      </c>
      <c r="AC191" t="s">
        <v>3281</v>
      </c>
      <c r="AD191" t="s">
        <v>13</v>
      </c>
      <c r="AE191" t="s">
        <v>14</v>
      </c>
      <c r="AX191" t="s">
        <v>802</v>
      </c>
      <c r="AY191" t="s">
        <v>800</v>
      </c>
      <c r="AZ191" t="s">
        <v>543</v>
      </c>
      <c r="BG191" t="s">
        <v>1567</v>
      </c>
      <c r="BH191">
        <v>50</v>
      </c>
      <c r="BI191">
        <v>50</v>
      </c>
      <c r="BJ191" t="s">
        <v>1465</v>
      </c>
    </row>
    <row r="192" spans="1:62" x14ac:dyDescent="0.25">
      <c r="A192" t="s">
        <v>4288</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13</v>
      </c>
      <c r="AA192" t="s">
        <v>377</v>
      </c>
      <c r="AB192" t="s">
        <v>13</v>
      </c>
      <c r="AC192" t="s">
        <v>3281</v>
      </c>
      <c r="AD192" t="s">
        <v>13</v>
      </c>
      <c r="AE192" t="s">
        <v>14</v>
      </c>
      <c r="AX192" t="s">
        <v>802</v>
      </c>
      <c r="AY192" t="s">
        <v>800</v>
      </c>
      <c r="AZ192" t="s">
        <v>543</v>
      </c>
      <c r="BG192" t="s">
        <v>1567</v>
      </c>
      <c r="BH192">
        <v>25</v>
      </c>
      <c r="BI192">
        <v>20</v>
      </c>
      <c r="BJ192" t="s">
        <v>1469</v>
      </c>
    </row>
    <row r="193" spans="1:62" x14ac:dyDescent="0.25">
      <c r="A193" t="s">
        <v>4400</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13</v>
      </c>
      <c r="AA193" t="s">
        <v>225</v>
      </c>
      <c r="AB193" t="s">
        <v>13</v>
      </c>
      <c r="AC193" t="s">
        <v>91</v>
      </c>
      <c r="AD193" t="s">
        <v>13</v>
      </c>
      <c r="AE193" t="s">
        <v>410</v>
      </c>
      <c r="AF193" t="s">
        <v>13</v>
      </c>
      <c r="AG193" t="s">
        <v>379</v>
      </c>
      <c r="AH193" t="s">
        <v>13</v>
      </c>
      <c r="AI193" t="s">
        <v>224</v>
      </c>
      <c r="AJ193" t="s">
        <v>13</v>
      </c>
      <c r="AK193" t="s">
        <v>14</v>
      </c>
      <c r="AX193" t="s">
        <v>804</v>
      </c>
      <c r="AY193" t="s">
        <v>806</v>
      </c>
      <c r="AZ193" t="s">
        <v>545</v>
      </c>
      <c r="BG193" t="s">
        <v>1490</v>
      </c>
      <c r="BH193">
        <v>220</v>
      </c>
      <c r="BI193">
        <v>220</v>
      </c>
      <c r="BJ193" t="s">
        <v>1458</v>
      </c>
    </row>
    <row r="194" spans="1:62" x14ac:dyDescent="0.25">
      <c r="A194" t="s">
        <v>4401</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13</v>
      </c>
      <c r="AA194" t="s">
        <v>225</v>
      </c>
      <c r="AB194" t="s">
        <v>13</v>
      </c>
      <c r="AC194" t="s">
        <v>91</v>
      </c>
      <c r="AD194" t="s">
        <v>13</v>
      </c>
      <c r="AE194" t="s">
        <v>410</v>
      </c>
      <c r="AF194" t="s">
        <v>13</v>
      </c>
      <c r="AG194" t="s">
        <v>379</v>
      </c>
      <c r="AH194" t="s">
        <v>13</v>
      </c>
      <c r="AI194" t="s">
        <v>224</v>
      </c>
      <c r="AJ194" t="s">
        <v>13</v>
      </c>
      <c r="AK194" t="s">
        <v>14</v>
      </c>
      <c r="AX194" t="s">
        <v>804</v>
      </c>
      <c r="AY194" t="s">
        <v>806</v>
      </c>
      <c r="AZ194" t="s">
        <v>545</v>
      </c>
      <c r="BG194" t="s">
        <v>1490</v>
      </c>
      <c r="BH194">
        <v>150</v>
      </c>
      <c r="BI194">
        <v>150</v>
      </c>
      <c r="BJ194" t="s">
        <v>1465</v>
      </c>
    </row>
    <row r="195" spans="1:62" x14ac:dyDescent="0.25">
      <c r="A195" t="s">
        <v>4402</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13</v>
      </c>
      <c r="AA195" t="s">
        <v>225</v>
      </c>
      <c r="AB195" t="s">
        <v>13</v>
      </c>
      <c r="AC195" t="s">
        <v>91</v>
      </c>
      <c r="AD195" t="s">
        <v>13</v>
      </c>
      <c r="AE195" t="s">
        <v>410</v>
      </c>
      <c r="AF195" t="s">
        <v>13</v>
      </c>
      <c r="AG195" t="s">
        <v>379</v>
      </c>
      <c r="AH195" t="s">
        <v>13</v>
      </c>
      <c r="AI195" t="s">
        <v>224</v>
      </c>
      <c r="AJ195" t="s">
        <v>13</v>
      </c>
      <c r="AK195" t="s">
        <v>14</v>
      </c>
      <c r="AX195" t="s">
        <v>804</v>
      </c>
      <c r="AY195" t="s">
        <v>806</v>
      </c>
      <c r="AZ195" t="s">
        <v>545</v>
      </c>
      <c r="BG195" t="s">
        <v>1490</v>
      </c>
      <c r="BH195">
        <v>75</v>
      </c>
      <c r="BI195">
        <v>70</v>
      </c>
      <c r="BJ195" t="s">
        <v>1469</v>
      </c>
    </row>
    <row r="196" spans="1:62" x14ac:dyDescent="0.25">
      <c r="A196" t="s">
        <v>4385</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13</v>
      </c>
      <c r="AA196" t="s">
        <v>3249</v>
      </c>
      <c r="AB196" t="s">
        <v>13</v>
      </c>
      <c r="AC196" t="s">
        <v>410</v>
      </c>
      <c r="AD196" t="s">
        <v>13</v>
      </c>
      <c r="AE196" t="s">
        <v>379</v>
      </c>
      <c r="AF196" t="s">
        <v>13</v>
      </c>
      <c r="AG196" t="s">
        <v>4936</v>
      </c>
      <c r="AH196" t="s">
        <v>13</v>
      </c>
      <c r="AI196" t="s">
        <v>14</v>
      </c>
      <c r="AX196" t="s">
        <v>808</v>
      </c>
      <c r="AY196" t="s">
        <v>810</v>
      </c>
      <c r="AZ196" t="s">
        <v>545</v>
      </c>
      <c r="BG196" t="s">
        <v>1490</v>
      </c>
      <c r="BH196">
        <v>200</v>
      </c>
      <c r="BI196">
        <v>210</v>
      </c>
      <c r="BJ196" t="s">
        <v>1458</v>
      </c>
    </row>
    <row r="197" spans="1:62" x14ac:dyDescent="0.25">
      <c r="A197" t="s">
        <v>4386</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13</v>
      </c>
      <c r="AA197" t="s">
        <v>3249</v>
      </c>
      <c r="AB197" t="s">
        <v>13</v>
      </c>
      <c r="AC197" t="s">
        <v>410</v>
      </c>
      <c r="AD197" t="s">
        <v>13</v>
      </c>
      <c r="AE197" t="s">
        <v>379</v>
      </c>
      <c r="AF197" t="s">
        <v>13</v>
      </c>
      <c r="AG197" t="s">
        <v>420</v>
      </c>
      <c r="AH197" t="s">
        <v>13</v>
      </c>
      <c r="AI197" t="s">
        <v>14</v>
      </c>
      <c r="AX197" t="s">
        <v>808</v>
      </c>
      <c r="AY197" t="s">
        <v>810</v>
      </c>
      <c r="AZ197" t="s">
        <v>545</v>
      </c>
      <c r="BG197" t="s">
        <v>1490</v>
      </c>
      <c r="BH197">
        <v>140</v>
      </c>
      <c r="BI197">
        <v>140</v>
      </c>
      <c r="BJ197" t="s">
        <v>1465</v>
      </c>
    </row>
    <row r="198" spans="1:62" x14ac:dyDescent="0.25">
      <c r="A198" t="s">
        <v>4387</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13</v>
      </c>
      <c r="AA198" t="s">
        <v>3249</v>
      </c>
      <c r="AB198" t="s">
        <v>13</v>
      </c>
      <c r="AC198" t="s">
        <v>410</v>
      </c>
      <c r="AD198" t="s">
        <v>13</v>
      </c>
      <c r="AE198" t="s">
        <v>379</v>
      </c>
      <c r="AF198" t="s">
        <v>13</v>
      </c>
      <c r="AG198" t="s">
        <v>420</v>
      </c>
      <c r="AH198" t="s">
        <v>13</v>
      </c>
      <c r="AI198" t="s">
        <v>14</v>
      </c>
      <c r="AX198" t="s">
        <v>808</v>
      </c>
      <c r="AY198" t="s">
        <v>810</v>
      </c>
      <c r="AZ198" t="s">
        <v>545</v>
      </c>
      <c r="BG198" t="s">
        <v>1490</v>
      </c>
      <c r="BH198">
        <v>65</v>
      </c>
      <c r="BI198">
        <v>60</v>
      </c>
      <c r="BJ198" t="s">
        <v>1469</v>
      </c>
    </row>
    <row r="199" spans="1:62" x14ac:dyDescent="0.25">
      <c r="A199" t="s">
        <v>4388</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13</v>
      </c>
      <c r="AA199" t="s">
        <v>3250</v>
      </c>
      <c r="AB199" t="s">
        <v>13</v>
      </c>
      <c r="AC199" t="s">
        <v>410</v>
      </c>
      <c r="AD199" t="s">
        <v>13</v>
      </c>
      <c r="AE199" t="s">
        <v>3249</v>
      </c>
      <c r="AF199" t="s">
        <v>13</v>
      </c>
      <c r="AG199" t="s">
        <v>420</v>
      </c>
      <c r="AH199" t="s">
        <v>13</v>
      </c>
      <c r="AI199" t="s">
        <v>14</v>
      </c>
      <c r="AX199" t="s">
        <v>812</v>
      </c>
      <c r="AY199" t="s">
        <v>814</v>
      </c>
      <c r="AZ199" t="s">
        <v>545</v>
      </c>
      <c r="BG199" t="s">
        <v>1490</v>
      </c>
      <c r="BH199">
        <v>200</v>
      </c>
      <c r="BI199">
        <v>210</v>
      </c>
      <c r="BJ199" t="s">
        <v>1458</v>
      </c>
    </row>
    <row r="200" spans="1:62" x14ac:dyDescent="0.25">
      <c r="A200" t="s">
        <v>4389</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13</v>
      </c>
      <c r="AA200" t="s">
        <v>3250</v>
      </c>
      <c r="AB200" t="s">
        <v>13</v>
      </c>
      <c r="AC200" t="s">
        <v>410</v>
      </c>
      <c r="AD200" t="s">
        <v>13</v>
      </c>
      <c r="AE200" t="s">
        <v>3249</v>
      </c>
      <c r="AF200" t="s">
        <v>13</v>
      </c>
      <c r="AG200" t="s">
        <v>420</v>
      </c>
      <c r="AH200" t="s">
        <v>13</v>
      </c>
      <c r="AI200" t="s">
        <v>14</v>
      </c>
      <c r="AX200" t="s">
        <v>812</v>
      </c>
      <c r="AY200" t="s">
        <v>814</v>
      </c>
      <c r="AZ200" t="s">
        <v>545</v>
      </c>
      <c r="BG200" t="s">
        <v>1490</v>
      </c>
      <c r="BH200">
        <v>135</v>
      </c>
      <c r="BI200">
        <v>130</v>
      </c>
      <c r="BJ200" t="s">
        <v>1465</v>
      </c>
    </row>
    <row r="201" spans="1:62" x14ac:dyDescent="0.25">
      <c r="A201" t="s">
        <v>4390</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13</v>
      </c>
      <c r="AA201" t="s">
        <v>3250</v>
      </c>
      <c r="AB201" t="s">
        <v>13</v>
      </c>
      <c r="AC201" t="s">
        <v>410</v>
      </c>
      <c r="AD201" t="s">
        <v>13</v>
      </c>
      <c r="AE201" t="s">
        <v>3249</v>
      </c>
      <c r="AF201" t="s">
        <v>13</v>
      </c>
      <c r="AG201" t="s">
        <v>420</v>
      </c>
      <c r="AH201" t="s">
        <v>13</v>
      </c>
      <c r="AI201" t="s">
        <v>14</v>
      </c>
      <c r="AX201" t="s">
        <v>812</v>
      </c>
      <c r="AY201" t="s">
        <v>814</v>
      </c>
      <c r="AZ201" t="s">
        <v>545</v>
      </c>
      <c r="BG201" t="s">
        <v>1490</v>
      </c>
      <c r="BH201">
        <v>65</v>
      </c>
      <c r="BI201">
        <v>60</v>
      </c>
      <c r="BJ201" t="s">
        <v>1469</v>
      </c>
    </row>
    <row r="202" spans="1:62" x14ac:dyDescent="0.25">
      <c r="A202" t="s">
        <v>4403</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13</v>
      </c>
      <c r="AA202" t="s">
        <v>381</v>
      </c>
      <c r="AB202" t="s">
        <v>13</v>
      </c>
      <c r="AC202" t="s">
        <v>178</v>
      </c>
      <c r="AD202" t="s">
        <v>13</v>
      </c>
      <c r="AE202" t="s">
        <v>410</v>
      </c>
      <c r="AF202" t="s">
        <v>13</v>
      </c>
      <c r="AG202" t="s">
        <v>3249</v>
      </c>
      <c r="AH202" t="s">
        <v>13</v>
      </c>
      <c r="AI202" t="s">
        <v>224</v>
      </c>
      <c r="AJ202" t="s">
        <v>13</v>
      </c>
      <c r="AK202" t="s">
        <v>14</v>
      </c>
      <c r="AX202" t="s">
        <v>816</v>
      </c>
      <c r="AY202" t="s">
        <v>818</v>
      </c>
      <c r="AZ202" t="s">
        <v>545</v>
      </c>
      <c r="BG202" t="s">
        <v>1490</v>
      </c>
      <c r="BH202">
        <v>215</v>
      </c>
      <c r="BI202">
        <v>220</v>
      </c>
      <c r="BJ202" t="s">
        <v>1458</v>
      </c>
    </row>
    <row r="203" spans="1:62" x14ac:dyDescent="0.25">
      <c r="A203" t="s">
        <v>4404</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13</v>
      </c>
      <c r="AA203" t="s">
        <v>381</v>
      </c>
      <c r="AB203" t="s">
        <v>13</v>
      </c>
      <c r="AC203" t="s">
        <v>178</v>
      </c>
      <c r="AD203" t="s">
        <v>13</v>
      </c>
      <c r="AE203" t="s">
        <v>410</v>
      </c>
      <c r="AF203" t="s">
        <v>13</v>
      </c>
      <c r="AG203" t="s">
        <v>3249</v>
      </c>
      <c r="AH203" t="s">
        <v>13</v>
      </c>
      <c r="AI203" t="s">
        <v>224</v>
      </c>
      <c r="AJ203" t="s">
        <v>13</v>
      </c>
      <c r="AK203" t="s">
        <v>14</v>
      </c>
      <c r="AX203" t="s">
        <v>816</v>
      </c>
      <c r="AY203" t="s">
        <v>818</v>
      </c>
      <c r="AZ203" t="s">
        <v>545</v>
      </c>
      <c r="BG203" t="s">
        <v>1490</v>
      </c>
      <c r="BH203">
        <v>145</v>
      </c>
      <c r="BI203">
        <v>140</v>
      </c>
      <c r="BJ203" t="s">
        <v>1465</v>
      </c>
    </row>
    <row r="204" spans="1:62" x14ac:dyDescent="0.25">
      <c r="A204" t="s">
        <v>4405</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13</v>
      </c>
      <c r="AA204" t="s">
        <v>381</v>
      </c>
      <c r="AB204" t="s">
        <v>13</v>
      </c>
      <c r="AC204" t="s">
        <v>178</v>
      </c>
      <c r="AD204" t="s">
        <v>13</v>
      </c>
      <c r="AE204" t="s">
        <v>410</v>
      </c>
      <c r="AF204" t="s">
        <v>13</v>
      </c>
      <c r="AG204" t="s">
        <v>3249</v>
      </c>
      <c r="AH204" t="s">
        <v>13</v>
      </c>
      <c r="AI204" t="s">
        <v>224</v>
      </c>
      <c r="AJ204" t="s">
        <v>13</v>
      </c>
      <c r="AK204" t="s">
        <v>14</v>
      </c>
      <c r="AX204" t="s">
        <v>816</v>
      </c>
      <c r="AY204" t="s">
        <v>818</v>
      </c>
      <c r="AZ204" t="s">
        <v>545</v>
      </c>
      <c r="BG204" t="s">
        <v>1490</v>
      </c>
      <c r="BH204">
        <v>70</v>
      </c>
      <c r="BI204">
        <v>70</v>
      </c>
      <c r="BJ204" t="s">
        <v>1469</v>
      </c>
    </row>
    <row r="205" spans="1:62" x14ac:dyDescent="0.25">
      <c r="A205" t="s">
        <v>4406</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13</v>
      </c>
      <c r="AA205" t="s">
        <v>225</v>
      </c>
      <c r="AB205" t="s">
        <v>13</v>
      </c>
      <c r="AC205" t="s">
        <v>91</v>
      </c>
      <c r="AD205" t="s">
        <v>13</v>
      </c>
      <c r="AE205" t="s">
        <v>410</v>
      </c>
      <c r="AF205" t="s">
        <v>13</v>
      </c>
      <c r="AG205" t="s">
        <v>3249</v>
      </c>
      <c r="AH205" t="s">
        <v>13</v>
      </c>
      <c r="AI205" t="s">
        <v>224</v>
      </c>
      <c r="AJ205" t="s">
        <v>13</v>
      </c>
      <c r="AK205" t="s">
        <v>14</v>
      </c>
      <c r="AX205" t="s">
        <v>820</v>
      </c>
      <c r="AY205" t="s">
        <v>822</v>
      </c>
      <c r="AZ205" t="s">
        <v>545</v>
      </c>
      <c r="BG205" t="s">
        <v>1495</v>
      </c>
      <c r="BH205">
        <v>225</v>
      </c>
      <c r="BI205">
        <v>220</v>
      </c>
      <c r="BJ205" t="s">
        <v>1458</v>
      </c>
    </row>
    <row r="206" spans="1:62" x14ac:dyDescent="0.25">
      <c r="A206" t="s">
        <v>4407</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13</v>
      </c>
      <c r="AA206" t="s">
        <v>225</v>
      </c>
      <c r="AB206" t="s">
        <v>13</v>
      </c>
      <c r="AC206" t="s">
        <v>91</v>
      </c>
      <c r="AD206" t="s">
        <v>13</v>
      </c>
      <c r="AE206" t="s">
        <v>410</v>
      </c>
      <c r="AF206" t="s">
        <v>13</v>
      </c>
      <c r="AG206" t="s">
        <v>3249</v>
      </c>
      <c r="AH206" t="s">
        <v>13</v>
      </c>
      <c r="AI206" t="s">
        <v>224</v>
      </c>
      <c r="AJ206" t="s">
        <v>13</v>
      </c>
      <c r="AK206" t="s">
        <v>14</v>
      </c>
      <c r="AX206" t="s">
        <v>820</v>
      </c>
      <c r="AY206" t="s">
        <v>822</v>
      </c>
      <c r="AZ206" t="s">
        <v>545</v>
      </c>
      <c r="BG206" t="s">
        <v>1495</v>
      </c>
      <c r="BH206">
        <v>150</v>
      </c>
      <c r="BI206">
        <v>150</v>
      </c>
      <c r="BJ206" t="s">
        <v>1465</v>
      </c>
    </row>
    <row r="207" spans="1:62" x14ac:dyDescent="0.25">
      <c r="A207" t="s">
        <v>4408</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13</v>
      </c>
      <c r="AA207" t="s">
        <v>225</v>
      </c>
      <c r="AB207" t="s">
        <v>13</v>
      </c>
      <c r="AC207" t="s">
        <v>91</v>
      </c>
      <c r="AD207" t="s">
        <v>13</v>
      </c>
      <c r="AE207" t="s">
        <v>410</v>
      </c>
      <c r="AF207" t="s">
        <v>13</v>
      </c>
      <c r="AG207" t="s">
        <v>3249</v>
      </c>
      <c r="AH207" t="s">
        <v>13</v>
      </c>
      <c r="AI207" t="s">
        <v>224</v>
      </c>
      <c r="AJ207" t="s">
        <v>13</v>
      </c>
      <c r="AK207" t="s">
        <v>14</v>
      </c>
      <c r="AX207" t="s">
        <v>820</v>
      </c>
      <c r="AY207" t="s">
        <v>822</v>
      </c>
      <c r="AZ207" t="s">
        <v>545</v>
      </c>
      <c r="BG207" t="s">
        <v>1495</v>
      </c>
      <c r="BH207">
        <v>75</v>
      </c>
      <c r="BI207">
        <v>70</v>
      </c>
      <c r="BJ207" t="s">
        <v>1469</v>
      </c>
    </row>
    <row r="208" spans="1:62" x14ac:dyDescent="0.25">
      <c r="A208" t="s">
        <v>4423</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13</v>
      </c>
      <c r="AA208" t="s">
        <v>354</v>
      </c>
      <c r="AB208" t="s">
        <v>13</v>
      </c>
      <c r="AC208" t="s">
        <v>259</v>
      </c>
      <c r="AX208" t="s">
        <v>824</v>
      </c>
      <c r="AY208" t="s">
        <v>826</v>
      </c>
      <c r="AZ208" t="s">
        <v>828</v>
      </c>
      <c r="BA208" t="s">
        <v>869</v>
      </c>
      <c r="BG208" t="s">
        <v>5238</v>
      </c>
      <c r="BH208">
        <v>215</v>
      </c>
      <c r="BI208">
        <v>210</v>
      </c>
      <c r="BJ208" t="s">
        <v>1458</v>
      </c>
    </row>
    <row r="209" spans="1:62" x14ac:dyDescent="0.25">
      <c r="A209" t="s">
        <v>4424</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13</v>
      </c>
      <c r="AA209" t="s">
        <v>354</v>
      </c>
      <c r="AB209" t="s">
        <v>13</v>
      </c>
      <c r="AC209" t="s">
        <v>259</v>
      </c>
      <c r="AX209" t="s">
        <v>824</v>
      </c>
      <c r="AY209" t="s">
        <v>826</v>
      </c>
      <c r="AZ209" t="s">
        <v>828</v>
      </c>
      <c r="BA209" t="s">
        <v>869</v>
      </c>
      <c r="BG209" t="s">
        <v>5238</v>
      </c>
      <c r="BH209">
        <v>150</v>
      </c>
      <c r="BI209">
        <v>150</v>
      </c>
      <c r="BJ209" t="s">
        <v>1465</v>
      </c>
    </row>
    <row r="210" spans="1:62" x14ac:dyDescent="0.25">
      <c r="A210" t="s">
        <v>4425</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13</v>
      </c>
      <c r="AA210" t="s">
        <v>354</v>
      </c>
      <c r="AB210" t="s">
        <v>13</v>
      </c>
      <c r="AC210" t="s">
        <v>259</v>
      </c>
      <c r="AX210" t="s">
        <v>824</v>
      </c>
      <c r="AY210" t="s">
        <v>826</v>
      </c>
      <c r="AZ210" t="s">
        <v>828</v>
      </c>
      <c r="BA210" t="s">
        <v>869</v>
      </c>
      <c r="BG210" t="s">
        <v>5238</v>
      </c>
      <c r="BH210">
        <v>70</v>
      </c>
      <c r="BI210">
        <v>70</v>
      </c>
      <c r="BJ210" t="s">
        <v>1469</v>
      </c>
    </row>
    <row r="211" spans="1:62"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13</v>
      </c>
      <c r="AA211" t="s">
        <v>160</v>
      </c>
      <c r="AB211" t="s">
        <v>13</v>
      </c>
      <c r="AC211" t="s">
        <v>287</v>
      </c>
      <c r="AD211" t="s">
        <v>13</v>
      </c>
      <c r="AE211" t="s">
        <v>9</v>
      </c>
      <c r="AX211" t="s">
        <v>832</v>
      </c>
      <c r="AY211" t="s">
        <v>834</v>
      </c>
      <c r="AZ211" t="s">
        <v>836</v>
      </c>
      <c r="BA211" t="s">
        <v>837</v>
      </c>
      <c r="BB211" t="s">
        <v>871</v>
      </c>
      <c r="BF211" t="s">
        <v>1995</v>
      </c>
      <c r="BG211" t="s">
        <v>1996</v>
      </c>
      <c r="BH211">
        <v>180</v>
      </c>
      <c r="BI211">
        <v>180</v>
      </c>
    </row>
    <row r="212" spans="1:62"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13</v>
      </c>
      <c r="AA212" t="s">
        <v>293</v>
      </c>
      <c r="AB212" t="s">
        <v>13</v>
      </c>
      <c r="AC212" t="s">
        <v>336</v>
      </c>
      <c r="AX212" t="s">
        <v>839</v>
      </c>
      <c r="AY212" t="s">
        <v>840</v>
      </c>
      <c r="AZ212" t="s">
        <v>873</v>
      </c>
      <c r="BG212" t="s">
        <v>1709</v>
      </c>
      <c r="BH212">
        <v>150</v>
      </c>
      <c r="BI212">
        <v>150</v>
      </c>
    </row>
    <row r="213" spans="1:62"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13</v>
      </c>
      <c r="AA213" t="s">
        <v>355</v>
      </c>
      <c r="AX213" t="s">
        <v>842</v>
      </c>
      <c r="AY213" t="s">
        <v>840</v>
      </c>
      <c r="AZ213" t="s">
        <v>869</v>
      </c>
      <c r="BG213" t="s">
        <v>1711</v>
      </c>
      <c r="BH213">
        <v>120</v>
      </c>
      <c r="BI213">
        <v>120</v>
      </c>
    </row>
    <row r="214" spans="1:62"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13</v>
      </c>
      <c r="AA214" t="s">
        <v>3271</v>
      </c>
      <c r="AB214" t="s">
        <v>13</v>
      </c>
      <c r="AC214" t="s">
        <v>2960</v>
      </c>
      <c r="AD214" t="s">
        <v>13</v>
      </c>
      <c r="AE214" t="s">
        <v>332</v>
      </c>
      <c r="AX214" t="s">
        <v>844</v>
      </c>
      <c r="AY214" t="s">
        <v>846</v>
      </c>
      <c r="AZ214" t="s">
        <v>875</v>
      </c>
      <c r="BF214" t="s">
        <v>1998</v>
      </c>
      <c r="BG214" t="s">
        <v>1999</v>
      </c>
      <c r="BH214">
        <v>100</v>
      </c>
      <c r="BI214">
        <v>100</v>
      </c>
    </row>
    <row r="215" spans="1:62"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13</v>
      </c>
      <c r="AA215" t="s">
        <v>160</v>
      </c>
      <c r="AB215" t="s">
        <v>13</v>
      </c>
      <c r="AC215" t="s">
        <v>2960</v>
      </c>
      <c r="AD215" t="s">
        <v>13</v>
      </c>
      <c r="AE215" t="s">
        <v>332</v>
      </c>
      <c r="AX215" t="s">
        <v>844</v>
      </c>
      <c r="AY215" t="s">
        <v>846</v>
      </c>
      <c r="AZ215" t="s">
        <v>875</v>
      </c>
      <c r="BF215" t="s">
        <v>2001</v>
      </c>
      <c r="BG215" t="s">
        <v>2002</v>
      </c>
      <c r="BH215">
        <v>65</v>
      </c>
      <c r="BI215">
        <v>70</v>
      </c>
    </row>
    <row r="216" spans="1:62"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108</v>
      </c>
      <c r="AA216" t="s">
        <v>160</v>
      </c>
      <c r="AB216" t="s">
        <v>97</v>
      </c>
      <c r="AC216" t="s">
        <v>162</v>
      </c>
      <c r="AD216" t="s">
        <v>13</v>
      </c>
      <c r="AE216" t="s">
        <v>217</v>
      </c>
      <c r="AF216" t="s">
        <v>13</v>
      </c>
      <c r="AG216" t="s">
        <v>410</v>
      </c>
      <c r="AH216" t="s">
        <v>13</v>
      </c>
      <c r="AI216" t="s">
        <v>3243</v>
      </c>
      <c r="AJ216" t="s">
        <v>13</v>
      </c>
      <c r="AK216" t="s">
        <v>279</v>
      </c>
      <c r="AL216" t="s">
        <v>108</v>
      </c>
      <c r="AM216" t="s">
        <v>9</v>
      </c>
      <c r="AX216" t="s">
        <v>848</v>
      </c>
      <c r="AY216" t="s">
        <v>875</v>
      </c>
      <c r="BG216" t="s">
        <v>1894</v>
      </c>
      <c r="BH216">
        <v>220</v>
      </c>
      <c r="BI216">
        <v>200</v>
      </c>
    </row>
    <row r="217" spans="1:62"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116</v>
      </c>
      <c r="AA217" t="s">
        <v>160</v>
      </c>
      <c r="AB217" t="s">
        <v>116</v>
      </c>
      <c r="AC217" t="s">
        <v>162</v>
      </c>
      <c r="AD217" t="s">
        <v>13</v>
      </c>
      <c r="AE217" t="s">
        <v>3269</v>
      </c>
      <c r="AF217" t="s">
        <v>13</v>
      </c>
      <c r="AG217" t="s">
        <v>3243</v>
      </c>
      <c r="AH217" t="s">
        <v>13</v>
      </c>
      <c r="AI217" t="s">
        <v>24</v>
      </c>
      <c r="AJ217" t="s">
        <v>116</v>
      </c>
      <c r="AK217" t="s">
        <v>9</v>
      </c>
      <c r="AX217" t="s">
        <v>848</v>
      </c>
      <c r="AY217" t="s">
        <v>871</v>
      </c>
      <c r="BG217" t="s">
        <v>1894</v>
      </c>
      <c r="BH217">
        <v>130</v>
      </c>
      <c r="BI217">
        <v>150</v>
      </c>
    </row>
    <row r="218" spans="1:62"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226</v>
      </c>
      <c r="AA218" t="s">
        <v>117</v>
      </c>
      <c r="AB218" t="s">
        <v>13</v>
      </c>
      <c r="AC218" t="s">
        <v>173</v>
      </c>
      <c r="AD218" t="s">
        <v>13</v>
      </c>
      <c r="AE218" t="s">
        <v>192</v>
      </c>
      <c r="AF218" t="s">
        <v>226</v>
      </c>
      <c r="AG218" t="s">
        <v>9</v>
      </c>
      <c r="AX218" t="s">
        <v>849</v>
      </c>
      <c r="AY218" t="s">
        <v>873</v>
      </c>
      <c r="BG218" t="s">
        <v>1897</v>
      </c>
      <c r="BH218">
        <v>150</v>
      </c>
      <c r="BI218">
        <v>200</v>
      </c>
    </row>
    <row r="219" spans="1:62" x14ac:dyDescent="0.25">
      <c r="A219" t="s">
        <v>1712</v>
      </c>
      <c r="B219">
        <v>218</v>
      </c>
      <c r="C219" t="s">
        <v>1712</v>
      </c>
      <c r="E219">
        <v>2</v>
      </c>
      <c r="F219">
        <v>11</v>
      </c>
      <c r="G219" t="s">
        <v>1605</v>
      </c>
      <c r="H219">
        <v>6</v>
      </c>
      <c r="I219" t="s">
        <v>1466</v>
      </c>
      <c r="L219" t="s">
        <v>1463</v>
      </c>
      <c r="M219" t="s">
        <v>1463</v>
      </c>
      <c r="N219">
        <v>4</v>
      </c>
      <c r="O219">
        <v>5</v>
      </c>
      <c r="S219">
        <v>3</v>
      </c>
      <c r="T219">
        <v>3</v>
      </c>
      <c r="U219">
        <v>4</v>
      </c>
      <c r="V219" t="s">
        <v>1462</v>
      </c>
      <c r="W219">
        <v>1</v>
      </c>
      <c r="X219" t="s">
        <v>1463</v>
      </c>
      <c r="Y219" t="s">
        <v>1480</v>
      </c>
      <c r="Z219" t="s">
        <v>93</v>
      </c>
      <c r="AA219" t="s">
        <v>3271</v>
      </c>
      <c r="AB219" t="s">
        <v>90</v>
      </c>
      <c r="AC219" t="s">
        <v>187</v>
      </c>
      <c r="AD219" t="s">
        <v>13</v>
      </c>
      <c r="AE219" t="s">
        <v>91</v>
      </c>
      <c r="AF219" t="s">
        <v>93</v>
      </c>
      <c r="AG219" t="s">
        <v>282</v>
      </c>
      <c r="AH219" t="s">
        <v>13</v>
      </c>
      <c r="AI219" t="s">
        <v>279</v>
      </c>
      <c r="AJ219" t="s">
        <v>13</v>
      </c>
      <c r="AK219" t="s">
        <v>22</v>
      </c>
      <c r="AL219" t="s">
        <v>13</v>
      </c>
      <c r="AM219" t="s">
        <v>19</v>
      </c>
      <c r="AN219" t="s">
        <v>13</v>
      </c>
      <c r="AO219" t="s">
        <v>280</v>
      </c>
      <c r="AX219" t="s">
        <v>850</v>
      </c>
      <c r="AY219" t="s">
        <v>873</v>
      </c>
      <c r="BG219" t="s">
        <v>1713</v>
      </c>
      <c r="BH219">
        <v>295</v>
      </c>
      <c r="BI219">
        <v>300</v>
      </c>
    </row>
    <row r="220" spans="1:62"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383</v>
      </c>
      <c r="AA220" t="s">
        <v>288</v>
      </c>
      <c r="AX220" t="s">
        <v>852</v>
      </c>
      <c r="AY220" t="s">
        <v>854</v>
      </c>
      <c r="AZ220" t="s">
        <v>871</v>
      </c>
      <c r="BG220" t="s">
        <v>3319</v>
      </c>
      <c r="BH220">
        <v>280</v>
      </c>
      <c r="BI220">
        <v>300</v>
      </c>
    </row>
    <row r="221" spans="1:62"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13</v>
      </c>
      <c r="AA221" t="s">
        <v>281</v>
      </c>
      <c r="AB221" t="s">
        <v>13</v>
      </c>
      <c r="AC221" t="s">
        <v>24</v>
      </c>
      <c r="AD221" t="s">
        <v>13</v>
      </c>
      <c r="AE221" t="s">
        <v>19</v>
      </c>
      <c r="AF221" t="s">
        <v>13</v>
      </c>
      <c r="AG221" t="s">
        <v>22</v>
      </c>
      <c r="AH221" t="s">
        <v>116</v>
      </c>
      <c r="AI221" t="s">
        <v>160</v>
      </c>
      <c r="AJ221" t="s">
        <v>93</v>
      </c>
      <c r="AK221" t="s">
        <v>162</v>
      </c>
      <c r="AL221" t="s">
        <v>13</v>
      </c>
      <c r="AM221" t="s">
        <v>3271</v>
      </c>
      <c r="AN221" t="s">
        <v>13</v>
      </c>
      <c r="AO221" t="s">
        <v>3243</v>
      </c>
      <c r="AP221" t="s">
        <v>13</v>
      </c>
      <c r="AQ221" t="s">
        <v>9</v>
      </c>
      <c r="AX221" t="s">
        <v>848</v>
      </c>
      <c r="AY221" t="s">
        <v>856</v>
      </c>
      <c r="AZ221" t="s">
        <v>858</v>
      </c>
      <c r="BA221" t="s">
        <v>869</v>
      </c>
      <c r="BB221" t="s">
        <v>860</v>
      </c>
      <c r="BG221" t="s">
        <v>1899</v>
      </c>
      <c r="BH221">
        <v>220</v>
      </c>
      <c r="BI221">
        <v>200</v>
      </c>
    </row>
    <row r="222" spans="1:62"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13</v>
      </c>
      <c r="AA222" t="s">
        <v>279</v>
      </c>
      <c r="AB222" t="s">
        <v>87</v>
      </c>
      <c r="AC222" t="s">
        <v>160</v>
      </c>
      <c r="AD222" t="s">
        <v>116</v>
      </c>
      <c r="AE222" t="s">
        <v>162</v>
      </c>
      <c r="AF222" t="s">
        <v>13</v>
      </c>
      <c r="AG222" t="s">
        <v>3243</v>
      </c>
      <c r="AH222" t="s">
        <v>116</v>
      </c>
      <c r="AI222" t="s">
        <v>9</v>
      </c>
      <c r="AX222" t="s">
        <v>848</v>
      </c>
      <c r="AY222" t="s">
        <v>856</v>
      </c>
      <c r="AZ222" t="s">
        <v>858</v>
      </c>
      <c r="BA222" t="s">
        <v>3301</v>
      </c>
      <c r="BB222" t="s">
        <v>866</v>
      </c>
      <c r="BG222" t="s">
        <v>1894</v>
      </c>
      <c r="BH222">
        <v>190</v>
      </c>
      <c r="BI222">
        <v>200</v>
      </c>
    </row>
    <row r="223" spans="1:62"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13</v>
      </c>
      <c r="AA223" t="s">
        <v>24</v>
      </c>
      <c r="AB223" t="s">
        <v>90</v>
      </c>
      <c r="AC223" t="s">
        <v>9</v>
      </c>
      <c r="AD223" t="s">
        <v>93</v>
      </c>
      <c r="AE223" t="s">
        <v>160</v>
      </c>
      <c r="AF223" t="s">
        <v>116</v>
      </c>
      <c r="AG223" t="s">
        <v>187</v>
      </c>
      <c r="AH223" t="s">
        <v>13</v>
      </c>
      <c r="AI223" t="s">
        <v>173</v>
      </c>
      <c r="AJ223" t="s">
        <v>13</v>
      </c>
      <c r="AK223" t="s">
        <v>410</v>
      </c>
      <c r="AX223" t="s">
        <v>877</v>
      </c>
      <c r="AY223" t="s">
        <v>873</v>
      </c>
      <c r="BG223" t="s">
        <v>1894</v>
      </c>
      <c r="BH223">
        <v>115</v>
      </c>
      <c r="BI223">
        <v>120</v>
      </c>
    </row>
    <row r="224" spans="1:62"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13</v>
      </c>
      <c r="AA224" t="s">
        <v>19</v>
      </c>
      <c r="AB224" t="s">
        <v>13</v>
      </c>
      <c r="AC224" t="s">
        <v>279</v>
      </c>
      <c r="AD224" t="s">
        <v>13</v>
      </c>
      <c r="AE224" t="s">
        <v>9</v>
      </c>
      <c r="AF224" t="s">
        <v>90</v>
      </c>
      <c r="AG224" t="s">
        <v>267</v>
      </c>
      <c r="AH224" t="s">
        <v>93</v>
      </c>
      <c r="AI224" t="s">
        <v>160</v>
      </c>
      <c r="AJ224" t="s">
        <v>13</v>
      </c>
      <c r="AK224" t="s">
        <v>3243</v>
      </c>
      <c r="AL224" t="s">
        <v>13</v>
      </c>
      <c r="AM224" t="s">
        <v>410</v>
      </c>
      <c r="AX224" t="s">
        <v>837</v>
      </c>
      <c r="AY224" t="s">
        <v>836</v>
      </c>
      <c r="AZ224" t="s">
        <v>869</v>
      </c>
      <c r="BG224" t="s">
        <v>1823</v>
      </c>
      <c r="BH224">
        <v>170</v>
      </c>
      <c r="BI224">
        <v>150</v>
      </c>
    </row>
    <row r="225" spans="1:62"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13</v>
      </c>
      <c r="AA225" t="s">
        <v>19</v>
      </c>
      <c r="AB225" t="s">
        <v>13</v>
      </c>
      <c r="AC225" t="s">
        <v>24</v>
      </c>
      <c r="AD225" t="s">
        <v>13</v>
      </c>
      <c r="AE225" t="s">
        <v>287</v>
      </c>
      <c r="AF225" t="s">
        <v>93</v>
      </c>
      <c r="AG225" t="s">
        <v>267</v>
      </c>
      <c r="AH225" t="s">
        <v>87</v>
      </c>
      <c r="AI225" t="s">
        <v>160</v>
      </c>
      <c r="AX225" t="s">
        <v>837</v>
      </c>
      <c r="AY225" t="s">
        <v>836</v>
      </c>
      <c r="AZ225" t="s">
        <v>869</v>
      </c>
      <c r="BG225" t="s">
        <v>1825</v>
      </c>
      <c r="BH225">
        <v>150</v>
      </c>
      <c r="BI225">
        <v>150</v>
      </c>
    </row>
    <row r="226" spans="1:62"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13</v>
      </c>
      <c r="AA226" t="s">
        <v>19</v>
      </c>
      <c r="AB226" t="s">
        <v>13</v>
      </c>
      <c r="AC226" t="s">
        <v>24</v>
      </c>
      <c r="AD226" t="s">
        <v>13</v>
      </c>
      <c r="AE226" t="s">
        <v>287</v>
      </c>
      <c r="AF226" t="s">
        <v>93</v>
      </c>
      <c r="AG226" t="s">
        <v>267</v>
      </c>
      <c r="AH226" t="s">
        <v>87</v>
      </c>
      <c r="AI226" t="s">
        <v>160</v>
      </c>
      <c r="AX226" t="s">
        <v>837</v>
      </c>
      <c r="AY226" t="s">
        <v>836</v>
      </c>
      <c r="AZ226" t="s">
        <v>871</v>
      </c>
      <c r="BG226" t="s">
        <v>1825</v>
      </c>
      <c r="BH226">
        <v>150</v>
      </c>
      <c r="BI226">
        <v>150</v>
      </c>
    </row>
    <row r="227" spans="1:62"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87</v>
      </c>
      <c r="AA227" t="s">
        <v>52</v>
      </c>
      <c r="AX227" t="s">
        <v>837</v>
      </c>
      <c r="AY227" t="s">
        <v>879</v>
      </c>
      <c r="AZ227" t="s">
        <v>881</v>
      </c>
      <c r="BA227" t="s">
        <v>869</v>
      </c>
      <c r="BG227" t="s">
        <v>3325</v>
      </c>
      <c r="BH227">
        <v>170</v>
      </c>
      <c r="BI227">
        <v>150</v>
      </c>
    </row>
    <row r="228" spans="1:62" x14ac:dyDescent="0.25">
      <c r="A228" t="s">
        <v>4517</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13</v>
      </c>
      <c r="AA228" t="s">
        <v>393</v>
      </c>
      <c r="AB228" t="s">
        <v>13</v>
      </c>
      <c r="AC228" t="s">
        <v>14</v>
      </c>
      <c r="AX228" t="s">
        <v>883</v>
      </c>
      <c r="AY228" t="s">
        <v>885</v>
      </c>
      <c r="AZ228" t="s">
        <v>887</v>
      </c>
      <c r="BA228" t="s">
        <v>3301</v>
      </c>
      <c r="BB228" t="s">
        <v>545</v>
      </c>
      <c r="BG228" t="s">
        <v>3334</v>
      </c>
      <c r="BH228">
        <v>90</v>
      </c>
      <c r="BI228">
        <v>90</v>
      </c>
      <c r="BJ228" t="s">
        <v>1458</v>
      </c>
    </row>
    <row r="229" spans="1:62" x14ac:dyDescent="0.25">
      <c r="A229" t="s">
        <v>4516</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13</v>
      </c>
      <c r="AA229" t="s">
        <v>393</v>
      </c>
      <c r="AB229" t="s">
        <v>13</v>
      </c>
      <c r="AC229" t="s">
        <v>14</v>
      </c>
      <c r="AX229" t="s">
        <v>883</v>
      </c>
      <c r="AY229" t="s">
        <v>885</v>
      </c>
      <c r="AZ229" t="s">
        <v>887</v>
      </c>
      <c r="BA229" t="s">
        <v>3301</v>
      </c>
      <c r="BB229" t="s">
        <v>545</v>
      </c>
      <c r="BG229" t="s">
        <v>3334</v>
      </c>
      <c r="BH229">
        <v>55</v>
      </c>
      <c r="BI229">
        <v>50</v>
      </c>
      <c r="BJ229" t="s">
        <v>1465</v>
      </c>
    </row>
    <row r="230" spans="1:62" x14ac:dyDescent="0.25">
      <c r="A230" t="s">
        <v>4518</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13</v>
      </c>
      <c r="AA230" t="s">
        <v>393</v>
      </c>
      <c r="AB230" t="s">
        <v>13</v>
      </c>
      <c r="AC230" t="s">
        <v>14</v>
      </c>
      <c r="AX230" t="s">
        <v>883</v>
      </c>
      <c r="AY230" t="s">
        <v>885</v>
      </c>
      <c r="AZ230" t="s">
        <v>887</v>
      </c>
      <c r="BA230" t="s">
        <v>3301</v>
      </c>
      <c r="BB230" t="s">
        <v>545</v>
      </c>
      <c r="BG230" t="s">
        <v>3334</v>
      </c>
      <c r="BH230">
        <v>30</v>
      </c>
      <c r="BI230">
        <v>30</v>
      </c>
      <c r="BJ230" t="s">
        <v>1469</v>
      </c>
    </row>
    <row r="231" spans="1:62" x14ac:dyDescent="0.25">
      <c r="A231" t="s">
        <v>4519</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13</v>
      </c>
      <c r="AA231" t="s">
        <v>14</v>
      </c>
      <c r="AB231" t="s">
        <v>13</v>
      </c>
      <c r="AC231" t="s">
        <v>187</v>
      </c>
      <c r="AX231" t="s">
        <v>566</v>
      </c>
      <c r="AY231" t="s">
        <v>537</v>
      </c>
      <c r="AZ231" t="s">
        <v>3290</v>
      </c>
      <c r="BA231" t="s">
        <v>3305</v>
      </c>
      <c r="BB231" t="s">
        <v>3301</v>
      </c>
      <c r="BG231" t="s">
        <v>1539</v>
      </c>
      <c r="BH231">
        <v>25</v>
      </c>
      <c r="BI231">
        <v>30</v>
      </c>
      <c r="BJ231" t="s">
        <v>1458</v>
      </c>
    </row>
    <row r="232" spans="1:62" x14ac:dyDescent="0.25">
      <c r="A232" t="s">
        <v>4520</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13</v>
      </c>
      <c r="AA232" t="s">
        <v>14</v>
      </c>
      <c r="AB232" t="s">
        <v>13</v>
      </c>
      <c r="AC232" t="s">
        <v>187</v>
      </c>
      <c r="AX232" t="s">
        <v>566</v>
      </c>
      <c r="AY232" t="s">
        <v>537</v>
      </c>
      <c r="AZ232" t="s">
        <v>3290</v>
      </c>
      <c r="BA232" t="s">
        <v>3305</v>
      </c>
      <c r="BB232" t="s">
        <v>3301</v>
      </c>
      <c r="BG232" t="s">
        <v>1539</v>
      </c>
      <c r="BH232">
        <v>15</v>
      </c>
      <c r="BI232">
        <v>20</v>
      </c>
      <c r="BJ232" t="s">
        <v>1465</v>
      </c>
    </row>
    <row r="233" spans="1:62" x14ac:dyDescent="0.25">
      <c r="A233" t="s">
        <v>4521</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13</v>
      </c>
      <c r="AA233" t="s">
        <v>14</v>
      </c>
      <c r="AB233" t="s">
        <v>13</v>
      </c>
      <c r="AC233" t="s">
        <v>187</v>
      </c>
      <c r="AX233" t="s">
        <v>566</v>
      </c>
      <c r="AY233" t="s">
        <v>537</v>
      </c>
      <c r="AZ233" t="s">
        <v>3290</v>
      </c>
      <c r="BA233" t="s">
        <v>3305</v>
      </c>
      <c r="BB233" t="s">
        <v>3301</v>
      </c>
      <c r="BG233" t="s">
        <v>1539</v>
      </c>
      <c r="BH233">
        <v>10</v>
      </c>
      <c r="BI233">
        <v>10</v>
      </c>
      <c r="BJ233" t="s">
        <v>1469</v>
      </c>
    </row>
    <row r="234" spans="1:62" x14ac:dyDescent="0.25">
      <c r="A234" t="s">
        <v>4522</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13</v>
      </c>
      <c r="AA234" t="s">
        <v>424</v>
      </c>
      <c r="AB234" t="s">
        <v>13</v>
      </c>
      <c r="AC234" t="s">
        <v>122</v>
      </c>
      <c r="AD234" t="s">
        <v>93</v>
      </c>
      <c r="AE234" t="s">
        <v>341</v>
      </c>
      <c r="AF234" t="s">
        <v>13</v>
      </c>
      <c r="AG234" t="s">
        <v>302</v>
      </c>
      <c r="AX234" t="s">
        <v>889</v>
      </c>
      <c r="AY234" t="s">
        <v>883</v>
      </c>
      <c r="AZ234" t="s">
        <v>885</v>
      </c>
      <c r="BA234" t="s">
        <v>543</v>
      </c>
      <c r="BB234" t="s">
        <v>3301</v>
      </c>
      <c r="BC234" t="s">
        <v>866</v>
      </c>
      <c r="BG234" t="s">
        <v>3335</v>
      </c>
      <c r="BH234">
        <v>125</v>
      </c>
      <c r="BI234">
        <v>120</v>
      </c>
      <c r="BJ234" t="s">
        <v>1458</v>
      </c>
    </row>
    <row r="235" spans="1:62" x14ac:dyDescent="0.25">
      <c r="A235" t="s">
        <v>4523</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13</v>
      </c>
      <c r="AA235" t="s">
        <v>424</v>
      </c>
      <c r="AB235" t="s">
        <v>13</v>
      </c>
      <c r="AC235" t="s">
        <v>122</v>
      </c>
      <c r="AD235" t="s">
        <v>93</v>
      </c>
      <c r="AE235" t="s">
        <v>341</v>
      </c>
      <c r="AF235" t="s">
        <v>13</v>
      </c>
      <c r="AG235" t="s">
        <v>302</v>
      </c>
      <c r="AX235" t="s">
        <v>889</v>
      </c>
      <c r="AY235" t="s">
        <v>883</v>
      </c>
      <c r="AZ235" t="s">
        <v>885</v>
      </c>
      <c r="BA235" t="s">
        <v>543</v>
      </c>
      <c r="BB235" t="s">
        <v>3301</v>
      </c>
      <c r="BC235" t="s">
        <v>866</v>
      </c>
      <c r="BG235" t="s">
        <v>3335</v>
      </c>
      <c r="BH235">
        <v>85</v>
      </c>
      <c r="BI235">
        <v>80</v>
      </c>
      <c r="BJ235" t="s">
        <v>1465</v>
      </c>
    </row>
    <row r="236" spans="1:62" x14ac:dyDescent="0.25">
      <c r="A236" t="s">
        <v>4524</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13</v>
      </c>
      <c r="AA236" t="s">
        <v>424</v>
      </c>
      <c r="AB236" t="s">
        <v>13</v>
      </c>
      <c r="AC236" t="s">
        <v>122</v>
      </c>
      <c r="AD236" t="s">
        <v>93</v>
      </c>
      <c r="AE236" t="s">
        <v>341</v>
      </c>
      <c r="AF236" t="s">
        <v>13</v>
      </c>
      <c r="AG236" t="s">
        <v>302</v>
      </c>
      <c r="AX236" t="s">
        <v>889</v>
      </c>
      <c r="AY236" t="s">
        <v>883</v>
      </c>
      <c r="AZ236" t="s">
        <v>885</v>
      </c>
      <c r="BA236" t="s">
        <v>543</v>
      </c>
      <c r="BB236" t="s">
        <v>3301</v>
      </c>
      <c r="BC236" t="s">
        <v>866</v>
      </c>
      <c r="BG236" t="s">
        <v>3335</v>
      </c>
      <c r="BH236">
        <v>40</v>
      </c>
      <c r="BI236">
        <v>40</v>
      </c>
      <c r="BJ236" t="s">
        <v>1469</v>
      </c>
    </row>
    <row r="237" spans="1:62" x14ac:dyDescent="0.25">
      <c r="A237" t="s">
        <v>4525</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13</v>
      </c>
      <c r="AA237" t="s">
        <v>375</v>
      </c>
      <c r="AB237" t="s">
        <v>13</v>
      </c>
      <c r="AC237" t="s">
        <v>91</v>
      </c>
      <c r="AD237" t="s">
        <v>13</v>
      </c>
      <c r="AE237" t="s">
        <v>340</v>
      </c>
      <c r="AX237" t="s">
        <v>891</v>
      </c>
      <c r="AY237" t="s">
        <v>893</v>
      </c>
      <c r="AZ237" t="s">
        <v>883</v>
      </c>
      <c r="BA237" t="s">
        <v>885</v>
      </c>
      <c r="BB237" t="s">
        <v>537</v>
      </c>
      <c r="BC237" t="s">
        <v>3301</v>
      </c>
      <c r="BG237" t="s">
        <v>3336</v>
      </c>
      <c r="BH237">
        <v>100</v>
      </c>
      <c r="BI237">
        <v>100</v>
      </c>
      <c r="BJ237" t="s">
        <v>1458</v>
      </c>
    </row>
    <row r="238" spans="1:62" x14ac:dyDescent="0.25">
      <c r="A238" t="s">
        <v>4526</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13</v>
      </c>
      <c r="AA238" t="s">
        <v>375</v>
      </c>
      <c r="AB238" t="s">
        <v>13</v>
      </c>
      <c r="AC238" t="s">
        <v>91</v>
      </c>
      <c r="AD238" t="s">
        <v>13</v>
      </c>
      <c r="AE238" t="s">
        <v>340</v>
      </c>
      <c r="AX238" t="s">
        <v>891</v>
      </c>
      <c r="AY238" t="s">
        <v>893</v>
      </c>
      <c r="AZ238" t="s">
        <v>883</v>
      </c>
      <c r="BA238" t="s">
        <v>885</v>
      </c>
      <c r="BB238" t="s">
        <v>537</v>
      </c>
      <c r="BC238" t="s">
        <v>3301</v>
      </c>
      <c r="BG238" t="s">
        <v>3336</v>
      </c>
      <c r="BH238">
        <v>60</v>
      </c>
      <c r="BI238">
        <v>60</v>
      </c>
      <c r="BJ238" t="s">
        <v>1465</v>
      </c>
    </row>
    <row r="239" spans="1:62" x14ac:dyDescent="0.25">
      <c r="A239" t="s">
        <v>4527</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13</v>
      </c>
      <c r="AA239" t="s">
        <v>375</v>
      </c>
      <c r="AB239" t="s">
        <v>13</v>
      </c>
      <c r="AC239" t="s">
        <v>91</v>
      </c>
      <c r="AD239" t="s">
        <v>13</v>
      </c>
      <c r="AE239" t="s">
        <v>340</v>
      </c>
      <c r="AX239" t="s">
        <v>891</v>
      </c>
      <c r="AY239" t="s">
        <v>893</v>
      </c>
      <c r="AZ239" t="s">
        <v>883</v>
      </c>
      <c r="BA239" t="s">
        <v>885</v>
      </c>
      <c r="BB239" t="s">
        <v>537</v>
      </c>
      <c r="BC239" t="s">
        <v>3301</v>
      </c>
      <c r="BG239" t="s">
        <v>3336</v>
      </c>
      <c r="BH239">
        <v>30</v>
      </c>
      <c r="BI239">
        <v>30</v>
      </c>
      <c r="BJ239" t="s">
        <v>1469</v>
      </c>
    </row>
    <row r="240" spans="1:62" x14ac:dyDescent="0.25">
      <c r="A240" t="s">
        <v>4426</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13</v>
      </c>
      <c r="AA240" t="s">
        <v>123</v>
      </c>
      <c r="AB240" t="s">
        <v>13</v>
      </c>
      <c r="AC240" t="s">
        <v>91</v>
      </c>
      <c r="AD240" t="s">
        <v>13</v>
      </c>
      <c r="AE240" t="s">
        <v>330</v>
      </c>
      <c r="AF240" t="s">
        <v>13</v>
      </c>
      <c r="AG240" t="s">
        <v>329</v>
      </c>
      <c r="AX240" t="s">
        <v>891</v>
      </c>
      <c r="AY240" t="s">
        <v>547</v>
      </c>
      <c r="AZ240" t="s">
        <v>537</v>
      </c>
      <c r="BA240" t="s">
        <v>3301</v>
      </c>
      <c r="BG240" t="s">
        <v>1500</v>
      </c>
      <c r="BH240">
        <v>125</v>
      </c>
      <c r="BI240">
        <v>120</v>
      </c>
      <c r="BJ240" t="s">
        <v>1458</v>
      </c>
    </row>
    <row r="241" spans="1:62" x14ac:dyDescent="0.25">
      <c r="A241" t="s">
        <v>4427</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13</v>
      </c>
      <c r="AA241" t="s">
        <v>123</v>
      </c>
      <c r="AB241" t="s">
        <v>13</v>
      </c>
      <c r="AC241" t="s">
        <v>91</v>
      </c>
      <c r="AD241" t="s">
        <v>13</v>
      </c>
      <c r="AE241" t="s">
        <v>330</v>
      </c>
      <c r="AF241" t="s">
        <v>13</v>
      </c>
      <c r="AG241" t="s">
        <v>329</v>
      </c>
      <c r="AX241" t="s">
        <v>891</v>
      </c>
      <c r="AY241" t="s">
        <v>547</v>
      </c>
      <c r="AZ241" t="s">
        <v>537</v>
      </c>
      <c r="BA241" t="s">
        <v>3301</v>
      </c>
      <c r="BG241" t="s">
        <v>1500</v>
      </c>
      <c r="BH241">
        <v>80</v>
      </c>
      <c r="BI241">
        <v>80</v>
      </c>
      <c r="BJ241" t="s">
        <v>1465</v>
      </c>
    </row>
    <row r="242" spans="1:62" x14ac:dyDescent="0.25">
      <c r="A242" t="s">
        <v>4428</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13</v>
      </c>
      <c r="AA242" t="s">
        <v>123</v>
      </c>
      <c r="AB242" t="s">
        <v>13</v>
      </c>
      <c r="AC242" t="s">
        <v>91</v>
      </c>
      <c r="AD242" t="s">
        <v>13</v>
      </c>
      <c r="AE242" t="s">
        <v>330</v>
      </c>
      <c r="AF242" t="s">
        <v>13</v>
      </c>
      <c r="AG242" t="s">
        <v>329</v>
      </c>
      <c r="AX242" t="s">
        <v>891</v>
      </c>
      <c r="AY242" t="s">
        <v>547</v>
      </c>
      <c r="AZ242" t="s">
        <v>537</v>
      </c>
      <c r="BA242" t="s">
        <v>3301</v>
      </c>
      <c r="BG242" t="s">
        <v>1500</v>
      </c>
      <c r="BH242">
        <v>40</v>
      </c>
      <c r="BI242">
        <v>40</v>
      </c>
      <c r="BJ242" t="s">
        <v>1469</v>
      </c>
    </row>
    <row r="243" spans="1:62" x14ac:dyDescent="0.25">
      <c r="A243" t="s">
        <v>4528</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13</v>
      </c>
      <c r="AA243" t="s">
        <v>447</v>
      </c>
      <c r="AB243" t="s">
        <v>13</v>
      </c>
      <c r="AC243" t="s">
        <v>3310</v>
      </c>
      <c r="AD243" t="s">
        <v>13</v>
      </c>
      <c r="AE243" t="s">
        <v>451</v>
      </c>
      <c r="AF243" t="s">
        <v>13</v>
      </c>
      <c r="AG243" t="s">
        <v>426</v>
      </c>
      <c r="AX243" t="s">
        <v>895</v>
      </c>
      <c r="AY243" t="s">
        <v>897</v>
      </c>
      <c r="AZ243" t="s">
        <v>899</v>
      </c>
      <c r="BA243" t="s">
        <v>901</v>
      </c>
      <c r="BB243" t="s">
        <v>903</v>
      </c>
      <c r="BC243" t="s">
        <v>905</v>
      </c>
      <c r="BD243" t="s">
        <v>907</v>
      </c>
      <c r="BE243" t="s">
        <v>873</v>
      </c>
      <c r="BF243" t="s">
        <v>2004</v>
      </c>
      <c r="BG243" t="s">
        <v>5246</v>
      </c>
      <c r="BH243">
        <v>240</v>
      </c>
      <c r="BI243">
        <v>220</v>
      </c>
      <c r="BJ243" t="s">
        <v>1458</v>
      </c>
    </row>
    <row r="244" spans="1:62" x14ac:dyDescent="0.25">
      <c r="A244" t="s">
        <v>4529</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13</v>
      </c>
      <c r="AA244" t="s">
        <v>447</v>
      </c>
      <c r="AB244" t="s">
        <v>13</v>
      </c>
      <c r="AC244" t="s">
        <v>3310</v>
      </c>
      <c r="AD244" t="s">
        <v>13</v>
      </c>
      <c r="AE244" t="s">
        <v>451</v>
      </c>
      <c r="AF244" t="s">
        <v>13</v>
      </c>
      <c r="AG244" t="s">
        <v>426</v>
      </c>
      <c r="AX244" t="s">
        <v>895</v>
      </c>
      <c r="AY244" t="s">
        <v>897</v>
      </c>
      <c r="AZ244" t="s">
        <v>899</v>
      </c>
      <c r="BA244" t="s">
        <v>901</v>
      </c>
      <c r="BB244" t="s">
        <v>903</v>
      </c>
      <c r="BC244" t="s">
        <v>905</v>
      </c>
      <c r="BD244" t="s">
        <v>907</v>
      </c>
      <c r="BE244" t="s">
        <v>873</v>
      </c>
      <c r="BF244" t="s">
        <v>2004</v>
      </c>
      <c r="BG244" t="s">
        <v>5246</v>
      </c>
      <c r="BH244">
        <v>160</v>
      </c>
      <c r="BI244">
        <v>160</v>
      </c>
      <c r="BJ244" t="s">
        <v>1465</v>
      </c>
    </row>
    <row r="245" spans="1:62" x14ac:dyDescent="0.25">
      <c r="A245" t="s">
        <v>4530</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13</v>
      </c>
      <c r="AA245" t="s">
        <v>447</v>
      </c>
      <c r="AB245" t="s">
        <v>13</v>
      </c>
      <c r="AC245" t="s">
        <v>3310</v>
      </c>
      <c r="AD245" t="s">
        <v>13</v>
      </c>
      <c r="AE245" t="s">
        <v>451</v>
      </c>
      <c r="AF245" t="s">
        <v>13</v>
      </c>
      <c r="AG245" t="s">
        <v>426</v>
      </c>
      <c r="AX245" t="s">
        <v>895</v>
      </c>
      <c r="AY245" t="s">
        <v>897</v>
      </c>
      <c r="AZ245" t="s">
        <v>899</v>
      </c>
      <c r="BA245" t="s">
        <v>901</v>
      </c>
      <c r="BB245" t="s">
        <v>903</v>
      </c>
      <c r="BC245" t="s">
        <v>905</v>
      </c>
      <c r="BD245" t="s">
        <v>907</v>
      </c>
      <c r="BE245" t="s">
        <v>873</v>
      </c>
      <c r="BF245" t="s">
        <v>2004</v>
      </c>
      <c r="BG245" t="s">
        <v>5246</v>
      </c>
      <c r="BH245">
        <v>80</v>
      </c>
      <c r="BI245">
        <v>80</v>
      </c>
      <c r="BJ245" t="s">
        <v>1469</v>
      </c>
    </row>
    <row r="246" spans="1:62"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13</v>
      </c>
      <c r="AA246" t="s">
        <v>3251</v>
      </c>
      <c r="AB246" t="s">
        <v>13</v>
      </c>
      <c r="AC246" t="s">
        <v>152</v>
      </c>
      <c r="AD246" t="s">
        <v>13</v>
      </c>
      <c r="AE246" t="s">
        <v>194</v>
      </c>
      <c r="AX246" t="s">
        <v>909</v>
      </c>
      <c r="AY246" t="s">
        <v>911</v>
      </c>
      <c r="AZ246" t="s">
        <v>873</v>
      </c>
      <c r="BF246" t="s">
        <v>2006</v>
      </c>
      <c r="BG246" t="s">
        <v>2007</v>
      </c>
      <c r="BH246">
        <v>235</v>
      </c>
      <c r="BI246">
        <v>210</v>
      </c>
    </row>
    <row r="247" spans="1:62"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13</v>
      </c>
      <c r="AA247" t="s">
        <v>1715</v>
      </c>
      <c r="AX247" t="s">
        <v>913</v>
      </c>
      <c r="AY247" t="s">
        <v>915</v>
      </c>
      <c r="AZ247" t="s">
        <v>873</v>
      </c>
      <c r="BG247" t="s">
        <v>1716</v>
      </c>
      <c r="BH247">
        <v>125</v>
      </c>
      <c r="BI247">
        <v>130</v>
      </c>
    </row>
    <row r="248" spans="1:62"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13</v>
      </c>
      <c r="AA248" t="s">
        <v>183</v>
      </c>
      <c r="AB248" t="s">
        <v>13</v>
      </c>
      <c r="AC248" t="s">
        <v>2657</v>
      </c>
      <c r="AD248" t="s">
        <v>13</v>
      </c>
      <c r="AE248" t="s">
        <v>334</v>
      </c>
      <c r="AX248" t="s">
        <v>917</v>
      </c>
      <c r="AY248" t="s">
        <v>919</v>
      </c>
      <c r="AZ248" t="s">
        <v>873</v>
      </c>
      <c r="BF248" t="s">
        <v>2006</v>
      </c>
      <c r="BG248" t="s">
        <v>2009</v>
      </c>
      <c r="BH248">
        <v>80</v>
      </c>
      <c r="BI248">
        <v>80</v>
      </c>
    </row>
    <row r="249" spans="1:62"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87</v>
      </c>
      <c r="AA249" t="s">
        <v>185</v>
      </c>
      <c r="AB249" t="s">
        <v>13</v>
      </c>
      <c r="AC249" t="s">
        <v>190</v>
      </c>
      <c r="AD249" t="s">
        <v>13</v>
      </c>
      <c r="AE249" t="s">
        <v>119</v>
      </c>
      <c r="AF249" t="s">
        <v>116</v>
      </c>
      <c r="AG249" t="s">
        <v>43</v>
      </c>
      <c r="AH249" t="s">
        <v>13</v>
      </c>
      <c r="AI249" t="s">
        <v>300</v>
      </c>
      <c r="AJ249" t="s">
        <v>97</v>
      </c>
      <c r="AK249" t="s">
        <v>39</v>
      </c>
      <c r="AL249" t="s">
        <v>13</v>
      </c>
      <c r="AM249" t="s">
        <v>294</v>
      </c>
      <c r="AN249" t="s">
        <v>13</v>
      </c>
      <c r="AO249" t="s">
        <v>295</v>
      </c>
      <c r="AX249" t="s">
        <v>921</v>
      </c>
      <c r="AY249" t="s">
        <v>873</v>
      </c>
      <c r="BG249" t="s">
        <v>1903</v>
      </c>
      <c r="BH249">
        <v>330</v>
      </c>
      <c r="BI249">
        <v>350</v>
      </c>
    </row>
    <row r="250" spans="1:62"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87</v>
      </c>
      <c r="AA250" t="s">
        <v>185</v>
      </c>
      <c r="AB250" t="s">
        <v>13</v>
      </c>
      <c r="AC250" t="s">
        <v>3269</v>
      </c>
      <c r="AD250" t="s">
        <v>13</v>
      </c>
      <c r="AE250" t="s">
        <v>239</v>
      </c>
      <c r="AF250" t="s">
        <v>97</v>
      </c>
      <c r="AG250" t="s">
        <v>39</v>
      </c>
      <c r="AX250" t="s">
        <v>921</v>
      </c>
      <c r="AY250" t="s">
        <v>873</v>
      </c>
      <c r="BG250" t="s">
        <v>1903</v>
      </c>
      <c r="BH250">
        <v>230</v>
      </c>
      <c r="BI250">
        <v>210</v>
      </c>
    </row>
    <row r="251" spans="1:62"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133</v>
      </c>
      <c r="AA251" t="s">
        <v>33</v>
      </c>
      <c r="AX251" t="s">
        <v>923</v>
      </c>
      <c r="AY251" t="s">
        <v>873</v>
      </c>
      <c r="BG251" t="s">
        <v>1906</v>
      </c>
      <c r="BH251">
        <v>140</v>
      </c>
      <c r="BI251">
        <v>200</v>
      </c>
    </row>
    <row r="252" spans="1:62"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13</v>
      </c>
      <c r="AA252" t="s">
        <v>3252</v>
      </c>
      <c r="AB252" t="s">
        <v>13</v>
      </c>
      <c r="AC252" t="s">
        <v>296</v>
      </c>
      <c r="AX252" t="s">
        <v>925</v>
      </c>
      <c r="AY252" t="s">
        <v>926</v>
      </c>
      <c r="AZ252" t="s">
        <v>873</v>
      </c>
      <c r="BG252" t="s">
        <v>1718</v>
      </c>
      <c r="BH252">
        <v>60</v>
      </c>
      <c r="BI252">
        <v>60</v>
      </c>
    </row>
    <row r="253" spans="1:62"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13</v>
      </c>
      <c r="AA253" t="s">
        <v>3252</v>
      </c>
      <c r="AB253" t="s">
        <v>13</v>
      </c>
      <c r="AC253" t="s">
        <v>39</v>
      </c>
      <c r="AX253" t="s">
        <v>928</v>
      </c>
      <c r="AY253" t="s">
        <v>930</v>
      </c>
      <c r="AZ253" t="s">
        <v>873</v>
      </c>
      <c r="BG253" t="s">
        <v>1718</v>
      </c>
      <c r="BH253">
        <v>70</v>
      </c>
      <c r="BI253">
        <v>70</v>
      </c>
    </row>
    <row r="254" spans="1:62"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13</v>
      </c>
      <c r="AA254" t="s">
        <v>183</v>
      </c>
      <c r="AB254" t="s">
        <v>13</v>
      </c>
      <c r="AC254" t="s">
        <v>290</v>
      </c>
      <c r="AX254" t="s">
        <v>932</v>
      </c>
      <c r="AY254" t="s">
        <v>934</v>
      </c>
      <c r="AZ254" t="s">
        <v>873</v>
      </c>
      <c r="BG254" t="s">
        <v>1718</v>
      </c>
      <c r="BH254">
        <v>75</v>
      </c>
      <c r="BI254">
        <v>70</v>
      </c>
    </row>
    <row r="255" spans="1:62"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90</v>
      </c>
      <c r="AA255" t="s">
        <v>3253</v>
      </c>
      <c r="AB255" t="s">
        <v>116</v>
      </c>
      <c r="AC255" t="s">
        <v>121</v>
      </c>
      <c r="AX255" t="s">
        <v>936</v>
      </c>
      <c r="AY255" t="s">
        <v>873</v>
      </c>
      <c r="BG255" t="s">
        <v>1908</v>
      </c>
      <c r="BH255">
        <v>145</v>
      </c>
      <c r="BI255">
        <v>150</v>
      </c>
    </row>
    <row r="256" spans="1:62" x14ac:dyDescent="0.25">
      <c r="A256" t="s">
        <v>4531</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13</v>
      </c>
      <c r="AA256" t="s">
        <v>425</v>
      </c>
      <c r="AB256" t="s">
        <v>13</v>
      </c>
      <c r="AC256" t="s">
        <v>122</v>
      </c>
      <c r="AD256" t="s">
        <v>93</v>
      </c>
      <c r="AE256" t="s">
        <v>341</v>
      </c>
      <c r="AF256" t="s">
        <v>13</v>
      </c>
      <c r="AG256" t="s">
        <v>303</v>
      </c>
      <c r="AX256" t="s">
        <v>889</v>
      </c>
      <c r="AY256" t="s">
        <v>883</v>
      </c>
      <c r="AZ256" t="s">
        <v>885</v>
      </c>
      <c r="BA256" t="s">
        <v>543</v>
      </c>
      <c r="BB256" t="s">
        <v>873</v>
      </c>
      <c r="BC256" t="s">
        <v>864</v>
      </c>
      <c r="BG256" t="s">
        <v>3337</v>
      </c>
      <c r="BH256">
        <v>140</v>
      </c>
      <c r="BI256">
        <v>140</v>
      </c>
      <c r="BJ256" t="s">
        <v>1458</v>
      </c>
    </row>
    <row r="257" spans="1:62" x14ac:dyDescent="0.25">
      <c r="A257" t="s">
        <v>4532</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13</v>
      </c>
      <c r="AA257" t="s">
        <v>425</v>
      </c>
      <c r="AB257" t="s">
        <v>13</v>
      </c>
      <c r="AC257" t="s">
        <v>122</v>
      </c>
      <c r="AD257" t="s">
        <v>93</v>
      </c>
      <c r="AE257" t="s">
        <v>341</v>
      </c>
      <c r="AF257" t="s">
        <v>13</v>
      </c>
      <c r="AG257" t="s">
        <v>303</v>
      </c>
      <c r="AX257" t="s">
        <v>889</v>
      </c>
      <c r="AY257" t="s">
        <v>883</v>
      </c>
      <c r="AZ257" t="s">
        <v>885</v>
      </c>
      <c r="BA257" t="s">
        <v>543</v>
      </c>
      <c r="BB257" t="s">
        <v>873</v>
      </c>
      <c r="BC257" t="s">
        <v>864</v>
      </c>
      <c r="BG257" t="s">
        <v>3337</v>
      </c>
      <c r="BH257">
        <v>90</v>
      </c>
      <c r="BI257">
        <v>90</v>
      </c>
      <c r="BJ257" t="s">
        <v>1465</v>
      </c>
    </row>
    <row r="258" spans="1:62" x14ac:dyDescent="0.25">
      <c r="A258" t="s">
        <v>4533</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13</v>
      </c>
      <c r="AA258" t="s">
        <v>425</v>
      </c>
      <c r="AB258" t="s">
        <v>13</v>
      </c>
      <c r="AC258" t="s">
        <v>122</v>
      </c>
      <c r="AD258" t="s">
        <v>93</v>
      </c>
      <c r="AE258" t="s">
        <v>341</v>
      </c>
      <c r="AF258" t="s">
        <v>13</v>
      </c>
      <c r="AG258" t="s">
        <v>303</v>
      </c>
      <c r="AX258" t="s">
        <v>889</v>
      </c>
      <c r="AY258" t="s">
        <v>883</v>
      </c>
      <c r="AZ258" t="s">
        <v>885</v>
      </c>
      <c r="BA258" t="s">
        <v>543</v>
      </c>
      <c r="BB258" t="s">
        <v>873</v>
      </c>
      <c r="BC258" t="s">
        <v>864</v>
      </c>
      <c r="BG258" t="s">
        <v>3337</v>
      </c>
      <c r="BH258">
        <v>45</v>
      </c>
      <c r="BI258">
        <v>50</v>
      </c>
      <c r="BJ258" t="s">
        <v>1469</v>
      </c>
    </row>
    <row r="259" spans="1:62" x14ac:dyDescent="0.25">
      <c r="A259" t="s">
        <v>4534</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13</v>
      </c>
      <c r="AA259" t="s">
        <v>120</v>
      </c>
      <c r="AB259" t="s">
        <v>13</v>
      </c>
      <c r="AC259" t="s">
        <v>44</v>
      </c>
      <c r="AX259" t="s">
        <v>938</v>
      </c>
      <c r="AY259" t="s">
        <v>883</v>
      </c>
      <c r="AZ259" t="s">
        <v>885</v>
      </c>
      <c r="BA259" t="s">
        <v>541</v>
      </c>
      <c r="BB259" t="s">
        <v>873</v>
      </c>
      <c r="BC259" t="s">
        <v>864</v>
      </c>
      <c r="BG259" t="s">
        <v>3338</v>
      </c>
      <c r="BH259">
        <v>60</v>
      </c>
      <c r="BI259">
        <v>60</v>
      </c>
      <c r="BJ259" t="s">
        <v>1458</v>
      </c>
    </row>
    <row r="260" spans="1:62" x14ac:dyDescent="0.25">
      <c r="A260" t="s">
        <v>4535</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13</v>
      </c>
      <c r="AA260" t="s">
        <v>120</v>
      </c>
      <c r="AB260" t="s">
        <v>13</v>
      </c>
      <c r="AC260" t="s">
        <v>44</v>
      </c>
      <c r="AX260" t="s">
        <v>938</v>
      </c>
      <c r="AY260" t="s">
        <v>883</v>
      </c>
      <c r="AZ260" t="s">
        <v>885</v>
      </c>
      <c r="BA260" t="s">
        <v>541</v>
      </c>
      <c r="BB260" t="s">
        <v>873</v>
      </c>
      <c r="BC260" t="s">
        <v>864</v>
      </c>
      <c r="BG260" t="s">
        <v>3338</v>
      </c>
      <c r="BH260">
        <v>40</v>
      </c>
      <c r="BI260">
        <v>40</v>
      </c>
      <c r="BJ260" t="s">
        <v>1465</v>
      </c>
    </row>
    <row r="261" spans="1:62" x14ac:dyDescent="0.25">
      <c r="A261" t="s">
        <v>4536</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13</v>
      </c>
      <c r="AA261" t="s">
        <v>120</v>
      </c>
      <c r="AB261" t="s">
        <v>13</v>
      </c>
      <c r="AC261" t="s">
        <v>44</v>
      </c>
      <c r="AX261" t="s">
        <v>938</v>
      </c>
      <c r="AY261" t="s">
        <v>883</v>
      </c>
      <c r="AZ261" t="s">
        <v>885</v>
      </c>
      <c r="BA261" t="s">
        <v>541</v>
      </c>
      <c r="BB261" t="s">
        <v>873</v>
      </c>
      <c r="BC261" t="s">
        <v>864</v>
      </c>
      <c r="BG261" t="s">
        <v>3338</v>
      </c>
      <c r="BH261">
        <v>20</v>
      </c>
      <c r="BI261">
        <v>20</v>
      </c>
      <c r="BJ261" t="s">
        <v>1469</v>
      </c>
    </row>
    <row r="262" spans="1:62" x14ac:dyDescent="0.25">
      <c r="A262" t="s">
        <v>4537</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13</v>
      </c>
      <c r="AA262" t="s">
        <v>46</v>
      </c>
      <c r="AB262" t="s">
        <v>13</v>
      </c>
      <c r="AC262" t="s">
        <v>45</v>
      </c>
      <c r="AD262" t="s">
        <v>13</v>
      </c>
      <c r="AE262" t="s">
        <v>126</v>
      </c>
      <c r="AX262" t="s">
        <v>883</v>
      </c>
      <c r="AY262" t="s">
        <v>885</v>
      </c>
      <c r="AZ262" t="s">
        <v>543</v>
      </c>
      <c r="BA262" t="s">
        <v>873</v>
      </c>
      <c r="BB262" t="s">
        <v>864</v>
      </c>
      <c r="BG262" t="s">
        <v>3337</v>
      </c>
      <c r="BH262">
        <v>100</v>
      </c>
      <c r="BI262">
        <v>100</v>
      </c>
      <c r="BJ262" t="s">
        <v>1458</v>
      </c>
    </row>
    <row r="263" spans="1:62" x14ac:dyDescent="0.25">
      <c r="A263" t="s">
        <v>4538</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13</v>
      </c>
      <c r="AA263" t="s">
        <v>46</v>
      </c>
      <c r="AB263" t="s">
        <v>13</v>
      </c>
      <c r="AC263" t="s">
        <v>45</v>
      </c>
      <c r="AD263" t="s">
        <v>13</v>
      </c>
      <c r="AE263" t="s">
        <v>126</v>
      </c>
      <c r="AX263" t="s">
        <v>883</v>
      </c>
      <c r="AY263" t="s">
        <v>885</v>
      </c>
      <c r="AZ263" t="s">
        <v>543</v>
      </c>
      <c r="BA263" t="s">
        <v>873</v>
      </c>
      <c r="BB263" t="s">
        <v>864</v>
      </c>
      <c r="BG263" t="s">
        <v>3337</v>
      </c>
      <c r="BH263">
        <v>65</v>
      </c>
      <c r="BI263">
        <v>70</v>
      </c>
      <c r="BJ263" t="s">
        <v>1465</v>
      </c>
    </row>
    <row r="264" spans="1:62" x14ac:dyDescent="0.25">
      <c r="A264" t="s">
        <v>4539</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13</v>
      </c>
      <c r="AA264" t="s">
        <v>46</v>
      </c>
      <c r="AB264" t="s">
        <v>13</v>
      </c>
      <c r="AC264" t="s">
        <v>45</v>
      </c>
      <c r="AD264" t="s">
        <v>13</v>
      </c>
      <c r="AE264" t="s">
        <v>126</v>
      </c>
      <c r="AX264" t="s">
        <v>883</v>
      </c>
      <c r="AY264" t="s">
        <v>885</v>
      </c>
      <c r="AZ264" t="s">
        <v>543</v>
      </c>
      <c r="BA264" t="s">
        <v>873</v>
      </c>
      <c r="BB264" t="s">
        <v>864</v>
      </c>
      <c r="BG264" t="s">
        <v>3337</v>
      </c>
      <c r="BH264">
        <v>30</v>
      </c>
      <c r="BI264">
        <v>30</v>
      </c>
      <c r="BJ264" t="s">
        <v>1469</v>
      </c>
    </row>
    <row r="265" spans="1:62" x14ac:dyDescent="0.25">
      <c r="A265" t="s">
        <v>4540</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13</v>
      </c>
      <c r="AA265" t="s">
        <v>154</v>
      </c>
      <c r="AB265" t="s">
        <v>13</v>
      </c>
      <c r="AC265" t="s">
        <v>3311</v>
      </c>
      <c r="AD265" t="s">
        <v>13</v>
      </c>
      <c r="AE265" t="s">
        <v>405</v>
      </c>
      <c r="AF265" t="s">
        <v>13</v>
      </c>
      <c r="AG265" t="s">
        <v>407</v>
      </c>
      <c r="AX265" t="s">
        <v>940</v>
      </c>
      <c r="AY265" t="s">
        <v>942</v>
      </c>
      <c r="AZ265" t="s">
        <v>944</v>
      </c>
      <c r="BA265" t="s">
        <v>946</v>
      </c>
      <c r="BB265" t="s">
        <v>948</v>
      </c>
      <c r="BC265" t="s">
        <v>950</v>
      </c>
      <c r="BD265" t="s">
        <v>952</v>
      </c>
      <c r="BE265" t="s">
        <v>954</v>
      </c>
      <c r="BF265" t="s">
        <v>2011</v>
      </c>
      <c r="BG265" t="s">
        <v>5247</v>
      </c>
      <c r="BH265">
        <v>210</v>
      </c>
      <c r="BI265">
        <v>210</v>
      </c>
      <c r="BJ265" t="s">
        <v>1458</v>
      </c>
    </row>
    <row r="266" spans="1:62" x14ac:dyDescent="0.25">
      <c r="A266" t="s">
        <v>4541</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13</v>
      </c>
      <c r="AA266" t="s">
        <v>154</v>
      </c>
      <c r="AB266" t="s">
        <v>13</v>
      </c>
      <c r="AC266" t="s">
        <v>3311</v>
      </c>
      <c r="AD266" t="s">
        <v>13</v>
      </c>
      <c r="AE266" t="s">
        <v>405</v>
      </c>
      <c r="AF266" t="s">
        <v>13</v>
      </c>
      <c r="AG266" t="s">
        <v>407</v>
      </c>
      <c r="AX266" t="s">
        <v>940</v>
      </c>
      <c r="AY266" t="s">
        <v>942</v>
      </c>
      <c r="AZ266" t="s">
        <v>944</v>
      </c>
      <c r="BA266" t="s">
        <v>946</v>
      </c>
      <c r="BB266" t="s">
        <v>948</v>
      </c>
      <c r="BC266" t="s">
        <v>950</v>
      </c>
      <c r="BD266" t="s">
        <v>952</v>
      </c>
      <c r="BE266" t="s">
        <v>954</v>
      </c>
      <c r="BF266" t="s">
        <v>2011</v>
      </c>
      <c r="BG266" t="s">
        <v>5247</v>
      </c>
      <c r="BH266">
        <v>140</v>
      </c>
      <c r="BI266">
        <v>140</v>
      </c>
      <c r="BJ266" t="s">
        <v>1465</v>
      </c>
    </row>
    <row r="267" spans="1:62" x14ac:dyDescent="0.25">
      <c r="A267" t="s">
        <v>4542</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13</v>
      </c>
      <c r="AA267" t="s">
        <v>154</v>
      </c>
      <c r="AB267" t="s">
        <v>13</v>
      </c>
      <c r="AC267" t="s">
        <v>3311</v>
      </c>
      <c r="AD267" t="s">
        <v>13</v>
      </c>
      <c r="AE267" t="s">
        <v>405</v>
      </c>
      <c r="AF267" t="s">
        <v>13</v>
      </c>
      <c r="AG267" t="s">
        <v>407</v>
      </c>
      <c r="AX267" t="s">
        <v>940</v>
      </c>
      <c r="AY267" t="s">
        <v>942</v>
      </c>
      <c r="AZ267" t="s">
        <v>944</v>
      </c>
      <c r="BA267" t="s">
        <v>946</v>
      </c>
      <c r="BB267" t="s">
        <v>948</v>
      </c>
      <c r="BC267" t="s">
        <v>950</v>
      </c>
      <c r="BD267" t="s">
        <v>952</v>
      </c>
      <c r="BE267" t="s">
        <v>954</v>
      </c>
      <c r="BF267" t="s">
        <v>2011</v>
      </c>
      <c r="BG267" t="s">
        <v>5247</v>
      </c>
      <c r="BH267">
        <v>70</v>
      </c>
      <c r="BI267">
        <v>70</v>
      </c>
      <c r="BJ267" t="s">
        <v>1469</v>
      </c>
    </row>
    <row r="268" spans="1:62"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13</v>
      </c>
      <c r="AA268" t="s">
        <v>357</v>
      </c>
      <c r="AB268" t="s">
        <v>13</v>
      </c>
      <c r="AC268" t="s">
        <v>184</v>
      </c>
      <c r="AD268" t="s">
        <v>13</v>
      </c>
      <c r="AE268" t="s">
        <v>452</v>
      </c>
      <c r="AX268" t="s">
        <v>960</v>
      </c>
      <c r="AY268" t="s">
        <v>942</v>
      </c>
      <c r="AZ268" t="s">
        <v>958</v>
      </c>
      <c r="BA268" t="s">
        <v>875</v>
      </c>
      <c r="BF268" t="s">
        <v>2011</v>
      </c>
      <c r="BG268" t="s">
        <v>2013</v>
      </c>
      <c r="BH268">
        <v>260</v>
      </c>
      <c r="BI268">
        <v>240</v>
      </c>
    </row>
    <row r="269" spans="1:62"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13</v>
      </c>
      <c r="AA269" t="s">
        <v>332</v>
      </c>
      <c r="AB269" t="s">
        <v>13</v>
      </c>
      <c r="AC269" t="s">
        <v>184</v>
      </c>
      <c r="AD269" t="s">
        <v>13</v>
      </c>
      <c r="AE269" t="s">
        <v>156</v>
      </c>
      <c r="AX269" t="s">
        <v>962</v>
      </c>
      <c r="AY269" t="s">
        <v>964</v>
      </c>
      <c r="AZ269" t="s">
        <v>966</v>
      </c>
      <c r="BA269" t="s">
        <v>875</v>
      </c>
      <c r="BF269" t="s">
        <v>2015</v>
      </c>
      <c r="BG269" t="s">
        <v>2016</v>
      </c>
      <c r="BH269">
        <v>195</v>
      </c>
      <c r="BI269">
        <v>200</v>
      </c>
    </row>
    <row r="270" spans="1:62"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13</v>
      </c>
      <c r="AA270" t="s">
        <v>332</v>
      </c>
      <c r="AB270" t="s">
        <v>13</v>
      </c>
      <c r="AC270" t="s">
        <v>118</v>
      </c>
      <c r="AD270" t="s">
        <v>13</v>
      </c>
      <c r="AE270" t="s">
        <v>157</v>
      </c>
      <c r="AX270" t="s">
        <v>962</v>
      </c>
      <c r="AY270" t="s">
        <v>964</v>
      </c>
      <c r="AZ270" t="s">
        <v>968</v>
      </c>
      <c r="BA270" t="s">
        <v>875</v>
      </c>
      <c r="BF270" t="s">
        <v>2015</v>
      </c>
      <c r="BG270" t="s">
        <v>2016</v>
      </c>
      <c r="BH270">
        <v>165</v>
      </c>
      <c r="BI270">
        <v>170</v>
      </c>
    </row>
    <row r="271" spans="1:62"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13</v>
      </c>
      <c r="AA271" t="s">
        <v>332</v>
      </c>
      <c r="AB271" t="s">
        <v>13</v>
      </c>
      <c r="AC271" t="s">
        <v>184</v>
      </c>
      <c r="AD271" t="s">
        <v>13</v>
      </c>
      <c r="AE271" t="s">
        <v>157</v>
      </c>
      <c r="AX271" t="s">
        <v>962</v>
      </c>
      <c r="AY271" t="s">
        <v>964</v>
      </c>
      <c r="AZ271" t="s">
        <v>968</v>
      </c>
      <c r="BA271" t="s">
        <v>970</v>
      </c>
      <c r="BB271" t="s">
        <v>875</v>
      </c>
      <c r="BF271" t="s">
        <v>2015</v>
      </c>
      <c r="BG271" t="s">
        <v>2016</v>
      </c>
      <c r="BH271">
        <v>165</v>
      </c>
      <c r="BI271">
        <v>170</v>
      </c>
    </row>
    <row r="272" spans="1:62"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13</v>
      </c>
      <c r="AA272" t="s">
        <v>332</v>
      </c>
      <c r="AB272" t="s">
        <v>13</v>
      </c>
      <c r="AC272" t="s">
        <v>118</v>
      </c>
      <c r="AD272" t="s">
        <v>13</v>
      </c>
      <c r="AE272" t="s">
        <v>157</v>
      </c>
      <c r="AX272" t="s">
        <v>962</v>
      </c>
      <c r="AY272" t="s">
        <v>964</v>
      </c>
      <c r="AZ272" t="s">
        <v>968</v>
      </c>
      <c r="BA272" t="s">
        <v>972</v>
      </c>
      <c r="BB272" t="s">
        <v>875</v>
      </c>
      <c r="BF272" t="s">
        <v>2015</v>
      </c>
      <c r="BG272" t="s">
        <v>2016</v>
      </c>
      <c r="BH272">
        <v>165</v>
      </c>
      <c r="BI272">
        <v>170</v>
      </c>
    </row>
    <row r="273" spans="1:6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13</v>
      </c>
      <c r="AA273" t="s">
        <v>358</v>
      </c>
      <c r="AB273" t="s">
        <v>13</v>
      </c>
      <c r="AC273" t="s">
        <v>3243</v>
      </c>
      <c r="AD273" t="s">
        <v>13</v>
      </c>
      <c r="AE273" t="s">
        <v>156</v>
      </c>
      <c r="AX273" t="s">
        <v>962</v>
      </c>
      <c r="AY273" t="s">
        <v>964</v>
      </c>
      <c r="AZ273" t="s">
        <v>966</v>
      </c>
      <c r="BA273" t="s">
        <v>358</v>
      </c>
      <c r="BB273" t="s">
        <v>875</v>
      </c>
      <c r="BF273" t="s">
        <v>2015</v>
      </c>
      <c r="BG273" t="s">
        <v>2016</v>
      </c>
      <c r="BH273">
        <v>195</v>
      </c>
      <c r="BI273">
        <v>200</v>
      </c>
    </row>
    <row r="274" spans="1:6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133</v>
      </c>
      <c r="AA274" t="s">
        <v>117</v>
      </c>
      <c r="AB274" t="s">
        <v>133</v>
      </c>
      <c r="AC274" t="s">
        <v>9</v>
      </c>
      <c r="AX274" t="s">
        <v>975</v>
      </c>
      <c r="AY274" t="s">
        <v>875</v>
      </c>
      <c r="BG274" t="s">
        <v>1910</v>
      </c>
      <c r="BH274">
        <v>180</v>
      </c>
      <c r="BI274">
        <v>200</v>
      </c>
    </row>
    <row r="275" spans="1:6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87</v>
      </c>
      <c r="AA275" t="s">
        <v>186</v>
      </c>
      <c r="AB275" t="s">
        <v>87</v>
      </c>
      <c r="AC275" t="s">
        <v>9</v>
      </c>
      <c r="AD275" t="s">
        <v>13</v>
      </c>
      <c r="AE275" t="s">
        <v>332</v>
      </c>
      <c r="AF275" t="s">
        <v>13</v>
      </c>
      <c r="AG275" t="s">
        <v>210</v>
      </c>
      <c r="AH275" t="s">
        <v>13</v>
      </c>
      <c r="AI275" t="s">
        <v>184</v>
      </c>
      <c r="AX275" t="s">
        <v>977</v>
      </c>
      <c r="AY275" t="s">
        <v>862</v>
      </c>
      <c r="AZ275" t="s">
        <v>875</v>
      </c>
      <c r="BF275" t="s">
        <v>2015</v>
      </c>
      <c r="BG275" t="s">
        <v>2022</v>
      </c>
      <c r="BH275">
        <v>205</v>
      </c>
      <c r="BI275">
        <v>180</v>
      </c>
    </row>
    <row r="276" spans="1:6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87</v>
      </c>
      <c r="AA276" t="s">
        <v>189</v>
      </c>
      <c r="AB276" t="s">
        <v>87</v>
      </c>
      <c r="AC276" t="s">
        <v>9</v>
      </c>
      <c r="AD276" t="s">
        <v>13</v>
      </c>
      <c r="AE276" t="s">
        <v>332</v>
      </c>
      <c r="AF276" t="s">
        <v>13</v>
      </c>
      <c r="AG276" t="s">
        <v>210</v>
      </c>
      <c r="AH276" t="s">
        <v>13</v>
      </c>
      <c r="AI276" t="s">
        <v>184</v>
      </c>
      <c r="AX276" t="s">
        <v>977</v>
      </c>
      <c r="AY276" t="s">
        <v>862</v>
      </c>
      <c r="AZ276" t="s">
        <v>875</v>
      </c>
      <c r="BF276" t="s">
        <v>2015</v>
      </c>
      <c r="BG276" t="s">
        <v>2022</v>
      </c>
      <c r="BH276">
        <v>230</v>
      </c>
      <c r="BI276">
        <v>240</v>
      </c>
    </row>
    <row r="277" spans="1:6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87</v>
      </c>
      <c r="AA277" t="s">
        <v>186</v>
      </c>
      <c r="AB277" t="s">
        <v>87</v>
      </c>
      <c r="AC277" t="s">
        <v>9</v>
      </c>
      <c r="AD277" t="s">
        <v>13</v>
      </c>
      <c r="AE277" t="s">
        <v>332</v>
      </c>
      <c r="AF277" t="s">
        <v>13</v>
      </c>
      <c r="AG277" t="s">
        <v>210</v>
      </c>
      <c r="AH277" t="s">
        <v>13</v>
      </c>
      <c r="AI277" t="s">
        <v>184</v>
      </c>
      <c r="AX277" t="s">
        <v>977</v>
      </c>
      <c r="AY277" t="s">
        <v>875</v>
      </c>
      <c r="BF277" t="s">
        <v>2015</v>
      </c>
      <c r="BG277" t="s">
        <v>2022</v>
      </c>
      <c r="BH277">
        <v>175</v>
      </c>
      <c r="BI277">
        <v>200</v>
      </c>
    </row>
    <row r="278" spans="1:6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87</v>
      </c>
      <c r="AA278" t="s">
        <v>186</v>
      </c>
      <c r="AB278" t="s">
        <v>87</v>
      </c>
      <c r="AC278" t="s">
        <v>9</v>
      </c>
      <c r="AD278" t="s">
        <v>13</v>
      </c>
      <c r="AE278" t="s">
        <v>332</v>
      </c>
      <c r="AF278" t="s">
        <v>13</v>
      </c>
      <c r="AG278" t="s">
        <v>210</v>
      </c>
      <c r="AH278" t="s">
        <v>13</v>
      </c>
      <c r="AI278" t="s">
        <v>184</v>
      </c>
      <c r="AX278" t="s">
        <v>977</v>
      </c>
      <c r="AY278" t="s">
        <v>875</v>
      </c>
      <c r="BF278" t="s">
        <v>2015</v>
      </c>
      <c r="BG278" t="s">
        <v>2022</v>
      </c>
      <c r="BH278">
        <v>175</v>
      </c>
      <c r="BI278">
        <v>200</v>
      </c>
    </row>
    <row r="279" spans="1:6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383</v>
      </c>
      <c r="AA279" t="s">
        <v>47</v>
      </c>
      <c r="AX279" t="s">
        <v>979</v>
      </c>
      <c r="AY279" t="s">
        <v>981</v>
      </c>
      <c r="AZ279" t="s">
        <v>875</v>
      </c>
      <c r="BG279" t="s">
        <v>1829</v>
      </c>
      <c r="BH279">
        <v>120</v>
      </c>
      <c r="BI279">
        <v>100</v>
      </c>
    </row>
    <row r="280" spans="1:6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383</v>
      </c>
      <c r="AA280" t="s">
        <v>48</v>
      </c>
      <c r="AX280" t="s">
        <v>979</v>
      </c>
      <c r="AY280" t="s">
        <v>981</v>
      </c>
      <c r="AZ280" t="s">
        <v>875</v>
      </c>
      <c r="BG280" t="s">
        <v>1829</v>
      </c>
      <c r="BH280">
        <v>120</v>
      </c>
      <c r="BI280">
        <v>100</v>
      </c>
    </row>
    <row r="281" spans="1:6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116</v>
      </c>
      <c r="AA281" t="s">
        <v>41</v>
      </c>
      <c r="AB281" t="s">
        <v>13</v>
      </c>
      <c r="AC281" t="s">
        <v>332</v>
      </c>
      <c r="AD281" t="s">
        <v>87</v>
      </c>
      <c r="AE281" t="s">
        <v>188</v>
      </c>
      <c r="AF281" t="s">
        <v>13</v>
      </c>
      <c r="AG281" t="s">
        <v>210</v>
      </c>
      <c r="AH281" t="s">
        <v>13</v>
      </c>
      <c r="AI281" t="s">
        <v>395</v>
      </c>
      <c r="AX281" t="s">
        <v>983</v>
      </c>
      <c r="AY281" t="s">
        <v>875</v>
      </c>
      <c r="BF281" t="s">
        <v>2015</v>
      </c>
      <c r="BG281" t="s">
        <v>2027</v>
      </c>
      <c r="BH281">
        <v>295</v>
      </c>
      <c r="BI281">
        <v>300</v>
      </c>
    </row>
    <row r="282" spans="1:6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13</v>
      </c>
      <c r="AA282" t="s">
        <v>453</v>
      </c>
      <c r="AB282" t="s">
        <v>13</v>
      </c>
      <c r="AC282" t="s">
        <v>333</v>
      </c>
      <c r="AX282" t="s">
        <v>985</v>
      </c>
      <c r="AY282" t="s">
        <v>986</v>
      </c>
      <c r="AZ282" t="s">
        <v>988</v>
      </c>
      <c r="BA282" t="s">
        <v>875</v>
      </c>
      <c r="BF282" t="s">
        <v>2015</v>
      </c>
      <c r="BG282" t="s">
        <v>2029</v>
      </c>
      <c r="BH282">
        <v>95</v>
      </c>
      <c r="BI282">
        <v>100</v>
      </c>
    </row>
    <row r="283" spans="1:6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90</v>
      </c>
      <c r="AA283" t="s">
        <v>238</v>
      </c>
      <c r="AB283" t="s">
        <v>90</v>
      </c>
      <c r="AC283" t="s">
        <v>9</v>
      </c>
      <c r="AX283" t="s">
        <v>989</v>
      </c>
      <c r="AY283" t="s">
        <v>991</v>
      </c>
      <c r="AZ283" t="s">
        <v>875</v>
      </c>
      <c r="BG283" t="s">
        <v>1829</v>
      </c>
      <c r="BH283">
        <v>65</v>
      </c>
      <c r="BI283">
        <v>60</v>
      </c>
    </row>
    <row r="284" spans="1:6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90</v>
      </c>
      <c r="AA284" t="s">
        <v>42</v>
      </c>
      <c r="AX284" t="s">
        <v>989</v>
      </c>
      <c r="AY284" t="s">
        <v>991</v>
      </c>
      <c r="AZ284" t="s">
        <v>875</v>
      </c>
      <c r="BG284" t="s">
        <v>1829</v>
      </c>
      <c r="BH284">
        <v>65</v>
      </c>
      <c r="BI284">
        <v>60</v>
      </c>
    </row>
    <row r="285" spans="1:6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13</v>
      </c>
      <c r="AA285" t="s">
        <v>3243</v>
      </c>
      <c r="AB285" t="s">
        <v>13</v>
      </c>
      <c r="AC285" t="s">
        <v>359</v>
      </c>
      <c r="AX285" t="s">
        <v>993</v>
      </c>
      <c r="AY285" t="s">
        <v>995</v>
      </c>
      <c r="AZ285" t="s">
        <v>997</v>
      </c>
      <c r="BA285" t="s">
        <v>836</v>
      </c>
      <c r="BB285" t="s">
        <v>837</v>
      </c>
      <c r="BC285" t="s">
        <v>869</v>
      </c>
      <c r="BG285" t="s">
        <v>1722</v>
      </c>
      <c r="BH285">
        <v>170</v>
      </c>
      <c r="BI285">
        <v>170</v>
      </c>
    </row>
    <row r="286" spans="1:6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13</v>
      </c>
      <c r="AA286" t="s">
        <v>160</v>
      </c>
      <c r="AB286" t="s">
        <v>13</v>
      </c>
      <c r="AC286" t="s">
        <v>289</v>
      </c>
      <c r="AX286" t="s">
        <v>999</v>
      </c>
      <c r="AY286" t="s">
        <v>1001</v>
      </c>
      <c r="AZ286" t="s">
        <v>869</v>
      </c>
      <c r="BG286" t="s">
        <v>1724</v>
      </c>
      <c r="BH286">
        <v>85</v>
      </c>
      <c r="BI286">
        <v>80</v>
      </c>
    </row>
    <row r="287" spans="1:6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13</v>
      </c>
      <c r="AA287" t="s">
        <v>293</v>
      </c>
      <c r="AB287" t="s">
        <v>13</v>
      </c>
      <c r="AC287" t="s">
        <v>336</v>
      </c>
      <c r="AX287" t="s">
        <v>840</v>
      </c>
      <c r="AY287" t="s">
        <v>1003</v>
      </c>
      <c r="AZ287" t="s">
        <v>869</v>
      </c>
      <c r="BG287" t="s">
        <v>1724</v>
      </c>
      <c r="BH287">
        <v>125</v>
      </c>
      <c r="BI287">
        <v>120</v>
      </c>
    </row>
    <row r="288" spans="1:6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108</v>
      </c>
      <c r="AA288" t="s">
        <v>160</v>
      </c>
      <c r="AB288" t="s">
        <v>93</v>
      </c>
      <c r="AC288" t="s">
        <v>3243</v>
      </c>
      <c r="AD288" t="s">
        <v>13</v>
      </c>
      <c r="AE288" t="s">
        <v>24</v>
      </c>
      <c r="AF288" t="s">
        <v>112</v>
      </c>
      <c r="AG288" t="s">
        <v>40</v>
      </c>
      <c r="AX288" t="s">
        <v>1005</v>
      </c>
      <c r="AY288" t="s">
        <v>1007</v>
      </c>
      <c r="AZ288" t="s">
        <v>860</v>
      </c>
      <c r="BA288" t="s">
        <v>869</v>
      </c>
      <c r="BG288" t="s">
        <v>1914</v>
      </c>
      <c r="BH288">
        <v>265</v>
      </c>
      <c r="BI288">
        <v>300</v>
      </c>
    </row>
    <row r="289" spans="1:62"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108</v>
      </c>
      <c r="AA289" t="s">
        <v>160</v>
      </c>
      <c r="AB289" t="s">
        <v>93</v>
      </c>
      <c r="AC289" t="s">
        <v>3243</v>
      </c>
      <c r="AD289" t="s">
        <v>13</v>
      </c>
      <c r="AE289" t="s">
        <v>19</v>
      </c>
      <c r="AF289" t="s">
        <v>112</v>
      </c>
      <c r="AG289" t="s">
        <v>286</v>
      </c>
      <c r="AX289" t="s">
        <v>1005</v>
      </c>
      <c r="AY289" t="s">
        <v>1007</v>
      </c>
      <c r="AZ289" t="s">
        <v>860</v>
      </c>
      <c r="BA289" t="s">
        <v>869</v>
      </c>
      <c r="BG289" t="s">
        <v>1914</v>
      </c>
      <c r="BH289">
        <v>265</v>
      </c>
      <c r="BI289">
        <v>300</v>
      </c>
    </row>
    <row r="290" spans="1:62"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439</v>
      </c>
      <c r="AA290" t="s">
        <v>117</v>
      </c>
      <c r="AB290" t="s">
        <v>378</v>
      </c>
      <c r="AC290" t="s">
        <v>34</v>
      </c>
      <c r="AD290" t="s">
        <v>13</v>
      </c>
      <c r="AE290" t="s">
        <v>284</v>
      </c>
      <c r="AF290" t="s">
        <v>13</v>
      </c>
      <c r="AG290" t="s">
        <v>35</v>
      </c>
      <c r="AH290" t="s">
        <v>13</v>
      </c>
      <c r="AI290" t="s">
        <v>285</v>
      </c>
      <c r="AX290" t="s">
        <v>1009</v>
      </c>
      <c r="AY290" t="s">
        <v>869</v>
      </c>
      <c r="BG290" t="s">
        <v>1917</v>
      </c>
      <c r="BH290">
        <v>90</v>
      </c>
      <c r="BI290">
        <v>150</v>
      </c>
    </row>
    <row r="291" spans="1:62"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383</v>
      </c>
      <c r="AA291" t="s">
        <v>288</v>
      </c>
      <c r="AX291" t="s">
        <v>852</v>
      </c>
      <c r="AY291" t="s">
        <v>854</v>
      </c>
      <c r="AZ291" t="s">
        <v>869</v>
      </c>
      <c r="BG291" t="s">
        <v>3320</v>
      </c>
      <c r="BH291">
        <v>260</v>
      </c>
      <c r="BI291">
        <v>300</v>
      </c>
    </row>
    <row r="292" spans="1:62" x14ac:dyDescent="0.25">
      <c r="A292" t="s">
        <v>4543</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13</v>
      </c>
      <c r="AA292" t="s">
        <v>237</v>
      </c>
      <c r="AB292" t="s">
        <v>13</v>
      </c>
      <c r="AC292" t="s">
        <v>14</v>
      </c>
      <c r="AX292" t="s">
        <v>883</v>
      </c>
      <c r="AY292" t="s">
        <v>885</v>
      </c>
      <c r="AZ292" t="s">
        <v>887</v>
      </c>
      <c r="BA292" t="s">
        <v>869</v>
      </c>
      <c r="BB292" t="s">
        <v>545</v>
      </c>
      <c r="BG292" t="s">
        <v>3339</v>
      </c>
      <c r="BH292">
        <v>85</v>
      </c>
      <c r="BI292">
        <v>80</v>
      </c>
      <c r="BJ292" t="s">
        <v>1458</v>
      </c>
    </row>
    <row r="293" spans="1:62" x14ac:dyDescent="0.25">
      <c r="A293" t="s">
        <v>4544</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13</v>
      </c>
      <c r="AA293" t="s">
        <v>237</v>
      </c>
      <c r="AB293" t="s">
        <v>13</v>
      </c>
      <c r="AC293" t="s">
        <v>14</v>
      </c>
      <c r="AX293" t="s">
        <v>883</v>
      </c>
      <c r="AY293" t="s">
        <v>885</v>
      </c>
      <c r="AZ293" t="s">
        <v>887</v>
      </c>
      <c r="BA293" t="s">
        <v>869</v>
      </c>
      <c r="BB293" t="s">
        <v>545</v>
      </c>
      <c r="BG293" t="s">
        <v>3339</v>
      </c>
      <c r="BH293">
        <v>60</v>
      </c>
      <c r="BI293">
        <v>60</v>
      </c>
      <c r="BJ293" t="s">
        <v>1465</v>
      </c>
    </row>
    <row r="294" spans="1:62" x14ac:dyDescent="0.25">
      <c r="A294" t="s">
        <v>4545</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13</v>
      </c>
      <c r="AA294" t="s">
        <v>237</v>
      </c>
      <c r="AB294" t="s">
        <v>13</v>
      </c>
      <c r="AC294" t="s">
        <v>14</v>
      </c>
      <c r="AX294" t="s">
        <v>883</v>
      </c>
      <c r="AY294" t="s">
        <v>885</v>
      </c>
      <c r="AZ294" t="s">
        <v>887</v>
      </c>
      <c r="BA294" t="s">
        <v>869</v>
      </c>
      <c r="BB294" t="s">
        <v>545</v>
      </c>
      <c r="BG294" t="s">
        <v>3339</v>
      </c>
      <c r="BH294">
        <v>30</v>
      </c>
      <c r="BI294">
        <v>30</v>
      </c>
      <c r="BJ294" t="s">
        <v>1469</v>
      </c>
    </row>
    <row r="295" spans="1:62" x14ac:dyDescent="0.25">
      <c r="A295" t="s">
        <v>4546</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13</v>
      </c>
      <c r="AA295" t="s">
        <v>3254</v>
      </c>
      <c r="AB295" t="s">
        <v>13</v>
      </c>
      <c r="AC295" t="s">
        <v>158</v>
      </c>
      <c r="AX295" t="s">
        <v>1010</v>
      </c>
      <c r="AY295" t="s">
        <v>1012</v>
      </c>
      <c r="AZ295" t="s">
        <v>1014</v>
      </c>
      <c r="BA295" t="s">
        <v>1016</v>
      </c>
      <c r="BB295" t="s">
        <v>1027</v>
      </c>
      <c r="BC295" t="s">
        <v>869</v>
      </c>
      <c r="BG295" t="s">
        <v>3340</v>
      </c>
      <c r="BH295">
        <v>120</v>
      </c>
      <c r="BI295">
        <v>120</v>
      </c>
      <c r="BJ295" t="s">
        <v>1458</v>
      </c>
    </row>
    <row r="296" spans="1:62" x14ac:dyDescent="0.25">
      <c r="A296" t="s">
        <v>4547</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13</v>
      </c>
      <c r="AA296" t="s">
        <v>3254</v>
      </c>
      <c r="AB296" t="s">
        <v>13</v>
      </c>
      <c r="AC296" t="s">
        <v>158</v>
      </c>
      <c r="AX296" t="s">
        <v>1010</v>
      </c>
      <c r="AY296" t="s">
        <v>1012</v>
      </c>
      <c r="AZ296" t="s">
        <v>1014</v>
      </c>
      <c r="BA296" t="s">
        <v>1016</v>
      </c>
      <c r="BB296" t="s">
        <v>1027</v>
      </c>
      <c r="BC296" t="s">
        <v>869</v>
      </c>
      <c r="BG296" t="s">
        <v>3340</v>
      </c>
      <c r="BH296">
        <v>75</v>
      </c>
      <c r="BI296">
        <v>80</v>
      </c>
      <c r="BJ296" t="s">
        <v>1465</v>
      </c>
    </row>
    <row r="297" spans="1:62" x14ac:dyDescent="0.25">
      <c r="A297" t="s">
        <v>4548</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13</v>
      </c>
      <c r="AA297" t="s">
        <v>3254</v>
      </c>
      <c r="AB297" t="s">
        <v>13</v>
      </c>
      <c r="AC297" t="s">
        <v>158</v>
      </c>
      <c r="AX297" t="s">
        <v>1010</v>
      </c>
      <c r="AY297" t="s">
        <v>1012</v>
      </c>
      <c r="AZ297" t="s">
        <v>1014</v>
      </c>
      <c r="BA297" t="s">
        <v>1016</v>
      </c>
      <c r="BB297" t="s">
        <v>1027</v>
      </c>
      <c r="BC297" t="s">
        <v>869</v>
      </c>
      <c r="BG297" t="s">
        <v>3340</v>
      </c>
      <c r="BH297">
        <v>35</v>
      </c>
      <c r="BI297">
        <v>40</v>
      </c>
      <c r="BJ297" t="s">
        <v>1469</v>
      </c>
    </row>
    <row r="298" spans="1:62"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13</v>
      </c>
      <c r="AA298" t="s">
        <v>363</v>
      </c>
      <c r="AX298" t="s">
        <v>1021</v>
      </c>
      <c r="AY298" t="s">
        <v>1023</v>
      </c>
      <c r="AZ298" t="s">
        <v>1025</v>
      </c>
      <c r="BA298" t="s">
        <v>1027</v>
      </c>
      <c r="BB298" t="s">
        <v>1029</v>
      </c>
      <c r="BC298" t="s">
        <v>869</v>
      </c>
      <c r="BG298" t="s">
        <v>3341</v>
      </c>
      <c r="BH298">
        <v>105</v>
      </c>
      <c r="BI298">
        <v>110</v>
      </c>
    </row>
    <row r="299" spans="1:62"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13</v>
      </c>
      <c r="AA299" t="s">
        <v>335</v>
      </c>
      <c r="AX299" t="s">
        <v>1018</v>
      </c>
      <c r="AY299" t="s">
        <v>1019</v>
      </c>
      <c r="AZ299" t="s">
        <v>869</v>
      </c>
      <c r="BG299" t="s">
        <v>3321</v>
      </c>
      <c r="BH299">
        <v>60</v>
      </c>
      <c r="BI299">
        <v>60</v>
      </c>
    </row>
    <row r="300" spans="1:62"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13</v>
      </c>
      <c r="AA300" t="s">
        <v>335</v>
      </c>
      <c r="AX300" t="s">
        <v>1018</v>
      </c>
      <c r="AY300" t="s">
        <v>1019</v>
      </c>
      <c r="AZ300" t="s">
        <v>869</v>
      </c>
      <c r="BG300" t="s">
        <v>3321</v>
      </c>
      <c r="BH300">
        <v>60</v>
      </c>
      <c r="BI300">
        <v>60</v>
      </c>
    </row>
    <row r="301" spans="1:62"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13</v>
      </c>
      <c r="AA301" t="s">
        <v>335</v>
      </c>
      <c r="AB301" t="s">
        <v>13</v>
      </c>
      <c r="AC301" t="s">
        <v>50</v>
      </c>
      <c r="AX301" t="s">
        <v>1031</v>
      </c>
      <c r="AY301" t="s">
        <v>1033</v>
      </c>
      <c r="AZ301" t="s">
        <v>869</v>
      </c>
      <c r="BG301" t="s">
        <v>3321</v>
      </c>
      <c r="BH301">
        <v>105</v>
      </c>
      <c r="BI301">
        <v>110</v>
      </c>
    </row>
    <row r="302" spans="1:62" x14ac:dyDescent="0.25">
      <c r="A302" t="s">
        <v>4429</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13</v>
      </c>
      <c r="AA302" t="s">
        <v>335</v>
      </c>
      <c r="AB302" t="s">
        <v>93</v>
      </c>
      <c r="AC302" t="s">
        <v>291</v>
      </c>
      <c r="AX302" t="s">
        <v>1035</v>
      </c>
      <c r="AY302" t="s">
        <v>1037</v>
      </c>
      <c r="AZ302" t="s">
        <v>541</v>
      </c>
      <c r="BA302" t="s">
        <v>869</v>
      </c>
      <c r="BG302" t="s">
        <v>3326</v>
      </c>
      <c r="BH302">
        <v>60</v>
      </c>
      <c r="BI302">
        <v>60</v>
      </c>
      <c r="BJ302" t="s">
        <v>1458</v>
      </c>
    </row>
    <row r="303" spans="1:62" x14ac:dyDescent="0.25">
      <c r="A303" t="s">
        <v>4430</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13</v>
      </c>
      <c r="AA303" t="s">
        <v>335</v>
      </c>
      <c r="AB303" t="s">
        <v>93</v>
      </c>
      <c r="AC303" t="s">
        <v>291</v>
      </c>
      <c r="AX303" t="s">
        <v>1035</v>
      </c>
      <c r="AY303" t="s">
        <v>1037</v>
      </c>
      <c r="AZ303" t="s">
        <v>541</v>
      </c>
      <c r="BA303" t="s">
        <v>869</v>
      </c>
      <c r="BG303" t="s">
        <v>3326</v>
      </c>
      <c r="BH303">
        <v>30</v>
      </c>
      <c r="BI303">
        <v>30</v>
      </c>
      <c r="BJ303" t="s">
        <v>1465</v>
      </c>
    </row>
    <row r="304" spans="1:62" x14ac:dyDescent="0.25">
      <c r="A304" t="s">
        <v>4431</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13</v>
      </c>
      <c r="AA304" t="s">
        <v>335</v>
      </c>
      <c r="AB304" t="s">
        <v>93</v>
      </c>
      <c r="AC304" t="s">
        <v>291</v>
      </c>
      <c r="AX304" t="s">
        <v>1035</v>
      </c>
      <c r="AY304" t="s">
        <v>1037</v>
      </c>
      <c r="AZ304" t="s">
        <v>541</v>
      </c>
      <c r="BA304" t="s">
        <v>869</v>
      </c>
      <c r="BG304" t="s">
        <v>3326</v>
      </c>
      <c r="BH304">
        <v>15</v>
      </c>
      <c r="BI304">
        <v>20</v>
      </c>
      <c r="BJ304" t="s">
        <v>1469</v>
      </c>
    </row>
    <row r="305" spans="1:62"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13</v>
      </c>
      <c r="AA305" t="s">
        <v>298</v>
      </c>
      <c r="AX305" t="s">
        <v>1039</v>
      </c>
      <c r="AY305" t="s">
        <v>1040</v>
      </c>
      <c r="AZ305" t="s">
        <v>1042</v>
      </c>
      <c r="BA305" t="s">
        <v>1044</v>
      </c>
      <c r="BB305" t="s">
        <v>869</v>
      </c>
      <c r="BG305" t="s">
        <v>3342</v>
      </c>
      <c r="BH305">
        <v>125</v>
      </c>
      <c r="BI305">
        <v>120</v>
      </c>
    </row>
    <row r="306" spans="1:62"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383</v>
      </c>
      <c r="AA306" t="s">
        <v>292</v>
      </c>
      <c r="AX306" t="s">
        <v>1046</v>
      </c>
      <c r="AY306" t="s">
        <v>1048</v>
      </c>
      <c r="AZ306" t="s">
        <v>1050</v>
      </c>
      <c r="BA306" t="s">
        <v>869</v>
      </c>
      <c r="BG306" t="s">
        <v>3318</v>
      </c>
      <c r="BH306">
        <v>150</v>
      </c>
      <c r="BI306">
        <v>200</v>
      </c>
    </row>
    <row r="307" spans="1:62"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383</v>
      </c>
      <c r="AA307" t="s">
        <v>292</v>
      </c>
      <c r="AX307" t="s">
        <v>1046</v>
      </c>
      <c r="AY307" t="s">
        <v>1048</v>
      </c>
      <c r="AZ307" t="s">
        <v>1050</v>
      </c>
      <c r="BA307" t="s">
        <v>869</v>
      </c>
      <c r="BG307" t="s">
        <v>3318</v>
      </c>
      <c r="BH307">
        <v>150</v>
      </c>
      <c r="BI307">
        <v>200</v>
      </c>
    </row>
    <row r="308" spans="1:62"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133</v>
      </c>
      <c r="AA308" t="s">
        <v>292</v>
      </c>
      <c r="AX308" t="s">
        <v>1046</v>
      </c>
      <c r="AY308" t="s">
        <v>1048</v>
      </c>
      <c r="AZ308" t="s">
        <v>1050</v>
      </c>
      <c r="BA308" t="s">
        <v>869</v>
      </c>
      <c r="BG308" t="s">
        <v>3318</v>
      </c>
      <c r="BH308">
        <v>300</v>
      </c>
      <c r="BI308">
        <v>400</v>
      </c>
    </row>
    <row r="309" spans="1:62" x14ac:dyDescent="0.25">
      <c r="A309" t="s">
        <v>1831</v>
      </c>
      <c r="B309">
        <v>308</v>
      </c>
      <c r="C309" t="s">
        <v>1831</v>
      </c>
      <c r="E309">
        <v>2</v>
      </c>
      <c r="F309">
        <v>10</v>
      </c>
      <c r="G309" t="s">
        <v>1619</v>
      </c>
      <c r="H309">
        <v>5</v>
      </c>
      <c r="I309" t="s">
        <v>1489</v>
      </c>
      <c r="M309" t="s">
        <v>1461</v>
      </c>
      <c r="N309">
        <v>5</v>
      </c>
      <c r="O309">
        <v>7</v>
      </c>
      <c r="S309">
        <v>4</v>
      </c>
      <c r="T309">
        <v>2</v>
      </c>
      <c r="U309">
        <v>3</v>
      </c>
      <c r="V309" t="s">
        <v>1468</v>
      </c>
      <c r="W309">
        <v>2</v>
      </c>
      <c r="X309" t="s">
        <v>1467</v>
      </c>
      <c r="Y309" t="s">
        <v>1497</v>
      </c>
      <c r="Z309" t="s">
        <v>87</v>
      </c>
      <c r="AA309" t="s">
        <v>292</v>
      </c>
      <c r="AB309" t="s">
        <v>87</v>
      </c>
      <c r="AC309" t="s">
        <v>50</v>
      </c>
      <c r="AX309" t="s">
        <v>1052</v>
      </c>
      <c r="AY309" t="s">
        <v>1048</v>
      </c>
      <c r="AZ309" t="s">
        <v>1050</v>
      </c>
      <c r="BA309" t="s">
        <v>869</v>
      </c>
      <c r="BG309" t="s">
        <v>3318</v>
      </c>
      <c r="BH309">
        <v>205</v>
      </c>
      <c r="BI309">
        <v>200</v>
      </c>
    </row>
    <row r="310" spans="1:62"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87</v>
      </c>
      <c r="AA310" t="s">
        <v>191</v>
      </c>
      <c r="AB310" t="s">
        <v>87</v>
      </c>
      <c r="AC310" t="s">
        <v>51</v>
      </c>
      <c r="AX310" t="s">
        <v>1054</v>
      </c>
      <c r="AY310" t="s">
        <v>1042</v>
      </c>
      <c r="AZ310" t="s">
        <v>869</v>
      </c>
      <c r="BG310" t="s">
        <v>3322</v>
      </c>
      <c r="BH310">
        <v>105</v>
      </c>
      <c r="BI310">
        <v>100</v>
      </c>
    </row>
    <row r="311" spans="1:62"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92</v>
      </c>
      <c r="AA311" t="s">
        <v>53</v>
      </c>
      <c r="AX311" t="s">
        <v>1056</v>
      </c>
      <c r="AY311" t="s">
        <v>869</v>
      </c>
      <c r="BG311" t="s">
        <v>3318</v>
      </c>
      <c r="BH311">
        <v>70</v>
      </c>
      <c r="BI311">
        <v>60</v>
      </c>
    </row>
    <row r="312" spans="1:62" x14ac:dyDescent="0.25">
      <c r="A312" t="s">
        <v>4432</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13</v>
      </c>
      <c r="AA312" t="s">
        <v>394</v>
      </c>
      <c r="AB312" t="s">
        <v>93</v>
      </c>
      <c r="AC312" t="s">
        <v>291</v>
      </c>
      <c r="AD312" t="s">
        <v>13</v>
      </c>
      <c r="AE312" t="s">
        <v>299</v>
      </c>
      <c r="AX312" t="s">
        <v>1058</v>
      </c>
      <c r="AY312" t="s">
        <v>1060</v>
      </c>
      <c r="AZ312" t="s">
        <v>543</v>
      </c>
      <c r="BA312" t="s">
        <v>869</v>
      </c>
      <c r="BG312" t="s">
        <v>3327</v>
      </c>
      <c r="BH312">
        <v>70</v>
      </c>
      <c r="BI312">
        <v>70</v>
      </c>
      <c r="BJ312" t="s">
        <v>1458</v>
      </c>
    </row>
    <row r="313" spans="1:62" x14ac:dyDescent="0.25">
      <c r="A313" t="s">
        <v>4433</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13</v>
      </c>
      <c r="AA313" t="s">
        <v>394</v>
      </c>
      <c r="AB313" t="s">
        <v>93</v>
      </c>
      <c r="AC313" t="s">
        <v>291</v>
      </c>
      <c r="AD313" t="s">
        <v>13</v>
      </c>
      <c r="AE313" t="s">
        <v>299</v>
      </c>
      <c r="AX313" t="s">
        <v>1058</v>
      </c>
      <c r="AY313" t="s">
        <v>1060</v>
      </c>
      <c r="AZ313" t="s">
        <v>543</v>
      </c>
      <c r="BA313" t="s">
        <v>869</v>
      </c>
      <c r="BG313" t="s">
        <v>3327</v>
      </c>
      <c r="BH313">
        <v>40</v>
      </c>
      <c r="BI313">
        <v>40</v>
      </c>
      <c r="BJ313" t="s">
        <v>1465</v>
      </c>
    </row>
    <row r="314" spans="1:62" x14ac:dyDescent="0.25">
      <c r="A314" t="s">
        <v>4434</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13</v>
      </c>
      <c r="AA314" t="s">
        <v>394</v>
      </c>
      <c r="AB314" t="s">
        <v>93</v>
      </c>
      <c r="AC314" t="s">
        <v>291</v>
      </c>
      <c r="AD314" t="s">
        <v>13</v>
      </c>
      <c r="AE314" t="s">
        <v>299</v>
      </c>
      <c r="AX314" t="s">
        <v>1058</v>
      </c>
      <c r="AY314" t="s">
        <v>1060</v>
      </c>
      <c r="AZ314" t="s">
        <v>543</v>
      </c>
      <c r="BA314" t="s">
        <v>869</v>
      </c>
      <c r="BG314" t="s">
        <v>3327</v>
      </c>
      <c r="BH314">
        <v>20</v>
      </c>
      <c r="BI314">
        <v>20</v>
      </c>
      <c r="BJ314" t="s">
        <v>1469</v>
      </c>
    </row>
    <row r="315" spans="1:62" x14ac:dyDescent="0.25">
      <c r="A315" t="s">
        <v>4549</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13</v>
      </c>
      <c r="AA315" t="s">
        <v>3255</v>
      </c>
      <c r="AB315" t="s">
        <v>13</v>
      </c>
      <c r="AC315" t="s">
        <v>265</v>
      </c>
      <c r="AD315" t="s">
        <v>93</v>
      </c>
      <c r="AE315" t="s">
        <v>341</v>
      </c>
      <c r="AF315" t="s">
        <v>13</v>
      </c>
      <c r="AG315" t="s">
        <v>4940</v>
      </c>
      <c r="AX315" t="s">
        <v>889</v>
      </c>
      <c r="AY315" t="s">
        <v>883</v>
      </c>
      <c r="AZ315" t="s">
        <v>885</v>
      </c>
      <c r="BA315" t="s">
        <v>543</v>
      </c>
      <c r="BB315" t="s">
        <v>869</v>
      </c>
      <c r="BG315" t="s">
        <v>3343</v>
      </c>
      <c r="BH315">
        <v>85</v>
      </c>
      <c r="BI315">
        <v>80</v>
      </c>
      <c r="BJ315" t="s">
        <v>1458</v>
      </c>
    </row>
    <row r="316" spans="1:62" x14ac:dyDescent="0.25">
      <c r="A316" t="s">
        <v>4550</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13</v>
      </c>
      <c r="AA316" t="s">
        <v>3255</v>
      </c>
      <c r="AB316" t="s">
        <v>13</v>
      </c>
      <c r="AC316" t="s">
        <v>265</v>
      </c>
      <c r="AD316" t="s">
        <v>93</v>
      </c>
      <c r="AE316" t="s">
        <v>341</v>
      </c>
      <c r="AF316" t="s">
        <v>13</v>
      </c>
      <c r="AG316" t="s">
        <v>338</v>
      </c>
      <c r="AX316" t="s">
        <v>889</v>
      </c>
      <c r="AY316" t="s">
        <v>883</v>
      </c>
      <c r="AZ316" t="s">
        <v>885</v>
      </c>
      <c r="BA316" t="s">
        <v>543</v>
      </c>
      <c r="BB316" t="s">
        <v>869</v>
      </c>
      <c r="BG316" t="s">
        <v>3343</v>
      </c>
      <c r="BH316">
        <v>60</v>
      </c>
      <c r="BI316">
        <v>60</v>
      </c>
      <c r="BJ316" t="s">
        <v>1465</v>
      </c>
    </row>
    <row r="317" spans="1:62" x14ac:dyDescent="0.25">
      <c r="A317" t="s">
        <v>4551</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13</v>
      </c>
      <c r="AA317" t="s">
        <v>3255</v>
      </c>
      <c r="AB317" t="s">
        <v>13</v>
      </c>
      <c r="AC317" t="s">
        <v>265</v>
      </c>
      <c r="AD317" t="s">
        <v>93</v>
      </c>
      <c r="AE317" t="s">
        <v>341</v>
      </c>
      <c r="AF317" t="s">
        <v>13</v>
      </c>
      <c r="AG317" t="s">
        <v>338</v>
      </c>
      <c r="AX317" t="s">
        <v>889</v>
      </c>
      <c r="AY317" t="s">
        <v>883</v>
      </c>
      <c r="AZ317" t="s">
        <v>885</v>
      </c>
      <c r="BA317" t="s">
        <v>543</v>
      </c>
      <c r="BB317" t="s">
        <v>869</v>
      </c>
      <c r="BG317" t="s">
        <v>3343</v>
      </c>
      <c r="BH317">
        <v>25</v>
      </c>
      <c r="BI317">
        <v>30</v>
      </c>
      <c r="BJ317" t="s">
        <v>1469</v>
      </c>
    </row>
    <row r="318" spans="1:62" x14ac:dyDescent="0.25">
      <c r="A318" t="s">
        <v>4435</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13</v>
      </c>
      <c r="AA318" t="s">
        <v>3256</v>
      </c>
      <c r="AB318" t="s">
        <v>13</v>
      </c>
      <c r="AC318" t="s">
        <v>264</v>
      </c>
      <c r="AX318" t="s">
        <v>1010</v>
      </c>
      <c r="AY318" t="s">
        <v>1100</v>
      </c>
      <c r="AZ318" t="s">
        <v>1016</v>
      </c>
      <c r="BA318" t="s">
        <v>875</v>
      </c>
      <c r="BF318" t="s">
        <v>2031</v>
      </c>
      <c r="BG318" t="s">
        <v>3328</v>
      </c>
      <c r="BH318">
        <v>120</v>
      </c>
      <c r="BI318">
        <v>120</v>
      </c>
      <c r="BJ318" t="s">
        <v>1458</v>
      </c>
    </row>
    <row r="319" spans="1:62" x14ac:dyDescent="0.25">
      <c r="A319" t="s">
        <v>4436</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13</v>
      </c>
      <c r="AA319" t="s">
        <v>3256</v>
      </c>
      <c r="AB319" t="s">
        <v>13</v>
      </c>
      <c r="AC319" t="s">
        <v>264</v>
      </c>
      <c r="AX319" t="s">
        <v>1010</v>
      </c>
      <c r="AY319" t="s">
        <v>1100</v>
      </c>
      <c r="AZ319" t="s">
        <v>1016</v>
      </c>
      <c r="BA319" t="s">
        <v>875</v>
      </c>
      <c r="BF319" t="s">
        <v>2031</v>
      </c>
      <c r="BG319" t="s">
        <v>3328</v>
      </c>
      <c r="BH319">
        <v>85</v>
      </c>
      <c r="BI319">
        <v>80</v>
      </c>
      <c r="BJ319" t="s">
        <v>1465</v>
      </c>
    </row>
    <row r="320" spans="1:62" x14ac:dyDescent="0.25">
      <c r="A320" t="s">
        <v>4437</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13</v>
      </c>
      <c r="AA320" t="s">
        <v>3256</v>
      </c>
      <c r="AB320" t="s">
        <v>13</v>
      </c>
      <c r="AC320" t="s">
        <v>264</v>
      </c>
      <c r="AX320" t="s">
        <v>1010</v>
      </c>
      <c r="AY320" t="s">
        <v>1100</v>
      </c>
      <c r="AZ320" t="s">
        <v>1016</v>
      </c>
      <c r="BA320" t="s">
        <v>875</v>
      </c>
      <c r="BF320" t="s">
        <v>2031</v>
      </c>
      <c r="BG320" t="s">
        <v>3328</v>
      </c>
      <c r="BH320">
        <v>40</v>
      </c>
      <c r="BI320">
        <v>40</v>
      </c>
      <c r="BJ320" t="s">
        <v>1469</v>
      </c>
    </row>
    <row r="321" spans="1:62" x14ac:dyDescent="0.25">
      <c r="A321" t="s">
        <v>4552</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13</v>
      </c>
      <c r="AA321" t="s">
        <v>3029</v>
      </c>
      <c r="AB321" t="s">
        <v>13</v>
      </c>
      <c r="AC321" t="s">
        <v>1068</v>
      </c>
      <c r="AX321" t="s">
        <v>1062</v>
      </c>
      <c r="AY321" t="s">
        <v>1108</v>
      </c>
      <c r="AZ321" t="s">
        <v>1064</v>
      </c>
      <c r="BA321" t="s">
        <v>1066</v>
      </c>
      <c r="BB321" t="s">
        <v>1068</v>
      </c>
      <c r="BC321" t="s">
        <v>875</v>
      </c>
      <c r="BF321" t="s">
        <v>2033</v>
      </c>
      <c r="BG321" t="s">
        <v>3344</v>
      </c>
      <c r="BH321">
        <v>150</v>
      </c>
      <c r="BI321">
        <v>150</v>
      </c>
      <c r="BJ321" t="s">
        <v>1458</v>
      </c>
    </row>
    <row r="322" spans="1:62" x14ac:dyDescent="0.25">
      <c r="A322" t="s">
        <v>4553</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13</v>
      </c>
      <c r="AA322" t="s">
        <v>3029</v>
      </c>
      <c r="AB322" t="s">
        <v>13</v>
      </c>
      <c r="AC322" t="s">
        <v>1068</v>
      </c>
      <c r="AX322" t="s">
        <v>1062</v>
      </c>
      <c r="AY322" t="s">
        <v>1108</v>
      </c>
      <c r="AZ322" t="s">
        <v>1064</v>
      </c>
      <c r="BA322" t="s">
        <v>1066</v>
      </c>
      <c r="BB322" t="s">
        <v>1068</v>
      </c>
      <c r="BC322" t="s">
        <v>875</v>
      </c>
      <c r="BF322" t="s">
        <v>2033</v>
      </c>
      <c r="BG322" t="s">
        <v>3344</v>
      </c>
      <c r="BH322">
        <v>105</v>
      </c>
      <c r="BI322">
        <v>110</v>
      </c>
      <c r="BJ322" t="s">
        <v>1465</v>
      </c>
    </row>
    <row r="323" spans="1:62" x14ac:dyDescent="0.25">
      <c r="A323" t="s">
        <v>4554</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13</v>
      </c>
      <c r="AA323" t="s">
        <v>3029</v>
      </c>
      <c r="AB323" t="s">
        <v>13</v>
      </c>
      <c r="AC323" t="s">
        <v>1068</v>
      </c>
      <c r="AX323" t="s">
        <v>1062</v>
      </c>
      <c r="AY323" t="s">
        <v>1108</v>
      </c>
      <c r="AZ323" t="s">
        <v>1064</v>
      </c>
      <c r="BA323" t="s">
        <v>1066</v>
      </c>
      <c r="BB323" t="s">
        <v>1068</v>
      </c>
      <c r="BC323" t="s">
        <v>875</v>
      </c>
      <c r="BF323" t="s">
        <v>2033</v>
      </c>
      <c r="BG323" t="s">
        <v>3344</v>
      </c>
      <c r="BH323">
        <v>50</v>
      </c>
      <c r="BI323">
        <v>50</v>
      </c>
      <c r="BJ323" t="s">
        <v>1469</v>
      </c>
    </row>
    <row r="324" spans="1:62"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13</v>
      </c>
      <c r="AA324" t="s">
        <v>2845</v>
      </c>
      <c r="AB324" t="s">
        <v>13</v>
      </c>
      <c r="AC324" t="s">
        <v>362</v>
      </c>
      <c r="AX324" t="s">
        <v>1070</v>
      </c>
      <c r="AY324" t="s">
        <v>1072</v>
      </c>
      <c r="AZ324" t="s">
        <v>1074</v>
      </c>
      <c r="BA324" t="s">
        <v>1076</v>
      </c>
      <c r="BB324" t="s">
        <v>875</v>
      </c>
      <c r="BF324" t="s">
        <v>2031</v>
      </c>
      <c r="BG324" t="s">
        <v>3345</v>
      </c>
      <c r="BH324">
        <v>80</v>
      </c>
      <c r="BI324">
        <v>80</v>
      </c>
    </row>
    <row r="325" spans="1:62"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13</v>
      </c>
      <c r="AA325" t="s">
        <v>83</v>
      </c>
      <c r="AX325" t="s">
        <v>1078</v>
      </c>
      <c r="AY325" t="s">
        <v>1080</v>
      </c>
      <c r="AZ325" t="s">
        <v>1082</v>
      </c>
      <c r="BA325" t="s">
        <v>1084</v>
      </c>
      <c r="BB325" t="s">
        <v>875</v>
      </c>
      <c r="BG325" t="s">
        <v>3330</v>
      </c>
      <c r="BH325">
        <v>85</v>
      </c>
      <c r="BI325">
        <v>80</v>
      </c>
    </row>
    <row r="326" spans="1:62"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13</v>
      </c>
      <c r="AA326" t="s">
        <v>3257</v>
      </c>
      <c r="AB326" t="s">
        <v>13</v>
      </c>
      <c r="AC326" t="s">
        <v>9</v>
      </c>
      <c r="AX326" t="s">
        <v>1092</v>
      </c>
      <c r="AY326" t="s">
        <v>1094</v>
      </c>
      <c r="AZ326" t="s">
        <v>875</v>
      </c>
      <c r="BF326" t="s">
        <v>2031</v>
      </c>
      <c r="BG326" t="s">
        <v>3324</v>
      </c>
      <c r="BH326">
        <v>100</v>
      </c>
      <c r="BI326">
        <v>100</v>
      </c>
    </row>
    <row r="327" spans="1:62" x14ac:dyDescent="0.25">
      <c r="A327" t="s">
        <v>4438</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13</v>
      </c>
      <c r="AA327" t="s">
        <v>3257</v>
      </c>
      <c r="AB327" t="s">
        <v>13</v>
      </c>
      <c r="AC327" t="s">
        <v>9</v>
      </c>
      <c r="AD327" t="s">
        <v>93</v>
      </c>
      <c r="AE327" t="s">
        <v>297</v>
      </c>
      <c r="AX327" t="s">
        <v>1096</v>
      </c>
      <c r="AY327" t="s">
        <v>1098</v>
      </c>
      <c r="AZ327" t="s">
        <v>541</v>
      </c>
      <c r="BA327" t="s">
        <v>875</v>
      </c>
      <c r="BF327" t="s">
        <v>2031</v>
      </c>
      <c r="BG327" t="s">
        <v>3329</v>
      </c>
      <c r="BH327">
        <v>75</v>
      </c>
      <c r="BI327">
        <v>70</v>
      </c>
      <c r="BJ327" t="s">
        <v>1458</v>
      </c>
    </row>
    <row r="328" spans="1:62" x14ac:dyDescent="0.25">
      <c r="A328" t="s">
        <v>4439</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13</v>
      </c>
      <c r="AA328" t="s">
        <v>3257</v>
      </c>
      <c r="AB328" t="s">
        <v>13</v>
      </c>
      <c r="AC328" t="s">
        <v>9</v>
      </c>
      <c r="AD328" t="s">
        <v>93</v>
      </c>
      <c r="AE328" t="s">
        <v>297</v>
      </c>
      <c r="AX328" t="s">
        <v>1096</v>
      </c>
      <c r="AY328" t="s">
        <v>1098</v>
      </c>
      <c r="AZ328" t="s">
        <v>541</v>
      </c>
      <c r="BA328" t="s">
        <v>875</v>
      </c>
      <c r="BF328" t="s">
        <v>2031</v>
      </c>
      <c r="BG328" t="s">
        <v>3329</v>
      </c>
      <c r="BH328">
        <v>50</v>
      </c>
      <c r="BI328">
        <v>50</v>
      </c>
      <c r="BJ328" t="s">
        <v>1465</v>
      </c>
    </row>
    <row r="329" spans="1:62" x14ac:dyDescent="0.25">
      <c r="A329" t="s">
        <v>4440</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13</v>
      </c>
      <c r="AA329" t="s">
        <v>3257</v>
      </c>
      <c r="AB329" t="s">
        <v>13</v>
      </c>
      <c r="AC329" t="s">
        <v>9</v>
      </c>
      <c r="AD329" t="s">
        <v>93</v>
      </c>
      <c r="AE329" t="s">
        <v>297</v>
      </c>
      <c r="AX329" t="s">
        <v>1096</v>
      </c>
      <c r="AY329" t="s">
        <v>1098</v>
      </c>
      <c r="AZ329" t="s">
        <v>541</v>
      </c>
      <c r="BA329" t="s">
        <v>875</v>
      </c>
      <c r="BF329" t="s">
        <v>2031</v>
      </c>
      <c r="BG329" t="s">
        <v>3329</v>
      </c>
      <c r="BH329">
        <v>25</v>
      </c>
      <c r="BI329">
        <v>20</v>
      </c>
      <c r="BJ329" t="s">
        <v>1469</v>
      </c>
    </row>
    <row r="330" spans="1:62"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13</v>
      </c>
      <c r="AA330" t="s">
        <v>3258</v>
      </c>
      <c r="AB330" t="s">
        <v>13</v>
      </c>
      <c r="AC330" t="s">
        <v>49</v>
      </c>
      <c r="AD330" t="s">
        <v>13</v>
      </c>
      <c r="AE330" t="s">
        <v>297</v>
      </c>
      <c r="AX330" t="s">
        <v>1088</v>
      </c>
      <c r="AY330" t="s">
        <v>1112</v>
      </c>
      <c r="AZ330" t="s">
        <v>1090</v>
      </c>
      <c r="BA330" t="s">
        <v>875</v>
      </c>
      <c r="BG330" t="s">
        <v>3330</v>
      </c>
      <c r="BH330">
        <v>85</v>
      </c>
      <c r="BI330">
        <v>80</v>
      </c>
    </row>
    <row r="331" spans="1:62" x14ac:dyDescent="0.25">
      <c r="A331" t="s">
        <v>2037</v>
      </c>
      <c r="B331">
        <v>330</v>
      </c>
      <c r="C331" t="s">
        <v>5241</v>
      </c>
      <c r="D331" t="s">
        <v>5244</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133</v>
      </c>
      <c r="AA331" t="s">
        <v>193</v>
      </c>
      <c r="AB331" t="s">
        <v>133</v>
      </c>
      <c r="AC331" t="s">
        <v>36</v>
      </c>
      <c r="AX331" t="s">
        <v>1046</v>
      </c>
      <c r="AY331" t="s">
        <v>1048</v>
      </c>
      <c r="AZ331" t="s">
        <v>1050</v>
      </c>
      <c r="BA331" t="s">
        <v>875</v>
      </c>
      <c r="BF331" t="s">
        <v>2031</v>
      </c>
      <c r="BG331" t="s">
        <v>3331</v>
      </c>
      <c r="BH331">
        <v>140</v>
      </c>
      <c r="BI331">
        <v>200</v>
      </c>
      <c r="BJ331" t="s">
        <v>5244</v>
      </c>
    </row>
    <row r="332" spans="1:62" x14ac:dyDescent="0.25">
      <c r="A332" t="s">
        <v>1922</v>
      </c>
      <c r="B332">
        <v>331</v>
      </c>
      <c r="C332" t="s">
        <v>5241</v>
      </c>
      <c r="D332" t="s">
        <v>5240</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133</v>
      </c>
      <c r="AA332" t="s">
        <v>124</v>
      </c>
      <c r="AB332" t="s">
        <v>133</v>
      </c>
      <c r="AC332" t="s">
        <v>37</v>
      </c>
      <c r="AX332" t="s">
        <v>1046</v>
      </c>
      <c r="AY332" t="s">
        <v>875</v>
      </c>
      <c r="BG332" t="s">
        <v>3323</v>
      </c>
      <c r="BH332">
        <v>95</v>
      </c>
      <c r="BI332">
        <v>0</v>
      </c>
      <c r="BJ332" t="s">
        <v>5240</v>
      </c>
    </row>
    <row r="333" spans="1:62" x14ac:dyDescent="0.25">
      <c r="A333" t="s">
        <v>1924</v>
      </c>
      <c r="B333">
        <v>332</v>
      </c>
      <c r="C333" t="s">
        <v>5241</v>
      </c>
      <c r="D333" t="s">
        <v>5242</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133</v>
      </c>
      <c r="AA333" t="s">
        <v>125</v>
      </c>
      <c r="AB333" t="s">
        <v>133</v>
      </c>
      <c r="AC333" t="s">
        <v>38</v>
      </c>
      <c r="AX333" t="s">
        <v>1046</v>
      </c>
      <c r="AY333" t="s">
        <v>875</v>
      </c>
      <c r="BG333" t="s">
        <v>3323</v>
      </c>
      <c r="BH333">
        <v>45</v>
      </c>
      <c r="BI333">
        <v>0</v>
      </c>
      <c r="BJ333" t="s">
        <v>5242</v>
      </c>
    </row>
    <row r="334" spans="1:62" x14ac:dyDescent="0.25">
      <c r="A334" t="s">
        <v>2038</v>
      </c>
      <c r="B334">
        <v>333</v>
      </c>
      <c r="C334" t="s">
        <v>5239</v>
      </c>
      <c r="D334" t="s">
        <v>5244</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133</v>
      </c>
      <c r="AA334" t="s">
        <v>193</v>
      </c>
      <c r="AB334" t="s">
        <v>133</v>
      </c>
      <c r="AC334" t="s">
        <v>36</v>
      </c>
      <c r="AX334" t="s">
        <v>1046</v>
      </c>
      <c r="AY334" t="s">
        <v>1048</v>
      </c>
      <c r="AZ334" t="s">
        <v>1050</v>
      </c>
      <c r="BA334" t="s">
        <v>875</v>
      </c>
      <c r="BF334" t="s">
        <v>2031</v>
      </c>
      <c r="BG334" t="s">
        <v>3331</v>
      </c>
      <c r="BH334">
        <v>140</v>
      </c>
      <c r="BI334">
        <v>200</v>
      </c>
      <c r="BJ334" t="s">
        <v>5244</v>
      </c>
    </row>
    <row r="335" spans="1:62" x14ac:dyDescent="0.25">
      <c r="A335" t="s">
        <v>1926</v>
      </c>
      <c r="B335">
        <v>334</v>
      </c>
      <c r="C335" t="s">
        <v>5239</v>
      </c>
      <c r="D335" t="s">
        <v>5240</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133</v>
      </c>
      <c r="AA335" t="s">
        <v>124</v>
      </c>
      <c r="AB335" t="s">
        <v>133</v>
      </c>
      <c r="AC335" t="s">
        <v>37</v>
      </c>
      <c r="AX335" t="s">
        <v>1046</v>
      </c>
      <c r="AY335" t="s">
        <v>875</v>
      </c>
      <c r="BG335" t="s">
        <v>3323</v>
      </c>
      <c r="BH335">
        <v>95</v>
      </c>
      <c r="BI335">
        <v>0</v>
      </c>
      <c r="BJ335" t="s">
        <v>5240</v>
      </c>
    </row>
    <row r="336" spans="1:62" x14ac:dyDescent="0.25">
      <c r="A336" t="s">
        <v>1927</v>
      </c>
      <c r="B336">
        <v>335</v>
      </c>
      <c r="C336" t="s">
        <v>5239</v>
      </c>
      <c r="D336" t="s">
        <v>5242</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133</v>
      </c>
      <c r="AA336" t="s">
        <v>125</v>
      </c>
      <c r="AB336" t="s">
        <v>133</v>
      </c>
      <c r="AC336" t="s">
        <v>38</v>
      </c>
      <c r="AX336" t="s">
        <v>1046</v>
      </c>
      <c r="AY336" t="s">
        <v>875</v>
      </c>
      <c r="BG336" t="s">
        <v>3323</v>
      </c>
      <c r="BH336">
        <v>45</v>
      </c>
      <c r="BI336">
        <v>0</v>
      </c>
      <c r="BJ336" t="s">
        <v>5242</v>
      </c>
    </row>
    <row r="337" spans="1:62" x14ac:dyDescent="0.25">
      <c r="A337" t="s">
        <v>2039</v>
      </c>
      <c r="B337">
        <v>336</v>
      </c>
      <c r="C337" t="s">
        <v>5243</v>
      </c>
      <c r="D337" t="s">
        <v>5244</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133</v>
      </c>
      <c r="AA337" t="s">
        <v>193</v>
      </c>
      <c r="AB337" t="s">
        <v>133</v>
      </c>
      <c r="AC337" t="s">
        <v>36</v>
      </c>
      <c r="AX337" t="s">
        <v>1046</v>
      </c>
      <c r="AY337" t="s">
        <v>1048</v>
      </c>
      <c r="AZ337" t="s">
        <v>1050</v>
      </c>
      <c r="BA337" t="s">
        <v>875</v>
      </c>
      <c r="BF337" t="s">
        <v>2031</v>
      </c>
      <c r="BG337" t="s">
        <v>3331</v>
      </c>
      <c r="BH337">
        <v>140</v>
      </c>
      <c r="BI337">
        <v>200</v>
      </c>
      <c r="BJ337" t="s">
        <v>5244</v>
      </c>
    </row>
    <row r="338" spans="1:62" x14ac:dyDescent="0.25">
      <c r="A338" t="s">
        <v>1928</v>
      </c>
      <c r="B338">
        <v>337</v>
      </c>
      <c r="C338" t="s">
        <v>5243</v>
      </c>
      <c r="D338" t="s">
        <v>5240</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133</v>
      </c>
      <c r="AA338" t="s">
        <v>124</v>
      </c>
      <c r="AB338" t="s">
        <v>133</v>
      </c>
      <c r="AC338" t="s">
        <v>37</v>
      </c>
      <c r="AX338" t="s">
        <v>1046</v>
      </c>
      <c r="AY338" t="s">
        <v>875</v>
      </c>
      <c r="BG338" t="s">
        <v>3323</v>
      </c>
      <c r="BH338">
        <v>95</v>
      </c>
      <c r="BI338">
        <v>0</v>
      </c>
      <c r="BJ338" t="s">
        <v>5240</v>
      </c>
    </row>
    <row r="339" spans="1:62" x14ac:dyDescent="0.25">
      <c r="A339" t="s">
        <v>1929</v>
      </c>
      <c r="B339">
        <v>338</v>
      </c>
      <c r="C339" t="s">
        <v>5243</v>
      </c>
      <c r="D339" t="s">
        <v>5242</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133</v>
      </c>
      <c r="AA339" t="s">
        <v>125</v>
      </c>
      <c r="AB339" t="s">
        <v>133</v>
      </c>
      <c r="AC339" t="s">
        <v>38</v>
      </c>
      <c r="AX339" t="s">
        <v>1046</v>
      </c>
      <c r="AY339" t="s">
        <v>875</v>
      </c>
      <c r="BG339" t="s">
        <v>3323</v>
      </c>
      <c r="BH339">
        <v>45</v>
      </c>
      <c r="BI339">
        <v>0</v>
      </c>
      <c r="BJ339" t="s">
        <v>5242</v>
      </c>
    </row>
    <row r="340" spans="1:62"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112</v>
      </c>
      <c r="AA340" t="s">
        <v>236</v>
      </c>
      <c r="AB340" t="s">
        <v>112</v>
      </c>
      <c r="AC340" t="s">
        <v>49</v>
      </c>
      <c r="AX340" t="s">
        <v>1108</v>
      </c>
      <c r="AY340" t="s">
        <v>1088</v>
      </c>
      <c r="AZ340" t="s">
        <v>875</v>
      </c>
      <c r="BG340" t="s">
        <v>3323</v>
      </c>
      <c r="BH340">
        <v>255</v>
      </c>
      <c r="BI340">
        <v>270</v>
      </c>
    </row>
    <row r="341" spans="1:62"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92</v>
      </c>
      <c r="AA341" t="s">
        <v>297</v>
      </c>
      <c r="AX341" t="s">
        <v>1110</v>
      </c>
      <c r="AY341" t="s">
        <v>875</v>
      </c>
      <c r="BG341" t="s">
        <v>3323</v>
      </c>
      <c r="BH341">
        <v>180</v>
      </c>
      <c r="BI341">
        <v>180</v>
      </c>
    </row>
    <row r="342" spans="1:62"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92</v>
      </c>
      <c r="AA342" t="s">
        <v>53</v>
      </c>
      <c r="AX342" t="s">
        <v>1056</v>
      </c>
      <c r="AY342" t="s">
        <v>875</v>
      </c>
      <c r="BG342" t="s">
        <v>3323</v>
      </c>
      <c r="BH342">
        <v>70</v>
      </c>
      <c r="BI342">
        <v>60</v>
      </c>
    </row>
    <row r="343" spans="1:62" x14ac:dyDescent="0.25">
      <c r="A343" t="s">
        <v>4441</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13</v>
      </c>
      <c r="AA343" t="s">
        <v>3258</v>
      </c>
      <c r="AB343" t="s">
        <v>13</v>
      </c>
      <c r="AC343" t="s">
        <v>49</v>
      </c>
      <c r="AD343" t="s">
        <v>93</v>
      </c>
      <c r="AE343" t="s">
        <v>297</v>
      </c>
      <c r="AX343" t="s">
        <v>1088</v>
      </c>
      <c r="AY343" t="s">
        <v>1112</v>
      </c>
      <c r="AZ343" t="s">
        <v>543</v>
      </c>
      <c r="BA343" t="s">
        <v>875</v>
      </c>
      <c r="BG343" t="s">
        <v>3332</v>
      </c>
      <c r="BH343">
        <v>55</v>
      </c>
      <c r="BI343">
        <v>50</v>
      </c>
      <c r="BJ343" t="s">
        <v>1458</v>
      </c>
    </row>
    <row r="344" spans="1:62" x14ac:dyDescent="0.25">
      <c r="A344" t="s">
        <v>4442</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13</v>
      </c>
      <c r="AA344" t="s">
        <v>3258</v>
      </c>
      <c r="AB344" t="s">
        <v>13</v>
      </c>
      <c r="AC344" t="s">
        <v>49</v>
      </c>
      <c r="AD344" t="s">
        <v>93</v>
      </c>
      <c r="AE344" t="s">
        <v>297</v>
      </c>
      <c r="AX344" t="s">
        <v>1088</v>
      </c>
      <c r="AY344" t="s">
        <v>1112</v>
      </c>
      <c r="AZ344" t="s">
        <v>543</v>
      </c>
      <c r="BA344" t="s">
        <v>875</v>
      </c>
      <c r="BG344" t="s">
        <v>3332</v>
      </c>
      <c r="BH344">
        <v>35</v>
      </c>
      <c r="BI344">
        <v>40</v>
      </c>
      <c r="BJ344" t="s">
        <v>1465</v>
      </c>
    </row>
    <row r="345" spans="1:62" x14ac:dyDescent="0.25">
      <c r="A345" t="s">
        <v>4443</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13</v>
      </c>
      <c r="AA345" t="s">
        <v>3258</v>
      </c>
      <c r="AB345" t="s">
        <v>13</v>
      </c>
      <c r="AC345" t="s">
        <v>49</v>
      </c>
      <c r="AD345" t="s">
        <v>93</v>
      </c>
      <c r="AE345" t="s">
        <v>297</v>
      </c>
      <c r="AX345" t="s">
        <v>1088</v>
      </c>
      <c r="AY345" t="s">
        <v>1112</v>
      </c>
      <c r="AZ345" t="s">
        <v>543</v>
      </c>
      <c r="BA345" t="s">
        <v>875</v>
      </c>
      <c r="BG345" t="s">
        <v>3332</v>
      </c>
      <c r="BH345">
        <v>15</v>
      </c>
      <c r="BI345">
        <v>20</v>
      </c>
      <c r="BJ345" t="s">
        <v>1469</v>
      </c>
    </row>
    <row r="346" spans="1:62" x14ac:dyDescent="0.25">
      <c r="A346" t="s">
        <v>4555</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13</v>
      </c>
      <c r="AA346" t="s">
        <v>3255</v>
      </c>
      <c r="AB346" t="s">
        <v>13</v>
      </c>
      <c r="AC346" t="s">
        <v>454</v>
      </c>
      <c r="AD346" t="s">
        <v>93</v>
      </c>
      <c r="AE346" t="s">
        <v>341</v>
      </c>
      <c r="AF346" t="s">
        <v>13</v>
      </c>
      <c r="AG346" t="s">
        <v>301</v>
      </c>
      <c r="AX346" t="s">
        <v>889</v>
      </c>
      <c r="AY346" t="s">
        <v>883</v>
      </c>
      <c r="AZ346" t="s">
        <v>885</v>
      </c>
      <c r="BA346" t="s">
        <v>543</v>
      </c>
      <c r="BB346" t="s">
        <v>875</v>
      </c>
      <c r="BG346" t="s">
        <v>3346</v>
      </c>
      <c r="BH346">
        <v>90</v>
      </c>
      <c r="BI346">
        <v>90</v>
      </c>
      <c r="BJ346" t="s">
        <v>1458</v>
      </c>
    </row>
    <row r="347" spans="1:62" x14ac:dyDescent="0.25">
      <c r="A347" t="s">
        <v>4556</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13</v>
      </c>
      <c r="AA347" t="s">
        <v>3255</v>
      </c>
      <c r="AB347" t="s">
        <v>13</v>
      </c>
      <c r="AC347" t="s">
        <v>454</v>
      </c>
      <c r="AD347" t="s">
        <v>93</v>
      </c>
      <c r="AE347" t="s">
        <v>341</v>
      </c>
      <c r="AF347" t="s">
        <v>13</v>
      </c>
      <c r="AG347" t="s">
        <v>301</v>
      </c>
      <c r="AX347" t="s">
        <v>889</v>
      </c>
      <c r="AY347" t="s">
        <v>883</v>
      </c>
      <c r="AZ347" t="s">
        <v>885</v>
      </c>
      <c r="BA347" t="s">
        <v>543</v>
      </c>
      <c r="BB347" t="s">
        <v>875</v>
      </c>
      <c r="BG347" t="s">
        <v>3346</v>
      </c>
      <c r="BH347">
        <v>55</v>
      </c>
      <c r="BI347">
        <v>60</v>
      </c>
      <c r="BJ347" t="s">
        <v>1465</v>
      </c>
    </row>
    <row r="348" spans="1:62" x14ac:dyDescent="0.25">
      <c r="A348" t="s">
        <v>4557</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13</v>
      </c>
      <c r="AA348" t="s">
        <v>3255</v>
      </c>
      <c r="AB348" t="s">
        <v>13</v>
      </c>
      <c r="AC348" t="s">
        <v>454</v>
      </c>
      <c r="AD348" t="s">
        <v>93</v>
      </c>
      <c r="AE348" t="s">
        <v>341</v>
      </c>
      <c r="AF348" t="s">
        <v>13</v>
      </c>
      <c r="AG348" t="s">
        <v>301</v>
      </c>
      <c r="AX348" t="s">
        <v>889</v>
      </c>
      <c r="AY348" t="s">
        <v>883</v>
      </c>
      <c r="AZ348" t="s">
        <v>885</v>
      </c>
      <c r="BA348" t="s">
        <v>543</v>
      </c>
      <c r="BB348" t="s">
        <v>875</v>
      </c>
      <c r="BG348" t="s">
        <v>3346</v>
      </c>
      <c r="BH348">
        <v>25</v>
      </c>
      <c r="BI348">
        <v>20</v>
      </c>
      <c r="BJ348" t="s">
        <v>1469</v>
      </c>
    </row>
    <row r="349" spans="1:62"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13</v>
      </c>
      <c r="AA349" t="s">
        <v>3282</v>
      </c>
      <c r="AB349" t="s">
        <v>13</v>
      </c>
      <c r="AC349" t="s">
        <v>315</v>
      </c>
      <c r="AD349" t="s">
        <v>13</v>
      </c>
      <c r="AE349" t="s">
        <v>78</v>
      </c>
      <c r="AX349" t="s">
        <v>1114</v>
      </c>
      <c r="AY349" t="s">
        <v>1116</v>
      </c>
      <c r="BG349" t="s">
        <v>1626</v>
      </c>
      <c r="BH349">
        <v>110</v>
      </c>
      <c r="BI349">
        <v>110</v>
      </c>
    </row>
    <row r="350" spans="1:62" x14ac:dyDescent="0.25">
      <c r="A350" t="s">
        <v>4290</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4937</v>
      </c>
      <c r="AA350" t="s">
        <v>206</v>
      </c>
      <c r="AB350" t="s">
        <v>4937</v>
      </c>
      <c r="AC350" t="s">
        <v>79</v>
      </c>
      <c r="AX350" t="s">
        <v>1118</v>
      </c>
      <c r="AY350" t="s">
        <v>1120</v>
      </c>
      <c r="BG350" t="s">
        <v>1629</v>
      </c>
      <c r="BH350">
        <v>115</v>
      </c>
      <c r="BI350">
        <v>190</v>
      </c>
      <c r="BJ350" t="s">
        <v>1799</v>
      </c>
    </row>
    <row r="351" spans="1:62" x14ac:dyDescent="0.25">
      <c r="A351" t="s">
        <v>4291</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13</v>
      </c>
      <c r="AA351" t="s">
        <v>316</v>
      </c>
      <c r="AB351" t="s">
        <v>13</v>
      </c>
      <c r="AC351" t="s">
        <v>207</v>
      </c>
      <c r="AX351" t="s">
        <v>1118</v>
      </c>
      <c r="AY351" t="s">
        <v>1120</v>
      </c>
      <c r="BG351" t="s">
        <v>1629</v>
      </c>
      <c r="BH351">
        <v>15</v>
      </c>
      <c r="BI351">
        <v>20</v>
      </c>
      <c r="BJ351" t="s">
        <v>1628</v>
      </c>
    </row>
    <row r="352" spans="1:62" x14ac:dyDescent="0.25">
      <c r="A352" t="s">
        <v>4292</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4938</v>
      </c>
      <c r="AA352" t="s">
        <v>208</v>
      </c>
      <c r="AB352" t="s">
        <v>13</v>
      </c>
      <c r="AC352" t="s">
        <v>151</v>
      </c>
      <c r="AD352" t="s">
        <v>13</v>
      </c>
      <c r="AE352" t="s">
        <v>150</v>
      </c>
      <c r="AF352" t="s">
        <v>4937</v>
      </c>
      <c r="AG352" t="s">
        <v>9</v>
      </c>
      <c r="AX352" t="s">
        <v>1118</v>
      </c>
      <c r="AY352" t="s">
        <v>1122</v>
      </c>
      <c r="BG352" t="s">
        <v>1629</v>
      </c>
      <c r="BH352">
        <v>130</v>
      </c>
      <c r="BI352">
        <v>190</v>
      </c>
      <c r="BJ352" t="s">
        <v>1799</v>
      </c>
    </row>
    <row r="353" spans="1:62" x14ac:dyDescent="0.25">
      <c r="A353" t="s">
        <v>4293</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13</v>
      </c>
      <c r="AA353" t="s">
        <v>3282</v>
      </c>
      <c r="AB353" t="s">
        <v>13</v>
      </c>
      <c r="AC353" t="s">
        <v>316</v>
      </c>
      <c r="AX353" t="s">
        <v>1118</v>
      </c>
      <c r="AY353" t="s">
        <v>1122</v>
      </c>
      <c r="BG353" t="s">
        <v>1629</v>
      </c>
      <c r="BH353">
        <v>15</v>
      </c>
      <c r="BI353">
        <v>20</v>
      </c>
      <c r="BJ353" t="s">
        <v>1628</v>
      </c>
    </row>
    <row r="354" spans="1:62" x14ac:dyDescent="0.25">
      <c r="A354" t="s">
        <v>4294</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4938</v>
      </c>
      <c r="AA354" t="s">
        <v>206</v>
      </c>
      <c r="AB354" t="s">
        <v>4938</v>
      </c>
      <c r="AC354" t="s">
        <v>79</v>
      </c>
      <c r="AD354" t="s">
        <v>13</v>
      </c>
      <c r="AE354" t="s">
        <v>151</v>
      </c>
      <c r="AF354" t="s">
        <v>13</v>
      </c>
      <c r="AG354" t="s">
        <v>150</v>
      </c>
      <c r="AH354" t="s">
        <v>93</v>
      </c>
      <c r="AI354" t="s">
        <v>9</v>
      </c>
      <c r="AX354" t="s">
        <v>1118</v>
      </c>
      <c r="AY354" t="s">
        <v>1124</v>
      </c>
      <c r="BG354" t="s">
        <v>1629</v>
      </c>
      <c r="BH354">
        <v>145</v>
      </c>
      <c r="BI354">
        <v>190</v>
      </c>
      <c r="BJ354" t="s">
        <v>1799</v>
      </c>
    </row>
    <row r="355" spans="1:62" x14ac:dyDescent="0.25">
      <c r="A355" t="s">
        <v>4295</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13</v>
      </c>
      <c r="AA355" t="s">
        <v>206</v>
      </c>
      <c r="AB355" t="s">
        <v>13</v>
      </c>
      <c r="AC355" t="s">
        <v>315</v>
      </c>
      <c r="AX355" t="s">
        <v>1118</v>
      </c>
      <c r="AY355" t="s">
        <v>1124</v>
      </c>
      <c r="BG355" t="s">
        <v>1629</v>
      </c>
      <c r="BH355">
        <v>15</v>
      </c>
      <c r="BI355">
        <v>20</v>
      </c>
      <c r="BJ355" t="s">
        <v>1628</v>
      </c>
    </row>
    <row r="356" spans="1:62" x14ac:dyDescent="0.25">
      <c r="A356" t="s">
        <v>4296</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4939</v>
      </c>
      <c r="AA356" t="s">
        <v>206</v>
      </c>
      <c r="AB356" t="s">
        <v>4939</v>
      </c>
      <c r="AC356" t="s">
        <v>79</v>
      </c>
      <c r="AX356" t="s">
        <v>1118</v>
      </c>
      <c r="AY356" t="s">
        <v>1126</v>
      </c>
      <c r="BG356" t="s">
        <v>1629</v>
      </c>
      <c r="BH356">
        <v>60</v>
      </c>
      <c r="BI356">
        <v>110</v>
      </c>
      <c r="BJ356" t="s">
        <v>1799</v>
      </c>
    </row>
    <row r="357" spans="1:62" x14ac:dyDescent="0.25">
      <c r="A357" t="s">
        <v>4297</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13</v>
      </c>
      <c r="AA357" t="s">
        <v>206</v>
      </c>
      <c r="AB357" t="s">
        <v>13</v>
      </c>
      <c r="AC357" t="s">
        <v>316</v>
      </c>
      <c r="AX357" t="s">
        <v>1118</v>
      </c>
      <c r="AY357" t="s">
        <v>1126</v>
      </c>
      <c r="BG357" t="s">
        <v>1629</v>
      </c>
      <c r="BH357">
        <v>15</v>
      </c>
      <c r="BI357">
        <v>20</v>
      </c>
      <c r="BJ357" t="s">
        <v>1628</v>
      </c>
    </row>
    <row r="358" spans="1:62" x14ac:dyDescent="0.25">
      <c r="A358" t="s">
        <v>4298</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116</v>
      </c>
      <c r="AA358" t="s">
        <v>209</v>
      </c>
      <c r="AB358" t="s">
        <v>116</v>
      </c>
      <c r="AC358" t="s">
        <v>80</v>
      </c>
      <c r="AX358" t="s">
        <v>1128</v>
      </c>
      <c r="BG358" t="s">
        <v>1629</v>
      </c>
      <c r="BH358">
        <v>60</v>
      </c>
      <c r="BI358">
        <v>80</v>
      </c>
      <c r="BJ358" t="s">
        <v>1799</v>
      </c>
    </row>
    <row r="359" spans="1:62" x14ac:dyDescent="0.25">
      <c r="A359" t="s">
        <v>4299</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13</v>
      </c>
      <c r="AA359" t="s">
        <v>3283</v>
      </c>
      <c r="AB359" t="s">
        <v>13</v>
      </c>
      <c r="AC359" t="s">
        <v>9</v>
      </c>
      <c r="AX359" t="s">
        <v>1128</v>
      </c>
      <c r="BG359" t="s">
        <v>1629</v>
      </c>
      <c r="BH359">
        <v>15</v>
      </c>
      <c r="BI359">
        <v>20</v>
      </c>
      <c r="BJ359" t="s">
        <v>1634</v>
      </c>
    </row>
    <row r="360" spans="1:62" x14ac:dyDescent="0.25">
      <c r="A360" t="s">
        <v>4300</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116</v>
      </c>
      <c r="AA360" t="s">
        <v>258</v>
      </c>
      <c r="AB360" t="s">
        <v>116</v>
      </c>
      <c r="AC360" t="s">
        <v>9</v>
      </c>
      <c r="AX360" t="s">
        <v>1130</v>
      </c>
      <c r="BG360" t="s">
        <v>1629</v>
      </c>
      <c r="BH360">
        <v>55</v>
      </c>
      <c r="BI360">
        <v>40</v>
      </c>
      <c r="BJ360" t="s">
        <v>1799</v>
      </c>
    </row>
    <row r="361" spans="1:62" x14ac:dyDescent="0.25">
      <c r="A361" t="s">
        <v>4301</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13</v>
      </c>
      <c r="AA361" t="s">
        <v>150</v>
      </c>
      <c r="AB361" t="s">
        <v>13</v>
      </c>
      <c r="AC361" t="s">
        <v>9</v>
      </c>
      <c r="AX361" t="s">
        <v>1130</v>
      </c>
      <c r="BG361" t="s">
        <v>1629</v>
      </c>
      <c r="BH361">
        <v>15</v>
      </c>
      <c r="BI361">
        <v>20</v>
      </c>
      <c r="BJ361" t="s">
        <v>1634</v>
      </c>
    </row>
    <row r="362" spans="1:62" x14ac:dyDescent="0.25">
      <c r="A362" t="s">
        <v>4289</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108</v>
      </c>
      <c r="AA362" t="s">
        <v>149</v>
      </c>
      <c r="AB362" t="s">
        <v>108</v>
      </c>
      <c r="AC362" t="s">
        <v>79</v>
      </c>
      <c r="AX362" t="s">
        <v>1132</v>
      </c>
      <c r="BG362" t="s">
        <v>1629</v>
      </c>
      <c r="BH362">
        <v>160</v>
      </c>
      <c r="BI362">
        <v>160</v>
      </c>
      <c r="BJ362" t="s">
        <v>1799</v>
      </c>
    </row>
    <row r="363" spans="1:62" x14ac:dyDescent="0.25">
      <c r="A363" t="s">
        <v>4302</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13</v>
      </c>
      <c r="AA363" t="s">
        <v>149</v>
      </c>
      <c r="AB363" t="s">
        <v>13</v>
      </c>
      <c r="AC363" t="s">
        <v>315</v>
      </c>
      <c r="AX363" t="s">
        <v>1132</v>
      </c>
      <c r="BG363" t="s">
        <v>1629</v>
      </c>
      <c r="BH363">
        <v>25</v>
      </c>
      <c r="BI363">
        <v>30</v>
      </c>
      <c r="BJ363" t="s">
        <v>1628</v>
      </c>
    </row>
    <row r="364" spans="1:62" x14ac:dyDescent="0.25">
      <c r="A364" t="s">
        <v>4558</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13</v>
      </c>
      <c r="AA364" t="s">
        <v>14</v>
      </c>
      <c r="AB364" t="s">
        <v>13</v>
      </c>
      <c r="AC364" t="s">
        <v>150</v>
      </c>
      <c r="AD364" t="s">
        <v>13</v>
      </c>
      <c r="AE364" t="s">
        <v>348</v>
      </c>
      <c r="AX364" t="s">
        <v>1134</v>
      </c>
      <c r="AY364" t="s">
        <v>1136</v>
      </c>
      <c r="AZ364" t="s">
        <v>1138</v>
      </c>
      <c r="BA364" t="s">
        <v>1140</v>
      </c>
      <c r="BB364" t="s">
        <v>543</v>
      </c>
      <c r="BC364" t="s">
        <v>3290</v>
      </c>
      <c r="BD364" t="s">
        <v>3312</v>
      </c>
      <c r="BG364" t="s">
        <v>1547</v>
      </c>
      <c r="BH364">
        <v>30</v>
      </c>
      <c r="BI364">
        <v>30</v>
      </c>
      <c r="BJ364" t="s">
        <v>1458</v>
      </c>
    </row>
    <row r="365" spans="1:62" x14ac:dyDescent="0.25">
      <c r="A365" t="s">
        <v>4559</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13</v>
      </c>
      <c r="AA365" t="s">
        <v>14</v>
      </c>
      <c r="AB365" t="s">
        <v>13</v>
      </c>
      <c r="AC365" t="s">
        <v>150</v>
      </c>
      <c r="AD365" t="s">
        <v>13</v>
      </c>
      <c r="AE365" t="s">
        <v>348</v>
      </c>
      <c r="AX365" t="s">
        <v>1134</v>
      </c>
      <c r="AY365" t="s">
        <v>1136</v>
      </c>
      <c r="AZ365" t="s">
        <v>1138</v>
      </c>
      <c r="BA365" t="s">
        <v>1140</v>
      </c>
      <c r="BB365" t="s">
        <v>543</v>
      </c>
      <c r="BC365" t="s">
        <v>3290</v>
      </c>
      <c r="BD365" t="s">
        <v>3312</v>
      </c>
      <c r="BG365" t="s">
        <v>1547</v>
      </c>
      <c r="BH365">
        <v>20</v>
      </c>
      <c r="BI365">
        <v>20</v>
      </c>
      <c r="BJ365" t="s">
        <v>1465</v>
      </c>
    </row>
    <row r="366" spans="1:62" x14ac:dyDescent="0.25">
      <c r="A366" t="s">
        <v>4560</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13</v>
      </c>
      <c r="AA366" t="s">
        <v>14</v>
      </c>
      <c r="AB366" t="s">
        <v>13</v>
      </c>
      <c r="AC366" t="s">
        <v>150</v>
      </c>
      <c r="AD366" t="s">
        <v>13</v>
      </c>
      <c r="AE366" t="s">
        <v>348</v>
      </c>
      <c r="AX366" t="s">
        <v>1134</v>
      </c>
      <c r="AY366" t="s">
        <v>1136</v>
      </c>
      <c r="AZ366" t="s">
        <v>1138</v>
      </c>
      <c r="BA366" t="s">
        <v>1140</v>
      </c>
      <c r="BB366" t="s">
        <v>543</v>
      </c>
      <c r="BC366" t="s">
        <v>3290</v>
      </c>
      <c r="BD366" t="s">
        <v>3312</v>
      </c>
      <c r="BG366" t="s">
        <v>1547</v>
      </c>
      <c r="BH366">
        <v>10</v>
      </c>
      <c r="BI366">
        <v>10</v>
      </c>
      <c r="BJ366" t="s">
        <v>1469</v>
      </c>
    </row>
    <row r="367" spans="1:62" x14ac:dyDescent="0.25">
      <c r="A367" t="s">
        <v>4561</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13</v>
      </c>
      <c r="AA367" t="s">
        <v>14</v>
      </c>
      <c r="AB367" t="s">
        <v>13</v>
      </c>
      <c r="AC367" t="s">
        <v>150</v>
      </c>
      <c r="AD367" t="s">
        <v>13</v>
      </c>
      <c r="AE367" t="s">
        <v>348</v>
      </c>
      <c r="AX367" t="s">
        <v>1134</v>
      </c>
      <c r="AY367" t="s">
        <v>1136</v>
      </c>
      <c r="AZ367" t="s">
        <v>1138</v>
      </c>
      <c r="BA367" t="s">
        <v>1140</v>
      </c>
      <c r="BB367" t="s">
        <v>543</v>
      </c>
      <c r="BC367" t="s">
        <v>3290</v>
      </c>
      <c r="BD367" t="s">
        <v>3312</v>
      </c>
      <c r="BG367" t="s">
        <v>1547</v>
      </c>
      <c r="BH367">
        <v>30</v>
      </c>
      <c r="BI367">
        <v>30</v>
      </c>
      <c r="BJ367" t="s">
        <v>1458</v>
      </c>
    </row>
    <row r="368" spans="1:62" x14ac:dyDescent="0.25">
      <c r="A368" t="s">
        <v>4562</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13</v>
      </c>
      <c r="AA368" t="s">
        <v>14</v>
      </c>
      <c r="AB368" t="s">
        <v>13</v>
      </c>
      <c r="AC368" t="s">
        <v>150</v>
      </c>
      <c r="AD368" t="s">
        <v>13</v>
      </c>
      <c r="AE368" t="s">
        <v>348</v>
      </c>
      <c r="AX368" t="s">
        <v>1134</v>
      </c>
      <c r="AY368" t="s">
        <v>1136</v>
      </c>
      <c r="AZ368" t="s">
        <v>1138</v>
      </c>
      <c r="BA368" t="s">
        <v>1140</v>
      </c>
      <c r="BB368" t="s">
        <v>543</v>
      </c>
      <c r="BC368" t="s">
        <v>3290</v>
      </c>
      <c r="BD368" t="s">
        <v>3312</v>
      </c>
      <c r="BG368" t="s">
        <v>1547</v>
      </c>
      <c r="BH368">
        <v>20</v>
      </c>
      <c r="BI368">
        <v>20</v>
      </c>
      <c r="BJ368" t="s">
        <v>1465</v>
      </c>
    </row>
    <row r="369" spans="1:62" x14ac:dyDescent="0.25">
      <c r="A369" t="s">
        <v>4563</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13</v>
      </c>
      <c r="AA369" t="s">
        <v>14</v>
      </c>
      <c r="AB369" t="s">
        <v>13</v>
      </c>
      <c r="AC369" t="s">
        <v>150</v>
      </c>
      <c r="AD369" t="s">
        <v>13</v>
      </c>
      <c r="AE369" t="s">
        <v>348</v>
      </c>
      <c r="AX369" t="s">
        <v>1134</v>
      </c>
      <c r="AY369" t="s">
        <v>1136</v>
      </c>
      <c r="AZ369" t="s">
        <v>1138</v>
      </c>
      <c r="BA369" t="s">
        <v>1140</v>
      </c>
      <c r="BB369" t="s">
        <v>543</v>
      </c>
      <c r="BC369" t="s">
        <v>3290</v>
      </c>
      <c r="BD369" t="s">
        <v>3312</v>
      </c>
      <c r="BG369" t="s">
        <v>1547</v>
      </c>
      <c r="BH369">
        <v>10</v>
      </c>
      <c r="BI369">
        <v>10</v>
      </c>
      <c r="BJ369" t="s">
        <v>1469</v>
      </c>
    </row>
    <row r="370" spans="1:62"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13</v>
      </c>
      <c r="AA370" t="s">
        <v>314</v>
      </c>
      <c r="AB370" t="s">
        <v>13</v>
      </c>
      <c r="AC370" t="s">
        <v>443</v>
      </c>
      <c r="AX370" t="s">
        <v>1142</v>
      </c>
      <c r="AY370" t="s">
        <v>1144</v>
      </c>
      <c r="AZ370" t="s">
        <v>1146</v>
      </c>
      <c r="BG370" t="s">
        <v>1638</v>
      </c>
      <c r="BH370">
        <v>105</v>
      </c>
      <c r="BI370">
        <v>100</v>
      </c>
    </row>
    <row r="371" spans="1:62"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13</v>
      </c>
      <c r="AA371" t="s">
        <v>76</v>
      </c>
      <c r="AX371" t="s">
        <v>1148</v>
      </c>
      <c r="AY371" t="s">
        <v>1150</v>
      </c>
      <c r="AZ371" t="s">
        <v>1152</v>
      </c>
      <c r="BA371" t="s">
        <v>1154</v>
      </c>
      <c r="BG371" t="s">
        <v>1640</v>
      </c>
      <c r="BH371">
        <v>75</v>
      </c>
      <c r="BI371">
        <v>70</v>
      </c>
    </row>
    <row r="372" spans="1:62"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13</v>
      </c>
      <c r="AA372" t="s">
        <v>76</v>
      </c>
      <c r="AB372" t="s">
        <v>13</v>
      </c>
      <c r="AC372" t="s">
        <v>443</v>
      </c>
      <c r="AX372" t="s">
        <v>1148</v>
      </c>
      <c r="AY372" t="s">
        <v>1150</v>
      </c>
      <c r="AZ372" t="s">
        <v>1152</v>
      </c>
      <c r="BA372" t="s">
        <v>1156</v>
      </c>
      <c r="BG372" t="s">
        <v>1642</v>
      </c>
      <c r="BH372">
        <v>100</v>
      </c>
      <c r="BI372">
        <v>100</v>
      </c>
    </row>
    <row r="373" spans="1:62"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v>
      </c>
      <c r="AA373" t="s">
        <v>139</v>
      </c>
      <c r="AB373" t="s">
        <v>13</v>
      </c>
      <c r="AC373" t="s">
        <v>70</v>
      </c>
      <c r="AD373" t="s">
        <v>13</v>
      </c>
      <c r="AE373" t="s">
        <v>346</v>
      </c>
      <c r="AX373" t="s">
        <v>1158</v>
      </c>
      <c r="AY373" t="s">
        <v>1160</v>
      </c>
      <c r="BG373" t="s">
        <v>1642</v>
      </c>
      <c r="BH373">
        <v>100</v>
      </c>
      <c r="BI373">
        <v>100</v>
      </c>
    </row>
    <row r="374" spans="1:62"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13</v>
      </c>
      <c r="AA374" t="s">
        <v>253</v>
      </c>
      <c r="AB374" t="s">
        <v>13</v>
      </c>
      <c r="AC374" t="s">
        <v>9</v>
      </c>
      <c r="AX374" t="s">
        <v>1162</v>
      </c>
      <c r="AY374" t="s">
        <v>1164</v>
      </c>
      <c r="BG374" t="s">
        <v>1642</v>
      </c>
      <c r="BH374">
        <v>40</v>
      </c>
      <c r="BI374">
        <v>40</v>
      </c>
    </row>
    <row r="375" spans="1:62"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13</v>
      </c>
      <c r="AA375" t="s">
        <v>76</v>
      </c>
      <c r="AX375" t="s">
        <v>1166</v>
      </c>
      <c r="AY375" t="s">
        <v>1167</v>
      </c>
      <c r="AZ375" t="s">
        <v>1169</v>
      </c>
      <c r="BG375" t="s">
        <v>1642</v>
      </c>
      <c r="BH375">
        <v>75</v>
      </c>
      <c r="BI375">
        <v>70</v>
      </c>
    </row>
    <row r="376" spans="1:62"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13</v>
      </c>
      <c r="AA376" t="s">
        <v>76</v>
      </c>
      <c r="AX376" t="s">
        <v>1166</v>
      </c>
      <c r="AY376" t="s">
        <v>1167</v>
      </c>
      <c r="AZ376" t="s">
        <v>1169</v>
      </c>
      <c r="BG376" t="s">
        <v>1730</v>
      </c>
      <c r="BH376">
        <v>90</v>
      </c>
      <c r="BI376">
        <v>90</v>
      </c>
    </row>
    <row r="377" spans="1:62"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13</v>
      </c>
      <c r="AA377" t="s">
        <v>252</v>
      </c>
      <c r="AX377" t="s">
        <v>1171</v>
      </c>
      <c r="AY377" t="s">
        <v>1173</v>
      </c>
      <c r="BG377" t="s">
        <v>1642</v>
      </c>
      <c r="BH377">
        <v>55</v>
      </c>
      <c r="BI377">
        <v>50</v>
      </c>
    </row>
    <row r="378" spans="1:62"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383</v>
      </c>
      <c r="AA378" t="s">
        <v>204</v>
      </c>
      <c r="AB378" t="s">
        <v>383</v>
      </c>
      <c r="AC378" t="s">
        <v>9</v>
      </c>
      <c r="AX378" t="s">
        <v>1175</v>
      </c>
      <c r="BG378" t="s">
        <v>1646</v>
      </c>
      <c r="BH378">
        <v>130</v>
      </c>
      <c r="BI378">
        <v>100</v>
      </c>
    </row>
    <row r="379" spans="1:62"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383</v>
      </c>
      <c r="AA379" t="s">
        <v>204</v>
      </c>
      <c r="AB379" t="s">
        <v>383</v>
      </c>
      <c r="AC379" t="s">
        <v>9</v>
      </c>
      <c r="AX379" t="s">
        <v>1175</v>
      </c>
      <c r="BG379" t="s">
        <v>1646</v>
      </c>
      <c r="BH379">
        <v>130</v>
      </c>
      <c r="BI379">
        <v>100</v>
      </c>
    </row>
    <row r="380" spans="1:62"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133</v>
      </c>
      <c r="AA380" t="s">
        <v>204</v>
      </c>
      <c r="AB380" t="s">
        <v>133</v>
      </c>
      <c r="AC380" t="s">
        <v>9</v>
      </c>
      <c r="AX380" t="s">
        <v>1175</v>
      </c>
      <c r="BG380" t="s">
        <v>1646</v>
      </c>
      <c r="BH380">
        <v>260</v>
      </c>
      <c r="BI380">
        <v>200</v>
      </c>
    </row>
    <row r="381" spans="1:62"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133</v>
      </c>
      <c r="AA381" t="s">
        <v>204</v>
      </c>
      <c r="AB381" t="s">
        <v>133</v>
      </c>
      <c r="AC381" t="s">
        <v>9</v>
      </c>
      <c r="AX381" t="s">
        <v>1175</v>
      </c>
      <c r="BG381" t="s">
        <v>1646</v>
      </c>
      <c r="BH381">
        <v>260</v>
      </c>
      <c r="BI381">
        <v>200</v>
      </c>
    </row>
    <row r="382" spans="1:62"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133</v>
      </c>
      <c r="AA382" t="s">
        <v>204</v>
      </c>
      <c r="AB382" t="s">
        <v>133</v>
      </c>
      <c r="AC382" t="s">
        <v>9</v>
      </c>
      <c r="AX382" t="s">
        <v>1175</v>
      </c>
      <c r="BG382" t="s">
        <v>1646</v>
      </c>
      <c r="BH382">
        <v>260</v>
      </c>
      <c r="BI382">
        <v>200</v>
      </c>
    </row>
    <row r="383" spans="1:62"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133</v>
      </c>
      <c r="AA383" t="s">
        <v>204</v>
      </c>
      <c r="AB383" t="s">
        <v>133</v>
      </c>
      <c r="AC383" t="s">
        <v>9</v>
      </c>
      <c r="AX383" t="s">
        <v>1175</v>
      </c>
      <c r="BG383" t="s">
        <v>1646</v>
      </c>
      <c r="BH383">
        <v>260</v>
      </c>
      <c r="BI383">
        <v>200</v>
      </c>
    </row>
    <row r="384" spans="1:62"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133</v>
      </c>
      <c r="AA384" t="s">
        <v>143</v>
      </c>
      <c r="AB384" t="s">
        <v>133</v>
      </c>
      <c r="AC384" t="s">
        <v>9</v>
      </c>
      <c r="AX384" t="s">
        <v>1175</v>
      </c>
      <c r="BG384" t="s">
        <v>1646</v>
      </c>
      <c r="BH384">
        <v>260</v>
      </c>
      <c r="BI384">
        <v>200</v>
      </c>
    </row>
    <row r="385" spans="1:62"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383</v>
      </c>
      <c r="AA385" t="s">
        <v>141</v>
      </c>
      <c r="AB385" t="s">
        <v>383</v>
      </c>
      <c r="AC385" t="s">
        <v>9</v>
      </c>
      <c r="AX385" t="s">
        <v>1177</v>
      </c>
      <c r="BG385" t="s">
        <v>1646</v>
      </c>
      <c r="BH385">
        <v>150</v>
      </c>
      <c r="BI385">
        <v>200</v>
      </c>
    </row>
    <row r="386" spans="1:62"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383</v>
      </c>
      <c r="AA386" t="s">
        <v>147</v>
      </c>
      <c r="AB386" t="s">
        <v>383</v>
      </c>
      <c r="AC386" t="s">
        <v>9</v>
      </c>
      <c r="AX386" t="s">
        <v>1177</v>
      </c>
      <c r="BG386" t="s">
        <v>1646</v>
      </c>
      <c r="BH386">
        <v>150</v>
      </c>
      <c r="BI386">
        <v>200</v>
      </c>
    </row>
    <row r="387" spans="1:62"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87</v>
      </c>
      <c r="AA387" t="s">
        <v>72</v>
      </c>
      <c r="AX387" t="s">
        <v>1179</v>
      </c>
      <c r="BG387" t="s">
        <v>1646</v>
      </c>
      <c r="BH387">
        <v>150</v>
      </c>
      <c r="BI387">
        <v>150</v>
      </c>
    </row>
    <row r="388" spans="1:62"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383</v>
      </c>
      <c r="AA388" t="s">
        <v>255</v>
      </c>
      <c r="AB388" t="s">
        <v>383</v>
      </c>
      <c r="AC388" t="s">
        <v>9</v>
      </c>
      <c r="AX388" t="s">
        <v>1181</v>
      </c>
      <c r="BG388" t="s">
        <v>1940</v>
      </c>
      <c r="BH388">
        <v>150</v>
      </c>
      <c r="BI388">
        <v>200</v>
      </c>
    </row>
    <row r="389" spans="1:62"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87</v>
      </c>
      <c r="AA389" t="s">
        <v>254</v>
      </c>
      <c r="AX389" t="s">
        <v>1183</v>
      </c>
      <c r="BG389" t="s">
        <v>1940</v>
      </c>
      <c r="BH389">
        <v>140</v>
      </c>
      <c r="BI389">
        <v>150</v>
      </c>
    </row>
    <row r="390" spans="1:62" x14ac:dyDescent="0.25">
      <c r="A390" t="s">
        <v>4303</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90</v>
      </c>
      <c r="AA390" t="s">
        <v>345</v>
      </c>
      <c r="AB390" t="s">
        <v>90</v>
      </c>
      <c r="AC390" t="s">
        <v>71</v>
      </c>
      <c r="AD390" t="s">
        <v>90</v>
      </c>
      <c r="AE390" t="s">
        <v>73</v>
      </c>
      <c r="AX390" t="s">
        <v>1185</v>
      </c>
      <c r="BG390" t="s">
        <v>1646</v>
      </c>
      <c r="BH390">
        <v>95</v>
      </c>
      <c r="BI390">
        <v>90</v>
      </c>
      <c r="BJ390" t="s">
        <v>1800</v>
      </c>
    </row>
    <row r="391" spans="1:62" x14ac:dyDescent="0.25">
      <c r="A391" t="s">
        <v>4304</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13</v>
      </c>
      <c r="AA391" t="s">
        <v>74</v>
      </c>
      <c r="AX391" t="s">
        <v>1187</v>
      </c>
      <c r="BG391" t="s">
        <v>1646</v>
      </c>
      <c r="BH391">
        <v>15</v>
      </c>
      <c r="BI391">
        <v>20</v>
      </c>
      <c r="BJ391" t="s">
        <v>1187</v>
      </c>
    </row>
    <row r="392" spans="1:62"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93</v>
      </c>
      <c r="AA392" t="s">
        <v>145</v>
      </c>
      <c r="AB392" t="s">
        <v>93</v>
      </c>
      <c r="AC392" t="s">
        <v>9</v>
      </c>
      <c r="AX392" t="s">
        <v>1189</v>
      </c>
      <c r="AY392" t="s">
        <v>1191</v>
      </c>
      <c r="BG392" t="s">
        <v>1943</v>
      </c>
      <c r="BH392">
        <v>60</v>
      </c>
      <c r="BI392">
        <v>60</v>
      </c>
    </row>
    <row r="393" spans="1:62"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112</v>
      </c>
      <c r="AA393" t="s">
        <v>69</v>
      </c>
      <c r="AX393" t="s">
        <v>1193</v>
      </c>
      <c r="AY393" t="s">
        <v>1195</v>
      </c>
      <c r="AZ393" t="s">
        <v>535</v>
      </c>
      <c r="BG393" t="s">
        <v>1945</v>
      </c>
      <c r="BH393">
        <v>180</v>
      </c>
      <c r="BI393">
        <v>180</v>
      </c>
    </row>
    <row r="394" spans="1:62"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112</v>
      </c>
      <c r="AA394" t="s">
        <v>69</v>
      </c>
      <c r="AX394" t="s">
        <v>1193</v>
      </c>
      <c r="AY394" t="s">
        <v>1195</v>
      </c>
      <c r="AZ394" t="s">
        <v>535</v>
      </c>
      <c r="BG394" t="s">
        <v>1945</v>
      </c>
      <c r="BH394">
        <v>180</v>
      </c>
      <c r="BI394">
        <v>180</v>
      </c>
    </row>
    <row r="395" spans="1:62"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112</v>
      </c>
      <c r="AA395" t="s">
        <v>69</v>
      </c>
      <c r="AX395" t="s">
        <v>1193</v>
      </c>
      <c r="AY395" t="s">
        <v>1195</v>
      </c>
      <c r="AZ395" t="s">
        <v>535</v>
      </c>
      <c r="BG395" t="s">
        <v>1945</v>
      </c>
      <c r="BH395">
        <v>180</v>
      </c>
      <c r="BI395">
        <v>180</v>
      </c>
    </row>
    <row r="396" spans="1:62"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116</v>
      </c>
      <c r="AA396" t="s">
        <v>69</v>
      </c>
      <c r="AX396" t="s">
        <v>1193</v>
      </c>
      <c r="AY396" t="s">
        <v>1195</v>
      </c>
      <c r="AZ396" t="s">
        <v>535</v>
      </c>
      <c r="BG396" t="s">
        <v>1945</v>
      </c>
      <c r="BH396">
        <v>80</v>
      </c>
      <c r="BI396">
        <v>80</v>
      </c>
    </row>
    <row r="397" spans="1:62" x14ac:dyDescent="0.25">
      <c r="A397" t="s">
        <v>4444</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93</v>
      </c>
      <c r="AA397" t="s">
        <v>403</v>
      </c>
      <c r="AB397" t="s">
        <v>93</v>
      </c>
      <c r="AC397" t="s">
        <v>312</v>
      </c>
      <c r="AX397" t="s">
        <v>1197</v>
      </c>
      <c r="AY397" t="s">
        <v>1199</v>
      </c>
      <c r="AZ397" t="s">
        <v>1201</v>
      </c>
      <c r="BA397" t="s">
        <v>535</v>
      </c>
      <c r="BG397" t="s">
        <v>1557</v>
      </c>
      <c r="BH397">
        <v>70</v>
      </c>
      <c r="BI397">
        <v>80</v>
      </c>
      <c r="BJ397" t="s">
        <v>1458</v>
      </c>
    </row>
    <row r="398" spans="1:62" x14ac:dyDescent="0.25">
      <c r="A398" t="s">
        <v>4445</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93</v>
      </c>
      <c r="AA398" t="s">
        <v>403</v>
      </c>
      <c r="AB398" t="s">
        <v>93</v>
      </c>
      <c r="AC398" t="s">
        <v>312</v>
      </c>
      <c r="AX398" t="s">
        <v>1197</v>
      </c>
      <c r="AY398" t="s">
        <v>1199</v>
      </c>
      <c r="AZ398" t="s">
        <v>1201</v>
      </c>
      <c r="BA398" t="s">
        <v>535</v>
      </c>
      <c r="BG398" t="s">
        <v>1557</v>
      </c>
      <c r="BH398">
        <v>45</v>
      </c>
      <c r="BI398">
        <v>40</v>
      </c>
      <c r="BJ398" t="s">
        <v>1465</v>
      </c>
    </row>
    <row r="399" spans="1:62" x14ac:dyDescent="0.25">
      <c r="A399" t="s">
        <v>4446</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93</v>
      </c>
      <c r="AA399" t="s">
        <v>403</v>
      </c>
      <c r="AB399" t="s">
        <v>93</v>
      </c>
      <c r="AC399" t="s">
        <v>312</v>
      </c>
      <c r="AX399" t="s">
        <v>1197</v>
      </c>
      <c r="AY399" t="s">
        <v>1199</v>
      </c>
      <c r="AZ399" t="s">
        <v>1201</v>
      </c>
      <c r="BA399" t="s">
        <v>535</v>
      </c>
      <c r="BG399" t="s">
        <v>1557</v>
      </c>
      <c r="BH399">
        <v>20</v>
      </c>
      <c r="BI399">
        <v>20</v>
      </c>
      <c r="BJ399" t="s">
        <v>1469</v>
      </c>
    </row>
    <row r="400" spans="1:62" x14ac:dyDescent="0.25">
      <c r="A400" t="s">
        <v>4305</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90</v>
      </c>
      <c r="AA400" t="s">
        <v>144</v>
      </c>
      <c r="AB400" t="s">
        <v>90</v>
      </c>
      <c r="AC400" t="s">
        <v>77</v>
      </c>
      <c r="AX400" t="s">
        <v>1203</v>
      </c>
      <c r="AY400" t="s">
        <v>1205</v>
      </c>
      <c r="AZ400" t="s">
        <v>535</v>
      </c>
      <c r="BG400" t="s">
        <v>1805</v>
      </c>
      <c r="BH400">
        <v>70</v>
      </c>
      <c r="BI400">
        <v>60</v>
      </c>
      <c r="BJ400" t="s">
        <v>1458</v>
      </c>
    </row>
    <row r="401" spans="1:62" x14ac:dyDescent="0.25">
      <c r="A401" t="s">
        <v>4306</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90</v>
      </c>
      <c r="AA401" t="s">
        <v>144</v>
      </c>
      <c r="AB401" t="s">
        <v>90</v>
      </c>
      <c r="AC401" t="s">
        <v>77</v>
      </c>
      <c r="AX401" t="s">
        <v>1203</v>
      </c>
      <c r="AY401" t="s">
        <v>1205</v>
      </c>
      <c r="AZ401" t="s">
        <v>535</v>
      </c>
      <c r="BG401" t="s">
        <v>1805</v>
      </c>
      <c r="BH401">
        <v>50</v>
      </c>
      <c r="BI401">
        <v>60</v>
      </c>
      <c r="BJ401" t="s">
        <v>1465</v>
      </c>
    </row>
    <row r="402" spans="1:62" x14ac:dyDescent="0.25">
      <c r="A402" t="s">
        <v>4307</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90</v>
      </c>
      <c r="AA402" t="s">
        <v>144</v>
      </c>
      <c r="AB402" t="s">
        <v>90</v>
      </c>
      <c r="AC402" t="s">
        <v>77</v>
      </c>
      <c r="AX402" t="s">
        <v>1203</v>
      </c>
      <c r="AY402" t="s">
        <v>1205</v>
      </c>
      <c r="AZ402" t="s">
        <v>535</v>
      </c>
      <c r="BG402" t="s">
        <v>1805</v>
      </c>
      <c r="BH402">
        <v>25</v>
      </c>
      <c r="BI402">
        <v>30</v>
      </c>
      <c r="BJ402" t="s">
        <v>1469</v>
      </c>
    </row>
    <row r="403" spans="1:62" x14ac:dyDescent="0.25">
      <c r="A403" t="s">
        <v>4308</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90</v>
      </c>
      <c r="AA403" t="s">
        <v>144</v>
      </c>
      <c r="AB403" t="s">
        <v>90</v>
      </c>
      <c r="AC403" t="s">
        <v>77</v>
      </c>
      <c r="AX403" t="s">
        <v>1203</v>
      </c>
      <c r="AY403" t="s">
        <v>1205</v>
      </c>
      <c r="AZ403" t="s">
        <v>535</v>
      </c>
      <c r="BG403" t="s">
        <v>1805</v>
      </c>
      <c r="BH403">
        <v>70</v>
      </c>
      <c r="BI403">
        <v>60</v>
      </c>
      <c r="BJ403" t="s">
        <v>1458</v>
      </c>
    </row>
    <row r="404" spans="1:62" x14ac:dyDescent="0.25">
      <c r="A404" t="s">
        <v>4309</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90</v>
      </c>
      <c r="AA404" t="s">
        <v>144</v>
      </c>
      <c r="AB404" t="s">
        <v>90</v>
      </c>
      <c r="AC404" t="s">
        <v>77</v>
      </c>
      <c r="AX404" t="s">
        <v>1203</v>
      </c>
      <c r="AY404" t="s">
        <v>1205</v>
      </c>
      <c r="AZ404" t="s">
        <v>535</v>
      </c>
      <c r="BG404" t="s">
        <v>1805</v>
      </c>
      <c r="BH404">
        <v>50</v>
      </c>
      <c r="BI404">
        <v>60</v>
      </c>
      <c r="BJ404" t="s">
        <v>1465</v>
      </c>
    </row>
    <row r="405" spans="1:62" x14ac:dyDescent="0.25">
      <c r="A405" t="s">
        <v>4310</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90</v>
      </c>
      <c r="AA405" t="s">
        <v>144</v>
      </c>
      <c r="AB405" t="s">
        <v>90</v>
      </c>
      <c r="AC405" t="s">
        <v>77</v>
      </c>
      <c r="AX405" t="s">
        <v>1203</v>
      </c>
      <c r="AY405" t="s">
        <v>1205</v>
      </c>
      <c r="AZ405" t="s">
        <v>535</v>
      </c>
      <c r="BG405" t="s">
        <v>1805</v>
      </c>
      <c r="BH405">
        <v>25</v>
      </c>
      <c r="BI405">
        <v>30</v>
      </c>
      <c r="BJ405" t="s">
        <v>1469</v>
      </c>
    </row>
    <row r="406" spans="1:62" x14ac:dyDescent="0.25">
      <c r="A406" t="s">
        <v>4311</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90</v>
      </c>
      <c r="AA406" t="s">
        <v>444</v>
      </c>
      <c r="AB406" t="s">
        <v>90</v>
      </c>
      <c r="AC406" t="s">
        <v>313</v>
      </c>
      <c r="AX406" t="s">
        <v>1203</v>
      </c>
      <c r="AY406" t="s">
        <v>1205</v>
      </c>
      <c r="AZ406" t="s">
        <v>535</v>
      </c>
      <c r="BG406" t="s">
        <v>1805</v>
      </c>
      <c r="BH406">
        <v>70</v>
      </c>
      <c r="BI406">
        <v>60</v>
      </c>
      <c r="BJ406" t="s">
        <v>1458</v>
      </c>
    </row>
    <row r="407" spans="1:62" x14ac:dyDescent="0.25">
      <c r="A407" t="s">
        <v>4312</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90</v>
      </c>
      <c r="AA407" t="s">
        <v>444</v>
      </c>
      <c r="AB407" t="s">
        <v>90</v>
      </c>
      <c r="AC407" t="s">
        <v>313</v>
      </c>
      <c r="AX407" t="s">
        <v>1203</v>
      </c>
      <c r="AY407" t="s">
        <v>1205</v>
      </c>
      <c r="AZ407" t="s">
        <v>535</v>
      </c>
      <c r="BG407" t="s">
        <v>1805</v>
      </c>
      <c r="BH407">
        <v>50</v>
      </c>
      <c r="BI407">
        <v>60</v>
      </c>
      <c r="BJ407" t="s">
        <v>1465</v>
      </c>
    </row>
    <row r="408" spans="1:62" x14ac:dyDescent="0.25">
      <c r="A408" t="s">
        <v>4313</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90</v>
      </c>
      <c r="AA408" t="s">
        <v>444</v>
      </c>
      <c r="AB408" t="s">
        <v>90</v>
      </c>
      <c r="AC408" t="s">
        <v>313</v>
      </c>
      <c r="AX408" t="s">
        <v>1203</v>
      </c>
      <c r="AY408" t="s">
        <v>1205</v>
      </c>
      <c r="AZ408" t="s">
        <v>535</v>
      </c>
      <c r="BG408" t="s">
        <v>1805</v>
      </c>
      <c r="BH408">
        <v>25</v>
      </c>
      <c r="BI408">
        <v>30</v>
      </c>
      <c r="BJ408" t="s">
        <v>1469</v>
      </c>
    </row>
    <row r="409" spans="1:62" x14ac:dyDescent="0.25">
      <c r="A409" t="s">
        <v>4314</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v>
      </c>
      <c r="AA409" t="s">
        <v>138</v>
      </c>
      <c r="AB409" t="s">
        <v>13</v>
      </c>
      <c r="AC409" t="s">
        <v>75</v>
      </c>
      <c r="AX409" t="s">
        <v>1207</v>
      </c>
      <c r="AY409" t="s">
        <v>537</v>
      </c>
      <c r="BG409" t="s">
        <v>1557</v>
      </c>
      <c r="BH409">
        <v>55</v>
      </c>
      <c r="BI409">
        <v>50</v>
      </c>
      <c r="BJ409" t="s">
        <v>1458</v>
      </c>
    </row>
    <row r="410" spans="1:62" x14ac:dyDescent="0.25">
      <c r="A410" t="s">
        <v>4315</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v>
      </c>
      <c r="AA410" t="s">
        <v>138</v>
      </c>
      <c r="AB410" t="s">
        <v>13</v>
      </c>
      <c r="AC410" t="s">
        <v>75</v>
      </c>
      <c r="AX410" t="s">
        <v>1207</v>
      </c>
      <c r="AY410" t="s">
        <v>537</v>
      </c>
      <c r="BG410" t="s">
        <v>1557</v>
      </c>
      <c r="BH410">
        <v>35</v>
      </c>
      <c r="BI410">
        <v>40</v>
      </c>
      <c r="BJ410" t="s">
        <v>1465</v>
      </c>
    </row>
    <row r="411" spans="1:62" x14ac:dyDescent="0.25">
      <c r="A411" t="s">
        <v>4316</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v>
      </c>
      <c r="AA411" t="s">
        <v>138</v>
      </c>
      <c r="AB411" t="s">
        <v>13</v>
      </c>
      <c r="AC411" t="s">
        <v>75</v>
      </c>
      <c r="AX411" t="s">
        <v>1207</v>
      </c>
      <c r="AY411" t="s">
        <v>537</v>
      </c>
      <c r="BG411" t="s">
        <v>1557</v>
      </c>
      <c r="BH411">
        <v>15</v>
      </c>
      <c r="BI411">
        <v>20</v>
      </c>
      <c r="BJ411" t="s">
        <v>1469</v>
      </c>
    </row>
    <row r="412" spans="1:62"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90</v>
      </c>
      <c r="AA412" t="s">
        <v>402</v>
      </c>
      <c r="AB412" t="s">
        <v>90</v>
      </c>
      <c r="AC412" t="s">
        <v>9</v>
      </c>
      <c r="AX412" t="s">
        <v>1209</v>
      </c>
      <c r="AY412" t="s">
        <v>1211</v>
      </c>
      <c r="AZ412" t="s">
        <v>535</v>
      </c>
      <c r="BG412" t="s">
        <v>1840</v>
      </c>
      <c r="BH412">
        <v>65</v>
      </c>
      <c r="BI412">
        <v>60</v>
      </c>
    </row>
    <row r="413" spans="1:62"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90</v>
      </c>
      <c r="AA413" t="s">
        <v>148</v>
      </c>
      <c r="AB413" t="s">
        <v>90</v>
      </c>
      <c r="AC413" t="s">
        <v>9</v>
      </c>
      <c r="AX413" t="s">
        <v>1209</v>
      </c>
      <c r="AY413" t="s">
        <v>1213</v>
      </c>
      <c r="AZ413" t="s">
        <v>1215</v>
      </c>
      <c r="BA413" t="s">
        <v>535</v>
      </c>
      <c r="BG413" t="s">
        <v>1840</v>
      </c>
      <c r="BH413">
        <v>65</v>
      </c>
      <c r="BI413">
        <v>60</v>
      </c>
    </row>
    <row r="414" spans="1:62" x14ac:dyDescent="0.25">
      <c r="A414" t="s">
        <v>4317</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13</v>
      </c>
      <c r="AA414" t="s">
        <v>251</v>
      </c>
      <c r="AB414" t="s">
        <v>13</v>
      </c>
      <c r="AC414" t="s">
        <v>3284</v>
      </c>
      <c r="AX414" t="s">
        <v>1217</v>
      </c>
      <c r="AY414" t="s">
        <v>537</v>
      </c>
      <c r="BG414" t="s">
        <v>1559</v>
      </c>
      <c r="BH414">
        <v>65</v>
      </c>
      <c r="BI414">
        <v>70</v>
      </c>
      <c r="BJ414" t="s">
        <v>1458</v>
      </c>
    </row>
    <row r="415" spans="1:62" x14ac:dyDescent="0.25">
      <c r="A415" t="s">
        <v>4318</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13</v>
      </c>
      <c r="AA415" t="s">
        <v>251</v>
      </c>
      <c r="AB415" t="s">
        <v>13</v>
      </c>
      <c r="AC415" t="s">
        <v>3284</v>
      </c>
      <c r="AX415" t="s">
        <v>1217</v>
      </c>
      <c r="AY415" t="s">
        <v>537</v>
      </c>
      <c r="BG415" t="s">
        <v>1559</v>
      </c>
      <c r="BH415">
        <v>45</v>
      </c>
      <c r="BI415">
        <v>40</v>
      </c>
      <c r="BJ415" t="s">
        <v>1465</v>
      </c>
    </row>
    <row r="416" spans="1:62" x14ac:dyDescent="0.25">
      <c r="A416" t="s">
        <v>4319</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13</v>
      </c>
      <c r="AA416" t="s">
        <v>251</v>
      </c>
      <c r="AB416" t="s">
        <v>13</v>
      </c>
      <c r="AC416" t="s">
        <v>3284</v>
      </c>
      <c r="AX416" t="s">
        <v>1217</v>
      </c>
      <c r="AY416" t="s">
        <v>537</v>
      </c>
      <c r="BG416" t="s">
        <v>1559</v>
      </c>
      <c r="BH416">
        <v>20</v>
      </c>
      <c r="BI416">
        <v>20</v>
      </c>
      <c r="BJ416" t="s">
        <v>1469</v>
      </c>
    </row>
    <row r="417" spans="1:62" x14ac:dyDescent="0.25">
      <c r="A417" t="s">
        <v>4447</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93</v>
      </c>
      <c r="AA417" t="s">
        <v>205</v>
      </c>
      <c r="AB417" t="s">
        <v>13</v>
      </c>
      <c r="AC417" t="s">
        <v>14</v>
      </c>
      <c r="AX417" t="s">
        <v>1219</v>
      </c>
      <c r="AY417" t="s">
        <v>543</v>
      </c>
      <c r="AZ417" t="s">
        <v>3285</v>
      </c>
      <c r="BA417" t="s">
        <v>3286</v>
      </c>
      <c r="BG417" t="s">
        <v>1574</v>
      </c>
      <c r="BH417">
        <v>55</v>
      </c>
      <c r="BI417">
        <v>50</v>
      </c>
      <c r="BJ417" t="s">
        <v>1458</v>
      </c>
    </row>
    <row r="418" spans="1:62" x14ac:dyDescent="0.25">
      <c r="A418" t="s">
        <v>4448</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93</v>
      </c>
      <c r="AA418" t="s">
        <v>205</v>
      </c>
      <c r="AB418" t="s">
        <v>13</v>
      </c>
      <c r="AC418" t="s">
        <v>14</v>
      </c>
      <c r="AX418" t="s">
        <v>1219</v>
      </c>
      <c r="AY418" t="s">
        <v>543</v>
      </c>
      <c r="AZ418" t="s">
        <v>3285</v>
      </c>
      <c r="BA418" t="s">
        <v>3286</v>
      </c>
      <c r="BG418" t="s">
        <v>1574</v>
      </c>
      <c r="BH418">
        <v>35</v>
      </c>
      <c r="BI418">
        <v>40</v>
      </c>
      <c r="BJ418" t="s">
        <v>1465</v>
      </c>
    </row>
    <row r="419" spans="1:62" x14ac:dyDescent="0.25">
      <c r="A419" t="s">
        <v>4449</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93</v>
      </c>
      <c r="AA419" t="s">
        <v>205</v>
      </c>
      <c r="AB419" t="s">
        <v>13</v>
      </c>
      <c r="AC419" t="s">
        <v>14</v>
      </c>
      <c r="AX419" t="s">
        <v>1219</v>
      </c>
      <c r="AY419" t="s">
        <v>543</v>
      </c>
      <c r="AZ419" t="s">
        <v>3285</v>
      </c>
      <c r="BA419" t="s">
        <v>3286</v>
      </c>
      <c r="BG419" t="s">
        <v>1574</v>
      </c>
      <c r="BH419">
        <v>15</v>
      </c>
      <c r="BI419">
        <v>20</v>
      </c>
      <c r="BJ419" t="s">
        <v>1469</v>
      </c>
    </row>
    <row r="420" spans="1:62" x14ac:dyDescent="0.25">
      <c r="A420" t="s">
        <v>4450</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93</v>
      </c>
      <c r="AA420" t="s">
        <v>205</v>
      </c>
      <c r="AB420" t="s">
        <v>13</v>
      </c>
      <c r="AC420" t="s">
        <v>14</v>
      </c>
      <c r="AX420" t="s">
        <v>1219</v>
      </c>
      <c r="AY420" t="s">
        <v>543</v>
      </c>
      <c r="AZ420" t="s">
        <v>3285</v>
      </c>
      <c r="BA420" t="s">
        <v>3286</v>
      </c>
      <c r="BG420" t="s">
        <v>1574</v>
      </c>
      <c r="BH420">
        <v>55</v>
      </c>
      <c r="BI420">
        <v>50</v>
      </c>
      <c r="BJ420" t="s">
        <v>1458</v>
      </c>
    </row>
    <row r="421" spans="1:62" x14ac:dyDescent="0.25">
      <c r="A421" t="s">
        <v>4451</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93</v>
      </c>
      <c r="AA421" t="s">
        <v>205</v>
      </c>
      <c r="AB421" t="s">
        <v>13</v>
      </c>
      <c r="AC421" t="s">
        <v>14</v>
      </c>
      <c r="AX421" t="s">
        <v>1219</v>
      </c>
      <c r="AY421" t="s">
        <v>543</v>
      </c>
      <c r="AZ421" t="s">
        <v>3285</v>
      </c>
      <c r="BA421" t="s">
        <v>3286</v>
      </c>
      <c r="BG421" t="s">
        <v>1574</v>
      </c>
      <c r="BH421">
        <v>35</v>
      </c>
      <c r="BI421">
        <v>40</v>
      </c>
      <c r="BJ421" t="s">
        <v>1465</v>
      </c>
    </row>
    <row r="422" spans="1:62" x14ac:dyDescent="0.25">
      <c r="A422" t="s">
        <v>4452</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93</v>
      </c>
      <c r="AA422" t="s">
        <v>205</v>
      </c>
      <c r="AB422" t="s">
        <v>13</v>
      </c>
      <c r="AC422" t="s">
        <v>14</v>
      </c>
      <c r="AX422" t="s">
        <v>1219</v>
      </c>
      <c r="AY422" t="s">
        <v>543</v>
      </c>
      <c r="AZ422" t="s">
        <v>3285</v>
      </c>
      <c r="BA422" t="s">
        <v>3286</v>
      </c>
      <c r="BG422" t="s">
        <v>1574</v>
      </c>
      <c r="BH422">
        <v>15</v>
      </c>
      <c r="BI422">
        <v>20</v>
      </c>
      <c r="BJ422" t="s">
        <v>1469</v>
      </c>
    </row>
    <row r="423" spans="1:62" x14ac:dyDescent="0.25">
      <c r="A423" t="s">
        <v>4320</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13</v>
      </c>
      <c r="AA423" t="s">
        <v>3259</v>
      </c>
      <c r="AB423" t="s">
        <v>93</v>
      </c>
      <c r="AC423" t="s">
        <v>205</v>
      </c>
      <c r="AD423" t="s">
        <v>13</v>
      </c>
      <c r="AE423" t="s">
        <v>14</v>
      </c>
      <c r="AX423" t="s">
        <v>1221</v>
      </c>
      <c r="AY423" t="s">
        <v>545</v>
      </c>
      <c r="BG423" t="s">
        <v>1577</v>
      </c>
      <c r="BH423">
        <v>80</v>
      </c>
      <c r="BI423">
        <v>80</v>
      </c>
      <c r="BJ423" t="s">
        <v>1458</v>
      </c>
    </row>
    <row r="424" spans="1:62" x14ac:dyDescent="0.25">
      <c r="A424" t="s">
        <v>4321</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13</v>
      </c>
      <c r="AA424" t="s">
        <v>3259</v>
      </c>
      <c r="AB424" t="s">
        <v>93</v>
      </c>
      <c r="AC424" t="s">
        <v>205</v>
      </c>
      <c r="AD424" t="s">
        <v>13</v>
      </c>
      <c r="AE424" t="s">
        <v>14</v>
      </c>
      <c r="AX424" t="s">
        <v>1221</v>
      </c>
      <c r="AY424" t="s">
        <v>545</v>
      </c>
      <c r="BG424" t="s">
        <v>1577</v>
      </c>
      <c r="BH424">
        <v>65</v>
      </c>
      <c r="BI424">
        <v>60</v>
      </c>
      <c r="BJ424" t="s">
        <v>1465</v>
      </c>
    </row>
    <row r="425" spans="1:62" x14ac:dyDescent="0.25">
      <c r="A425" t="s">
        <v>4322</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13</v>
      </c>
      <c r="AA425" t="s">
        <v>3259</v>
      </c>
      <c r="AB425" t="s">
        <v>93</v>
      </c>
      <c r="AC425" t="s">
        <v>205</v>
      </c>
      <c r="AD425" t="s">
        <v>13</v>
      </c>
      <c r="AE425" t="s">
        <v>14</v>
      </c>
      <c r="AX425" t="s">
        <v>1221</v>
      </c>
      <c r="AY425" t="s">
        <v>545</v>
      </c>
      <c r="BG425" t="s">
        <v>1577</v>
      </c>
      <c r="BH425">
        <v>25</v>
      </c>
      <c r="BI425">
        <v>20</v>
      </c>
      <c r="BJ425" t="s">
        <v>1469</v>
      </c>
    </row>
    <row r="426" spans="1:62" x14ac:dyDescent="0.25">
      <c r="A426" t="s">
        <v>4323</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13</v>
      </c>
      <c r="AA426" t="s">
        <v>250</v>
      </c>
      <c r="AB426" t="s">
        <v>13</v>
      </c>
      <c r="AC426" t="s">
        <v>257</v>
      </c>
      <c r="AD426" t="s">
        <v>13</v>
      </c>
      <c r="AE426" t="s">
        <v>14</v>
      </c>
      <c r="AX426" t="s">
        <v>1223</v>
      </c>
      <c r="AY426" t="s">
        <v>545</v>
      </c>
      <c r="BG426" t="s">
        <v>1577</v>
      </c>
      <c r="BH426">
        <v>60</v>
      </c>
      <c r="BI426">
        <v>60</v>
      </c>
      <c r="BJ426" t="s">
        <v>1458</v>
      </c>
    </row>
    <row r="427" spans="1:62" x14ac:dyDescent="0.25">
      <c r="A427" t="s">
        <v>4324</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13</v>
      </c>
      <c r="AA427" t="s">
        <v>250</v>
      </c>
      <c r="AB427" t="s">
        <v>13</v>
      </c>
      <c r="AC427" t="s">
        <v>257</v>
      </c>
      <c r="AD427" t="s">
        <v>13</v>
      </c>
      <c r="AE427" t="s">
        <v>14</v>
      </c>
      <c r="AX427" t="s">
        <v>1223</v>
      </c>
      <c r="AY427" t="s">
        <v>545</v>
      </c>
      <c r="BG427" t="s">
        <v>1577</v>
      </c>
      <c r="BH427">
        <v>40</v>
      </c>
      <c r="BI427">
        <v>40</v>
      </c>
      <c r="BJ427" t="s">
        <v>1465</v>
      </c>
    </row>
    <row r="428" spans="1:62" x14ac:dyDescent="0.25">
      <c r="A428" t="s">
        <v>4325</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13</v>
      </c>
      <c r="AA428" t="s">
        <v>250</v>
      </c>
      <c r="AB428" t="s">
        <v>13</v>
      </c>
      <c r="AC428" t="s">
        <v>257</v>
      </c>
      <c r="AD428" t="s">
        <v>13</v>
      </c>
      <c r="AE428" t="s">
        <v>14</v>
      </c>
      <c r="AX428" t="s">
        <v>1223</v>
      </c>
      <c r="AY428" t="s">
        <v>545</v>
      </c>
      <c r="BG428" t="s">
        <v>1577</v>
      </c>
      <c r="BH428">
        <v>20</v>
      </c>
      <c r="BI428">
        <v>20</v>
      </c>
      <c r="BJ428" t="s">
        <v>1469</v>
      </c>
    </row>
    <row r="429" spans="1:62" x14ac:dyDescent="0.25">
      <c r="A429" t="s">
        <v>4326</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13</v>
      </c>
      <c r="AA429" t="s">
        <v>146</v>
      </c>
      <c r="AB429" t="s">
        <v>13</v>
      </c>
      <c r="AC429" t="s">
        <v>257</v>
      </c>
      <c r="AD429" t="s">
        <v>13</v>
      </c>
      <c r="AE429" t="s">
        <v>14</v>
      </c>
      <c r="AX429" t="s">
        <v>1223</v>
      </c>
      <c r="AY429" t="s">
        <v>545</v>
      </c>
      <c r="BG429" t="s">
        <v>1577</v>
      </c>
      <c r="BH429">
        <v>60</v>
      </c>
      <c r="BI429">
        <v>60</v>
      </c>
      <c r="BJ429" t="s">
        <v>1458</v>
      </c>
    </row>
    <row r="430" spans="1:62" x14ac:dyDescent="0.25">
      <c r="A430" t="s">
        <v>4327</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13</v>
      </c>
      <c r="AA430" t="s">
        <v>146</v>
      </c>
      <c r="AB430" t="s">
        <v>13</v>
      </c>
      <c r="AC430" t="s">
        <v>257</v>
      </c>
      <c r="AD430" t="s">
        <v>13</v>
      </c>
      <c r="AE430" t="s">
        <v>14</v>
      </c>
      <c r="AX430" t="s">
        <v>1223</v>
      </c>
      <c r="AY430" t="s">
        <v>545</v>
      </c>
      <c r="BG430" t="s">
        <v>1577</v>
      </c>
      <c r="BH430">
        <v>40</v>
      </c>
      <c r="BI430">
        <v>40</v>
      </c>
      <c r="BJ430" t="s">
        <v>1465</v>
      </c>
    </row>
    <row r="431" spans="1:62" x14ac:dyDescent="0.25">
      <c r="A431" t="s">
        <v>4328</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13</v>
      </c>
      <c r="AA431" t="s">
        <v>146</v>
      </c>
      <c r="AB431" t="s">
        <v>13</v>
      </c>
      <c r="AC431" t="s">
        <v>257</v>
      </c>
      <c r="AD431" t="s">
        <v>13</v>
      </c>
      <c r="AE431" t="s">
        <v>14</v>
      </c>
      <c r="AX431" t="s">
        <v>1223</v>
      </c>
      <c r="AY431" t="s">
        <v>545</v>
      </c>
      <c r="BG431" t="s">
        <v>1577</v>
      </c>
      <c r="BH431">
        <v>20</v>
      </c>
      <c r="BI431">
        <v>20</v>
      </c>
      <c r="BJ431" t="s">
        <v>1469</v>
      </c>
    </row>
    <row r="432" spans="1:62" x14ac:dyDescent="0.25">
      <c r="A432" t="s">
        <v>4453</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13</v>
      </c>
      <c r="AA432" t="s">
        <v>441</v>
      </c>
      <c r="AB432" t="s">
        <v>116</v>
      </c>
      <c r="AC432" t="s">
        <v>142</v>
      </c>
      <c r="AD432" t="s">
        <v>13</v>
      </c>
      <c r="AE432" t="s">
        <v>442</v>
      </c>
      <c r="AF432" t="s">
        <v>13</v>
      </c>
      <c r="AG432" t="s">
        <v>347</v>
      </c>
      <c r="AX432" t="s">
        <v>1225</v>
      </c>
      <c r="AY432" t="s">
        <v>545</v>
      </c>
      <c r="AZ432" t="s">
        <v>3287</v>
      </c>
      <c r="BA432" t="s">
        <v>3286</v>
      </c>
      <c r="BG432" t="s">
        <v>1561</v>
      </c>
      <c r="BH432">
        <v>105</v>
      </c>
      <c r="BI432">
        <v>110</v>
      </c>
      <c r="BJ432" t="s">
        <v>1458</v>
      </c>
    </row>
    <row r="433" spans="1:62" x14ac:dyDescent="0.25">
      <c r="A433" t="s">
        <v>4454</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13</v>
      </c>
      <c r="AA433" t="s">
        <v>441</v>
      </c>
      <c r="AB433" t="s">
        <v>116</v>
      </c>
      <c r="AC433" t="s">
        <v>142</v>
      </c>
      <c r="AD433" t="s">
        <v>13</v>
      </c>
      <c r="AE433" t="s">
        <v>442</v>
      </c>
      <c r="AF433" t="s">
        <v>13</v>
      </c>
      <c r="AG433" t="s">
        <v>347</v>
      </c>
      <c r="AX433" t="s">
        <v>1225</v>
      </c>
      <c r="AY433" t="s">
        <v>545</v>
      </c>
      <c r="AZ433" t="s">
        <v>3287</v>
      </c>
      <c r="BA433" t="s">
        <v>3286</v>
      </c>
      <c r="BG433" t="s">
        <v>1561</v>
      </c>
      <c r="BH433">
        <v>65</v>
      </c>
      <c r="BI433">
        <v>70</v>
      </c>
      <c r="BJ433" t="s">
        <v>1465</v>
      </c>
    </row>
    <row r="434" spans="1:62" x14ac:dyDescent="0.25">
      <c r="A434" t="s">
        <v>4455</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13</v>
      </c>
      <c r="AA434" t="s">
        <v>441</v>
      </c>
      <c r="AB434" t="s">
        <v>116</v>
      </c>
      <c r="AC434" t="s">
        <v>142</v>
      </c>
      <c r="AD434" t="s">
        <v>13</v>
      </c>
      <c r="AE434" t="s">
        <v>442</v>
      </c>
      <c r="AF434" t="s">
        <v>13</v>
      </c>
      <c r="AG434" t="s">
        <v>347</v>
      </c>
      <c r="AX434" t="s">
        <v>1225</v>
      </c>
      <c r="AY434" t="s">
        <v>545</v>
      </c>
      <c r="AZ434" t="s">
        <v>3287</v>
      </c>
      <c r="BA434" t="s">
        <v>3286</v>
      </c>
      <c r="BG434" t="s">
        <v>1561</v>
      </c>
      <c r="BH434">
        <v>30</v>
      </c>
      <c r="BI434">
        <v>30</v>
      </c>
      <c r="BJ434" t="s">
        <v>1469</v>
      </c>
    </row>
    <row r="435" spans="1:62"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13</v>
      </c>
      <c r="AA435" t="s">
        <v>262</v>
      </c>
      <c r="AB435" t="s">
        <v>13</v>
      </c>
      <c r="AC435" t="s">
        <v>84</v>
      </c>
      <c r="AX435" t="s">
        <v>1379</v>
      </c>
      <c r="AY435" t="s">
        <v>1381</v>
      </c>
      <c r="AZ435" t="s">
        <v>1382</v>
      </c>
      <c r="BG435" t="s">
        <v>1733</v>
      </c>
      <c r="BH435">
        <v>90</v>
      </c>
      <c r="BI435">
        <v>90</v>
      </c>
    </row>
    <row r="436" spans="1:62"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13</v>
      </c>
      <c r="AA436" t="s">
        <v>1735</v>
      </c>
      <c r="AX436" t="s">
        <v>1384</v>
      </c>
      <c r="AY436" t="s">
        <v>1386</v>
      </c>
      <c r="AZ436" t="s">
        <v>1388</v>
      </c>
      <c r="BG436" t="s">
        <v>1736</v>
      </c>
      <c r="BH436">
        <v>190</v>
      </c>
      <c r="BI436">
        <v>190</v>
      </c>
    </row>
    <row r="437" spans="1:62"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13</v>
      </c>
      <c r="AA437" t="s">
        <v>85</v>
      </c>
      <c r="AX437" t="s">
        <v>1390</v>
      </c>
      <c r="AY437" t="s">
        <v>1392</v>
      </c>
      <c r="AZ437" t="s">
        <v>1394</v>
      </c>
      <c r="BA437" t="s">
        <v>1396</v>
      </c>
      <c r="BB437" t="s">
        <v>1398</v>
      </c>
      <c r="BG437" t="s">
        <v>1739</v>
      </c>
      <c r="BH437">
        <v>150</v>
      </c>
      <c r="BI437">
        <v>150</v>
      </c>
    </row>
    <row r="438" spans="1:62"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97</v>
      </c>
      <c r="AA438" t="s">
        <v>136</v>
      </c>
      <c r="AB438" t="s">
        <v>112</v>
      </c>
      <c r="AC438" t="s">
        <v>9</v>
      </c>
      <c r="AD438" t="s">
        <v>13</v>
      </c>
      <c r="AE438" t="s">
        <v>134</v>
      </c>
      <c r="AF438" t="s">
        <v>13</v>
      </c>
      <c r="AG438" t="s">
        <v>432</v>
      </c>
      <c r="AH438" t="s">
        <v>13</v>
      </c>
      <c r="AI438" t="s">
        <v>433</v>
      </c>
      <c r="AJ438" t="s">
        <v>13</v>
      </c>
      <c r="AK438" t="s">
        <v>54</v>
      </c>
      <c r="AX438" t="s">
        <v>1400</v>
      </c>
      <c r="BG438" t="s">
        <v>1950</v>
      </c>
      <c r="BH438">
        <v>120</v>
      </c>
      <c r="BI438">
        <v>100</v>
      </c>
    </row>
    <row r="439" spans="1:62"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97</v>
      </c>
      <c r="AA439" t="s">
        <v>136</v>
      </c>
      <c r="AB439" t="s">
        <v>112</v>
      </c>
      <c r="AC439" t="s">
        <v>9</v>
      </c>
      <c r="AD439" t="s">
        <v>13</v>
      </c>
      <c r="AE439" t="s">
        <v>134</v>
      </c>
      <c r="AF439" t="s">
        <v>13</v>
      </c>
      <c r="AG439" t="s">
        <v>248</v>
      </c>
      <c r="AH439" t="s">
        <v>13</v>
      </c>
      <c r="AI439" t="s">
        <v>435</v>
      </c>
      <c r="AJ439" t="s">
        <v>13</v>
      </c>
      <c r="AK439" t="s">
        <v>54</v>
      </c>
      <c r="AX439" t="s">
        <v>1400</v>
      </c>
      <c r="BG439" t="s">
        <v>1950</v>
      </c>
      <c r="BH439">
        <v>125</v>
      </c>
      <c r="BI439">
        <v>100</v>
      </c>
    </row>
    <row r="440" spans="1:62"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13</v>
      </c>
      <c r="AA440" t="s">
        <v>434</v>
      </c>
      <c r="AB440" t="s">
        <v>93</v>
      </c>
      <c r="AC440" t="s">
        <v>433</v>
      </c>
      <c r="AD440" t="s">
        <v>93</v>
      </c>
      <c r="AE440" t="s">
        <v>435</v>
      </c>
      <c r="AF440" t="s">
        <v>13</v>
      </c>
      <c r="AG440" t="s">
        <v>62</v>
      </c>
      <c r="AH440" t="s">
        <v>116</v>
      </c>
      <c r="AI440" t="s">
        <v>9</v>
      </c>
      <c r="AX440" t="s">
        <v>1400</v>
      </c>
      <c r="BG440" t="s">
        <v>1950</v>
      </c>
      <c r="BH440">
        <v>125</v>
      </c>
      <c r="BI440">
        <v>150</v>
      </c>
    </row>
    <row r="441" spans="1:62"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92</v>
      </c>
      <c r="AA441" t="s">
        <v>3260</v>
      </c>
      <c r="AB441" t="s">
        <v>92</v>
      </c>
      <c r="AC441" t="s">
        <v>134</v>
      </c>
      <c r="AD441" t="s">
        <v>90</v>
      </c>
      <c r="AE441" t="s">
        <v>64</v>
      </c>
      <c r="AF441" t="s">
        <v>13</v>
      </c>
      <c r="AG441" t="s">
        <v>62</v>
      </c>
      <c r="AH441" t="s">
        <v>13</v>
      </c>
      <c r="AI441" t="s">
        <v>434</v>
      </c>
      <c r="AX441" t="s">
        <v>634</v>
      </c>
      <c r="AY441" t="s">
        <v>1403</v>
      </c>
      <c r="AZ441" t="s">
        <v>1405</v>
      </c>
      <c r="BG441" t="s">
        <v>1950</v>
      </c>
      <c r="BH441">
        <v>145</v>
      </c>
      <c r="BI441">
        <v>100</v>
      </c>
    </row>
    <row r="442" spans="1:62"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92</v>
      </c>
      <c r="AA442" t="s">
        <v>3260</v>
      </c>
      <c r="AB442" t="s">
        <v>92</v>
      </c>
      <c r="AC442" t="s">
        <v>134</v>
      </c>
      <c r="AD442" t="s">
        <v>90</v>
      </c>
      <c r="AE442" t="s">
        <v>65</v>
      </c>
      <c r="AF442" t="s">
        <v>13</v>
      </c>
      <c r="AG442" t="s">
        <v>54</v>
      </c>
      <c r="AH442" t="s">
        <v>13</v>
      </c>
      <c r="AI442" t="s">
        <v>434</v>
      </c>
      <c r="AX442" t="s">
        <v>634</v>
      </c>
      <c r="AY442" t="s">
        <v>1403</v>
      </c>
      <c r="AZ442" t="s">
        <v>1405</v>
      </c>
      <c r="BG442" t="s">
        <v>1950</v>
      </c>
      <c r="BH442">
        <v>145</v>
      </c>
      <c r="BI442">
        <v>100</v>
      </c>
    </row>
    <row r="443" spans="1:62"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92</v>
      </c>
      <c r="AA443" t="s">
        <v>3260</v>
      </c>
      <c r="AB443" t="s">
        <v>97</v>
      </c>
      <c r="AC443" t="s">
        <v>134</v>
      </c>
      <c r="AD443" t="s">
        <v>90</v>
      </c>
      <c r="AE443" t="s">
        <v>310</v>
      </c>
      <c r="AF443" t="s">
        <v>13</v>
      </c>
      <c r="AG443" t="s">
        <v>66</v>
      </c>
      <c r="AX443" t="s">
        <v>634</v>
      </c>
      <c r="AY443" t="s">
        <v>1403</v>
      </c>
      <c r="AZ443" t="s">
        <v>1405</v>
      </c>
      <c r="BG443" t="s">
        <v>1950</v>
      </c>
      <c r="BH443">
        <v>115</v>
      </c>
      <c r="BI443">
        <v>100</v>
      </c>
    </row>
    <row r="444" spans="1:62"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108</v>
      </c>
      <c r="AA444" t="s">
        <v>3260</v>
      </c>
      <c r="AB444" t="s">
        <v>383</v>
      </c>
      <c r="AC444" t="s">
        <v>134</v>
      </c>
      <c r="AD444" t="s">
        <v>13</v>
      </c>
      <c r="AE444" t="s">
        <v>62</v>
      </c>
      <c r="AF444" t="s">
        <v>13</v>
      </c>
      <c r="AG444" t="s">
        <v>66</v>
      </c>
      <c r="AX444" t="s">
        <v>634</v>
      </c>
      <c r="AY444" t="s">
        <v>1403</v>
      </c>
      <c r="AZ444" t="s">
        <v>1405</v>
      </c>
      <c r="BG444" t="s">
        <v>1950</v>
      </c>
      <c r="BH444">
        <v>115</v>
      </c>
      <c r="BI444">
        <v>100</v>
      </c>
    </row>
    <row r="445" spans="1:62"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13</v>
      </c>
      <c r="AA445" t="s">
        <v>3261</v>
      </c>
      <c r="AB445" t="s">
        <v>116</v>
      </c>
      <c r="AC445" t="s">
        <v>309</v>
      </c>
      <c r="AX445" t="s">
        <v>1407</v>
      </c>
      <c r="BG445" t="s">
        <v>1958</v>
      </c>
      <c r="BH445">
        <v>115</v>
      </c>
      <c r="BI445">
        <v>100</v>
      </c>
    </row>
    <row r="446" spans="1:62"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13</v>
      </c>
      <c r="AA446" t="s">
        <v>3261</v>
      </c>
      <c r="AB446" t="s">
        <v>116</v>
      </c>
      <c r="AC446" t="s">
        <v>309</v>
      </c>
      <c r="AX446" t="s">
        <v>1407</v>
      </c>
      <c r="BG446" t="s">
        <v>1958</v>
      </c>
      <c r="BH446">
        <v>115</v>
      </c>
      <c r="BI446">
        <v>100</v>
      </c>
    </row>
    <row r="447" spans="1:62"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13</v>
      </c>
      <c r="AA447" t="s">
        <v>3261</v>
      </c>
      <c r="AB447" t="s">
        <v>116</v>
      </c>
      <c r="AC447" t="s">
        <v>309</v>
      </c>
      <c r="AX447" t="s">
        <v>1407</v>
      </c>
      <c r="BG447" t="s">
        <v>1958</v>
      </c>
      <c r="BH447">
        <v>115</v>
      </c>
      <c r="BI447">
        <v>100</v>
      </c>
    </row>
    <row r="448" spans="1:62"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87</v>
      </c>
      <c r="AA448" t="s">
        <v>135</v>
      </c>
      <c r="AB448" t="s">
        <v>13</v>
      </c>
      <c r="AC448" t="s">
        <v>134</v>
      </c>
      <c r="AD448" t="s">
        <v>116</v>
      </c>
      <c r="AE448" t="s">
        <v>311</v>
      </c>
      <c r="AF448" t="s">
        <v>13</v>
      </c>
      <c r="AG448" t="s">
        <v>67</v>
      </c>
      <c r="AX448" t="s">
        <v>1408</v>
      </c>
      <c r="AY448" t="s">
        <v>1405</v>
      </c>
      <c r="BG448" t="s">
        <v>1843</v>
      </c>
      <c r="BH448">
        <v>75</v>
      </c>
      <c r="BI448">
        <v>100</v>
      </c>
    </row>
    <row r="449" spans="1:62"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87</v>
      </c>
      <c r="AA449" t="s">
        <v>135</v>
      </c>
      <c r="AB449" t="s">
        <v>13</v>
      </c>
      <c r="AC449" t="s">
        <v>134</v>
      </c>
      <c r="AD449" t="s">
        <v>116</v>
      </c>
      <c r="AE449" t="s">
        <v>311</v>
      </c>
      <c r="AF449" t="s">
        <v>13</v>
      </c>
      <c r="AG449" t="s">
        <v>67</v>
      </c>
      <c r="AX449" t="s">
        <v>1408</v>
      </c>
      <c r="AY449" t="s">
        <v>1405</v>
      </c>
      <c r="BG449" t="s">
        <v>1843</v>
      </c>
      <c r="BH449">
        <v>75</v>
      </c>
      <c r="BI449">
        <v>100</v>
      </c>
    </row>
    <row r="450" spans="1:62"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93</v>
      </c>
      <c r="AA450" t="s">
        <v>137</v>
      </c>
      <c r="AB450" t="s">
        <v>13</v>
      </c>
      <c r="AC450" t="s">
        <v>436</v>
      </c>
      <c r="AD450" t="s">
        <v>13</v>
      </c>
      <c r="AE450" t="s">
        <v>401</v>
      </c>
      <c r="AF450" t="s">
        <v>116</v>
      </c>
      <c r="AG450" t="s">
        <v>9</v>
      </c>
      <c r="AH450" t="s">
        <v>13</v>
      </c>
      <c r="AI450" t="s">
        <v>62</v>
      </c>
      <c r="AJ450" t="s">
        <v>13</v>
      </c>
      <c r="AK450" t="s">
        <v>434</v>
      </c>
      <c r="AX450" t="s">
        <v>1409</v>
      </c>
      <c r="BG450" t="s">
        <v>1846</v>
      </c>
      <c r="BH450">
        <v>130</v>
      </c>
      <c r="BI450">
        <v>150</v>
      </c>
    </row>
    <row r="451" spans="1:62"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93</v>
      </c>
      <c r="AA451" t="s">
        <v>137</v>
      </c>
      <c r="AB451" t="s">
        <v>13</v>
      </c>
      <c r="AC451" t="s">
        <v>436</v>
      </c>
      <c r="AD451" t="s">
        <v>13</v>
      </c>
      <c r="AE451" t="s">
        <v>401</v>
      </c>
      <c r="AF451" t="s">
        <v>116</v>
      </c>
      <c r="AG451" t="s">
        <v>9</v>
      </c>
      <c r="AH451" t="s">
        <v>13</v>
      </c>
      <c r="AI451" t="s">
        <v>62</v>
      </c>
      <c r="AJ451" t="s">
        <v>13</v>
      </c>
      <c r="AK451" t="s">
        <v>434</v>
      </c>
      <c r="AX451" t="s">
        <v>1409</v>
      </c>
      <c r="BG451" t="s">
        <v>1846</v>
      </c>
      <c r="BH451">
        <v>130</v>
      </c>
      <c r="BI451">
        <v>150</v>
      </c>
    </row>
    <row r="452" spans="1:62"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97</v>
      </c>
      <c r="AA452" t="s">
        <v>136</v>
      </c>
      <c r="AB452" t="s">
        <v>383</v>
      </c>
      <c r="AC452" t="s">
        <v>68</v>
      </c>
      <c r="AD452" t="s">
        <v>13</v>
      </c>
      <c r="AE452" t="s">
        <v>62</v>
      </c>
      <c r="AF452" t="s">
        <v>383</v>
      </c>
      <c r="AG452" t="s">
        <v>134</v>
      </c>
      <c r="AH452" t="s">
        <v>93</v>
      </c>
      <c r="AI452" t="s">
        <v>436</v>
      </c>
      <c r="AJ452" t="s">
        <v>13</v>
      </c>
      <c r="AK452" t="s">
        <v>435</v>
      </c>
      <c r="AX452" t="s">
        <v>1411</v>
      </c>
      <c r="AY452" t="s">
        <v>1413</v>
      </c>
      <c r="AZ452" t="s">
        <v>1415</v>
      </c>
      <c r="BG452" t="s">
        <v>1850</v>
      </c>
      <c r="BH452">
        <v>270</v>
      </c>
      <c r="BI452">
        <v>300</v>
      </c>
    </row>
    <row r="453" spans="1:62" x14ac:dyDescent="0.25">
      <c r="A453" t="s">
        <v>4564</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93</v>
      </c>
      <c r="AA453" t="s">
        <v>248</v>
      </c>
      <c r="AB453" t="s">
        <v>13</v>
      </c>
      <c r="AC453" t="s">
        <v>68</v>
      </c>
      <c r="AX453" t="s">
        <v>1417</v>
      </c>
      <c r="AY453" t="s">
        <v>1419</v>
      </c>
      <c r="AZ453" t="s">
        <v>1421</v>
      </c>
      <c r="BA453" t="s">
        <v>543</v>
      </c>
      <c r="BB453" t="s">
        <v>3291</v>
      </c>
      <c r="BC453" t="s">
        <v>3300</v>
      </c>
      <c r="BG453" t="s">
        <v>1581</v>
      </c>
      <c r="BH453">
        <v>45</v>
      </c>
      <c r="BI453">
        <v>40</v>
      </c>
      <c r="BJ453" t="s">
        <v>1458</v>
      </c>
    </row>
    <row r="454" spans="1:62" x14ac:dyDescent="0.25">
      <c r="A454" t="s">
        <v>4565</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93</v>
      </c>
      <c r="AA454" t="s">
        <v>248</v>
      </c>
      <c r="AB454" t="s">
        <v>13</v>
      </c>
      <c r="AC454" t="s">
        <v>68</v>
      </c>
      <c r="AX454" t="s">
        <v>1417</v>
      </c>
      <c r="AY454" t="s">
        <v>1419</v>
      </c>
      <c r="AZ454" t="s">
        <v>1421</v>
      </c>
      <c r="BA454" t="s">
        <v>543</v>
      </c>
      <c r="BB454" t="s">
        <v>3291</v>
      </c>
      <c r="BC454" t="s">
        <v>3300</v>
      </c>
      <c r="BG454" t="s">
        <v>1581</v>
      </c>
      <c r="BH454">
        <v>25</v>
      </c>
      <c r="BI454">
        <v>30</v>
      </c>
      <c r="BJ454" t="s">
        <v>1465</v>
      </c>
    </row>
    <row r="455" spans="1:62" x14ac:dyDescent="0.25">
      <c r="A455" t="s">
        <v>4566</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93</v>
      </c>
      <c r="AA455" t="s">
        <v>248</v>
      </c>
      <c r="AB455" t="s">
        <v>13</v>
      </c>
      <c r="AC455" t="s">
        <v>68</v>
      </c>
      <c r="AX455" t="s">
        <v>1417</v>
      </c>
      <c r="AY455" t="s">
        <v>1419</v>
      </c>
      <c r="AZ455" t="s">
        <v>1421</v>
      </c>
      <c r="BA455" t="s">
        <v>543</v>
      </c>
      <c r="BB455" t="s">
        <v>3291</v>
      </c>
      <c r="BC455" t="s">
        <v>3300</v>
      </c>
      <c r="BG455" t="s">
        <v>1581</v>
      </c>
      <c r="BH455">
        <v>10</v>
      </c>
      <c r="BI455">
        <v>10</v>
      </c>
      <c r="BJ455" t="s">
        <v>1469</v>
      </c>
    </row>
    <row r="456" spans="1:62" x14ac:dyDescent="0.25">
      <c r="A456" t="s">
        <v>4567</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93</v>
      </c>
      <c r="AA456" t="s">
        <v>248</v>
      </c>
      <c r="AB456" t="s">
        <v>13</v>
      </c>
      <c r="AC456" t="s">
        <v>68</v>
      </c>
      <c r="AX456" t="s">
        <v>1417</v>
      </c>
      <c r="AY456" t="s">
        <v>1419</v>
      </c>
      <c r="AZ456" t="s">
        <v>1421</v>
      </c>
      <c r="BA456" t="s">
        <v>543</v>
      </c>
      <c r="BB456" t="s">
        <v>3291</v>
      </c>
      <c r="BC456" t="s">
        <v>3300</v>
      </c>
      <c r="BG456" t="s">
        <v>1581</v>
      </c>
      <c r="BH456">
        <v>45</v>
      </c>
      <c r="BI456">
        <v>40</v>
      </c>
      <c r="BJ456" t="s">
        <v>1458</v>
      </c>
    </row>
    <row r="457" spans="1:62" x14ac:dyDescent="0.25">
      <c r="A457" t="s">
        <v>4568</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93</v>
      </c>
      <c r="AA457" t="s">
        <v>248</v>
      </c>
      <c r="AB457" t="s">
        <v>13</v>
      </c>
      <c r="AC457" t="s">
        <v>68</v>
      </c>
      <c r="AX457" t="s">
        <v>1417</v>
      </c>
      <c r="AY457" t="s">
        <v>1419</v>
      </c>
      <c r="AZ457" t="s">
        <v>1421</v>
      </c>
      <c r="BA457" t="s">
        <v>543</v>
      </c>
      <c r="BB457" t="s">
        <v>3291</v>
      </c>
      <c r="BC457" t="s">
        <v>3300</v>
      </c>
      <c r="BG457" t="s">
        <v>1581</v>
      </c>
      <c r="BH457">
        <v>25</v>
      </c>
      <c r="BI457">
        <v>30</v>
      </c>
      <c r="BJ457" t="s">
        <v>1465</v>
      </c>
    </row>
    <row r="458" spans="1:62" x14ac:dyDescent="0.25">
      <c r="A458" t="s">
        <v>4569</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93</v>
      </c>
      <c r="AA458" t="s">
        <v>248</v>
      </c>
      <c r="AB458" t="s">
        <v>13</v>
      </c>
      <c r="AC458" t="s">
        <v>68</v>
      </c>
      <c r="AX458" t="s">
        <v>1417</v>
      </c>
      <c r="AY458" t="s">
        <v>1419</v>
      </c>
      <c r="AZ458" t="s">
        <v>1421</v>
      </c>
      <c r="BA458" t="s">
        <v>543</v>
      </c>
      <c r="BB458" t="s">
        <v>3291</v>
      </c>
      <c r="BC458" t="s">
        <v>3300</v>
      </c>
      <c r="BG458" t="s">
        <v>1581</v>
      </c>
      <c r="BH458">
        <v>10</v>
      </c>
      <c r="BI458">
        <v>10</v>
      </c>
      <c r="BJ458" t="s">
        <v>1469</v>
      </c>
    </row>
    <row r="459" spans="1:62" x14ac:dyDescent="0.25">
      <c r="A459" t="s">
        <v>4570</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13</v>
      </c>
      <c r="AA459" t="s">
        <v>249</v>
      </c>
      <c r="AB459" t="s">
        <v>13</v>
      </c>
      <c r="AC459" t="s">
        <v>437</v>
      </c>
      <c r="AD459" t="s">
        <v>13</v>
      </c>
      <c r="AE459" t="s">
        <v>68</v>
      </c>
      <c r="AX459" t="s">
        <v>1417</v>
      </c>
      <c r="AY459" t="s">
        <v>1419</v>
      </c>
      <c r="AZ459" t="s">
        <v>1421</v>
      </c>
      <c r="BA459" t="s">
        <v>1423</v>
      </c>
      <c r="BB459" t="s">
        <v>1425</v>
      </c>
      <c r="BC459" t="s">
        <v>543</v>
      </c>
      <c r="BD459" t="s">
        <v>3313</v>
      </c>
      <c r="BE459" t="s">
        <v>3314</v>
      </c>
      <c r="BG459" t="s">
        <v>1584</v>
      </c>
      <c r="BH459">
        <v>50</v>
      </c>
      <c r="BI459">
        <v>50</v>
      </c>
      <c r="BJ459" t="s">
        <v>1458</v>
      </c>
    </row>
    <row r="460" spans="1:62" x14ac:dyDescent="0.25">
      <c r="A460" t="s">
        <v>4571</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13</v>
      </c>
      <c r="AA460" t="s">
        <v>249</v>
      </c>
      <c r="AB460" t="s">
        <v>13</v>
      </c>
      <c r="AC460" t="s">
        <v>437</v>
      </c>
      <c r="AD460" t="s">
        <v>13</v>
      </c>
      <c r="AE460" t="s">
        <v>68</v>
      </c>
      <c r="AX460" t="s">
        <v>1417</v>
      </c>
      <c r="AY460" t="s">
        <v>1419</v>
      </c>
      <c r="AZ460" t="s">
        <v>1421</v>
      </c>
      <c r="BA460" t="s">
        <v>1423</v>
      </c>
      <c r="BB460" t="s">
        <v>1425</v>
      </c>
      <c r="BC460" t="s">
        <v>543</v>
      </c>
      <c r="BD460" t="s">
        <v>3313</v>
      </c>
      <c r="BE460" t="s">
        <v>3314</v>
      </c>
      <c r="BG460" t="s">
        <v>1584</v>
      </c>
      <c r="BH460">
        <v>35</v>
      </c>
      <c r="BI460">
        <v>40</v>
      </c>
      <c r="BJ460" t="s">
        <v>1465</v>
      </c>
    </row>
    <row r="461" spans="1:62" x14ac:dyDescent="0.25">
      <c r="A461" t="s">
        <v>4572</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13</v>
      </c>
      <c r="AA461" t="s">
        <v>249</v>
      </c>
      <c r="AB461" t="s">
        <v>13</v>
      </c>
      <c r="AC461" t="s">
        <v>437</v>
      </c>
      <c r="AD461" t="s">
        <v>13</v>
      </c>
      <c r="AE461" t="s">
        <v>68</v>
      </c>
      <c r="AX461" t="s">
        <v>1417</v>
      </c>
      <c r="AY461" t="s">
        <v>1419</v>
      </c>
      <c r="AZ461" t="s">
        <v>1421</v>
      </c>
      <c r="BA461" t="s">
        <v>1423</v>
      </c>
      <c r="BB461" t="s">
        <v>1425</v>
      </c>
      <c r="BC461" t="s">
        <v>543</v>
      </c>
      <c r="BD461" t="s">
        <v>3313</v>
      </c>
      <c r="BE461" t="s">
        <v>3314</v>
      </c>
      <c r="BG461" t="s">
        <v>1584</v>
      </c>
      <c r="BH461">
        <v>15</v>
      </c>
      <c r="BI461">
        <v>20</v>
      </c>
      <c r="BJ461" t="s">
        <v>1469</v>
      </c>
    </row>
    <row r="462" spans="1:62" x14ac:dyDescent="0.25">
      <c r="A462" t="s">
        <v>4573</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13</v>
      </c>
      <c r="AA462" t="s">
        <v>249</v>
      </c>
      <c r="AB462" t="s">
        <v>13</v>
      </c>
      <c r="AC462" t="s">
        <v>437</v>
      </c>
      <c r="AD462" t="s">
        <v>13</v>
      </c>
      <c r="AE462" t="s">
        <v>68</v>
      </c>
      <c r="AX462" t="s">
        <v>1417</v>
      </c>
      <c r="AY462" t="s">
        <v>1419</v>
      </c>
      <c r="AZ462" t="s">
        <v>1421</v>
      </c>
      <c r="BA462" t="s">
        <v>1423</v>
      </c>
      <c r="BB462" t="s">
        <v>1425</v>
      </c>
      <c r="BC462" t="s">
        <v>543</v>
      </c>
      <c r="BD462" t="s">
        <v>3313</v>
      </c>
      <c r="BE462" t="s">
        <v>3314</v>
      </c>
      <c r="BG462" t="s">
        <v>1584</v>
      </c>
      <c r="BH462">
        <v>50</v>
      </c>
      <c r="BI462">
        <v>50</v>
      </c>
      <c r="BJ462" t="s">
        <v>1458</v>
      </c>
    </row>
    <row r="463" spans="1:62" x14ac:dyDescent="0.25">
      <c r="A463" t="s">
        <v>4574</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13</v>
      </c>
      <c r="AA463" t="s">
        <v>249</v>
      </c>
      <c r="AB463" t="s">
        <v>13</v>
      </c>
      <c r="AC463" t="s">
        <v>437</v>
      </c>
      <c r="AD463" t="s">
        <v>13</v>
      </c>
      <c r="AE463" t="s">
        <v>68</v>
      </c>
      <c r="AX463" t="s">
        <v>1417</v>
      </c>
      <c r="AY463" t="s">
        <v>1419</v>
      </c>
      <c r="AZ463" t="s">
        <v>1421</v>
      </c>
      <c r="BA463" t="s">
        <v>1423</v>
      </c>
      <c r="BB463" t="s">
        <v>1425</v>
      </c>
      <c r="BC463" t="s">
        <v>543</v>
      </c>
      <c r="BD463" t="s">
        <v>3313</v>
      </c>
      <c r="BE463" t="s">
        <v>3314</v>
      </c>
      <c r="BG463" t="s">
        <v>1584</v>
      </c>
      <c r="BH463">
        <v>35</v>
      </c>
      <c r="BI463">
        <v>40</v>
      </c>
      <c r="BJ463" t="s">
        <v>1465</v>
      </c>
    </row>
    <row r="464" spans="1:62" x14ac:dyDescent="0.25">
      <c r="A464" t="s">
        <v>4575</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13</v>
      </c>
      <c r="AA464" t="s">
        <v>249</v>
      </c>
      <c r="AB464" t="s">
        <v>13</v>
      </c>
      <c r="AC464" t="s">
        <v>437</v>
      </c>
      <c r="AD464" t="s">
        <v>13</v>
      </c>
      <c r="AE464" t="s">
        <v>68</v>
      </c>
      <c r="AX464" t="s">
        <v>1417</v>
      </c>
      <c r="AY464" t="s">
        <v>1419</v>
      </c>
      <c r="AZ464" t="s">
        <v>1421</v>
      </c>
      <c r="BA464" t="s">
        <v>1423</v>
      </c>
      <c r="BB464" t="s">
        <v>1425</v>
      </c>
      <c r="BC464" t="s">
        <v>543</v>
      </c>
      <c r="BD464" t="s">
        <v>3313</v>
      </c>
      <c r="BE464" t="s">
        <v>3314</v>
      </c>
      <c r="BG464" t="s">
        <v>1584</v>
      </c>
      <c r="BH464">
        <v>15</v>
      </c>
      <c r="BI464">
        <v>20</v>
      </c>
      <c r="BJ464" t="s">
        <v>1469</v>
      </c>
    </row>
    <row r="465" spans="1:62" x14ac:dyDescent="0.25">
      <c r="A465" t="s">
        <v>4576</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13</v>
      </c>
      <c r="AA465" t="s">
        <v>249</v>
      </c>
      <c r="AB465" t="s">
        <v>13</v>
      </c>
      <c r="AC465" t="s">
        <v>437</v>
      </c>
      <c r="AD465" t="s">
        <v>13</v>
      </c>
      <c r="AE465" t="s">
        <v>68</v>
      </c>
      <c r="AX465" t="s">
        <v>1417</v>
      </c>
      <c r="AY465" t="s">
        <v>1419</v>
      </c>
      <c r="AZ465" t="s">
        <v>1421</v>
      </c>
      <c r="BA465" t="s">
        <v>1423</v>
      </c>
      <c r="BB465" t="s">
        <v>1425</v>
      </c>
      <c r="BC465" t="s">
        <v>543</v>
      </c>
      <c r="BD465" t="s">
        <v>3313</v>
      </c>
      <c r="BE465" t="s">
        <v>3314</v>
      </c>
      <c r="BG465" t="s">
        <v>1584</v>
      </c>
      <c r="BH465">
        <v>50</v>
      </c>
      <c r="BI465">
        <v>50</v>
      </c>
      <c r="BJ465" t="s">
        <v>1458</v>
      </c>
    </row>
    <row r="466" spans="1:62" x14ac:dyDescent="0.25">
      <c r="A466" t="s">
        <v>4577</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13</v>
      </c>
      <c r="AA466" t="s">
        <v>249</v>
      </c>
      <c r="AB466" t="s">
        <v>13</v>
      </c>
      <c r="AC466" t="s">
        <v>437</v>
      </c>
      <c r="AD466" t="s">
        <v>13</v>
      </c>
      <c r="AE466" t="s">
        <v>68</v>
      </c>
      <c r="AX466" t="s">
        <v>1417</v>
      </c>
      <c r="AY466" t="s">
        <v>1419</v>
      </c>
      <c r="AZ466" t="s">
        <v>1421</v>
      </c>
      <c r="BA466" t="s">
        <v>1423</v>
      </c>
      <c r="BB466" t="s">
        <v>1425</v>
      </c>
      <c r="BC466" t="s">
        <v>543</v>
      </c>
      <c r="BD466" t="s">
        <v>3313</v>
      </c>
      <c r="BE466" t="s">
        <v>3314</v>
      </c>
      <c r="BG466" t="s">
        <v>1584</v>
      </c>
      <c r="BH466">
        <v>35</v>
      </c>
      <c r="BI466">
        <v>40</v>
      </c>
      <c r="BJ466" t="s">
        <v>1465</v>
      </c>
    </row>
    <row r="467" spans="1:62" x14ac:dyDescent="0.25">
      <c r="A467" t="s">
        <v>4578</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13</v>
      </c>
      <c r="AA467" t="s">
        <v>249</v>
      </c>
      <c r="AB467" t="s">
        <v>13</v>
      </c>
      <c r="AC467" t="s">
        <v>437</v>
      </c>
      <c r="AD467" t="s">
        <v>13</v>
      </c>
      <c r="AE467" t="s">
        <v>68</v>
      </c>
      <c r="AX467" t="s">
        <v>1417</v>
      </c>
      <c r="AY467" t="s">
        <v>1419</v>
      </c>
      <c r="AZ467" t="s">
        <v>1421</v>
      </c>
      <c r="BA467" t="s">
        <v>1423</v>
      </c>
      <c r="BB467" t="s">
        <v>1425</v>
      </c>
      <c r="BC467" t="s">
        <v>543</v>
      </c>
      <c r="BD467" t="s">
        <v>3313</v>
      </c>
      <c r="BE467" t="s">
        <v>3314</v>
      </c>
      <c r="BG467" t="s">
        <v>1584</v>
      </c>
      <c r="BH467">
        <v>15</v>
      </c>
      <c r="BI467">
        <v>20</v>
      </c>
      <c r="BJ467" t="s">
        <v>1469</v>
      </c>
    </row>
    <row r="468" spans="1:62" x14ac:dyDescent="0.25">
      <c r="A468" t="s">
        <v>4579</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13</v>
      </c>
      <c r="AA468" t="s">
        <v>249</v>
      </c>
      <c r="AB468" t="s">
        <v>13</v>
      </c>
      <c r="AC468" t="s">
        <v>437</v>
      </c>
      <c r="AD468" t="s">
        <v>13</v>
      </c>
      <c r="AE468" t="s">
        <v>68</v>
      </c>
      <c r="AX468" t="s">
        <v>1417</v>
      </c>
      <c r="AY468" t="s">
        <v>1419</v>
      </c>
      <c r="AZ468" t="s">
        <v>1421</v>
      </c>
      <c r="BA468" t="s">
        <v>1423</v>
      </c>
      <c r="BB468" t="s">
        <v>1425</v>
      </c>
      <c r="BC468" t="s">
        <v>543</v>
      </c>
      <c r="BD468" t="s">
        <v>3313</v>
      </c>
      <c r="BE468" t="s">
        <v>3314</v>
      </c>
      <c r="BG468" t="s">
        <v>1584</v>
      </c>
      <c r="BH468">
        <v>50</v>
      </c>
      <c r="BI468">
        <v>50</v>
      </c>
      <c r="BJ468" t="s">
        <v>1458</v>
      </c>
    </row>
    <row r="469" spans="1:62" x14ac:dyDescent="0.25">
      <c r="A469" t="s">
        <v>4580</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13</v>
      </c>
      <c r="AA469" t="s">
        <v>249</v>
      </c>
      <c r="AB469" t="s">
        <v>13</v>
      </c>
      <c r="AC469" t="s">
        <v>437</v>
      </c>
      <c r="AD469" t="s">
        <v>13</v>
      </c>
      <c r="AE469" t="s">
        <v>68</v>
      </c>
      <c r="AX469" t="s">
        <v>1417</v>
      </c>
      <c r="AY469" t="s">
        <v>1419</v>
      </c>
      <c r="AZ469" t="s">
        <v>1421</v>
      </c>
      <c r="BA469" t="s">
        <v>1423</v>
      </c>
      <c r="BB469" t="s">
        <v>1425</v>
      </c>
      <c r="BC469" t="s">
        <v>543</v>
      </c>
      <c r="BD469" t="s">
        <v>3313</v>
      </c>
      <c r="BE469" t="s">
        <v>3314</v>
      </c>
      <c r="BG469" t="s">
        <v>1584</v>
      </c>
      <c r="BH469">
        <v>35</v>
      </c>
      <c r="BI469">
        <v>40</v>
      </c>
      <c r="BJ469" t="s">
        <v>1465</v>
      </c>
    </row>
    <row r="470" spans="1:62" x14ac:dyDescent="0.25">
      <c r="A470" t="s">
        <v>4581</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13</v>
      </c>
      <c r="AA470" t="s">
        <v>249</v>
      </c>
      <c r="AB470" t="s">
        <v>13</v>
      </c>
      <c r="AC470" t="s">
        <v>437</v>
      </c>
      <c r="AD470" t="s">
        <v>13</v>
      </c>
      <c r="AE470" t="s">
        <v>68</v>
      </c>
      <c r="AX470" t="s">
        <v>1417</v>
      </c>
      <c r="AY470" t="s">
        <v>1419</v>
      </c>
      <c r="AZ470" t="s">
        <v>1421</v>
      </c>
      <c r="BA470" t="s">
        <v>1423</v>
      </c>
      <c r="BB470" t="s">
        <v>1425</v>
      </c>
      <c r="BC470" t="s">
        <v>543</v>
      </c>
      <c r="BD470" t="s">
        <v>3313</v>
      </c>
      <c r="BE470" t="s">
        <v>3314</v>
      </c>
      <c r="BG470" t="s">
        <v>1584</v>
      </c>
      <c r="BH470">
        <v>15</v>
      </c>
      <c r="BI470">
        <v>20</v>
      </c>
      <c r="BJ470" t="s">
        <v>1469</v>
      </c>
    </row>
    <row r="471" spans="1:62" x14ac:dyDescent="0.25">
      <c r="A471" t="s">
        <v>4582</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13</v>
      </c>
      <c r="AA471" t="s">
        <v>249</v>
      </c>
      <c r="AB471" t="s">
        <v>13</v>
      </c>
      <c r="AC471" t="s">
        <v>437</v>
      </c>
      <c r="AD471" t="s">
        <v>13</v>
      </c>
      <c r="AE471" t="s">
        <v>68</v>
      </c>
      <c r="AX471" t="s">
        <v>1417</v>
      </c>
      <c r="AY471" t="s">
        <v>1419</v>
      </c>
      <c r="AZ471" t="s">
        <v>1421</v>
      </c>
      <c r="BA471" t="s">
        <v>1423</v>
      </c>
      <c r="BB471" t="s">
        <v>1425</v>
      </c>
      <c r="BC471" t="s">
        <v>543</v>
      </c>
      <c r="BD471" t="s">
        <v>3313</v>
      </c>
      <c r="BE471" t="s">
        <v>3314</v>
      </c>
      <c r="BG471" t="s">
        <v>1584</v>
      </c>
      <c r="BH471">
        <v>50</v>
      </c>
      <c r="BI471">
        <v>50</v>
      </c>
      <c r="BJ471" t="s">
        <v>1458</v>
      </c>
    </row>
    <row r="472" spans="1:62" x14ac:dyDescent="0.25">
      <c r="A472" t="s">
        <v>4583</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13</v>
      </c>
      <c r="AA472" t="s">
        <v>249</v>
      </c>
      <c r="AB472" t="s">
        <v>13</v>
      </c>
      <c r="AC472" t="s">
        <v>437</v>
      </c>
      <c r="AD472" t="s">
        <v>13</v>
      </c>
      <c r="AE472" t="s">
        <v>68</v>
      </c>
      <c r="AX472" t="s">
        <v>1417</v>
      </c>
      <c r="AY472" t="s">
        <v>1419</v>
      </c>
      <c r="AZ472" t="s">
        <v>1421</v>
      </c>
      <c r="BA472" t="s">
        <v>1423</v>
      </c>
      <c r="BB472" t="s">
        <v>1425</v>
      </c>
      <c r="BC472" t="s">
        <v>543</v>
      </c>
      <c r="BD472" t="s">
        <v>3313</v>
      </c>
      <c r="BE472" t="s">
        <v>3314</v>
      </c>
      <c r="BG472" t="s">
        <v>1584</v>
      </c>
      <c r="BH472">
        <v>35</v>
      </c>
      <c r="BI472">
        <v>40</v>
      </c>
      <c r="BJ472" t="s">
        <v>1465</v>
      </c>
    </row>
    <row r="473" spans="1:62" x14ac:dyDescent="0.25">
      <c r="A473" t="s">
        <v>4584</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13</v>
      </c>
      <c r="AA473" t="s">
        <v>249</v>
      </c>
      <c r="AB473" t="s">
        <v>13</v>
      </c>
      <c r="AC473" t="s">
        <v>437</v>
      </c>
      <c r="AD473" t="s">
        <v>13</v>
      </c>
      <c r="AE473" t="s">
        <v>68</v>
      </c>
      <c r="AX473" t="s">
        <v>1417</v>
      </c>
      <c r="AY473" t="s">
        <v>1419</v>
      </c>
      <c r="AZ473" t="s">
        <v>1421</v>
      </c>
      <c r="BA473" t="s">
        <v>1423</v>
      </c>
      <c r="BB473" t="s">
        <v>1425</v>
      </c>
      <c r="BC473" t="s">
        <v>543</v>
      </c>
      <c r="BD473" t="s">
        <v>3313</v>
      </c>
      <c r="BE473" t="s">
        <v>3314</v>
      </c>
      <c r="BG473" t="s">
        <v>1584</v>
      </c>
      <c r="BH473">
        <v>15</v>
      </c>
      <c r="BI473">
        <v>20</v>
      </c>
      <c r="BJ473" t="s">
        <v>1469</v>
      </c>
    </row>
    <row r="474" spans="1:62" x14ac:dyDescent="0.25">
      <c r="A474" t="s">
        <v>4456</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90</v>
      </c>
      <c r="AA474" t="s">
        <v>432</v>
      </c>
      <c r="AB474" t="s">
        <v>13</v>
      </c>
      <c r="AC474" t="s">
        <v>437</v>
      </c>
      <c r="AD474" t="s">
        <v>13</v>
      </c>
      <c r="AE474" t="s">
        <v>68</v>
      </c>
      <c r="AX474" t="s">
        <v>1417</v>
      </c>
      <c r="AY474" t="s">
        <v>1419</v>
      </c>
      <c r="AZ474" t="s">
        <v>1425</v>
      </c>
      <c r="BA474" t="s">
        <v>543</v>
      </c>
      <c r="BG474" t="s">
        <v>1590</v>
      </c>
      <c r="BH474">
        <v>75</v>
      </c>
      <c r="BI474">
        <v>70</v>
      </c>
      <c r="BJ474" t="s">
        <v>1458</v>
      </c>
    </row>
    <row r="475" spans="1:62" x14ac:dyDescent="0.25">
      <c r="A475" t="s">
        <v>4457</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90</v>
      </c>
      <c r="AA475" t="s">
        <v>432</v>
      </c>
      <c r="AB475" t="s">
        <v>13</v>
      </c>
      <c r="AC475" t="s">
        <v>437</v>
      </c>
      <c r="AD475" t="s">
        <v>13</v>
      </c>
      <c r="AE475" t="s">
        <v>68</v>
      </c>
      <c r="AX475" t="s">
        <v>1417</v>
      </c>
      <c r="AY475" t="s">
        <v>1419</v>
      </c>
      <c r="AZ475" t="s">
        <v>1425</v>
      </c>
      <c r="BA475" t="s">
        <v>543</v>
      </c>
      <c r="BG475" t="s">
        <v>1590</v>
      </c>
      <c r="BH475">
        <v>55</v>
      </c>
      <c r="BI475">
        <v>50</v>
      </c>
      <c r="BJ475" t="s">
        <v>1465</v>
      </c>
    </row>
    <row r="476" spans="1:62" x14ac:dyDescent="0.25">
      <c r="A476" t="s">
        <v>4458</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90</v>
      </c>
      <c r="AA476" t="s">
        <v>432</v>
      </c>
      <c r="AB476" t="s">
        <v>13</v>
      </c>
      <c r="AC476" t="s">
        <v>437</v>
      </c>
      <c r="AD476" t="s">
        <v>13</v>
      </c>
      <c r="AE476" t="s">
        <v>68</v>
      </c>
      <c r="AX476" t="s">
        <v>1417</v>
      </c>
      <c r="AY476" t="s">
        <v>1419</v>
      </c>
      <c r="AZ476" t="s">
        <v>1425</v>
      </c>
      <c r="BA476" t="s">
        <v>543</v>
      </c>
      <c r="BG476" t="s">
        <v>1590</v>
      </c>
      <c r="BH476">
        <v>25</v>
      </c>
      <c r="BI476">
        <v>20</v>
      </c>
      <c r="BJ476" t="s">
        <v>1469</v>
      </c>
    </row>
    <row r="477" spans="1:62" x14ac:dyDescent="0.25">
      <c r="A477" t="s">
        <v>4459</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13</v>
      </c>
      <c r="AA477" t="s">
        <v>448</v>
      </c>
      <c r="AX477" t="s">
        <v>1227</v>
      </c>
      <c r="AY477" t="s">
        <v>1229</v>
      </c>
      <c r="AZ477" t="s">
        <v>3302</v>
      </c>
      <c r="BA477" t="s">
        <v>537</v>
      </c>
      <c r="BG477" t="s">
        <v>3333</v>
      </c>
      <c r="BH477">
        <v>115</v>
      </c>
      <c r="BI477">
        <v>120</v>
      </c>
      <c r="BJ477" t="s">
        <v>1458</v>
      </c>
    </row>
    <row r="478" spans="1:62" x14ac:dyDescent="0.25">
      <c r="A478" t="s">
        <v>4460</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13</v>
      </c>
      <c r="AA478" t="s">
        <v>448</v>
      </c>
      <c r="AX478" t="s">
        <v>1227</v>
      </c>
      <c r="AY478" t="s">
        <v>1229</v>
      </c>
      <c r="AZ478" t="s">
        <v>3302</v>
      </c>
      <c r="BA478" t="s">
        <v>537</v>
      </c>
      <c r="BG478" t="s">
        <v>3333</v>
      </c>
      <c r="BH478">
        <v>75</v>
      </c>
      <c r="BI478">
        <v>80</v>
      </c>
      <c r="BJ478" t="s">
        <v>1465</v>
      </c>
    </row>
    <row r="479" spans="1:62" x14ac:dyDescent="0.25">
      <c r="A479" t="s">
        <v>4461</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13</v>
      </c>
      <c r="AA479" t="s">
        <v>448</v>
      </c>
      <c r="AX479" t="s">
        <v>1227</v>
      </c>
      <c r="AY479" t="s">
        <v>1229</v>
      </c>
      <c r="AZ479" t="s">
        <v>3302</v>
      </c>
      <c r="BA479" t="s">
        <v>537</v>
      </c>
      <c r="BG479" t="s">
        <v>3333</v>
      </c>
      <c r="BH479">
        <v>35</v>
      </c>
      <c r="BI479">
        <v>40</v>
      </c>
      <c r="BJ479" t="s">
        <v>1469</v>
      </c>
    </row>
    <row r="480" spans="1:62" x14ac:dyDescent="0.25">
      <c r="A480" t="s">
        <v>4585</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13</v>
      </c>
      <c r="AA480" t="s">
        <v>266</v>
      </c>
      <c r="AB480" t="s">
        <v>13</v>
      </c>
      <c r="AC480" t="s">
        <v>3315</v>
      </c>
      <c r="AX480" t="s">
        <v>1233</v>
      </c>
      <c r="AY480" t="s">
        <v>1235</v>
      </c>
      <c r="AZ480" t="s">
        <v>1237</v>
      </c>
      <c r="BA480" t="s">
        <v>1239</v>
      </c>
      <c r="BB480" t="s">
        <v>1241</v>
      </c>
      <c r="BF480" t="s">
        <v>2041</v>
      </c>
      <c r="BG480" t="s">
        <v>3347</v>
      </c>
      <c r="BH480">
        <v>140</v>
      </c>
      <c r="BI480">
        <v>140</v>
      </c>
      <c r="BJ480" t="s">
        <v>1458</v>
      </c>
    </row>
    <row r="481" spans="1:62" x14ac:dyDescent="0.25">
      <c r="A481" t="s">
        <v>4586</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13</v>
      </c>
      <c r="AA481" t="s">
        <v>266</v>
      </c>
      <c r="AB481" t="s">
        <v>13</v>
      </c>
      <c r="AC481" t="s">
        <v>3315</v>
      </c>
      <c r="AX481" t="s">
        <v>1233</v>
      </c>
      <c r="AY481" t="s">
        <v>1235</v>
      </c>
      <c r="AZ481" t="s">
        <v>1237</v>
      </c>
      <c r="BA481" t="s">
        <v>1239</v>
      </c>
      <c r="BB481" t="s">
        <v>1241</v>
      </c>
      <c r="BF481" t="s">
        <v>2041</v>
      </c>
      <c r="BG481" t="s">
        <v>3347</v>
      </c>
      <c r="BH481">
        <v>95</v>
      </c>
      <c r="BI481">
        <v>100</v>
      </c>
      <c r="BJ481" t="s">
        <v>1465</v>
      </c>
    </row>
    <row r="482" spans="1:62" x14ac:dyDescent="0.25">
      <c r="A482" t="s">
        <v>4587</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13</v>
      </c>
      <c r="AA482" t="s">
        <v>266</v>
      </c>
      <c r="AB482" t="s">
        <v>13</v>
      </c>
      <c r="AC482" t="s">
        <v>3315</v>
      </c>
      <c r="AX482" t="s">
        <v>1233</v>
      </c>
      <c r="AY482" t="s">
        <v>1235</v>
      </c>
      <c r="AZ482" t="s">
        <v>1237</v>
      </c>
      <c r="BA482" t="s">
        <v>1239</v>
      </c>
      <c r="BB482" t="s">
        <v>1241</v>
      </c>
      <c r="BF482" t="s">
        <v>2041</v>
      </c>
      <c r="BG482" t="s">
        <v>3347</v>
      </c>
      <c r="BH482">
        <v>45</v>
      </c>
      <c r="BI482">
        <v>50</v>
      </c>
      <c r="BJ482" t="s">
        <v>1469</v>
      </c>
    </row>
    <row r="483" spans="1:62"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13</v>
      </c>
      <c r="AA483" t="s">
        <v>318</v>
      </c>
      <c r="AX483" t="s">
        <v>1242</v>
      </c>
      <c r="AY483" t="s">
        <v>1244</v>
      </c>
      <c r="AZ483" t="s">
        <v>1246</v>
      </c>
      <c r="BG483" t="s">
        <v>1741</v>
      </c>
      <c r="BH483">
        <v>80</v>
      </c>
      <c r="BI483">
        <v>80</v>
      </c>
    </row>
    <row r="484" spans="1:62"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13</v>
      </c>
      <c r="AA484" t="s">
        <v>319</v>
      </c>
      <c r="AB484" t="s">
        <v>13</v>
      </c>
      <c r="AC484" t="s">
        <v>455</v>
      </c>
      <c r="AX484" t="s">
        <v>1248</v>
      </c>
      <c r="AY484" t="s">
        <v>1249</v>
      </c>
      <c r="AZ484" t="s">
        <v>1251</v>
      </c>
      <c r="BF484" t="s">
        <v>2041</v>
      </c>
      <c r="BG484" t="s">
        <v>2043</v>
      </c>
      <c r="BH484">
        <v>115</v>
      </c>
      <c r="BI484">
        <v>120</v>
      </c>
    </row>
    <row r="485" spans="1:62"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13</v>
      </c>
      <c r="AA485" t="s">
        <v>196</v>
      </c>
      <c r="AB485" t="s">
        <v>13</v>
      </c>
      <c r="AC485" t="s">
        <v>456</v>
      </c>
      <c r="AD485" t="s">
        <v>13</v>
      </c>
      <c r="AE485" t="s">
        <v>320</v>
      </c>
      <c r="AF485" t="s">
        <v>13</v>
      </c>
      <c r="AG485" t="s">
        <v>304</v>
      </c>
      <c r="AX485" t="s">
        <v>1253</v>
      </c>
      <c r="AY485" t="s">
        <v>1255</v>
      </c>
      <c r="AZ485" t="s">
        <v>1257</v>
      </c>
      <c r="BA485" t="s">
        <v>1259</v>
      </c>
      <c r="BF485" t="s">
        <v>2045</v>
      </c>
      <c r="BG485" t="s">
        <v>2046</v>
      </c>
      <c r="BH485">
        <v>195</v>
      </c>
      <c r="BI485">
        <v>200</v>
      </c>
    </row>
    <row r="486" spans="1:62"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13</v>
      </c>
      <c r="AA486" t="s">
        <v>196</v>
      </c>
      <c r="AB486" t="s">
        <v>13</v>
      </c>
      <c r="AC486" t="s">
        <v>456</v>
      </c>
      <c r="AD486" t="s">
        <v>13</v>
      </c>
      <c r="AE486" t="s">
        <v>427</v>
      </c>
      <c r="AX486" t="s">
        <v>1255</v>
      </c>
      <c r="AY486" t="s">
        <v>1257</v>
      </c>
      <c r="BF486" t="s">
        <v>2045</v>
      </c>
      <c r="BG486" t="s">
        <v>2048</v>
      </c>
      <c r="BH486">
        <v>100</v>
      </c>
      <c r="BI486">
        <v>100</v>
      </c>
    </row>
    <row r="487" spans="1:62"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13</v>
      </c>
      <c r="AA487" t="s">
        <v>199</v>
      </c>
      <c r="AB487" t="s">
        <v>13</v>
      </c>
      <c r="AC487" t="s">
        <v>456</v>
      </c>
      <c r="AD487" t="s">
        <v>13</v>
      </c>
      <c r="AE487" t="s">
        <v>304</v>
      </c>
      <c r="AX487" t="s">
        <v>1255</v>
      </c>
      <c r="AY487" t="s">
        <v>1257</v>
      </c>
      <c r="AZ487" t="s">
        <v>1261</v>
      </c>
      <c r="BF487" t="s">
        <v>2045</v>
      </c>
      <c r="BG487" t="s">
        <v>2050</v>
      </c>
      <c r="BH487">
        <v>130</v>
      </c>
      <c r="BI487">
        <v>130</v>
      </c>
    </row>
    <row r="488" spans="1:62"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13</v>
      </c>
      <c r="AA488" t="s">
        <v>196</v>
      </c>
      <c r="AB488" t="s">
        <v>13</v>
      </c>
      <c r="AC488" t="s">
        <v>343</v>
      </c>
      <c r="AX488" t="s">
        <v>1263</v>
      </c>
      <c r="AY488" t="s">
        <v>1265</v>
      </c>
      <c r="BF488" t="s">
        <v>2052</v>
      </c>
      <c r="BG488" t="s">
        <v>2043</v>
      </c>
      <c r="BH488">
        <v>70</v>
      </c>
      <c r="BI488">
        <v>70</v>
      </c>
    </row>
    <row r="489" spans="1:62"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13</v>
      </c>
      <c r="AA489" t="s">
        <v>153</v>
      </c>
      <c r="AB489" t="s">
        <v>13</v>
      </c>
      <c r="AC489" t="s">
        <v>3303</v>
      </c>
      <c r="AX489" t="s">
        <v>1267</v>
      </c>
      <c r="AY489" t="s">
        <v>1268</v>
      </c>
      <c r="AZ489" t="s">
        <v>1270</v>
      </c>
      <c r="BA489" t="s">
        <v>1272</v>
      </c>
      <c r="BG489" t="s">
        <v>1743</v>
      </c>
      <c r="BH489">
        <v>200</v>
      </c>
      <c r="BI489">
        <v>200</v>
      </c>
    </row>
    <row r="490" spans="1:62"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13</v>
      </c>
      <c r="AA490" t="s">
        <v>1745</v>
      </c>
      <c r="AX490" t="s">
        <v>1274</v>
      </c>
      <c r="AY490" t="s">
        <v>1276</v>
      </c>
      <c r="AZ490" t="s">
        <v>1278</v>
      </c>
      <c r="BG490" t="s">
        <v>1746</v>
      </c>
      <c r="BH490">
        <v>195</v>
      </c>
      <c r="BI490">
        <v>190</v>
      </c>
    </row>
    <row r="491" spans="1:62"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13</v>
      </c>
      <c r="AA491" t="s">
        <v>196</v>
      </c>
      <c r="AB491" t="s">
        <v>13</v>
      </c>
      <c r="AC491" t="s">
        <v>449</v>
      </c>
      <c r="AD491" t="s">
        <v>13</v>
      </c>
      <c r="AE491" t="s">
        <v>54</v>
      </c>
      <c r="AX491" t="s">
        <v>1280</v>
      </c>
      <c r="AY491" t="s">
        <v>1282</v>
      </c>
      <c r="AZ491" t="s">
        <v>1284</v>
      </c>
      <c r="BA491" t="s">
        <v>1286</v>
      </c>
      <c r="BG491" t="s">
        <v>1748</v>
      </c>
      <c r="BH491">
        <v>140</v>
      </c>
      <c r="BI491">
        <v>140</v>
      </c>
    </row>
    <row r="492" spans="1:62"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13</v>
      </c>
      <c r="AA492" t="s">
        <v>3262</v>
      </c>
      <c r="AB492" t="s">
        <v>13</v>
      </c>
      <c r="AC492" t="s">
        <v>428</v>
      </c>
      <c r="AX492" t="s">
        <v>1288</v>
      </c>
      <c r="AY492" t="s">
        <v>1290</v>
      </c>
      <c r="AZ492" t="s">
        <v>1292</v>
      </c>
      <c r="BG492" t="s">
        <v>1750</v>
      </c>
      <c r="BH492">
        <v>95</v>
      </c>
      <c r="BI492">
        <v>100</v>
      </c>
    </row>
    <row r="493" spans="1:62"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13</v>
      </c>
      <c r="AA493" t="s">
        <v>55</v>
      </c>
      <c r="AB493" t="s">
        <v>13</v>
      </c>
      <c r="AC493" t="s">
        <v>196</v>
      </c>
      <c r="AX493" t="s">
        <v>1288</v>
      </c>
      <c r="AY493" t="s">
        <v>1290</v>
      </c>
      <c r="AZ493" t="s">
        <v>1292</v>
      </c>
      <c r="BA493" t="s">
        <v>1294</v>
      </c>
      <c r="BB493" t="s">
        <v>1296</v>
      </c>
      <c r="BG493" t="s">
        <v>1752</v>
      </c>
      <c r="BH493">
        <v>105</v>
      </c>
      <c r="BI493">
        <v>100</v>
      </c>
    </row>
    <row r="494" spans="1:62"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13</v>
      </c>
      <c r="AA494" t="s">
        <v>199</v>
      </c>
      <c r="AB494" t="s">
        <v>13</v>
      </c>
      <c r="AC494" t="s">
        <v>428</v>
      </c>
      <c r="AD494" t="s">
        <v>13</v>
      </c>
      <c r="AE494" t="s">
        <v>55</v>
      </c>
      <c r="AX494" t="s">
        <v>1288</v>
      </c>
      <c r="AY494" t="s">
        <v>1290</v>
      </c>
      <c r="AZ494" t="s">
        <v>1292</v>
      </c>
      <c r="BA494" t="s">
        <v>1296</v>
      </c>
      <c r="BB494" t="s">
        <v>1261</v>
      </c>
      <c r="BG494" t="s">
        <v>1754</v>
      </c>
      <c r="BH494">
        <v>110</v>
      </c>
      <c r="BI494">
        <v>110</v>
      </c>
    </row>
    <row r="495" spans="1:62"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116</v>
      </c>
      <c r="AA495" t="s">
        <v>159</v>
      </c>
      <c r="AB495" t="s">
        <v>116</v>
      </c>
      <c r="AC495" t="s">
        <v>196</v>
      </c>
      <c r="AD495" t="s">
        <v>116</v>
      </c>
      <c r="AE495" t="s">
        <v>304</v>
      </c>
      <c r="AX495" t="s">
        <v>1298</v>
      </c>
      <c r="BG495" t="s">
        <v>1750</v>
      </c>
      <c r="BH495">
        <v>140</v>
      </c>
      <c r="BI495">
        <v>160</v>
      </c>
    </row>
    <row r="496" spans="1:62"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90</v>
      </c>
      <c r="AA496" t="s">
        <v>159</v>
      </c>
      <c r="AB496" t="s">
        <v>90</v>
      </c>
      <c r="AC496" t="s">
        <v>196</v>
      </c>
      <c r="AD496" t="s">
        <v>93</v>
      </c>
      <c r="AE496" t="s">
        <v>304</v>
      </c>
      <c r="AF496" t="s">
        <v>13</v>
      </c>
      <c r="AG496" t="s">
        <v>427</v>
      </c>
      <c r="AH496" t="s">
        <v>90</v>
      </c>
      <c r="AI496" t="s">
        <v>199</v>
      </c>
      <c r="AX496" t="s">
        <v>1298</v>
      </c>
      <c r="AY496" t="s">
        <v>1261</v>
      </c>
      <c r="BF496" t="s">
        <v>2054</v>
      </c>
      <c r="BG496" t="s">
        <v>2055</v>
      </c>
      <c r="BH496">
        <v>205</v>
      </c>
      <c r="BI496">
        <v>210</v>
      </c>
    </row>
    <row r="497" spans="1:62"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383</v>
      </c>
      <c r="AA497" t="s">
        <v>198</v>
      </c>
      <c r="AB497" t="s">
        <v>13</v>
      </c>
      <c r="AC497" t="s">
        <v>240</v>
      </c>
      <c r="AD497" t="s">
        <v>383</v>
      </c>
      <c r="AE497" t="s">
        <v>9</v>
      </c>
      <c r="AX497" t="s">
        <v>1300</v>
      </c>
      <c r="AY497" t="s">
        <v>1302</v>
      </c>
      <c r="BG497" t="s">
        <v>1757</v>
      </c>
      <c r="BH497">
        <v>105</v>
      </c>
      <c r="BI497">
        <v>110</v>
      </c>
    </row>
    <row r="498" spans="1:62"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383</v>
      </c>
      <c r="AA498" t="s">
        <v>198</v>
      </c>
      <c r="AB498" t="s">
        <v>13</v>
      </c>
      <c r="AC498" t="s">
        <v>430</v>
      </c>
      <c r="AD498" t="s">
        <v>383</v>
      </c>
      <c r="AE498" t="s">
        <v>9</v>
      </c>
      <c r="AX498" t="s">
        <v>1300</v>
      </c>
      <c r="AY498" t="s">
        <v>1302</v>
      </c>
      <c r="BG498" t="s">
        <v>1757</v>
      </c>
      <c r="BH498">
        <v>110</v>
      </c>
      <c r="BI498">
        <v>110</v>
      </c>
    </row>
    <row r="499" spans="1:62"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92</v>
      </c>
      <c r="AA499" t="s">
        <v>199</v>
      </c>
      <c r="AB499" t="s">
        <v>90</v>
      </c>
      <c r="AC499" t="s">
        <v>240</v>
      </c>
      <c r="AD499" t="s">
        <v>112</v>
      </c>
      <c r="AE499" t="s">
        <v>9</v>
      </c>
      <c r="AX499" t="s">
        <v>1304</v>
      </c>
      <c r="AY499" t="s">
        <v>1261</v>
      </c>
      <c r="BG499" t="s">
        <v>1852</v>
      </c>
      <c r="BH499">
        <v>180</v>
      </c>
      <c r="BI499">
        <v>180</v>
      </c>
    </row>
    <row r="500" spans="1:62"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383</v>
      </c>
      <c r="AA500" t="s">
        <v>196</v>
      </c>
      <c r="AB500" t="s">
        <v>383</v>
      </c>
      <c r="AC500" t="s">
        <v>242</v>
      </c>
      <c r="AD500" t="s">
        <v>383</v>
      </c>
      <c r="AE500" t="s">
        <v>9</v>
      </c>
      <c r="AX500" t="s">
        <v>1306</v>
      </c>
      <c r="AY500" t="s">
        <v>1282</v>
      </c>
      <c r="BG500" t="s">
        <v>1965</v>
      </c>
      <c r="BH500">
        <v>120</v>
      </c>
      <c r="BI500">
        <v>100</v>
      </c>
    </row>
    <row r="501" spans="1:62"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87</v>
      </c>
      <c r="AA501" t="s">
        <v>196</v>
      </c>
      <c r="AB501" t="s">
        <v>87</v>
      </c>
      <c r="AC501" t="s">
        <v>242</v>
      </c>
      <c r="AD501" t="s">
        <v>87</v>
      </c>
      <c r="AE501" t="s">
        <v>9</v>
      </c>
      <c r="AX501" t="s">
        <v>1306</v>
      </c>
      <c r="AY501" t="s">
        <v>1282</v>
      </c>
      <c r="BG501" t="s">
        <v>1965</v>
      </c>
      <c r="BH501">
        <v>60</v>
      </c>
      <c r="BI501">
        <v>50</v>
      </c>
    </row>
    <row r="502" spans="1:62"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87</v>
      </c>
      <c r="AA502" t="s">
        <v>196</v>
      </c>
      <c r="AB502" t="s">
        <v>87</v>
      </c>
      <c r="AC502" t="s">
        <v>242</v>
      </c>
      <c r="AD502" t="s">
        <v>87</v>
      </c>
      <c r="AE502" t="s">
        <v>9</v>
      </c>
      <c r="AX502" t="s">
        <v>1306</v>
      </c>
      <c r="AY502" t="s">
        <v>1282</v>
      </c>
      <c r="BG502" t="s">
        <v>1965</v>
      </c>
      <c r="BH502">
        <v>60</v>
      </c>
      <c r="BI502">
        <v>50</v>
      </c>
    </row>
    <row r="503" spans="1:62" x14ac:dyDescent="0.25">
      <c r="A503" t="s">
        <v>4329</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116</v>
      </c>
      <c r="AA503" t="s">
        <v>200</v>
      </c>
      <c r="AB503" t="s">
        <v>116</v>
      </c>
      <c r="AC503" t="s">
        <v>9</v>
      </c>
      <c r="AX503" t="s">
        <v>1308</v>
      </c>
      <c r="AY503" t="s">
        <v>1310</v>
      </c>
      <c r="BG503" t="s">
        <v>1757</v>
      </c>
      <c r="BH503">
        <v>60</v>
      </c>
      <c r="BI503">
        <v>80</v>
      </c>
      <c r="BJ503" t="s">
        <v>1808</v>
      </c>
    </row>
    <row r="504" spans="1:62" x14ac:dyDescent="0.25">
      <c r="A504" t="s">
        <v>4330</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93</v>
      </c>
      <c r="AA504" t="s">
        <v>200</v>
      </c>
      <c r="AB504" t="s">
        <v>13</v>
      </c>
      <c r="AC504" t="s">
        <v>9</v>
      </c>
      <c r="AX504" t="s">
        <v>1308</v>
      </c>
      <c r="AY504" t="s">
        <v>1310</v>
      </c>
      <c r="BG504" t="s">
        <v>1757</v>
      </c>
      <c r="BH504">
        <v>20</v>
      </c>
      <c r="BI504">
        <v>20</v>
      </c>
      <c r="BJ504" t="s">
        <v>1756</v>
      </c>
    </row>
    <row r="505" spans="1:62" x14ac:dyDescent="0.25">
      <c r="A505" t="s">
        <v>4331</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116</v>
      </c>
      <c r="AA505" t="s">
        <v>200</v>
      </c>
      <c r="AB505" t="s">
        <v>116</v>
      </c>
      <c r="AC505" t="s">
        <v>9</v>
      </c>
      <c r="AX505" t="s">
        <v>1308</v>
      </c>
      <c r="AY505" t="s">
        <v>1312</v>
      </c>
      <c r="BG505" t="s">
        <v>1757</v>
      </c>
      <c r="BH505">
        <v>60</v>
      </c>
      <c r="BI505">
        <v>80</v>
      </c>
      <c r="BJ505" t="s">
        <v>1808</v>
      </c>
    </row>
    <row r="506" spans="1:62" x14ac:dyDescent="0.25">
      <c r="A506" t="s">
        <v>4332</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13</v>
      </c>
      <c r="AA506" t="s">
        <v>196</v>
      </c>
      <c r="AB506" t="s">
        <v>13</v>
      </c>
      <c r="AC506" t="s">
        <v>3262</v>
      </c>
      <c r="AX506" t="s">
        <v>1308</v>
      </c>
      <c r="AY506" t="s">
        <v>1312</v>
      </c>
      <c r="BG506" t="s">
        <v>1757</v>
      </c>
      <c r="BH506">
        <v>30</v>
      </c>
      <c r="BI506">
        <v>30</v>
      </c>
      <c r="BJ506" t="s">
        <v>1756</v>
      </c>
    </row>
    <row r="507" spans="1:62" x14ac:dyDescent="0.25">
      <c r="A507" t="s">
        <v>4333</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116</v>
      </c>
      <c r="AA507" t="s">
        <v>200</v>
      </c>
      <c r="AB507" t="s">
        <v>116</v>
      </c>
      <c r="AC507" t="s">
        <v>9</v>
      </c>
      <c r="AX507" t="s">
        <v>1308</v>
      </c>
      <c r="AY507" t="s">
        <v>1310</v>
      </c>
      <c r="BG507" t="s">
        <v>1757</v>
      </c>
      <c r="BH507">
        <v>60</v>
      </c>
      <c r="BI507">
        <v>80</v>
      </c>
      <c r="BJ507" t="s">
        <v>1808</v>
      </c>
    </row>
    <row r="508" spans="1:62" x14ac:dyDescent="0.25">
      <c r="A508" t="s">
        <v>4334</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13</v>
      </c>
      <c r="AA508" t="s">
        <v>57</v>
      </c>
      <c r="AB508" t="s">
        <v>13</v>
      </c>
      <c r="AC508" t="s">
        <v>196</v>
      </c>
      <c r="AX508" t="s">
        <v>1308</v>
      </c>
      <c r="AY508" t="s">
        <v>1310</v>
      </c>
      <c r="BG508" t="s">
        <v>1757</v>
      </c>
      <c r="BH508">
        <v>35</v>
      </c>
      <c r="BI508">
        <v>30</v>
      </c>
      <c r="BJ508" t="s">
        <v>1756</v>
      </c>
    </row>
    <row r="509" spans="1:62" x14ac:dyDescent="0.25">
      <c r="A509" t="s">
        <v>4335</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87</v>
      </c>
      <c r="AA509" t="s">
        <v>428</v>
      </c>
      <c r="AB509" t="s">
        <v>87</v>
      </c>
      <c r="AC509" t="s">
        <v>9</v>
      </c>
      <c r="AX509" t="s">
        <v>1316</v>
      </c>
      <c r="AY509" t="s">
        <v>1318</v>
      </c>
      <c r="BG509" t="s">
        <v>1761</v>
      </c>
      <c r="BH509">
        <v>125</v>
      </c>
      <c r="BI509">
        <v>150</v>
      </c>
      <c r="BJ509" t="s">
        <v>1809</v>
      </c>
    </row>
    <row r="510" spans="1:62" x14ac:dyDescent="0.25">
      <c r="A510" t="s">
        <v>4336</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13</v>
      </c>
      <c r="AA510" t="s">
        <v>429</v>
      </c>
      <c r="AB510" t="s">
        <v>13</v>
      </c>
      <c r="AC510" t="s">
        <v>9</v>
      </c>
      <c r="AX510" t="s">
        <v>1316</v>
      </c>
      <c r="AY510" t="s">
        <v>1318</v>
      </c>
      <c r="BG510" t="s">
        <v>1761</v>
      </c>
      <c r="BH510">
        <v>30</v>
      </c>
      <c r="BI510">
        <v>30</v>
      </c>
      <c r="BJ510" t="s">
        <v>1756</v>
      </c>
    </row>
    <row r="511" spans="1:62" x14ac:dyDescent="0.25">
      <c r="A511" t="s">
        <v>4337</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87</v>
      </c>
      <c r="AA511" t="s">
        <v>196</v>
      </c>
      <c r="AB511" t="s">
        <v>87</v>
      </c>
      <c r="AC511" t="s">
        <v>55</v>
      </c>
      <c r="AX511" t="s">
        <v>1268</v>
      </c>
      <c r="AY511" t="s">
        <v>3288</v>
      </c>
      <c r="BG511" t="s">
        <v>1757</v>
      </c>
      <c r="BH511">
        <v>80</v>
      </c>
      <c r="BI511">
        <v>100</v>
      </c>
      <c r="BJ511" t="s">
        <v>1810</v>
      </c>
    </row>
    <row r="512" spans="1:62" x14ac:dyDescent="0.25">
      <c r="A512" t="s">
        <v>4338</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13</v>
      </c>
      <c r="AA512" t="s">
        <v>56</v>
      </c>
      <c r="AX512" t="s">
        <v>1268</v>
      </c>
      <c r="AY512" t="s">
        <v>3288</v>
      </c>
      <c r="BG512" t="s">
        <v>1757</v>
      </c>
      <c r="BH512">
        <v>20</v>
      </c>
      <c r="BI512">
        <v>20</v>
      </c>
      <c r="BJ512" t="s">
        <v>1756</v>
      </c>
    </row>
    <row r="513" spans="1:62" x14ac:dyDescent="0.25">
      <c r="A513" t="s">
        <v>4339</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116</v>
      </c>
      <c r="AA513" t="s">
        <v>196</v>
      </c>
      <c r="AB513" t="s">
        <v>116</v>
      </c>
      <c r="AC513" t="s">
        <v>55</v>
      </c>
      <c r="AX513" t="s">
        <v>1268</v>
      </c>
      <c r="AY513" t="s">
        <v>3288</v>
      </c>
      <c r="BG513" t="s">
        <v>1757</v>
      </c>
      <c r="BH513">
        <v>65</v>
      </c>
      <c r="BI513">
        <v>80</v>
      </c>
      <c r="BJ513" t="s">
        <v>1810</v>
      </c>
    </row>
    <row r="514" spans="1:62" x14ac:dyDescent="0.25">
      <c r="A514" t="s">
        <v>4340</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13</v>
      </c>
      <c r="AA514" t="s">
        <v>305</v>
      </c>
      <c r="AX514" t="s">
        <v>1268</v>
      </c>
      <c r="AY514" t="s">
        <v>3288</v>
      </c>
      <c r="BG514" t="s">
        <v>1757</v>
      </c>
      <c r="BH514">
        <v>20</v>
      </c>
      <c r="BI514">
        <v>20</v>
      </c>
      <c r="BJ514" t="s">
        <v>1756</v>
      </c>
    </row>
    <row r="515" spans="1:62" x14ac:dyDescent="0.25">
      <c r="A515" t="s">
        <v>4341</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87</v>
      </c>
      <c r="AA515" t="s">
        <v>196</v>
      </c>
      <c r="AB515" t="s">
        <v>87</v>
      </c>
      <c r="AC515" t="s">
        <v>306</v>
      </c>
      <c r="AX515" t="s">
        <v>1296</v>
      </c>
      <c r="AY515" t="s">
        <v>1324</v>
      </c>
      <c r="AZ515" t="s">
        <v>1326</v>
      </c>
      <c r="BG515" t="s">
        <v>1766</v>
      </c>
      <c r="BH515">
        <v>100</v>
      </c>
      <c r="BI515">
        <v>100</v>
      </c>
      <c r="BJ515" t="s">
        <v>1811</v>
      </c>
    </row>
    <row r="516" spans="1:62" x14ac:dyDescent="0.25">
      <c r="A516" t="s">
        <v>4342</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13</v>
      </c>
      <c r="AA516" t="s">
        <v>58</v>
      </c>
      <c r="AB516" t="s">
        <v>13</v>
      </c>
      <c r="AC516" t="s">
        <v>197</v>
      </c>
      <c r="AX516" t="s">
        <v>1296</v>
      </c>
      <c r="AY516" t="s">
        <v>1324</v>
      </c>
      <c r="AZ516" t="s">
        <v>1326</v>
      </c>
      <c r="BG516" t="s">
        <v>1766</v>
      </c>
      <c r="BH516">
        <v>20</v>
      </c>
      <c r="BI516">
        <v>20</v>
      </c>
      <c r="BJ516" t="s">
        <v>1756</v>
      </c>
    </row>
    <row r="517" spans="1:62" x14ac:dyDescent="0.25">
      <c r="A517" t="s">
        <v>4343</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116</v>
      </c>
      <c r="AA517" t="s">
        <v>3263</v>
      </c>
      <c r="AB517" t="s">
        <v>116</v>
      </c>
      <c r="AC517" t="s">
        <v>9</v>
      </c>
      <c r="AX517" t="s">
        <v>1328</v>
      </c>
      <c r="AY517" t="s">
        <v>1221</v>
      </c>
      <c r="AZ517" t="s">
        <v>1331</v>
      </c>
      <c r="BG517" t="s">
        <v>1768</v>
      </c>
      <c r="BH517">
        <v>125</v>
      </c>
      <c r="BI517">
        <v>120</v>
      </c>
      <c r="BJ517" t="s">
        <v>1812</v>
      </c>
    </row>
    <row r="518" spans="1:62" x14ac:dyDescent="0.25">
      <c r="A518" t="s">
        <v>4344</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13</v>
      </c>
      <c r="AA518" t="s">
        <v>243</v>
      </c>
      <c r="AB518" t="s">
        <v>13</v>
      </c>
      <c r="AC518" t="s">
        <v>9</v>
      </c>
      <c r="AX518" t="s">
        <v>1328</v>
      </c>
      <c r="AY518" t="s">
        <v>1221</v>
      </c>
      <c r="AZ518" t="s">
        <v>1331</v>
      </c>
      <c r="BG518" t="s">
        <v>1768</v>
      </c>
      <c r="BH518">
        <v>30</v>
      </c>
      <c r="BI518">
        <v>30</v>
      </c>
      <c r="BJ518" t="s">
        <v>1756</v>
      </c>
    </row>
    <row r="519" spans="1:62" x14ac:dyDescent="0.25">
      <c r="A519" t="s">
        <v>4345</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87</v>
      </c>
      <c r="AA519" t="s">
        <v>201</v>
      </c>
      <c r="AB519" t="s">
        <v>87</v>
      </c>
      <c r="AC519" t="s">
        <v>9</v>
      </c>
      <c r="AD519" t="s">
        <v>87</v>
      </c>
      <c r="AE519" t="s">
        <v>129</v>
      </c>
      <c r="AX519" t="s">
        <v>1333</v>
      </c>
      <c r="AY519" t="s">
        <v>1335</v>
      </c>
      <c r="AZ519" t="s">
        <v>1337</v>
      </c>
      <c r="BG519" t="s">
        <v>1770</v>
      </c>
      <c r="BH519">
        <v>95</v>
      </c>
      <c r="BI519">
        <v>100</v>
      </c>
      <c r="BJ519" t="s">
        <v>1813</v>
      </c>
    </row>
    <row r="520" spans="1:62" x14ac:dyDescent="0.25">
      <c r="A520" t="s">
        <v>4346</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13</v>
      </c>
      <c r="AA520" t="s">
        <v>128</v>
      </c>
      <c r="AB520" t="s">
        <v>13</v>
      </c>
      <c r="AC520" t="s">
        <v>9</v>
      </c>
      <c r="AD520" t="s">
        <v>13</v>
      </c>
      <c r="AE520" t="s">
        <v>129</v>
      </c>
      <c r="AX520" t="s">
        <v>1333</v>
      </c>
      <c r="AY520" t="s">
        <v>1335</v>
      </c>
      <c r="AZ520" t="s">
        <v>1337</v>
      </c>
      <c r="BG520" t="s">
        <v>1770</v>
      </c>
      <c r="BH520">
        <v>20</v>
      </c>
      <c r="BI520">
        <v>20</v>
      </c>
      <c r="BJ520" t="s">
        <v>1756</v>
      </c>
    </row>
    <row r="521" spans="1:62" x14ac:dyDescent="0.25">
      <c r="A521" t="s">
        <v>4347</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116</v>
      </c>
      <c r="AA521" t="s">
        <v>202</v>
      </c>
      <c r="AB521" t="s">
        <v>116</v>
      </c>
      <c r="AC521" t="s">
        <v>9</v>
      </c>
      <c r="AX521" t="s">
        <v>1339</v>
      </c>
      <c r="AY521" t="s">
        <v>1341</v>
      </c>
      <c r="BG521" t="s">
        <v>1772</v>
      </c>
      <c r="BH521">
        <v>90</v>
      </c>
      <c r="BI521">
        <v>80</v>
      </c>
      <c r="BJ521" t="s">
        <v>1814</v>
      </c>
    </row>
    <row r="522" spans="1:62" x14ac:dyDescent="0.25">
      <c r="A522" t="s">
        <v>4348</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13</v>
      </c>
      <c r="AA522" t="s">
        <v>202</v>
      </c>
      <c r="AB522" t="s">
        <v>13</v>
      </c>
      <c r="AC522" t="s">
        <v>59</v>
      </c>
      <c r="AX522" t="s">
        <v>1339</v>
      </c>
      <c r="AY522" t="s">
        <v>1341</v>
      </c>
      <c r="BG522" t="s">
        <v>1772</v>
      </c>
      <c r="BH522">
        <v>25</v>
      </c>
      <c r="BI522">
        <v>20</v>
      </c>
      <c r="BJ522" t="s">
        <v>1756</v>
      </c>
    </row>
    <row r="523" spans="1:62" x14ac:dyDescent="0.25">
      <c r="A523" t="s">
        <v>4349</v>
      </c>
      <c r="B523">
        <v>522</v>
      </c>
      <c r="C523" t="s">
        <v>1773</v>
      </c>
      <c r="D523" t="s">
        <v>1815</v>
      </c>
      <c r="E523">
        <v>3</v>
      </c>
      <c r="F523">
        <v>15</v>
      </c>
      <c r="G523" t="s">
        <v>1623</v>
      </c>
      <c r="H523">
        <v>4</v>
      </c>
      <c r="I523" t="s">
        <v>1553</v>
      </c>
      <c r="L523" t="s">
        <v>1461</v>
      </c>
      <c r="M523" t="s">
        <v>1461</v>
      </c>
      <c r="N523">
        <v>3</v>
      </c>
      <c r="O523">
        <v>4</v>
      </c>
      <c r="S523">
        <v>2</v>
      </c>
      <c r="T523">
        <v>3</v>
      </c>
      <c r="U523">
        <v>5</v>
      </c>
      <c r="V523" t="s">
        <v>1462</v>
      </c>
      <c r="W523">
        <v>1</v>
      </c>
      <c r="X523" t="s">
        <v>1461</v>
      </c>
      <c r="Y523" t="s">
        <v>1477</v>
      </c>
      <c r="Z523" t="s">
        <v>116</v>
      </c>
      <c r="AA523" t="s">
        <v>199</v>
      </c>
      <c r="AB523" t="s">
        <v>116</v>
      </c>
      <c r="AC523" t="s">
        <v>245</v>
      </c>
      <c r="AX523" t="s">
        <v>1343</v>
      </c>
      <c r="AY523" t="s">
        <v>1345</v>
      </c>
      <c r="AZ523" t="s">
        <v>1261</v>
      </c>
      <c r="BG523" t="s">
        <v>1774</v>
      </c>
      <c r="BH523">
        <v>130</v>
      </c>
      <c r="BI523">
        <v>120</v>
      </c>
      <c r="BJ523" t="s">
        <v>1815</v>
      </c>
    </row>
    <row r="524" spans="1:62" x14ac:dyDescent="0.25">
      <c r="A524" t="s">
        <v>4350</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13</v>
      </c>
      <c r="AA524" t="s">
        <v>199</v>
      </c>
      <c r="AB524" t="s">
        <v>13</v>
      </c>
      <c r="AC524" t="s">
        <v>244</v>
      </c>
      <c r="AX524" t="s">
        <v>1343</v>
      </c>
      <c r="AY524" t="s">
        <v>1345</v>
      </c>
      <c r="AZ524" t="s">
        <v>1261</v>
      </c>
      <c r="BG524" t="s">
        <v>1774</v>
      </c>
      <c r="BH524">
        <v>25</v>
      </c>
      <c r="BI524">
        <v>30</v>
      </c>
      <c r="BJ524" t="s">
        <v>1756</v>
      </c>
    </row>
    <row r="525" spans="1:62" x14ac:dyDescent="0.25">
      <c r="A525" t="s">
        <v>4391</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13</v>
      </c>
      <c r="AA525" t="s">
        <v>246</v>
      </c>
      <c r="AB525" t="s">
        <v>90</v>
      </c>
      <c r="AC525" t="s">
        <v>3289</v>
      </c>
      <c r="AD525" t="s">
        <v>13</v>
      </c>
      <c r="AE525" t="s">
        <v>240</v>
      </c>
      <c r="AF525" t="s">
        <v>13</v>
      </c>
      <c r="AG525" t="s">
        <v>430</v>
      </c>
      <c r="AH525" t="s">
        <v>90</v>
      </c>
      <c r="AI525" t="s">
        <v>14</v>
      </c>
      <c r="AX525" t="s">
        <v>1347</v>
      </c>
      <c r="AY525" t="s">
        <v>537</v>
      </c>
      <c r="BG525" t="s">
        <v>1778</v>
      </c>
      <c r="BH525">
        <v>95</v>
      </c>
      <c r="BI525">
        <v>90</v>
      </c>
      <c r="BJ525" t="s">
        <v>1458</v>
      </c>
    </row>
    <row r="526" spans="1:62" x14ac:dyDescent="0.25">
      <c r="A526" t="s">
        <v>4392</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13</v>
      </c>
      <c r="AA526" t="s">
        <v>246</v>
      </c>
      <c r="AB526" t="s">
        <v>90</v>
      </c>
      <c r="AC526" t="s">
        <v>3289</v>
      </c>
      <c r="AD526" t="s">
        <v>13</v>
      </c>
      <c r="AE526" t="s">
        <v>240</v>
      </c>
      <c r="AF526" t="s">
        <v>13</v>
      </c>
      <c r="AG526" t="s">
        <v>430</v>
      </c>
      <c r="AH526" t="s">
        <v>90</v>
      </c>
      <c r="AI526" t="s">
        <v>14</v>
      </c>
      <c r="AX526" t="s">
        <v>1347</v>
      </c>
      <c r="AY526" t="s">
        <v>537</v>
      </c>
      <c r="BG526" t="s">
        <v>1778</v>
      </c>
      <c r="BH526">
        <v>75</v>
      </c>
      <c r="BI526">
        <v>60</v>
      </c>
      <c r="BJ526" t="s">
        <v>1465</v>
      </c>
    </row>
    <row r="527" spans="1:62" x14ac:dyDescent="0.25">
      <c r="A527" t="s">
        <v>4393</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13</v>
      </c>
      <c r="AA527" t="s">
        <v>246</v>
      </c>
      <c r="AB527" t="s">
        <v>90</v>
      </c>
      <c r="AC527" t="s">
        <v>3289</v>
      </c>
      <c r="AD527" t="s">
        <v>13</v>
      </c>
      <c r="AE527" t="s">
        <v>240</v>
      </c>
      <c r="AF527" t="s">
        <v>13</v>
      </c>
      <c r="AG527" t="s">
        <v>430</v>
      </c>
      <c r="AH527" t="s">
        <v>90</v>
      </c>
      <c r="AI527" t="s">
        <v>14</v>
      </c>
      <c r="AX527" t="s">
        <v>1347</v>
      </c>
      <c r="AY527" t="s">
        <v>537</v>
      </c>
      <c r="BG527" t="s">
        <v>1778</v>
      </c>
      <c r="BH527">
        <v>35</v>
      </c>
      <c r="BI527">
        <v>30</v>
      </c>
      <c r="BJ527" t="s">
        <v>1469</v>
      </c>
    </row>
    <row r="528" spans="1:62" x14ac:dyDescent="0.25">
      <c r="A528" t="s">
        <v>4394</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87</v>
      </c>
      <c r="AA528" t="s">
        <v>199</v>
      </c>
      <c r="AB528" t="s">
        <v>93</v>
      </c>
      <c r="AC528" t="s">
        <v>3289</v>
      </c>
      <c r="AD528" t="s">
        <v>93</v>
      </c>
      <c r="AE528" t="s">
        <v>240</v>
      </c>
      <c r="AF528" t="s">
        <v>13</v>
      </c>
      <c r="AG528" t="s">
        <v>430</v>
      </c>
      <c r="AH528" t="s">
        <v>87</v>
      </c>
      <c r="AI528" t="s">
        <v>14</v>
      </c>
      <c r="AX528" t="s">
        <v>1349</v>
      </c>
      <c r="AY528" t="s">
        <v>543</v>
      </c>
      <c r="BG528" t="s">
        <v>1780</v>
      </c>
      <c r="BH528">
        <v>120</v>
      </c>
      <c r="BI528">
        <v>100</v>
      </c>
      <c r="BJ528" t="s">
        <v>1458</v>
      </c>
    </row>
    <row r="529" spans="1:62" x14ac:dyDescent="0.25">
      <c r="A529" t="s">
        <v>4395</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87</v>
      </c>
      <c r="AA529" t="s">
        <v>199</v>
      </c>
      <c r="AB529" t="s">
        <v>93</v>
      </c>
      <c r="AC529" t="s">
        <v>3289</v>
      </c>
      <c r="AD529" t="s">
        <v>93</v>
      </c>
      <c r="AE529" t="s">
        <v>240</v>
      </c>
      <c r="AF529" t="s">
        <v>13</v>
      </c>
      <c r="AG529" t="s">
        <v>430</v>
      </c>
      <c r="AH529" t="s">
        <v>87</v>
      </c>
      <c r="AI529" t="s">
        <v>14</v>
      </c>
      <c r="AX529" t="s">
        <v>1349</v>
      </c>
      <c r="AY529" t="s">
        <v>543</v>
      </c>
      <c r="BG529" t="s">
        <v>1780</v>
      </c>
      <c r="BH529">
        <v>80</v>
      </c>
      <c r="BI529">
        <v>100</v>
      </c>
      <c r="BJ529" t="s">
        <v>1465</v>
      </c>
    </row>
    <row r="530" spans="1:62" x14ac:dyDescent="0.25">
      <c r="A530" t="s">
        <v>4396</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87</v>
      </c>
      <c r="AA530" t="s">
        <v>199</v>
      </c>
      <c r="AB530" t="s">
        <v>93</v>
      </c>
      <c r="AC530" t="s">
        <v>3289</v>
      </c>
      <c r="AD530" t="s">
        <v>93</v>
      </c>
      <c r="AE530" t="s">
        <v>240</v>
      </c>
      <c r="AF530" t="s">
        <v>13</v>
      </c>
      <c r="AG530" t="s">
        <v>430</v>
      </c>
      <c r="AH530" t="s">
        <v>87</v>
      </c>
      <c r="AI530" t="s">
        <v>14</v>
      </c>
      <c r="AX530" t="s">
        <v>1349</v>
      </c>
      <c r="AY530" t="s">
        <v>543</v>
      </c>
      <c r="BG530" t="s">
        <v>1780</v>
      </c>
      <c r="BH530">
        <v>40</v>
      </c>
      <c r="BI530">
        <v>50</v>
      </c>
      <c r="BJ530" t="s">
        <v>1469</v>
      </c>
    </row>
    <row r="531" spans="1:62" x14ac:dyDescent="0.25">
      <c r="A531" t="s">
        <v>4462</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13</v>
      </c>
      <c r="AA531" t="s">
        <v>199</v>
      </c>
      <c r="AB531" t="s">
        <v>13</v>
      </c>
      <c r="AC531" t="s">
        <v>241</v>
      </c>
      <c r="AD531" t="s">
        <v>13</v>
      </c>
      <c r="AE531" t="s">
        <v>14</v>
      </c>
      <c r="AX531" t="s">
        <v>1351</v>
      </c>
      <c r="AY531" t="s">
        <v>543</v>
      </c>
      <c r="AZ531" t="s">
        <v>3290</v>
      </c>
      <c r="BA531" t="s">
        <v>3286</v>
      </c>
      <c r="BG531" t="s">
        <v>1592</v>
      </c>
      <c r="BH531">
        <v>55</v>
      </c>
      <c r="BI531">
        <v>50</v>
      </c>
      <c r="BJ531" t="s">
        <v>1458</v>
      </c>
    </row>
    <row r="532" spans="1:62" x14ac:dyDescent="0.25">
      <c r="A532" t="s">
        <v>4463</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13</v>
      </c>
      <c r="AA532" t="s">
        <v>199</v>
      </c>
      <c r="AB532" t="s">
        <v>13</v>
      </c>
      <c r="AC532" t="s">
        <v>241</v>
      </c>
      <c r="AD532" t="s">
        <v>13</v>
      </c>
      <c r="AE532" t="s">
        <v>14</v>
      </c>
      <c r="AX532" t="s">
        <v>1351</v>
      </c>
      <c r="AY532" t="s">
        <v>543</v>
      </c>
      <c r="AZ532" t="s">
        <v>3290</v>
      </c>
      <c r="BA532" t="s">
        <v>3286</v>
      </c>
      <c r="BG532" t="s">
        <v>1592</v>
      </c>
      <c r="BH532">
        <v>40</v>
      </c>
      <c r="BI532">
        <v>40</v>
      </c>
      <c r="BJ532" t="s">
        <v>1465</v>
      </c>
    </row>
    <row r="533" spans="1:62" x14ac:dyDescent="0.25">
      <c r="A533" t="s">
        <v>4464</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13</v>
      </c>
      <c r="AA533" t="s">
        <v>199</v>
      </c>
      <c r="AB533" t="s">
        <v>13</v>
      </c>
      <c r="AC533" t="s">
        <v>241</v>
      </c>
      <c r="AD533" t="s">
        <v>13</v>
      </c>
      <c r="AE533" t="s">
        <v>14</v>
      </c>
      <c r="AX533" t="s">
        <v>1351</v>
      </c>
      <c r="AY533" t="s">
        <v>543</v>
      </c>
      <c r="AZ533" t="s">
        <v>3290</v>
      </c>
      <c r="BA533" t="s">
        <v>3286</v>
      </c>
      <c r="BG533" t="s">
        <v>1592</v>
      </c>
      <c r="BH533">
        <v>15</v>
      </c>
      <c r="BI533">
        <v>20</v>
      </c>
      <c r="BJ533" t="s">
        <v>1469</v>
      </c>
    </row>
    <row r="534" spans="1:62" x14ac:dyDescent="0.25">
      <c r="A534" t="s">
        <v>4465</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13</v>
      </c>
      <c r="AA534" t="s">
        <v>199</v>
      </c>
      <c r="AB534" t="s">
        <v>13</v>
      </c>
      <c r="AC534" t="s">
        <v>247</v>
      </c>
      <c r="AD534" t="s">
        <v>13</v>
      </c>
      <c r="AE534" t="s">
        <v>14</v>
      </c>
      <c r="AX534" t="s">
        <v>1351</v>
      </c>
      <c r="AY534" t="s">
        <v>543</v>
      </c>
      <c r="AZ534" t="s">
        <v>3290</v>
      </c>
      <c r="BA534" t="s">
        <v>3286</v>
      </c>
      <c r="BG534" t="s">
        <v>1592</v>
      </c>
      <c r="BH534">
        <v>55</v>
      </c>
      <c r="BI534">
        <v>50</v>
      </c>
      <c r="BJ534" t="s">
        <v>1458</v>
      </c>
    </row>
    <row r="535" spans="1:62" x14ac:dyDescent="0.25">
      <c r="A535" t="s">
        <v>4466</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13</v>
      </c>
      <c r="AA535" t="s">
        <v>199</v>
      </c>
      <c r="AB535" t="s">
        <v>13</v>
      </c>
      <c r="AC535" t="s">
        <v>247</v>
      </c>
      <c r="AD535" t="s">
        <v>13</v>
      </c>
      <c r="AE535" t="s">
        <v>14</v>
      </c>
      <c r="AX535" t="s">
        <v>1351</v>
      </c>
      <c r="AY535" t="s">
        <v>543</v>
      </c>
      <c r="AZ535" t="s">
        <v>3290</v>
      </c>
      <c r="BA535" t="s">
        <v>3286</v>
      </c>
      <c r="BG535" t="s">
        <v>1592</v>
      </c>
      <c r="BH535">
        <v>35</v>
      </c>
      <c r="BI535">
        <v>40</v>
      </c>
      <c r="BJ535" t="s">
        <v>1465</v>
      </c>
    </row>
    <row r="536" spans="1:62" x14ac:dyDescent="0.25">
      <c r="A536" t="s">
        <v>4467</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13</v>
      </c>
      <c r="AA536" t="s">
        <v>199</v>
      </c>
      <c r="AB536" t="s">
        <v>13</v>
      </c>
      <c r="AC536" t="s">
        <v>247</v>
      </c>
      <c r="AD536" t="s">
        <v>13</v>
      </c>
      <c r="AE536" t="s">
        <v>14</v>
      </c>
      <c r="AX536" t="s">
        <v>1351</v>
      </c>
      <c r="AY536" t="s">
        <v>543</v>
      </c>
      <c r="AZ536" t="s">
        <v>3290</v>
      </c>
      <c r="BA536" t="s">
        <v>3286</v>
      </c>
      <c r="BG536" t="s">
        <v>1592</v>
      </c>
      <c r="BH536">
        <v>15</v>
      </c>
      <c r="BI536">
        <v>20</v>
      </c>
      <c r="BJ536" t="s">
        <v>1469</v>
      </c>
    </row>
    <row r="537" spans="1:62" x14ac:dyDescent="0.25">
      <c r="A537" t="s">
        <v>4468</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13</v>
      </c>
      <c r="AA537" t="s">
        <v>199</v>
      </c>
      <c r="AB537" t="s">
        <v>13</v>
      </c>
      <c r="AC537" t="s">
        <v>396</v>
      </c>
      <c r="AD537" t="s">
        <v>13</v>
      </c>
      <c r="AE537" t="s">
        <v>131</v>
      </c>
      <c r="AF537" t="s">
        <v>13</v>
      </c>
      <c r="AG537" t="s">
        <v>14</v>
      </c>
      <c r="AX537" t="s">
        <v>574</v>
      </c>
      <c r="AY537" t="s">
        <v>543</v>
      </c>
      <c r="AZ537" t="s">
        <v>3291</v>
      </c>
      <c r="BA537" t="s">
        <v>3286</v>
      </c>
      <c r="BG537" t="s">
        <v>1592</v>
      </c>
      <c r="BH537">
        <v>70</v>
      </c>
      <c r="BI537">
        <v>70</v>
      </c>
      <c r="BJ537" t="s">
        <v>1458</v>
      </c>
    </row>
    <row r="538" spans="1:62" x14ac:dyDescent="0.25">
      <c r="A538" t="s">
        <v>4469</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13</v>
      </c>
      <c r="AA538" t="s">
        <v>199</v>
      </c>
      <c r="AB538" t="s">
        <v>13</v>
      </c>
      <c r="AC538" t="s">
        <v>396</v>
      </c>
      <c r="AD538" t="s">
        <v>13</v>
      </c>
      <c r="AE538" t="s">
        <v>131</v>
      </c>
      <c r="AF538" t="s">
        <v>13</v>
      </c>
      <c r="AG538" t="s">
        <v>14</v>
      </c>
      <c r="AX538" t="s">
        <v>574</v>
      </c>
      <c r="AY538" t="s">
        <v>543</v>
      </c>
      <c r="AZ538" t="s">
        <v>3291</v>
      </c>
      <c r="BA538" t="s">
        <v>3286</v>
      </c>
      <c r="BG538" t="s">
        <v>1592</v>
      </c>
      <c r="BH538">
        <v>45</v>
      </c>
      <c r="BI538">
        <v>40</v>
      </c>
      <c r="BJ538" t="s">
        <v>1465</v>
      </c>
    </row>
    <row r="539" spans="1:62" x14ac:dyDescent="0.25">
      <c r="A539" t="s">
        <v>4470</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13</v>
      </c>
      <c r="AA539" t="s">
        <v>199</v>
      </c>
      <c r="AB539" t="s">
        <v>13</v>
      </c>
      <c r="AC539" t="s">
        <v>396</v>
      </c>
      <c r="AD539" t="s">
        <v>13</v>
      </c>
      <c r="AE539" t="s">
        <v>131</v>
      </c>
      <c r="AF539" t="s">
        <v>13</v>
      </c>
      <c r="AG539" t="s">
        <v>14</v>
      </c>
      <c r="AX539" t="s">
        <v>574</v>
      </c>
      <c r="AY539" t="s">
        <v>543</v>
      </c>
      <c r="AZ539" t="s">
        <v>3291</v>
      </c>
      <c r="BA539" t="s">
        <v>3286</v>
      </c>
      <c r="BG539" t="s">
        <v>1592</v>
      </c>
      <c r="BH539">
        <v>20</v>
      </c>
      <c r="BI539">
        <v>20</v>
      </c>
      <c r="BJ539" t="s">
        <v>1469</v>
      </c>
    </row>
    <row r="540" spans="1:62" x14ac:dyDescent="0.25">
      <c r="A540" t="s">
        <v>4471</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13</v>
      </c>
      <c r="AA540" t="s">
        <v>199</v>
      </c>
      <c r="AB540" t="s">
        <v>13</v>
      </c>
      <c r="AC540" t="s">
        <v>396</v>
      </c>
      <c r="AD540" t="s">
        <v>13</v>
      </c>
      <c r="AE540" t="s">
        <v>3289</v>
      </c>
      <c r="AF540" t="s">
        <v>13</v>
      </c>
      <c r="AG540" t="s">
        <v>14</v>
      </c>
      <c r="AX540" t="s">
        <v>574</v>
      </c>
      <c r="AY540" t="s">
        <v>543</v>
      </c>
      <c r="AZ540" t="s">
        <v>3291</v>
      </c>
      <c r="BA540" t="s">
        <v>3286</v>
      </c>
      <c r="BG540" t="s">
        <v>1592</v>
      </c>
      <c r="BH540">
        <v>75</v>
      </c>
      <c r="BI540">
        <v>70</v>
      </c>
      <c r="BJ540" t="s">
        <v>1458</v>
      </c>
    </row>
    <row r="541" spans="1:62" x14ac:dyDescent="0.25">
      <c r="A541" t="s">
        <v>4472</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13</v>
      </c>
      <c r="AA541" t="s">
        <v>199</v>
      </c>
      <c r="AB541" t="s">
        <v>13</v>
      </c>
      <c r="AC541" t="s">
        <v>396</v>
      </c>
      <c r="AD541" t="s">
        <v>13</v>
      </c>
      <c r="AE541" t="s">
        <v>3289</v>
      </c>
      <c r="AF541" t="s">
        <v>13</v>
      </c>
      <c r="AG541" t="s">
        <v>14</v>
      </c>
      <c r="AX541" t="s">
        <v>574</v>
      </c>
      <c r="AY541" t="s">
        <v>543</v>
      </c>
      <c r="AZ541" t="s">
        <v>3291</v>
      </c>
      <c r="BA541" t="s">
        <v>3286</v>
      </c>
      <c r="BG541" t="s">
        <v>1592</v>
      </c>
      <c r="BH541">
        <v>45</v>
      </c>
      <c r="BI541">
        <v>40</v>
      </c>
      <c r="BJ541" t="s">
        <v>1465</v>
      </c>
    </row>
    <row r="542" spans="1:62" x14ac:dyDescent="0.25">
      <c r="A542" t="s">
        <v>4473</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13</v>
      </c>
      <c r="AA542" t="s">
        <v>199</v>
      </c>
      <c r="AB542" t="s">
        <v>13</v>
      </c>
      <c r="AC542" t="s">
        <v>396</v>
      </c>
      <c r="AD542" t="s">
        <v>13</v>
      </c>
      <c r="AE542" t="s">
        <v>3289</v>
      </c>
      <c r="AF542" t="s">
        <v>13</v>
      </c>
      <c r="AG542" t="s">
        <v>14</v>
      </c>
      <c r="AX542" t="s">
        <v>574</v>
      </c>
      <c r="AY542" t="s">
        <v>543</v>
      </c>
      <c r="AZ542" t="s">
        <v>3291</v>
      </c>
      <c r="BA542" t="s">
        <v>3286</v>
      </c>
      <c r="BG542" t="s">
        <v>1592</v>
      </c>
      <c r="BH542">
        <v>20</v>
      </c>
      <c r="BI542">
        <v>20</v>
      </c>
      <c r="BJ542" t="s">
        <v>1469</v>
      </c>
    </row>
    <row r="543" spans="1:62" x14ac:dyDescent="0.25">
      <c r="A543" t="s">
        <v>4351</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13</v>
      </c>
      <c r="AA543" t="s">
        <v>199</v>
      </c>
      <c r="AB543" t="s">
        <v>13</v>
      </c>
      <c r="AC543" t="s">
        <v>3292</v>
      </c>
      <c r="AD543" t="s">
        <v>13</v>
      </c>
      <c r="AE543" t="s">
        <v>14</v>
      </c>
      <c r="AX543" t="s">
        <v>1354</v>
      </c>
      <c r="AY543" t="s">
        <v>1356</v>
      </c>
      <c r="AZ543" t="s">
        <v>543</v>
      </c>
      <c r="BG543" t="s">
        <v>1597</v>
      </c>
      <c r="BH543">
        <v>60</v>
      </c>
      <c r="BI543">
        <v>60</v>
      </c>
      <c r="BJ543" t="s">
        <v>1458</v>
      </c>
    </row>
    <row r="544" spans="1:62" x14ac:dyDescent="0.25">
      <c r="A544" t="s">
        <v>4352</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13</v>
      </c>
      <c r="AA544" t="s">
        <v>199</v>
      </c>
      <c r="AB544" t="s">
        <v>13</v>
      </c>
      <c r="AC544" t="s">
        <v>3292</v>
      </c>
      <c r="AD544" t="s">
        <v>13</v>
      </c>
      <c r="AE544" t="s">
        <v>14</v>
      </c>
      <c r="AX544" t="s">
        <v>1354</v>
      </c>
      <c r="AY544" t="s">
        <v>1356</v>
      </c>
      <c r="AZ544" t="s">
        <v>543</v>
      </c>
      <c r="BG544" t="s">
        <v>1597</v>
      </c>
      <c r="BH544">
        <v>45</v>
      </c>
      <c r="BI544">
        <v>40</v>
      </c>
      <c r="BJ544" t="s">
        <v>1465</v>
      </c>
    </row>
    <row r="545" spans="1:62" x14ac:dyDescent="0.25">
      <c r="A545" t="s">
        <v>4353</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13</v>
      </c>
      <c r="AA545" t="s">
        <v>199</v>
      </c>
      <c r="AB545" t="s">
        <v>13</v>
      </c>
      <c r="AC545" t="s">
        <v>3292</v>
      </c>
      <c r="AD545" t="s">
        <v>13</v>
      </c>
      <c r="AE545" t="s">
        <v>14</v>
      </c>
      <c r="AX545" t="s">
        <v>1354</v>
      </c>
      <c r="AY545" t="s">
        <v>1356</v>
      </c>
      <c r="AZ545" t="s">
        <v>543</v>
      </c>
      <c r="BG545" t="s">
        <v>1597</v>
      </c>
      <c r="BH545">
        <v>20</v>
      </c>
      <c r="BI545">
        <v>20</v>
      </c>
      <c r="BJ545" t="s">
        <v>1469</v>
      </c>
    </row>
    <row r="546" spans="1:62" x14ac:dyDescent="0.25">
      <c r="A546" t="s">
        <v>4354</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13</v>
      </c>
      <c r="AA546" t="s">
        <v>199</v>
      </c>
      <c r="AB546" t="s">
        <v>13</v>
      </c>
      <c r="AC546" t="s">
        <v>3293</v>
      </c>
      <c r="AD546" t="s">
        <v>13</v>
      </c>
      <c r="AE546" t="s">
        <v>14</v>
      </c>
      <c r="AX546" t="s">
        <v>1358</v>
      </c>
      <c r="AY546" t="s">
        <v>543</v>
      </c>
      <c r="BG546" t="s">
        <v>1597</v>
      </c>
      <c r="BH546">
        <v>50</v>
      </c>
      <c r="BI546">
        <v>50</v>
      </c>
      <c r="BJ546" t="s">
        <v>1458</v>
      </c>
    </row>
    <row r="547" spans="1:62" x14ac:dyDescent="0.25">
      <c r="A547" t="s">
        <v>4355</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13</v>
      </c>
      <c r="AA547" t="s">
        <v>199</v>
      </c>
      <c r="AB547" t="s">
        <v>13</v>
      </c>
      <c r="AC547" t="s">
        <v>3293</v>
      </c>
      <c r="AD547" t="s">
        <v>13</v>
      </c>
      <c r="AE547" t="s">
        <v>14</v>
      </c>
      <c r="AX547" t="s">
        <v>1358</v>
      </c>
      <c r="AY547" t="s">
        <v>543</v>
      </c>
      <c r="BG547" t="s">
        <v>1597</v>
      </c>
      <c r="BH547">
        <v>35</v>
      </c>
      <c r="BI547">
        <v>40</v>
      </c>
      <c r="BJ547" t="s">
        <v>1465</v>
      </c>
    </row>
    <row r="548" spans="1:62" x14ac:dyDescent="0.25">
      <c r="A548" t="s">
        <v>4356</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13</v>
      </c>
      <c r="AA548" t="s">
        <v>199</v>
      </c>
      <c r="AB548" t="s">
        <v>13</v>
      </c>
      <c r="AC548" t="s">
        <v>3293</v>
      </c>
      <c r="AD548" t="s">
        <v>13</v>
      </c>
      <c r="AE548" t="s">
        <v>14</v>
      </c>
      <c r="AX548" t="s">
        <v>1358</v>
      </c>
      <c r="AY548" t="s">
        <v>543</v>
      </c>
      <c r="BG548" t="s">
        <v>1597</v>
      </c>
      <c r="BH548">
        <v>15</v>
      </c>
      <c r="BI548">
        <v>20</v>
      </c>
      <c r="BJ548" t="s">
        <v>1469</v>
      </c>
    </row>
    <row r="549" spans="1:62" x14ac:dyDescent="0.25">
      <c r="A549" t="s">
        <v>4372</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93</v>
      </c>
      <c r="AA549" t="s">
        <v>246</v>
      </c>
      <c r="AB549" t="s">
        <v>13</v>
      </c>
      <c r="AC549" t="s">
        <v>396</v>
      </c>
      <c r="AX549" t="s">
        <v>1360</v>
      </c>
      <c r="AY549" t="s">
        <v>1362</v>
      </c>
      <c r="AZ549" t="s">
        <v>545</v>
      </c>
      <c r="BG549" t="s">
        <v>1563</v>
      </c>
      <c r="BH549">
        <v>75</v>
      </c>
      <c r="BI549">
        <v>70</v>
      </c>
      <c r="BJ549" t="s">
        <v>1458</v>
      </c>
    </row>
    <row r="550" spans="1:62" x14ac:dyDescent="0.25">
      <c r="A550" t="s">
        <v>4373</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93</v>
      </c>
      <c r="AA550" t="s">
        <v>246</v>
      </c>
      <c r="AB550" t="s">
        <v>13</v>
      </c>
      <c r="AC550" t="s">
        <v>396</v>
      </c>
      <c r="AX550" t="s">
        <v>1360</v>
      </c>
      <c r="AY550" t="s">
        <v>1362</v>
      </c>
      <c r="AZ550" t="s">
        <v>545</v>
      </c>
      <c r="BG550" t="s">
        <v>1563</v>
      </c>
      <c r="BH550">
        <v>45</v>
      </c>
      <c r="BI550">
        <v>40</v>
      </c>
      <c r="BJ550" t="s">
        <v>1465</v>
      </c>
    </row>
    <row r="551" spans="1:62" x14ac:dyDescent="0.25">
      <c r="A551" t="s">
        <v>4374</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93</v>
      </c>
      <c r="AA551" t="s">
        <v>246</v>
      </c>
      <c r="AB551" t="s">
        <v>13</v>
      </c>
      <c r="AC551" t="s">
        <v>396</v>
      </c>
      <c r="AX551" t="s">
        <v>1360</v>
      </c>
      <c r="AY551" t="s">
        <v>1362</v>
      </c>
      <c r="AZ551" t="s">
        <v>545</v>
      </c>
      <c r="BG551" t="s">
        <v>1563</v>
      </c>
      <c r="BH551">
        <v>20</v>
      </c>
      <c r="BI551">
        <v>20</v>
      </c>
      <c r="BJ551" t="s">
        <v>1469</v>
      </c>
    </row>
    <row r="552" spans="1:62" x14ac:dyDescent="0.25">
      <c r="A552" t="s">
        <v>4474</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93</v>
      </c>
      <c r="AA552" t="s">
        <v>398</v>
      </c>
      <c r="AX552" t="s">
        <v>1364</v>
      </c>
      <c r="AY552" t="s">
        <v>1366</v>
      </c>
      <c r="AZ552" t="s">
        <v>1368</v>
      </c>
      <c r="BA552" t="s">
        <v>545</v>
      </c>
      <c r="BF552" t="s">
        <v>2057</v>
      </c>
      <c r="BG552" t="s">
        <v>2058</v>
      </c>
      <c r="BH552">
        <v>90</v>
      </c>
      <c r="BI552">
        <v>90</v>
      </c>
      <c r="BJ552" t="s">
        <v>1458</v>
      </c>
    </row>
    <row r="553" spans="1:62" x14ac:dyDescent="0.25">
      <c r="A553" t="s">
        <v>4475</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93</v>
      </c>
      <c r="AA553" t="s">
        <v>398</v>
      </c>
      <c r="AX553" t="s">
        <v>1364</v>
      </c>
      <c r="AY553" t="s">
        <v>1366</v>
      </c>
      <c r="AZ553" t="s">
        <v>1368</v>
      </c>
      <c r="BA553" t="s">
        <v>545</v>
      </c>
      <c r="BF553" t="s">
        <v>2057</v>
      </c>
      <c r="BG553" t="s">
        <v>2058</v>
      </c>
      <c r="BH553">
        <v>65</v>
      </c>
      <c r="BI553">
        <v>70</v>
      </c>
      <c r="BJ553" t="s">
        <v>1465</v>
      </c>
    </row>
    <row r="554" spans="1:62" x14ac:dyDescent="0.25">
      <c r="A554" t="s">
        <v>4476</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93</v>
      </c>
      <c r="AA554" t="s">
        <v>398</v>
      </c>
      <c r="AX554" t="s">
        <v>1364</v>
      </c>
      <c r="AY554" t="s">
        <v>1366</v>
      </c>
      <c r="AZ554" t="s">
        <v>1368</v>
      </c>
      <c r="BA554" t="s">
        <v>545</v>
      </c>
      <c r="BF554" t="s">
        <v>2057</v>
      </c>
      <c r="BG554" t="s">
        <v>2058</v>
      </c>
      <c r="BH554">
        <v>30</v>
      </c>
      <c r="BI554">
        <v>30</v>
      </c>
      <c r="BJ554" t="s">
        <v>1469</v>
      </c>
    </row>
    <row r="555" spans="1:62"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87</v>
      </c>
      <c r="AA555" t="s">
        <v>307</v>
      </c>
      <c r="AX555" t="s">
        <v>1370</v>
      </c>
      <c r="BG555" t="s">
        <v>1970</v>
      </c>
      <c r="BH555">
        <v>180</v>
      </c>
      <c r="BI555">
        <v>200</v>
      </c>
    </row>
    <row r="556" spans="1:62"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87</v>
      </c>
      <c r="AA556" t="s">
        <v>60</v>
      </c>
      <c r="AX556" t="s">
        <v>1370</v>
      </c>
      <c r="BG556" t="s">
        <v>1970</v>
      </c>
      <c r="BH556">
        <v>150</v>
      </c>
      <c r="BI556">
        <v>150</v>
      </c>
    </row>
    <row r="557" spans="1:62"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87</v>
      </c>
      <c r="AA557" t="s">
        <v>9</v>
      </c>
      <c r="AB557" t="s">
        <v>87</v>
      </c>
      <c r="AC557" t="s">
        <v>431</v>
      </c>
      <c r="AX557" t="s">
        <v>1372</v>
      </c>
      <c r="BG557" t="s">
        <v>1973</v>
      </c>
      <c r="BH557">
        <v>160</v>
      </c>
      <c r="BI557">
        <v>150</v>
      </c>
    </row>
    <row r="558" spans="1:62"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87</v>
      </c>
      <c r="AA558" t="s">
        <v>9</v>
      </c>
      <c r="AB558" t="s">
        <v>87</v>
      </c>
      <c r="AC558" t="s">
        <v>132</v>
      </c>
      <c r="AX558" t="s">
        <v>1372</v>
      </c>
      <c r="AY558" t="s">
        <v>1368</v>
      </c>
      <c r="BG558" t="s">
        <v>1973</v>
      </c>
      <c r="BH558">
        <v>160</v>
      </c>
      <c r="BI558">
        <v>150</v>
      </c>
    </row>
    <row r="559" spans="1:62" x14ac:dyDescent="0.25">
      <c r="A559" t="s">
        <v>4357</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93</v>
      </c>
      <c r="AA559" t="s">
        <v>308</v>
      </c>
      <c r="AB559" t="s">
        <v>13</v>
      </c>
      <c r="AC559" t="s">
        <v>430</v>
      </c>
      <c r="AD559" t="s">
        <v>93</v>
      </c>
      <c r="AE559" t="s">
        <v>203</v>
      </c>
      <c r="AF559" t="s">
        <v>13</v>
      </c>
      <c r="AG559" t="s">
        <v>3294</v>
      </c>
      <c r="AX559" t="s">
        <v>1374</v>
      </c>
      <c r="AY559" t="s">
        <v>543</v>
      </c>
      <c r="BG559" t="s">
        <v>1550</v>
      </c>
      <c r="BH559">
        <v>70</v>
      </c>
      <c r="BI559">
        <v>70</v>
      </c>
      <c r="BJ559" t="s">
        <v>1458</v>
      </c>
    </row>
    <row r="560" spans="1:62" x14ac:dyDescent="0.25">
      <c r="A560" t="s">
        <v>4358</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93</v>
      </c>
      <c r="AA560" t="s">
        <v>308</v>
      </c>
      <c r="AB560" t="s">
        <v>13</v>
      </c>
      <c r="AC560" t="s">
        <v>430</v>
      </c>
      <c r="AD560" t="s">
        <v>93</v>
      </c>
      <c r="AE560" t="s">
        <v>203</v>
      </c>
      <c r="AF560" t="s">
        <v>13</v>
      </c>
      <c r="AG560" t="s">
        <v>3294</v>
      </c>
      <c r="AX560" t="s">
        <v>1374</v>
      </c>
      <c r="AY560" t="s">
        <v>543</v>
      </c>
      <c r="BG560" t="s">
        <v>1550</v>
      </c>
      <c r="BH560">
        <v>50</v>
      </c>
      <c r="BI560">
        <v>50</v>
      </c>
      <c r="BJ560" t="s">
        <v>1465</v>
      </c>
    </row>
    <row r="561" spans="1:62" x14ac:dyDescent="0.25">
      <c r="A561" t="s">
        <v>4359</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93</v>
      </c>
      <c r="AA561" t="s">
        <v>308</v>
      </c>
      <c r="AB561" t="s">
        <v>13</v>
      </c>
      <c r="AC561" t="s">
        <v>430</v>
      </c>
      <c r="AD561" t="s">
        <v>93</v>
      </c>
      <c r="AE561" t="s">
        <v>203</v>
      </c>
      <c r="AF561" t="s">
        <v>13</v>
      </c>
      <c r="AG561" t="s">
        <v>3294</v>
      </c>
      <c r="AX561" t="s">
        <v>1374</v>
      </c>
      <c r="AY561" t="s">
        <v>543</v>
      </c>
      <c r="BG561" t="s">
        <v>1550</v>
      </c>
      <c r="BH561">
        <v>25</v>
      </c>
      <c r="BI561">
        <v>20</v>
      </c>
      <c r="BJ561" t="s">
        <v>1469</v>
      </c>
    </row>
    <row r="562" spans="1:62" x14ac:dyDescent="0.25">
      <c r="A562" t="s">
        <v>4360</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93</v>
      </c>
      <c r="AA562" t="s">
        <v>14</v>
      </c>
      <c r="AB562" t="s">
        <v>93</v>
      </c>
      <c r="AC562" t="s">
        <v>240</v>
      </c>
      <c r="AD562" t="s">
        <v>13</v>
      </c>
      <c r="AE562" t="s">
        <v>399</v>
      </c>
      <c r="AX562" t="s">
        <v>1376</v>
      </c>
      <c r="AY562" t="s">
        <v>1378</v>
      </c>
      <c r="AZ562" t="s">
        <v>543</v>
      </c>
      <c r="BG562" t="s">
        <v>1504</v>
      </c>
      <c r="BH562">
        <v>160</v>
      </c>
      <c r="BI562">
        <v>160</v>
      </c>
      <c r="BJ562" t="s">
        <v>1458</v>
      </c>
    </row>
    <row r="563" spans="1:62" x14ac:dyDescent="0.25">
      <c r="A563" t="s">
        <v>4361</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93</v>
      </c>
      <c r="AA563" t="s">
        <v>14</v>
      </c>
      <c r="AB563" t="s">
        <v>93</v>
      </c>
      <c r="AC563" t="s">
        <v>240</v>
      </c>
      <c r="AD563" t="s">
        <v>13</v>
      </c>
      <c r="AE563" t="s">
        <v>399</v>
      </c>
      <c r="AX563" t="s">
        <v>1376</v>
      </c>
      <c r="AY563" t="s">
        <v>1378</v>
      </c>
      <c r="AZ563" t="s">
        <v>543</v>
      </c>
      <c r="BG563" t="s">
        <v>1504</v>
      </c>
      <c r="BH563">
        <v>110</v>
      </c>
      <c r="BI563">
        <v>110</v>
      </c>
      <c r="BJ563" t="s">
        <v>1465</v>
      </c>
    </row>
    <row r="564" spans="1:62" x14ac:dyDescent="0.25">
      <c r="A564" t="s">
        <v>4362</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93</v>
      </c>
      <c r="AA564" t="s">
        <v>14</v>
      </c>
      <c r="AB564" t="s">
        <v>93</v>
      </c>
      <c r="AC564" t="s">
        <v>240</v>
      </c>
      <c r="AD564" t="s">
        <v>13</v>
      </c>
      <c r="AE564" t="s">
        <v>399</v>
      </c>
      <c r="AX564" t="s">
        <v>1376</v>
      </c>
      <c r="AY564" t="s">
        <v>1378</v>
      </c>
      <c r="AZ564" t="s">
        <v>543</v>
      </c>
      <c r="BG564" t="s">
        <v>1504</v>
      </c>
      <c r="BH564">
        <v>55</v>
      </c>
      <c r="BI564">
        <v>50</v>
      </c>
      <c r="BJ564" t="s">
        <v>1469</v>
      </c>
    </row>
    <row r="565" spans="1:62" x14ac:dyDescent="0.25">
      <c r="A565" t="s">
        <v>4363</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93</v>
      </c>
      <c r="AA565" t="s">
        <v>14</v>
      </c>
      <c r="AB565" t="s">
        <v>93</v>
      </c>
      <c r="AC565" t="s">
        <v>240</v>
      </c>
      <c r="AD565" t="s">
        <v>13</v>
      </c>
      <c r="AE565" t="s">
        <v>3295</v>
      </c>
      <c r="AX565" t="s">
        <v>1376</v>
      </c>
      <c r="AY565" t="s">
        <v>1378</v>
      </c>
      <c r="AZ565" t="s">
        <v>543</v>
      </c>
      <c r="BG565" t="s">
        <v>1504</v>
      </c>
      <c r="BH565">
        <v>160</v>
      </c>
      <c r="BI565">
        <v>160</v>
      </c>
      <c r="BJ565" t="s">
        <v>1458</v>
      </c>
    </row>
    <row r="566" spans="1:62" x14ac:dyDescent="0.25">
      <c r="A566" t="s">
        <v>4364</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93</v>
      </c>
      <c r="AA566" t="s">
        <v>14</v>
      </c>
      <c r="AB566" t="s">
        <v>93</v>
      </c>
      <c r="AC566" t="s">
        <v>240</v>
      </c>
      <c r="AD566" t="s">
        <v>13</v>
      </c>
      <c r="AE566" t="s">
        <v>3295</v>
      </c>
      <c r="AX566" t="s">
        <v>1376</v>
      </c>
      <c r="AY566" t="s">
        <v>1378</v>
      </c>
      <c r="AZ566" t="s">
        <v>543</v>
      </c>
      <c r="BG566" t="s">
        <v>1504</v>
      </c>
      <c r="BH566">
        <v>110</v>
      </c>
      <c r="BI566">
        <v>110</v>
      </c>
      <c r="BJ566" t="s">
        <v>1465</v>
      </c>
    </row>
    <row r="567" spans="1:62" x14ac:dyDescent="0.25">
      <c r="A567" t="s">
        <v>4365</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93</v>
      </c>
      <c r="AA567" t="s">
        <v>14</v>
      </c>
      <c r="AB567" t="s">
        <v>93</v>
      </c>
      <c r="AC567" t="s">
        <v>240</v>
      </c>
      <c r="AD567" t="s">
        <v>13</v>
      </c>
      <c r="AE567" t="s">
        <v>3295</v>
      </c>
      <c r="AX567" t="s">
        <v>1376</v>
      </c>
      <c r="AY567" t="s">
        <v>1378</v>
      </c>
      <c r="AZ567" t="s">
        <v>543</v>
      </c>
      <c r="BG567" t="s">
        <v>1504</v>
      </c>
      <c r="BH567">
        <v>55</v>
      </c>
      <c r="BI567">
        <v>50</v>
      </c>
      <c r="BJ567" t="s">
        <v>1469</v>
      </c>
    </row>
    <row r="568" spans="1:62" x14ac:dyDescent="0.25">
      <c r="A568" t="s">
        <v>4477</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93</v>
      </c>
      <c r="AA568" t="s">
        <v>14</v>
      </c>
      <c r="AB568" t="s">
        <v>93</v>
      </c>
      <c r="AC568" t="s">
        <v>240</v>
      </c>
      <c r="AD568" t="s">
        <v>13</v>
      </c>
      <c r="AE568" t="s">
        <v>400</v>
      </c>
      <c r="AX568" t="s">
        <v>1376</v>
      </c>
      <c r="AY568" t="s">
        <v>1378</v>
      </c>
      <c r="AZ568" t="s">
        <v>1368</v>
      </c>
      <c r="BA568" t="s">
        <v>543</v>
      </c>
      <c r="BG568" t="s">
        <v>1504</v>
      </c>
      <c r="BH568">
        <v>160</v>
      </c>
      <c r="BI568">
        <v>160</v>
      </c>
      <c r="BJ568" t="s">
        <v>1458</v>
      </c>
    </row>
    <row r="569" spans="1:62" x14ac:dyDescent="0.25">
      <c r="A569" t="s">
        <v>4478</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93</v>
      </c>
      <c r="AA569" t="s">
        <v>14</v>
      </c>
      <c r="AB569" t="s">
        <v>93</v>
      </c>
      <c r="AC569" t="s">
        <v>240</v>
      </c>
      <c r="AD569" t="s">
        <v>13</v>
      </c>
      <c r="AE569" t="s">
        <v>400</v>
      </c>
      <c r="AX569" t="s">
        <v>1376</v>
      </c>
      <c r="AY569" t="s">
        <v>1378</v>
      </c>
      <c r="AZ569" t="s">
        <v>1368</v>
      </c>
      <c r="BA569" t="s">
        <v>543</v>
      </c>
      <c r="BG569" t="s">
        <v>1504</v>
      </c>
      <c r="BH569">
        <v>110</v>
      </c>
      <c r="BI569">
        <v>110</v>
      </c>
      <c r="BJ569" t="s">
        <v>1465</v>
      </c>
    </row>
    <row r="570" spans="1:62" x14ac:dyDescent="0.25">
      <c r="A570" t="s">
        <v>4479</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93</v>
      </c>
      <c r="AA570" t="s">
        <v>14</v>
      </c>
      <c r="AB570" t="s">
        <v>93</v>
      </c>
      <c r="AC570" t="s">
        <v>240</v>
      </c>
      <c r="AD570" t="s">
        <v>13</v>
      </c>
      <c r="AE570" t="s">
        <v>400</v>
      </c>
      <c r="AX570" t="s">
        <v>1376</v>
      </c>
      <c r="AY570" t="s">
        <v>1378</v>
      </c>
      <c r="AZ570" t="s">
        <v>1368</v>
      </c>
      <c r="BA570" t="s">
        <v>543</v>
      </c>
      <c r="BG570" t="s">
        <v>1504</v>
      </c>
      <c r="BH570">
        <v>55</v>
      </c>
      <c r="BI570">
        <v>60</v>
      </c>
      <c r="BJ570" t="s">
        <v>1469</v>
      </c>
    </row>
    <row r="571" spans="1:62" x14ac:dyDescent="0.25">
      <c r="A571" t="s">
        <v>4366</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93</v>
      </c>
      <c r="AA571" t="s">
        <v>14</v>
      </c>
      <c r="AB571" t="s">
        <v>93</v>
      </c>
      <c r="AC571" t="s">
        <v>246</v>
      </c>
      <c r="AD571" t="s">
        <v>13</v>
      </c>
      <c r="AE571" t="s">
        <v>399</v>
      </c>
      <c r="AX571" t="s">
        <v>1376</v>
      </c>
      <c r="AY571" t="s">
        <v>1378</v>
      </c>
      <c r="AZ571" t="s">
        <v>543</v>
      </c>
      <c r="BG571" t="s">
        <v>1504</v>
      </c>
      <c r="BH571">
        <v>165</v>
      </c>
      <c r="BI571">
        <v>160</v>
      </c>
      <c r="BJ571" t="s">
        <v>1458</v>
      </c>
    </row>
    <row r="572" spans="1:62" x14ac:dyDescent="0.25">
      <c r="A572" t="s">
        <v>4367</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93</v>
      </c>
      <c r="AA572" t="s">
        <v>14</v>
      </c>
      <c r="AB572" t="s">
        <v>93</v>
      </c>
      <c r="AC572" t="s">
        <v>246</v>
      </c>
      <c r="AD572" t="s">
        <v>13</v>
      </c>
      <c r="AE572" t="s">
        <v>399</v>
      </c>
      <c r="AX572" t="s">
        <v>1376</v>
      </c>
      <c r="AY572" t="s">
        <v>1378</v>
      </c>
      <c r="AZ572" t="s">
        <v>543</v>
      </c>
      <c r="BG572" t="s">
        <v>1504</v>
      </c>
      <c r="BH572">
        <v>115</v>
      </c>
      <c r="BI572">
        <v>110</v>
      </c>
      <c r="BJ572" t="s">
        <v>1465</v>
      </c>
    </row>
    <row r="573" spans="1:62" x14ac:dyDescent="0.25">
      <c r="A573" t="s">
        <v>4368</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93</v>
      </c>
      <c r="AA573" t="s">
        <v>14</v>
      </c>
      <c r="AB573" t="s">
        <v>93</v>
      </c>
      <c r="AC573" t="s">
        <v>246</v>
      </c>
      <c r="AD573" t="s">
        <v>13</v>
      </c>
      <c r="AE573" t="s">
        <v>399</v>
      </c>
      <c r="AX573" t="s">
        <v>1376</v>
      </c>
      <c r="AY573" t="s">
        <v>1378</v>
      </c>
      <c r="AZ573" t="s">
        <v>543</v>
      </c>
      <c r="BG573" t="s">
        <v>1504</v>
      </c>
      <c r="BH573">
        <v>55</v>
      </c>
      <c r="BI573">
        <v>50</v>
      </c>
      <c r="BJ573" t="s">
        <v>1469</v>
      </c>
    </row>
    <row r="574" spans="1:62" x14ac:dyDescent="0.25">
      <c r="A574" t="s">
        <v>4369</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93</v>
      </c>
      <c r="AA574" t="s">
        <v>14</v>
      </c>
      <c r="AB574" t="s">
        <v>93</v>
      </c>
      <c r="AC574" t="s">
        <v>246</v>
      </c>
      <c r="AD574" t="s">
        <v>13</v>
      </c>
      <c r="AE574" t="s">
        <v>3295</v>
      </c>
      <c r="AX574" t="s">
        <v>1376</v>
      </c>
      <c r="AY574" t="s">
        <v>1378</v>
      </c>
      <c r="AZ574" t="s">
        <v>543</v>
      </c>
      <c r="BG574" t="s">
        <v>1504</v>
      </c>
      <c r="BH574">
        <v>165</v>
      </c>
      <c r="BI574">
        <v>160</v>
      </c>
      <c r="BJ574" t="s">
        <v>1458</v>
      </c>
    </row>
    <row r="575" spans="1:62" x14ac:dyDescent="0.25">
      <c r="A575" t="s">
        <v>4370</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93</v>
      </c>
      <c r="AA575" t="s">
        <v>14</v>
      </c>
      <c r="AB575" t="s">
        <v>93</v>
      </c>
      <c r="AC575" t="s">
        <v>246</v>
      </c>
      <c r="AD575" t="s">
        <v>13</v>
      </c>
      <c r="AE575" t="s">
        <v>3295</v>
      </c>
      <c r="AX575" t="s">
        <v>1376</v>
      </c>
      <c r="AY575" t="s">
        <v>1378</v>
      </c>
      <c r="AZ575" t="s">
        <v>543</v>
      </c>
      <c r="BG575" t="s">
        <v>1504</v>
      </c>
      <c r="BH575">
        <v>115</v>
      </c>
      <c r="BI575">
        <v>110</v>
      </c>
      <c r="BJ575" t="s">
        <v>1465</v>
      </c>
    </row>
    <row r="576" spans="1:62" x14ac:dyDescent="0.25">
      <c r="A576" t="s">
        <v>4371</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93</v>
      </c>
      <c r="AA576" t="s">
        <v>14</v>
      </c>
      <c r="AB576" t="s">
        <v>93</v>
      </c>
      <c r="AC576" t="s">
        <v>246</v>
      </c>
      <c r="AD576" t="s">
        <v>13</v>
      </c>
      <c r="AE576" t="s">
        <v>3295</v>
      </c>
      <c r="AX576" t="s">
        <v>1376</v>
      </c>
      <c r="AY576" t="s">
        <v>1378</v>
      </c>
      <c r="AZ576" t="s">
        <v>543</v>
      </c>
      <c r="BG576" t="s">
        <v>1504</v>
      </c>
      <c r="BH576">
        <v>55</v>
      </c>
      <c r="BI576">
        <v>50</v>
      </c>
      <c r="BJ576" t="s">
        <v>1469</v>
      </c>
    </row>
    <row r="577" spans="1:62" x14ac:dyDescent="0.25">
      <c r="A577" t="s">
        <v>4480</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93</v>
      </c>
      <c r="AA577" t="s">
        <v>14</v>
      </c>
      <c r="AB577" t="s">
        <v>93</v>
      </c>
      <c r="AC577" t="s">
        <v>246</v>
      </c>
      <c r="AD577" t="s">
        <v>93</v>
      </c>
      <c r="AE577" t="s">
        <v>400</v>
      </c>
      <c r="AX577" t="s">
        <v>1376</v>
      </c>
      <c r="AY577" t="s">
        <v>1378</v>
      </c>
      <c r="AZ577" t="s">
        <v>1368</v>
      </c>
      <c r="BA577" t="s">
        <v>543</v>
      </c>
      <c r="BG577" t="s">
        <v>1504</v>
      </c>
      <c r="BH577">
        <v>165</v>
      </c>
      <c r="BI577">
        <v>160</v>
      </c>
      <c r="BJ577" t="s">
        <v>1458</v>
      </c>
    </row>
    <row r="578" spans="1:62" x14ac:dyDescent="0.25">
      <c r="A578" t="s">
        <v>4481</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93</v>
      </c>
      <c r="AA578" t="s">
        <v>14</v>
      </c>
      <c r="AB578" t="s">
        <v>93</v>
      </c>
      <c r="AC578" t="s">
        <v>246</v>
      </c>
      <c r="AD578" t="s">
        <v>93</v>
      </c>
      <c r="AE578" t="s">
        <v>400</v>
      </c>
      <c r="AX578" t="s">
        <v>1376</v>
      </c>
      <c r="AY578" t="s">
        <v>1378</v>
      </c>
      <c r="AZ578" t="s">
        <v>1368</v>
      </c>
      <c r="BA578" t="s">
        <v>543</v>
      </c>
      <c r="BG578" t="s">
        <v>1504</v>
      </c>
      <c r="BH578">
        <v>115</v>
      </c>
      <c r="BI578">
        <v>110</v>
      </c>
      <c r="BJ578" t="s">
        <v>1465</v>
      </c>
    </row>
    <row r="579" spans="1:62" x14ac:dyDescent="0.25">
      <c r="A579" t="s">
        <v>4482</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93</v>
      </c>
      <c r="AA579" t="s">
        <v>14</v>
      </c>
      <c r="AB579" t="s">
        <v>93</v>
      </c>
      <c r="AC579" t="s">
        <v>246</v>
      </c>
      <c r="AD579" t="s">
        <v>93</v>
      </c>
      <c r="AE579" t="s">
        <v>400</v>
      </c>
      <c r="AX579" t="s">
        <v>1376</v>
      </c>
      <c r="AY579" t="s">
        <v>1378</v>
      </c>
      <c r="AZ579" t="s">
        <v>1368</v>
      </c>
      <c r="BA579" t="s">
        <v>543</v>
      </c>
      <c r="BG579" t="s">
        <v>1504</v>
      </c>
      <c r="BH579">
        <v>55</v>
      </c>
      <c r="BI579">
        <v>60</v>
      </c>
      <c r="BJ579" t="s">
        <v>1469</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4C856-BF23-43BB-8768-97F238C1A857}">
  <dimension ref="A1:S338"/>
  <sheetViews>
    <sheetView workbookViewId="0">
      <selection sqref="A1:R338"/>
    </sheetView>
  </sheetViews>
  <sheetFormatPr baseColWidth="10" defaultRowHeight="15" x14ac:dyDescent="0.25"/>
  <cols>
    <col min="1" max="3" width="81.140625" bestFit="1" customWidth="1"/>
    <col min="4" max="4" width="18.85546875" bestFit="1" customWidth="1"/>
    <col min="5" max="5" width="81.140625" bestFit="1" customWidth="1"/>
    <col min="6" max="6" width="19.42578125" bestFit="1" customWidth="1"/>
    <col min="7" max="7" width="16" bestFit="1" customWidth="1"/>
    <col min="8" max="8" width="24.7109375" bestFit="1" customWidth="1"/>
    <col min="9" max="9" width="37.140625" bestFit="1" customWidth="1"/>
    <col min="10" max="10" width="35.7109375" bestFit="1" customWidth="1"/>
    <col min="11" max="11" width="31.85546875" bestFit="1" customWidth="1"/>
    <col min="12" max="12" width="41.85546875" bestFit="1" customWidth="1"/>
    <col min="13" max="13" width="24.28515625" bestFit="1" customWidth="1"/>
    <col min="14" max="14" width="22.140625" bestFit="1" customWidth="1"/>
    <col min="15" max="15" width="36.85546875" bestFit="1" customWidth="1"/>
    <col min="16" max="16" width="25.140625" bestFit="1" customWidth="1"/>
    <col min="17" max="17" width="18.5703125" bestFit="1" customWidth="1"/>
    <col min="18" max="18" width="12.42578125" bestFit="1" customWidth="1"/>
    <col min="19" max="19" width="9.42578125" bestFit="1" customWidth="1"/>
    <col min="20" max="20" width="37.5703125" bestFit="1" customWidth="1"/>
    <col min="21" max="21" width="17.7109375" bestFit="1" customWidth="1"/>
    <col min="22" max="22" width="41.5703125" bestFit="1" customWidth="1"/>
    <col min="23" max="23" width="15" bestFit="1" customWidth="1"/>
    <col min="24" max="24" width="25.140625" bestFit="1" customWidth="1"/>
    <col min="25" max="25" width="37.140625" bestFit="1" customWidth="1"/>
    <col min="26" max="26" width="53.85546875" bestFit="1" customWidth="1"/>
    <col min="27" max="27" width="31.85546875" bestFit="1" customWidth="1"/>
    <col min="28" max="28" width="41.85546875" bestFit="1" customWidth="1"/>
    <col min="29" max="29" width="24.28515625" bestFit="1" customWidth="1"/>
    <col min="30" max="30" width="22.140625" bestFit="1" customWidth="1"/>
    <col min="31" max="31" width="36.85546875" bestFit="1" customWidth="1"/>
    <col min="32" max="32" width="25.140625" bestFit="1" customWidth="1"/>
  </cols>
  <sheetData>
    <row r="1" spans="1:19" x14ac:dyDescent="0.25">
      <c r="A1" t="s">
        <v>1433</v>
      </c>
      <c r="B1" t="s">
        <v>4941</v>
      </c>
      <c r="C1" t="s">
        <v>4942</v>
      </c>
      <c r="D1" t="s">
        <v>4943</v>
      </c>
      <c r="E1" t="s">
        <v>4944</v>
      </c>
      <c r="F1" t="s">
        <v>5216</v>
      </c>
      <c r="G1" t="s">
        <v>4945</v>
      </c>
      <c r="H1" t="s">
        <v>4946</v>
      </c>
      <c r="I1" t="s">
        <v>5196</v>
      </c>
      <c r="J1" t="s">
        <v>5197</v>
      </c>
      <c r="K1" t="s">
        <v>5198</v>
      </c>
      <c r="L1" t="s">
        <v>5199</v>
      </c>
      <c r="M1" t="s">
        <v>5200</v>
      </c>
      <c r="N1" t="s">
        <v>5201</v>
      </c>
      <c r="O1" t="s">
        <v>5202</v>
      </c>
      <c r="P1" t="s">
        <v>5203</v>
      </c>
      <c r="Q1" t="s">
        <v>5311</v>
      </c>
      <c r="R1" t="s">
        <v>5312</v>
      </c>
      <c r="S1" t="s">
        <v>459</v>
      </c>
    </row>
    <row r="2" spans="1:19" x14ac:dyDescent="0.25">
      <c r="A2" t="s">
        <v>2012</v>
      </c>
      <c r="B2" t="s">
        <v>1969</v>
      </c>
      <c r="C2" t="s">
        <v>2011</v>
      </c>
      <c r="D2" t="s">
        <v>13</v>
      </c>
      <c r="E2" t="s">
        <v>5139</v>
      </c>
      <c r="F2" t="s">
        <v>1623</v>
      </c>
      <c r="G2" t="s">
        <v>4980</v>
      </c>
      <c r="H2" t="s">
        <v>5004</v>
      </c>
      <c r="I2" t="s">
        <v>960</v>
      </c>
      <c r="J2" t="s">
        <v>942</v>
      </c>
      <c r="K2" t="s">
        <v>958</v>
      </c>
      <c r="L2" t="s">
        <v>875</v>
      </c>
      <c r="Q2" t="s">
        <v>93</v>
      </c>
      <c r="R2" t="s">
        <v>5313</v>
      </c>
      <c r="S2" t="s">
        <v>5520</v>
      </c>
    </row>
    <row r="3" spans="1:19" x14ac:dyDescent="0.25">
      <c r="A3" t="s">
        <v>1704</v>
      </c>
      <c r="B3" t="s">
        <v>1969</v>
      </c>
      <c r="C3" t="s">
        <v>1969</v>
      </c>
      <c r="D3" t="s">
        <v>13</v>
      </c>
      <c r="E3" t="s">
        <v>5024</v>
      </c>
      <c r="F3" t="s">
        <v>1605</v>
      </c>
      <c r="G3" t="s">
        <v>4951</v>
      </c>
      <c r="H3" t="s">
        <v>4951</v>
      </c>
      <c r="I3" t="s">
        <v>718</v>
      </c>
      <c r="J3" t="s">
        <v>3275</v>
      </c>
      <c r="Q3" t="s">
        <v>13</v>
      </c>
      <c r="R3" t="s">
        <v>116</v>
      </c>
      <c r="S3" t="s">
        <v>5329</v>
      </c>
    </row>
    <row r="4" spans="1:19" x14ac:dyDescent="0.25">
      <c r="A4" t="s">
        <v>1579</v>
      </c>
      <c r="B4" t="s">
        <v>4992</v>
      </c>
      <c r="C4" t="s">
        <v>1969</v>
      </c>
      <c r="D4" t="s">
        <v>13</v>
      </c>
      <c r="E4" t="s">
        <v>5066</v>
      </c>
      <c r="F4" t="s">
        <v>1459</v>
      </c>
      <c r="G4" t="s">
        <v>4969</v>
      </c>
      <c r="H4" t="s">
        <v>4969</v>
      </c>
      <c r="I4" t="s">
        <v>1223</v>
      </c>
      <c r="J4" t="s">
        <v>545</v>
      </c>
      <c r="Q4" t="s">
        <v>116</v>
      </c>
      <c r="R4" t="s">
        <v>4938</v>
      </c>
      <c r="S4" t="s">
        <v>5409</v>
      </c>
    </row>
    <row r="5" spans="1:19" x14ac:dyDescent="0.25">
      <c r="A5" t="s">
        <v>1578</v>
      </c>
      <c r="B5" t="s">
        <v>4992</v>
      </c>
      <c r="C5" t="s">
        <v>1969</v>
      </c>
      <c r="D5" t="s">
        <v>13</v>
      </c>
      <c r="E5" t="s">
        <v>5066</v>
      </c>
      <c r="F5" t="s">
        <v>1459</v>
      </c>
      <c r="G5" t="s">
        <v>4969</v>
      </c>
      <c r="H5" t="s">
        <v>4969</v>
      </c>
      <c r="I5" t="s">
        <v>1223</v>
      </c>
      <c r="J5" t="s">
        <v>545</v>
      </c>
      <c r="Q5" t="s">
        <v>116</v>
      </c>
      <c r="R5" t="s">
        <v>4938</v>
      </c>
      <c r="S5" t="s">
        <v>5205</v>
      </c>
    </row>
    <row r="6" spans="1:19" x14ac:dyDescent="0.25">
      <c r="A6" t="s">
        <v>1732</v>
      </c>
      <c r="B6" t="s">
        <v>1969</v>
      </c>
      <c r="C6" t="s">
        <v>1969</v>
      </c>
      <c r="D6" t="s">
        <v>13</v>
      </c>
      <c r="E6" t="s">
        <v>5104</v>
      </c>
      <c r="F6" t="s">
        <v>1605</v>
      </c>
      <c r="G6" t="s">
        <v>4947</v>
      </c>
      <c r="H6" t="s">
        <v>4947</v>
      </c>
      <c r="I6" t="s">
        <v>1379</v>
      </c>
      <c r="J6" t="s">
        <v>1381</v>
      </c>
      <c r="K6" t="s">
        <v>1382</v>
      </c>
      <c r="Q6" t="s">
        <v>90</v>
      </c>
      <c r="R6" t="s">
        <v>233</v>
      </c>
      <c r="S6" t="s">
        <v>5476</v>
      </c>
    </row>
    <row r="7" spans="1:19" x14ac:dyDescent="0.25">
      <c r="A7" t="s">
        <v>1568</v>
      </c>
      <c r="B7" t="s">
        <v>4992</v>
      </c>
      <c r="C7" t="s">
        <v>1969</v>
      </c>
      <c r="D7" t="s">
        <v>13</v>
      </c>
      <c r="E7" t="s">
        <v>5085</v>
      </c>
      <c r="F7" t="s">
        <v>1459</v>
      </c>
      <c r="G7" t="s">
        <v>4999</v>
      </c>
      <c r="H7" t="s">
        <v>4949</v>
      </c>
      <c r="I7" t="s">
        <v>798</v>
      </c>
      <c r="J7" t="s">
        <v>800</v>
      </c>
      <c r="K7" t="s">
        <v>543</v>
      </c>
      <c r="Q7" t="s">
        <v>13</v>
      </c>
      <c r="R7" t="s">
        <v>112</v>
      </c>
      <c r="S7" t="s">
        <v>5440</v>
      </c>
    </row>
    <row r="8" spans="1:19" x14ac:dyDescent="0.25">
      <c r="A8" t="s">
        <v>1566</v>
      </c>
      <c r="B8" t="s">
        <v>4992</v>
      </c>
      <c r="C8" t="s">
        <v>1969</v>
      </c>
      <c r="D8" t="s">
        <v>13</v>
      </c>
      <c r="E8" t="s">
        <v>5085</v>
      </c>
      <c r="F8" t="s">
        <v>1459</v>
      </c>
      <c r="G8" t="s">
        <v>4999</v>
      </c>
      <c r="H8" t="s">
        <v>4949</v>
      </c>
      <c r="I8" t="s">
        <v>798</v>
      </c>
      <c r="J8" t="s">
        <v>800</v>
      </c>
      <c r="K8" t="s">
        <v>543</v>
      </c>
      <c r="Q8" t="s">
        <v>13</v>
      </c>
      <c r="R8" t="s">
        <v>112</v>
      </c>
      <c r="S8" t="s">
        <v>4964</v>
      </c>
    </row>
    <row r="9" spans="1:19" x14ac:dyDescent="0.25">
      <c r="A9" t="s">
        <v>1570</v>
      </c>
      <c r="B9" t="s">
        <v>4992</v>
      </c>
      <c r="C9" t="s">
        <v>1969</v>
      </c>
      <c r="D9" t="s">
        <v>13</v>
      </c>
      <c r="E9" t="s">
        <v>5085</v>
      </c>
      <c r="F9" t="s">
        <v>1459</v>
      </c>
      <c r="G9" t="s">
        <v>4949</v>
      </c>
      <c r="H9" t="s">
        <v>4949</v>
      </c>
      <c r="I9" t="s">
        <v>802</v>
      </c>
      <c r="J9" t="s">
        <v>800</v>
      </c>
      <c r="K9" t="s">
        <v>543</v>
      </c>
      <c r="Q9" t="s">
        <v>13</v>
      </c>
      <c r="R9" t="s">
        <v>112</v>
      </c>
      <c r="S9" t="s">
        <v>5442</v>
      </c>
    </row>
    <row r="10" spans="1:19" x14ac:dyDescent="0.25">
      <c r="A10" t="s">
        <v>1569</v>
      </c>
      <c r="B10" t="s">
        <v>4992</v>
      </c>
      <c r="C10" t="s">
        <v>1969</v>
      </c>
      <c r="D10" t="s">
        <v>13</v>
      </c>
      <c r="E10" t="s">
        <v>5085</v>
      </c>
      <c r="F10" t="s">
        <v>1459</v>
      </c>
      <c r="G10" t="s">
        <v>4949</v>
      </c>
      <c r="H10" t="s">
        <v>4949</v>
      </c>
      <c r="I10" t="s">
        <v>802</v>
      </c>
      <c r="J10" t="s">
        <v>800</v>
      </c>
      <c r="K10" t="s">
        <v>543</v>
      </c>
      <c r="Q10" t="s">
        <v>13</v>
      </c>
      <c r="R10" t="s">
        <v>112</v>
      </c>
      <c r="S10" t="s">
        <v>5441</v>
      </c>
    </row>
    <row r="11" spans="1:19" x14ac:dyDescent="0.25">
      <c r="A11" t="s">
        <v>1872</v>
      </c>
      <c r="B11" t="s">
        <v>1969</v>
      </c>
      <c r="C11" t="s">
        <v>1969</v>
      </c>
      <c r="D11" t="s">
        <v>383</v>
      </c>
      <c r="E11" t="s">
        <v>5027</v>
      </c>
      <c r="F11" t="s">
        <v>1605</v>
      </c>
      <c r="G11" t="s">
        <v>4963</v>
      </c>
      <c r="H11" t="s">
        <v>4959</v>
      </c>
      <c r="I11" t="s">
        <v>728</v>
      </c>
      <c r="Q11" t="s">
        <v>13</v>
      </c>
      <c r="R11" t="s">
        <v>116</v>
      </c>
      <c r="S11" t="s">
        <v>4991</v>
      </c>
    </row>
    <row r="12" spans="1:19" x14ac:dyDescent="0.25">
      <c r="A12" t="s">
        <v>1670</v>
      </c>
      <c r="B12" t="s">
        <v>1659</v>
      </c>
      <c r="C12" t="s">
        <v>1969</v>
      </c>
      <c r="D12" t="s">
        <v>92</v>
      </c>
      <c r="E12" t="s">
        <v>5060</v>
      </c>
      <c r="F12" t="s">
        <v>5217</v>
      </c>
      <c r="G12" t="s">
        <v>4948</v>
      </c>
      <c r="H12" t="s">
        <v>4969</v>
      </c>
      <c r="I12" t="s">
        <v>527</v>
      </c>
      <c r="Q12" t="s">
        <v>13</v>
      </c>
      <c r="R12" t="s">
        <v>13</v>
      </c>
      <c r="S12" t="s">
        <v>5395</v>
      </c>
    </row>
    <row r="13" spans="1:19" x14ac:dyDescent="0.25">
      <c r="A13" t="s">
        <v>1668</v>
      </c>
      <c r="B13" t="s">
        <v>1659</v>
      </c>
      <c r="C13" t="s">
        <v>1969</v>
      </c>
      <c r="D13" t="s">
        <v>92</v>
      </c>
      <c r="E13" t="s">
        <v>5059</v>
      </c>
      <c r="F13" t="s">
        <v>5217</v>
      </c>
      <c r="G13" t="s">
        <v>4975</v>
      </c>
      <c r="H13" t="s">
        <v>4962</v>
      </c>
      <c r="I13" t="s">
        <v>527</v>
      </c>
      <c r="Q13" t="s">
        <v>13</v>
      </c>
      <c r="R13" t="s">
        <v>13</v>
      </c>
      <c r="S13" t="s">
        <v>5394</v>
      </c>
    </row>
    <row r="14" spans="1:19" x14ac:dyDescent="0.25">
      <c r="A14" t="s">
        <v>1861</v>
      </c>
      <c r="B14" t="s">
        <v>1969</v>
      </c>
      <c r="C14" t="s">
        <v>1969</v>
      </c>
      <c r="D14" t="s">
        <v>87</v>
      </c>
      <c r="E14" t="s">
        <v>5131</v>
      </c>
      <c r="F14" t="s">
        <v>1605</v>
      </c>
      <c r="G14" t="s">
        <v>4955</v>
      </c>
      <c r="H14" t="s">
        <v>4949</v>
      </c>
      <c r="I14" t="s">
        <v>513</v>
      </c>
      <c r="J14" t="s">
        <v>523</v>
      </c>
      <c r="K14" t="s">
        <v>525</v>
      </c>
      <c r="L14" t="s">
        <v>515</v>
      </c>
      <c r="Q14" t="s">
        <v>13</v>
      </c>
      <c r="R14" t="s">
        <v>13</v>
      </c>
      <c r="S14" t="s">
        <v>5509</v>
      </c>
    </row>
    <row r="15" spans="1:19" x14ac:dyDescent="0.25">
      <c r="A15" t="s">
        <v>1859</v>
      </c>
      <c r="B15" t="s">
        <v>1969</v>
      </c>
      <c r="C15" t="s">
        <v>1969</v>
      </c>
      <c r="D15" t="s">
        <v>87</v>
      </c>
      <c r="E15" t="s">
        <v>5131</v>
      </c>
      <c r="F15" t="s">
        <v>1605</v>
      </c>
      <c r="G15" t="s">
        <v>4958</v>
      </c>
      <c r="H15" t="s">
        <v>4959</v>
      </c>
      <c r="I15" t="s">
        <v>513</v>
      </c>
      <c r="J15" t="s">
        <v>523</v>
      </c>
      <c r="K15" t="s">
        <v>525</v>
      </c>
      <c r="L15" t="s">
        <v>515</v>
      </c>
      <c r="Q15" t="s">
        <v>13</v>
      </c>
      <c r="R15" t="s">
        <v>13</v>
      </c>
      <c r="S15" t="s">
        <v>5508</v>
      </c>
    </row>
    <row r="16" spans="1:19" x14ac:dyDescent="0.25">
      <c r="A16" t="s">
        <v>1749</v>
      </c>
      <c r="B16" t="s">
        <v>1969</v>
      </c>
      <c r="C16" t="s">
        <v>1969</v>
      </c>
      <c r="D16" t="s">
        <v>13</v>
      </c>
      <c r="E16" t="s">
        <v>5047</v>
      </c>
      <c r="F16" t="s">
        <v>1605</v>
      </c>
      <c r="G16" t="s">
        <v>4954</v>
      </c>
      <c r="H16" t="s">
        <v>4953</v>
      </c>
      <c r="I16" t="s">
        <v>1288</v>
      </c>
      <c r="J16" t="s">
        <v>1290</v>
      </c>
      <c r="K16" t="s">
        <v>1292</v>
      </c>
      <c r="Q16" t="s">
        <v>90</v>
      </c>
      <c r="R16" t="s">
        <v>439</v>
      </c>
      <c r="S16" t="s">
        <v>5483</v>
      </c>
    </row>
    <row r="17" spans="1:19" x14ac:dyDescent="0.25">
      <c r="A17" t="s">
        <v>1753</v>
      </c>
      <c r="B17" t="s">
        <v>1969</v>
      </c>
      <c r="C17" t="s">
        <v>1969</v>
      </c>
      <c r="D17" t="s">
        <v>13</v>
      </c>
      <c r="E17" t="s">
        <v>5195</v>
      </c>
      <c r="F17" t="s">
        <v>1623</v>
      </c>
      <c r="G17" t="s">
        <v>4977</v>
      </c>
      <c r="H17" t="s">
        <v>4977</v>
      </c>
      <c r="I17" t="s">
        <v>1288</v>
      </c>
      <c r="J17" t="s">
        <v>1290</v>
      </c>
      <c r="K17" t="s">
        <v>1292</v>
      </c>
      <c r="L17" t="s">
        <v>1296</v>
      </c>
      <c r="M17" t="s">
        <v>1261</v>
      </c>
      <c r="Q17" t="s">
        <v>90</v>
      </c>
      <c r="R17" t="s">
        <v>439</v>
      </c>
      <c r="S17" t="s">
        <v>5601</v>
      </c>
    </row>
    <row r="18" spans="1:19" x14ac:dyDescent="0.25">
      <c r="A18" t="s">
        <v>1751</v>
      </c>
      <c r="B18" t="s">
        <v>1969</v>
      </c>
      <c r="C18" t="s">
        <v>1969</v>
      </c>
      <c r="D18" t="s">
        <v>13</v>
      </c>
      <c r="E18" t="s">
        <v>5194</v>
      </c>
      <c r="F18" t="s">
        <v>1729</v>
      </c>
      <c r="G18" t="s">
        <v>4961</v>
      </c>
      <c r="H18" t="s">
        <v>4953</v>
      </c>
      <c r="I18" t="s">
        <v>1288</v>
      </c>
      <c r="J18" t="s">
        <v>1290</v>
      </c>
      <c r="K18" t="s">
        <v>1292</v>
      </c>
      <c r="L18" t="s">
        <v>1294</v>
      </c>
      <c r="M18" t="s">
        <v>1296</v>
      </c>
      <c r="Q18" t="s">
        <v>90</v>
      </c>
      <c r="R18" t="s">
        <v>439</v>
      </c>
      <c r="S18" t="s">
        <v>5600</v>
      </c>
    </row>
    <row r="19" spans="1:19" x14ac:dyDescent="0.25">
      <c r="A19" t="s">
        <v>1647</v>
      </c>
      <c r="B19" t="s">
        <v>4992</v>
      </c>
      <c r="C19" t="s">
        <v>1969</v>
      </c>
      <c r="D19" t="s">
        <v>13</v>
      </c>
      <c r="E19" t="s">
        <v>5154</v>
      </c>
      <c r="F19" t="s">
        <v>1648</v>
      </c>
      <c r="G19" t="s">
        <v>4958</v>
      </c>
      <c r="H19" t="s">
        <v>5004</v>
      </c>
      <c r="I19" t="s">
        <v>1227</v>
      </c>
      <c r="J19" t="s">
        <v>1229</v>
      </c>
      <c r="K19" t="s">
        <v>3302</v>
      </c>
      <c r="L19" t="s">
        <v>537</v>
      </c>
      <c r="Q19" t="s">
        <v>90</v>
      </c>
      <c r="R19" t="s">
        <v>439</v>
      </c>
      <c r="S19" t="s">
        <v>5545</v>
      </c>
    </row>
    <row r="20" spans="1:19" x14ac:dyDescent="0.25">
      <c r="A20" t="s">
        <v>1706</v>
      </c>
      <c r="B20" t="s">
        <v>1969</v>
      </c>
      <c r="C20" t="s">
        <v>1969</v>
      </c>
      <c r="D20" t="s">
        <v>13</v>
      </c>
      <c r="E20" t="s">
        <v>5171</v>
      </c>
      <c r="F20" t="s">
        <v>1605</v>
      </c>
      <c r="G20" t="s">
        <v>4959</v>
      </c>
      <c r="H20" t="s">
        <v>4959</v>
      </c>
      <c r="I20" t="s">
        <v>764</v>
      </c>
      <c r="J20" t="s">
        <v>766</v>
      </c>
      <c r="K20" t="s">
        <v>768</v>
      </c>
      <c r="L20" t="s">
        <v>770</v>
      </c>
      <c r="M20" t="s">
        <v>772</v>
      </c>
      <c r="Q20" t="s">
        <v>13</v>
      </c>
      <c r="R20" t="s">
        <v>108</v>
      </c>
      <c r="S20" t="s">
        <v>5570</v>
      </c>
    </row>
    <row r="21" spans="1:19" x14ac:dyDescent="0.25">
      <c r="A21" t="s">
        <v>1787</v>
      </c>
      <c r="B21" t="s">
        <v>5255</v>
      </c>
      <c r="C21" t="s">
        <v>1969</v>
      </c>
      <c r="D21" t="s">
        <v>87</v>
      </c>
      <c r="E21" t="s">
        <v>5061</v>
      </c>
      <c r="F21" t="s">
        <v>1674</v>
      </c>
      <c r="G21" t="s">
        <v>4955</v>
      </c>
      <c r="H21" t="s">
        <v>4981</v>
      </c>
      <c r="I21" t="s">
        <v>529</v>
      </c>
      <c r="Q21" t="s">
        <v>13</v>
      </c>
      <c r="R21" t="s">
        <v>13</v>
      </c>
      <c r="S21" t="s">
        <v>5396</v>
      </c>
    </row>
    <row r="22" spans="1:19" x14ac:dyDescent="0.25">
      <c r="A22" t="s">
        <v>1705</v>
      </c>
      <c r="B22" t="s">
        <v>1969</v>
      </c>
      <c r="C22" t="s">
        <v>1969</v>
      </c>
      <c r="D22" t="s">
        <v>13</v>
      </c>
      <c r="E22" t="s">
        <v>5024</v>
      </c>
      <c r="F22" t="s">
        <v>1605</v>
      </c>
      <c r="G22" t="s">
        <v>4951</v>
      </c>
      <c r="H22" t="s">
        <v>4951</v>
      </c>
      <c r="I22" t="s">
        <v>718</v>
      </c>
      <c r="J22" t="s">
        <v>3276</v>
      </c>
      <c r="Q22" t="s">
        <v>13</v>
      </c>
      <c r="R22" t="s">
        <v>116</v>
      </c>
      <c r="S22" t="s">
        <v>5330</v>
      </c>
    </row>
    <row r="23" spans="1:19" x14ac:dyDescent="0.25">
      <c r="A23" t="s">
        <v>1870</v>
      </c>
      <c r="B23" t="s">
        <v>1969</v>
      </c>
      <c r="C23" t="s">
        <v>1969</v>
      </c>
      <c r="D23" t="s">
        <v>90</v>
      </c>
      <c r="E23" t="s">
        <v>5027</v>
      </c>
      <c r="F23" t="s">
        <v>1605</v>
      </c>
      <c r="G23" t="s">
        <v>4947</v>
      </c>
      <c r="H23" t="s">
        <v>4947</v>
      </c>
      <c r="I23" t="s">
        <v>724</v>
      </c>
      <c r="Q23" t="s">
        <v>13</v>
      </c>
      <c r="R23" t="s">
        <v>116</v>
      </c>
      <c r="S23" t="s">
        <v>5331</v>
      </c>
    </row>
    <row r="24" spans="1:19" x14ac:dyDescent="0.25">
      <c r="A24" t="s">
        <v>1631</v>
      </c>
      <c r="B24" t="s">
        <v>4994</v>
      </c>
      <c r="C24" t="s">
        <v>1969</v>
      </c>
      <c r="D24" t="s">
        <v>133</v>
      </c>
      <c r="E24" t="s">
        <v>5063</v>
      </c>
      <c r="F24" t="s">
        <v>1605</v>
      </c>
      <c r="G24" t="s">
        <v>4981</v>
      </c>
      <c r="H24" t="s">
        <v>4973</v>
      </c>
      <c r="I24" t="s">
        <v>1118</v>
      </c>
      <c r="J24" t="s">
        <v>1124</v>
      </c>
      <c r="Q24" t="s">
        <v>87</v>
      </c>
      <c r="R24" t="s">
        <v>226</v>
      </c>
      <c r="S24" t="s">
        <v>5400</v>
      </c>
    </row>
    <row r="25" spans="1:19" x14ac:dyDescent="0.25">
      <c r="A25" t="s">
        <v>1831</v>
      </c>
      <c r="B25" t="s">
        <v>1969</v>
      </c>
      <c r="C25" t="s">
        <v>1969</v>
      </c>
      <c r="D25" t="s">
        <v>87</v>
      </c>
      <c r="E25" t="s">
        <v>5054</v>
      </c>
      <c r="F25" t="s">
        <v>1619</v>
      </c>
      <c r="G25" t="s">
        <v>5017</v>
      </c>
      <c r="H25" t="s">
        <v>4959</v>
      </c>
      <c r="I25" t="s">
        <v>1052</v>
      </c>
      <c r="J25" t="s">
        <v>1048</v>
      </c>
      <c r="K25" t="s">
        <v>1050</v>
      </c>
      <c r="L25" t="s">
        <v>869</v>
      </c>
      <c r="Q25" t="s">
        <v>93</v>
      </c>
      <c r="R25" t="s">
        <v>383</v>
      </c>
      <c r="S25" t="s">
        <v>5529</v>
      </c>
    </row>
    <row r="26" spans="1:19" x14ac:dyDescent="0.25">
      <c r="A26" t="s">
        <v>1919</v>
      </c>
      <c r="B26" t="s">
        <v>1969</v>
      </c>
      <c r="C26" t="s">
        <v>1969</v>
      </c>
      <c r="D26" t="s">
        <v>383</v>
      </c>
      <c r="E26" t="s">
        <v>5054</v>
      </c>
      <c r="F26" t="s">
        <v>1605</v>
      </c>
      <c r="G26" t="s">
        <v>4949</v>
      </c>
      <c r="H26" t="s">
        <v>4959</v>
      </c>
      <c r="I26" t="s">
        <v>1046</v>
      </c>
      <c r="J26" t="s">
        <v>1048</v>
      </c>
      <c r="K26" t="s">
        <v>1050</v>
      </c>
      <c r="L26" t="s">
        <v>869</v>
      </c>
      <c r="Q26" t="s">
        <v>93</v>
      </c>
      <c r="R26" t="s">
        <v>383</v>
      </c>
      <c r="S26" t="s">
        <v>5215</v>
      </c>
    </row>
    <row r="27" spans="1:19" x14ac:dyDescent="0.25">
      <c r="A27" t="s">
        <v>1921</v>
      </c>
      <c r="B27" t="s">
        <v>1969</v>
      </c>
      <c r="C27" t="s">
        <v>1969</v>
      </c>
      <c r="D27" t="s">
        <v>133</v>
      </c>
      <c r="E27" t="s">
        <v>5054</v>
      </c>
      <c r="F27" t="s">
        <v>1605</v>
      </c>
      <c r="G27" t="s">
        <v>4957</v>
      </c>
      <c r="H27" t="s">
        <v>5007</v>
      </c>
      <c r="I27" t="s">
        <v>1046</v>
      </c>
      <c r="J27" t="s">
        <v>1048</v>
      </c>
      <c r="K27" t="s">
        <v>1050</v>
      </c>
      <c r="L27" t="s">
        <v>869</v>
      </c>
      <c r="Q27" t="s">
        <v>93</v>
      </c>
      <c r="R27" t="s">
        <v>383</v>
      </c>
      <c r="S27" t="s">
        <v>5528</v>
      </c>
    </row>
    <row r="28" spans="1:19" x14ac:dyDescent="0.25">
      <c r="A28" t="s">
        <v>1920</v>
      </c>
      <c r="B28" t="s">
        <v>1969</v>
      </c>
      <c r="C28" t="s">
        <v>1969</v>
      </c>
      <c r="D28" t="s">
        <v>383</v>
      </c>
      <c r="E28" t="s">
        <v>5054</v>
      </c>
      <c r="F28" t="s">
        <v>1605</v>
      </c>
      <c r="G28" t="s">
        <v>4949</v>
      </c>
      <c r="H28" t="s">
        <v>4959</v>
      </c>
      <c r="I28" t="s">
        <v>1046</v>
      </c>
      <c r="J28" t="s">
        <v>1048</v>
      </c>
      <c r="K28" t="s">
        <v>1050</v>
      </c>
      <c r="L28" t="s">
        <v>869</v>
      </c>
      <c r="Q28" t="s">
        <v>93</v>
      </c>
      <c r="R28" t="s">
        <v>383</v>
      </c>
      <c r="S28" t="s">
        <v>5527</v>
      </c>
    </row>
    <row r="29" spans="1:19" x14ac:dyDescent="0.25">
      <c r="A29" t="s">
        <v>1617</v>
      </c>
      <c r="B29" t="s">
        <v>1969</v>
      </c>
      <c r="C29" t="s">
        <v>1969</v>
      </c>
      <c r="D29" t="s">
        <v>13</v>
      </c>
      <c r="E29" t="s">
        <v>5097</v>
      </c>
      <c r="F29" t="s">
        <v>1605</v>
      </c>
      <c r="G29" t="s">
        <v>4950</v>
      </c>
      <c r="H29" t="s">
        <v>4950</v>
      </c>
      <c r="I29" t="s">
        <v>1018</v>
      </c>
      <c r="J29" t="s">
        <v>1019</v>
      </c>
      <c r="K29" t="s">
        <v>869</v>
      </c>
      <c r="Q29" t="s">
        <v>93</v>
      </c>
      <c r="R29" t="s">
        <v>383</v>
      </c>
      <c r="S29" t="s">
        <v>5463</v>
      </c>
    </row>
    <row r="30" spans="1:19" x14ac:dyDescent="0.25">
      <c r="A30" t="s">
        <v>1616</v>
      </c>
      <c r="B30" t="s">
        <v>1969</v>
      </c>
      <c r="C30" t="s">
        <v>1969</v>
      </c>
      <c r="D30" t="s">
        <v>13</v>
      </c>
      <c r="E30" t="s">
        <v>5097</v>
      </c>
      <c r="F30" t="s">
        <v>1605</v>
      </c>
      <c r="G30" t="s">
        <v>4950</v>
      </c>
      <c r="H30" t="s">
        <v>4950</v>
      </c>
      <c r="I30" t="s">
        <v>1018</v>
      </c>
      <c r="J30" t="s">
        <v>1019</v>
      </c>
      <c r="K30" t="s">
        <v>869</v>
      </c>
      <c r="Q30" t="s">
        <v>93</v>
      </c>
      <c r="R30" t="s">
        <v>383</v>
      </c>
      <c r="S30" t="s">
        <v>5462</v>
      </c>
    </row>
    <row r="31" spans="1:19" x14ac:dyDescent="0.25">
      <c r="A31" t="s">
        <v>1613</v>
      </c>
      <c r="B31" t="s">
        <v>4992</v>
      </c>
      <c r="C31" t="s">
        <v>1969</v>
      </c>
      <c r="D31" t="s">
        <v>13</v>
      </c>
      <c r="E31" t="s">
        <v>5182</v>
      </c>
      <c r="F31" t="s">
        <v>5221</v>
      </c>
      <c r="G31" t="s">
        <v>4972</v>
      </c>
      <c r="H31" t="s">
        <v>5004</v>
      </c>
      <c r="I31" t="s">
        <v>1010</v>
      </c>
      <c r="J31" t="s">
        <v>1012</v>
      </c>
      <c r="K31" t="s">
        <v>1014</v>
      </c>
      <c r="L31" t="s">
        <v>1016</v>
      </c>
      <c r="M31" t="s">
        <v>1027</v>
      </c>
      <c r="N31" t="s">
        <v>869</v>
      </c>
      <c r="Q31" t="s">
        <v>93</v>
      </c>
      <c r="R31" t="s">
        <v>383</v>
      </c>
      <c r="S31" t="s">
        <v>5583</v>
      </c>
    </row>
    <row r="32" spans="1:19" x14ac:dyDescent="0.25">
      <c r="A32" t="s">
        <v>1632</v>
      </c>
      <c r="B32" t="s">
        <v>4994</v>
      </c>
      <c r="C32" t="s">
        <v>1969</v>
      </c>
      <c r="D32" t="s">
        <v>378</v>
      </c>
      <c r="E32" t="s">
        <v>5063</v>
      </c>
      <c r="F32" t="s">
        <v>1605</v>
      </c>
      <c r="G32" t="s">
        <v>4984</v>
      </c>
      <c r="H32" t="s">
        <v>4966</v>
      </c>
      <c r="I32" t="s">
        <v>1118</v>
      </c>
      <c r="J32" t="s">
        <v>1126</v>
      </c>
      <c r="Q32" t="s">
        <v>87</v>
      </c>
      <c r="R32" t="s">
        <v>226</v>
      </c>
      <c r="S32" t="s">
        <v>5401</v>
      </c>
    </row>
    <row r="33" spans="1:19" x14ac:dyDescent="0.25">
      <c r="A33" t="s">
        <v>1627</v>
      </c>
      <c r="B33" t="s">
        <v>4994</v>
      </c>
      <c r="C33" t="s">
        <v>1969</v>
      </c>
      <c r="D33" t="s">
        <v>133</v>
      </c>
      <c r="E33" t="s">
        <v>5063</v>
      </c>
      <c r="F33" t="s">
        <v>1605</v>
      </c>
      <c r="G33" t="s">
        <v>4966</v>
      </c>
      <c r="H33" t="s">
        <v>4973</v>
      </c>
      <c r="I33" t="s">
        <v>1118</v>
      </c>
      <c r="J33" t="s">
        <v>1120</v>
      </c>
      <c r="Q33" t="s">
        <v>87</v>
      </c>
      <c r="R33" t="s">
        <v>226</v>
      </c>
      <c r="S33" t="s">
        <v>5398</v>
      </c>
    </row>
    <row r="34" spans="1:19" x14ac:dyDescent="0.25">
      <c r="A34" t="s">
        <v>1633</v>
      </c>
      <c r="B34" t="s">
        <v>4995</v>
      </c>
      <c r="C34" t="s">
        <v>1969</v>
      </c>
      <c r="D34" t="s">
        <v>87</v>
      </c>
      <c r="E34" t="s">
        <v>5063</v>
      </c>
      <c r="F34" t="s">
        <v>1605</v>
      </c>
      <c r="G34" t="s">
        <v>4984</v>
      </c>
      <c r="H34" t="s">
        <v>4953</v>
      </c>
      <c r="I34" t="s">
        <v>1128</v>
      </c>
      <c r="Q34" t="s">
        <v>87</v>
      </c>
      <c r="R34" t="s">
        <v>226</v>
      </c>
      <c r="S34" t="s">
        <v>5402</v>
      </c>
    </row>
    <row r="35" spans="1:19" x14ac:dyDescent="0.25">
      <c r="A35" t="s">
        <v>1544</v>
      </c>
      <c r="B35" t="s">
        <v>4992</v>
      </c>
      <c r="C35" t="s">
        <v>1969</v>
      </c>
      <c r="D35" t="s">
        <v>13</v>
      </c>
      <c r="E35" t="s">
        <v>5149</v>
      </c>
      <c r="F35" t="s">
        <v>1459</v>
      </c>
      <c r="G35" t="s">
        <v>4961</v>
      </c>
      <c r="H35" t="s">
        <v>4977</v>
      </c>
      <c r="I35" t="s">
        <v>1088</v>
      </c>
      <c r="J35" t="s">
        <v>1112</v>
      </c>
      <c r="K35" t="s">
        <v>543</v>
      </c>
      <c r="L35" t="s">
        <v>875</v>
      </c>
      <c r="Q35" t="s">
        <v>93</v>
      </c>
      <c r="R35" t="s">
        <v>383</v>
      </c>
      <c r="S35" t="s">
        <v>5536</v>
      </c>
    </row>
    <row r="36" spans="1:19" x14ac:dyDescent="0.25">
      <c r="A36" t="s">
        <v>1693</v>
      </c>
      <c r="B36" t="s">
        <v>1969</v>
      </c>
      <c r="C36" t="s">
        <v>1969</v>
      </c>
      <c r="D36" t="s">
        <v>13</v>
      </c>
      <c r="E36" t="s">
        <v>5079</v>
      </c>
      <c r="F36" t="s">
        <v>1605</v>
      </c>
      <c r="G36" t="s">
        <v>4991</v>
      </c>
      <c r="H36" t="s">
        <v>4966</v>
      </c>
      <c r="I36" t="s">
        <v>630</v>
      </c>
      <c r="J36" t="s">
        <v>632</v>
      </c>
      <c r="K36" t="s">
        <v>634</v>
      </c>
      <c r="Q36" t="s">
        <v>13</v>
      </c>
      <c r="R36" t="s">
        <v>97</v>
      </c>
      <c r="S36" t="s">
        <v>5428</v>
      </c>
    </row>
    <row r="37" spans="1:19" x14ac:dyDescent="0.25">
      <c r="A37" t="s">
        <v>1556</v>
      </c>
      <c r="B37" t="s">
        <v>4992</v>
      </c>
      <c r="C37" t="s">
        <v>1969</v>
      </c>
      <c r="D37" t="s">
        <v>13</v>
      </c>
      <c r="E37" t="s">
        <v>5064</v>
      </c>
      <c r="F37" t="s">
        <v>1459</v>
      </c>
      <c r="G37" t="s">
        <v>4961</v>
      </c>
      <c r="H37" t="s">
        <v>4977</v>
      </c>
      <c r="I37" t="s">
        <v>1207</v>
      </c>
      <c r="J37" t="s">
        <v>537</v>
      </c>
      <c r="Q37" t="s">
        <v>116</v>
      </c>
      <c r="R37" t="s">
        <v>4938</v>
      </c>
      <c r="S37" t="s">
        <v>5406</v>
      </c>
    </row>
    <row r="38" spans="1:19" x14ac:dyDescent="0.25">
      <c r="A38" t="s">
        <v>1946</v>
      </c>
      <c r="B38" t="s">
        <v>1969</v>
      </c>
      <c r="C38" t="s">
        <v>1969</v>
      </c>
      <c r="D38" t="s">
        <v>112</v>
      </c>
      <c r="E38" t="s">
        <v>5101</v>
      </c>
      <c r="F38" t="s">
        <v>1605</v>
      </c>
      <c r="G38" t="s">
        <v>4964</v>
      </c>
      <c r="H38" t="s">
        <v>4964</v>
      </c>
      <c r="I38" t="s">
        <v>1193</v>
      </c>
      <c r="J38" t="s">
        <v>1195</v>
      </c>
      <c r="K38" t="s">
        <v>535</v>
      </c>
      <c r="Q38" t="s">
        <v>116</v>
      </c>
      <c r="R38" t="s">
        <v>4938</v>
      </c>
      <c r="S38" t="s">
        <v>5470</v>
      </c>
    </row>
    <row r="39" spans="1:19" x14ac:dyDescent="0.25">
      <c r="A39" t="s">
        <v>1947</v>
      </c>
      <c r="B39" t="s">
        <v>1969</v>
      </c>
      <c r="C39" t="s">
        <v>1969</v>
      </c>
      <c r="D39" t="s">
        <v>112</v>
      </c>
      <c r="E39" t="s">
        <v>5101</v>
      </c>
      <c r="F39" t="s">
        <v>1605</v>
      </c>
      <c r="G39" t="s">
        <v>4964</v>
      </c>
      <c r="H39" t="s">
        <v>4964</v>
      </c>
      <c r="I39" t="s">
        <v>1193</v>
      </c>
      <c r="J39" t="s">
        <v>1195</v>
      </c>
      <c r="K39" t="s">
        <v>535</v>
      </c>
      <c r="Q39" t="s">
        <v>116</v>
      </c>
      <c r="R39" t="s">
        <v>4938</v>
      </c>
      <c r="S39" t="s">
        <v>5471</v>
      </c>
    </row>
    <row r="40" spans="1:19" x14ac:dyDescent="0.25">
      <c r="A40" t="s">
        <v>1944</v>
      </c>
      <c r="B40" t="s">
        <v>1969</v>
      </c>
      <c r="C40" t="s">
        <v>1969</v>
      </c>
      <c r="D40" t="s">
        <v>112</v>
      </c>
      <c r="E40" t="s">
        <v>5101</v>
      </c>
      <c r="F40" t="s">
        <v>1605</v>
      </c>
      <c r="G40" t="s">
        <v>4964</v>
      </c>
      <c r="H40" t="s">
        <v>4964</v>
      </c>
      <c r="I40" t="s">
        <v>1193</v>
      </c>
      <c r="J40" t="s">
        <v>1195</v>
      </c>
      <c r="K40" t="s">
        <v>535</v>
      </c>
      <c r="Q40" t="s">
        <v>116</v>
      </c>
      <c r="R40" t="s">
        <v>4938</v>
      </c>
      <c r="S40" t="s">
        <v>5469</v>
      </c>
    </row>
    <row r="41" spans="1:19" x14ac:dyDescent="0.25">
      <c r="A41" t="s">
        <v>1948</v>
      </c>
      <c r="B41" t="s">
        <v>1969</v>
      </c>
      <c r="C41" t="s">
        <v>1969</v>
      </c>
      <c r="D41" t="s">
        <v>116</v>
      </c>
      <c r="E41" t="s">
        <v>5101</v>
      </c>
      <c r="F41" t="s">
        <v>1605</v>
      </c>
      <c r="G41" t="s">
        <v>4960</v>
      </c>
      <c r="H41" t="s">
        <v>4960</v>
      </c>
      <c r="I41" t="s">
        <v>1193</v>
      </c>
      <c r="J41" t="s">
        <v>1195</v>
      </c>
      <c r="K41" t="s">
        <v>535</v>
      </c>
      <c r="Q41" t="s">
        <v>116</v>
      </c>
      <c r="R41" t="s">
        <v>4938</v>
      </c>
      <c r="S41" t="s">
        <v>5472</v>
      </c>
    </row>
    <row r="42" spans="1:19" x14ac:dyDescent="0.25">
      <c r="A42" t="s">
        <v>1801</v>
      </c>
      <c r="B42" t="s">
        <v>4992</v>
      </c>
      <c r="C42" t="s">
        <v>1969</v>
      </c>
      <c r="D42" t="s">
        <v>13</v>
      </c>
      <c r="E42" t="s">
        <v>5064</v>
      </c>
      <c r="F42" t="s">
        <v>5222</v>
      </c>
      <c r="G42" t="s">
        <v>4991</v>
      </c>
      <c r="H42" t="s">
        <v>4974</v>
      </c>
      <c r="I42" t="s">
        <v>1197</v>
      </c>
      <c r="J42" t="s">
        <v>1199</v>
      </c>
      <c r="K42" t="s">
        <v>1201</v>
      </c>
      <c r="L42" t="s">
        <v>535</v>
      </c>
      <c r="Q42" t="s">
        <v>116</v>
      </c>
      <c r="R42" t="s">
        <v>4938</v>
      </c>
      <c r="S42" t="s">
        <v>5539</v>
      </c>
    </row>
    <row r="43" spans="1:19" x14ac:dyDescent="0.25">
      <c r="A43" t="s">
        <v>1804</v>
      </c>
      <c r="B43" t="s">
        <v>4992</v>
      </c>
      <c r="C43" t="s">
        <v>1969</v>
      </c>
      <c r="D43" t="s">
        <v>13</v>
      </c>
      <c r="E43" t="s">
        <v>5102</v>
      </c>
      <c r="F43" t="s">
        <v>1648</v>
      </c>
      <c r="G43" t="s">
        <v>4975</v>
      </c>
      <c r="H43" t="s">
        <v>4949</v>
      </c>
      <c r="I43" t="s">
        <v>1203</v>
      </c>
      <c r="J43" t="s">
        <v>1205</v>
      </c>
      <c r="K43" t="s">
        <v>535</v>
      </c>
      <c r="Q43" t="s">
        <v>116</v>
      </c>
      <c r="R43" t="s">
        <v>4938</v>
      </c>
      <c r="S43" t="s">
        <v>5473</v>
      </c>
    </row>
    <row r="44" spans="1:19" x14ac:dyDescent="0.25">
      <c r="A44" t="s">
        <v>1807</v>
      </c>
      <c r="B44" t="s">
        <v>4992</v>
      </c>
      <c r="C44" t="s">
        <v>1969</v>
      </c>
      <c r="D44" t="s">
        <v>13</v>
      </c>
      <c r="E44" t="s">
        <v>5102</v>
      </c>
      <c r="F44" t="s">
        <v>1648</v>
      </c>
      <c r="G44" t="s">
        <v>4975</v>
      </c>
      <c r="H44" t="s">
        <v>4949</v>
      </c>
      <c r="I44" t="s">
        <v>1203</v>
      </c>
      <c r="J44" t="s">
        <v>1205</v>
      </c>
      <c r="K44" t="s">
        <v>535</v>
      </c>
      <c r="Q44" t="s">
        <v>116</v>
      </c>
      <c r="R44" t="s">
        <v>4938</v>
      </c>
      <c r="S44" t="s">
        <v>5019</v>
      </c>
    </row>
    <row r="45" spans="1:19" x14ac:dyDescent="0.25">
      <c r="A45" t="s">
        <v>1806</v>
      </c>
      <c r="B45" t="s">
        <v>4992</v>
      </c>
      <c r="C45" t="s">
        <v>1969</v>
      </c>
      <c r="D45" t="s">
        <v>13</v>
      </c>
      <c r="E45" t="s">
        <v>5102</v>
      </c>
      <c r="F45" t="s">
        <v>1648</v>
      </c>
      <c r="G45" t="s">
        <v>4975</v>
      </c>
      <c r="H45" t="s">
        <v>4949</v>
      </c>
      <c r="I45" t="s">
        <v>1203</v>
      </c>
      <c r="J45" t="s">
        <v>1205</v>
      </c>
      <c r="K45" t="s">
        <v>535</v>
      </c>
      <c r="Q45" t="s">
        <v>116</v>
      </c>
      <c r="R45" t="s">
        <v>4938</v>
      </c>
      <c r="S45" t="s">
        <v>5474</v>
      </c>
    </row>
    <row r="46" spans="1:19" x14ac:dyDescent="0.25">
      <c r="A46" t="s">
        <v>1695</v>
      </c>
      <c r="B46" t="s">
        <v>1969</v>
      </c>
      <c r="C46" t="s">
        <v>1969</v>
      </c>
      <c r="D46" t="s">
        <v>13</v>
      </c>
      <c r="E46" t="s">
        <v>5024</v>
      </c>
      <c r="F46" t="s">
        <v>1605</v>
      </c>
      <c r="G46" t="s">
        <v>4961</v>
      </c>
      <c r="H46" t="s">
        <v>4953</v>
      </c>
      <c r="I46" t="s">
        <v>481</v>
      </c>
      <c r="J46" t="s">
        <v>702</v>
      </c>
      <c r="Q46" t="s">
        <v>13</v>
      </c>
      <c r="R46" t="s">
        <v>116</v>
      </c>
      <c r="S46" t="s">
        <v>4969</v>
      </c>
    </row>
    <row r="47" spans="1:19" x14ac:dyDescent="0.25">
      <c r="A47" t="s">
        <v>1696</v>
      </c>
      <c r="B47" t="s">
        <v>1969</v>
      </c>
      <c r="C47" t="s">
        <v>1969</v>
      </c>
      <c r="D47" t="s">
        <v>13</v>
      </c>
      <c r="E47" t="s">
        <v>5025</v>
      </c>
      <c r="F47" t="s">
        <v>1605</v>
      </c>
      <c r="G47" t="s">
        <v>4947</v>
      </c>
      <c r="H47" t="s">
        <v>4947</v>
      </c>
      <c r="I47" t="s">
        <v>481</v>
      </c>
      <c r="J47" t="s">
        <v>704</v>
      </c>
      <c r="Q47" t="s">
        <v>13</v>
      </c>
      <c r="R47" t="s">
        <v>116</v>
      </c>
      <c r="S47" t="s">
        <v>5323</v>
      </c>
    </row>
    <row r="48" spans="1:19" x14ac:dyDescent="0.25">
      <c r="A48" t="s">
        <v>1698</v>
      </c>
      <c r="B48" t="s">
        <v>1969</v>
      </c>
      <c r="C48" t="s">
        <v>1969</v>
      </c>
      <c r="D48" t="s">
        <v>13</v>
      </c>
      <c r="E48" t="s">
        <v>5024</v>
      </c>
      <c r="F48" t="s">
        <v>1605</v>
      </c>
      <c r="G48" t="s">
        <v>4952</v>
      </c>
      <c r="H48" t="s">
        <v>4960</v>
      </c>
      <c r="I48" t="s">
        <v>481</v>
      </c>
      <c r="J48" t="s">
        <v>706</v>
      </c>
      <c r="Q48" t="s">
        <v>13</v>
      </c>
      <c r="R48" t="s">
        <v>116</v>
      </c>
      <c r="S48" t="s">
        <v>5324</v>
      </c>
    </row>
    <row r="49" spans="1:19" x14ac:dyDescent="0.25">
      <c r="A49" t="s">
        <v>1479</v>
      </c>
      <c r="B49" t="s">
        <v>4992</v>
      </c>
      <c r="C49" t="s">
        <v>1969</v>
      </c>
      <c r="D49" t="s">
        <v>13</v>
      </c>
      <c r="E49" t="s">
        <v>5165</v>
      </c>
      <c r="F49" t="s">
        <v>1459</v>
      </c>
      <c r="G49" t="s">
        <v>5211</v>
      </c>
      <c r="H49" t="s">
        <v>4976</v>
      </c>
      <c r="I49" t="s">
        <v>531</v>
      </c>
      <c r="J49" t="s">
        <v>547</v>
      </c>
      <c r="K49" t="s">
        <v>598</v>
      </c>
      <c r="L49" t="s">
        <v>600</v>
      </c>
      <c r="M49" t="s">
        <v>549</v>
      </c>
      <c r="N49" t="s">
        <v>3307</v>
      </c>
      <c r="O49" t="s">
        <v>562</v>
      </c>
      <c r="P49" t="s">
        <v>537</v>
      </c>
      <c r="Q49" t="s">
        <v>13</v>
      </c>
      <c r="R49" t="s">
        <v>93</v>
      </c>
      <c r="S49" t="s">
        <v>5560</v>
      </c>
    </row>
    <row r="50" spans="1:19" x14ac:dyDescent="0.25">
      <c r="A50" t="s">
        <v>1654</v>
      </c>
      <c r="B50" t="s">
        <v>1969</v>
      </c>
      <c r="C50" t="s">
        <v>1969</v>
      </c>
      <c r="D50" t="s">
        <v>13</v>
      </c>
      <c r="E50" t="s">
        <v>5020</v>
      </c>
      <c r="F50" t="s">
        <v>1605</v>
      </c>
      <c r="G50" t="s">
        <v>4947</v>
      </c>
      <c r="H50" t="s">
        <v>4947</v>
      </c>
      <c r="I50" t="s">
        <v>483</v>
      </c>
      <c r="J50" t="s">
        <v>485</v>
      </c>
      <c r="Q50" t="s">
        <v>13</v>
      </c>
      <c r="R50" t="s">
        <v>13</v>
      </c>
      <c r="S50" t="s">
        <v>87</v>
      </c>
    </row>
    <row r="51" spans="1:19" x14ac:dyDescent="0.25">
      <c r="A51" t="s">
        <v>1853</v>
      </c>
      <c r="B51" t="s">
        <v>1969</v>
      </c>
      <c r="C51" t="s">
        <v>1969</v>
      </c>
      <c r="D51" t="s">
        <v>87</v>
      </c>
      <c r="E51" t="s">
        <v>1854</v>
      </c>
      <c r="F51" t="s">
        <v>1605</v>
      </c>
      <c r="G51" t="s">
        <v>4951</v>
      </c>
      <c r="H51" t="s">
        <v>4951</v>
      </c>
      <c r="I51" t="s">
        <v>467</v>
      </c>
      <c r="J51" t="s">
        <v>501</v>
      </c>
      <c r="K51" t="s">
        <v>503</v>
      </c>
      <c r="Q51" t="s">
        <v>13</v>
      </c>
      <c r="R51" t="s">
        <v>13</v>
      </c>
      <c r="S51" t="s">
        <v>93</v>
      </c>
    </row>
    <row r="52" spans="1:19" x14ac:dyDescent="0.25">
      <c r="A52" t="s">
        <v>1901</v>
      </c>
      <c r="B52" t="s">
        <v>1969</v>
      </c>
      <c r="C52" t="s">
        <v>1969</v>
      </c>
      <c r="D52" t="s">
        <v>116</v>
      </c>
      <c r="E52" t="s">
        <v>5033</v>
      </c>
      <c r="F52" t="s">
        <v>1605</v>
      </c>
      <c r="G52" t="s">
        <v>4968</v>
      </c>
      <c r="H52" t="s">
        <v>4969</v>
      </c>
      <c r="I52" t="s">
        <v>877</v>
      </c>
      <c r="J52" t="s">
        <v>873</v>
      </c>
      <c r="Q52" t="s">
        <v>93</v>
      </c>
      <c r="R52" t="s">
        <v>4939</v>
      </c>
      <c r="S52" t="s">
        <v>5344</v>
      </c>
    </row>
    <row r="53" spans="1:19" x14ac:dyDescent="0.25">
      <c r="A53" t="s">
        <v>1725</v>
      </c>
      <c r="B53" t="s">
        <v>1969</v>
      </c>
      <c r="C53" t="s">
        <v>1969</v>
      </c>
      <c r="D53" t="s">
        <v>13</v>
      </c>
      <c r="E53" t="s">
        <v>5095</v>
      </c>
      <c r="F53" t="s">
        <v>1605</v>
      </c>
      <c r="G53" t="s">
        <v>4948</v>
      </c>
      <c r="H53" t="s">
        <v>4969</v>
      </c>
      <c r="I53" t="s">
        <v>840</v>
      </c>
      <c r="J53" t="s">
        <v>1003</v>
      </c>
      <c r="K53" t="s">
        <v>869</v>
      </c>
      <c r="Q53" t="s">
        <v>93</v>
      </c>
      <c r="R53" t="s">
        <v>387</v>
      </c>
      <c r="S53" t="s">
        <v>5461</v>
      </c>
    </row>
    <row r="54" spans="1:19" x14ac:dyDescent="0.25">
      <c r="A54" t="s">
        <v>1710</v>
      </c>
      <c r="B54" t="s">
        <v>1969</v>
      </c>
      <c r="C54" t="s">
        <v>1969</v>
      </c>
      <c r="D54" t="s">
        <v>13</v>
      </c>
      <c r="E54" t="s">
        <v>5089</v>
      </c>
      <c r="F54" t="s">
        <v>5217</v>
      </c>
      <c r="G54" t="s">
        <v>4969</v>
      </c>
      <c r="H54" t="s">
        <v>4969</v>
      </c>
      <c r="I54" t="s">
        <v>842</v>
      </c>
      <c r="J54" t="s">
        <v>840</v>
      </c>
      <c r="K54" t="s">
        <v>869</v>
      </c>
      <c r="Q54" t="s">
        <v>93</v>
      </c>
      <c r="R54" t="s">
        <v>4939</v>
      </c>
      <c r="S54" t="s">
        <v>5448</v>
      </c>
    </row>
    <row r="55" spans="1:19" x14ac:dyDescent="0.25">
      <c r="A55" t="s">
        <v>1708</v>
      </c>
      <c r="B55" t="s">
        <v>1969</v>
      </c>
      <c r="C55" t="s">
        <v>1969</v>
      </c>
      <c r="D55" t="s">
        <v>13</v>
      </c>
      <c r="E55" t="s">
        <v>5088</v>
      </c>
      <c r="F55" t="s">
        <v>1605</v>
      </c>
      <c r="G55" t="s">
        <v>4949</v>
      </c>
      <c r="H55" t="s">
        <v>4949</v>
      </c>
      <c r="I55" t="s">
        <v>839</v>
      </c>
      <c r="J55" t="s">
        <v>840</v>
      </c>
      <c r="K55" t="s">
        <v>873</v>
      </c>
      <c r="Q55" t="s">
        <v>93</v>
      </c>
      <c r="R55" t="s">
        <v>4939</v>
      </c>
      <c r="S55" t="s">
        <v>5447</v>
      </c>
    </row>
    <row r="56" spans="1:19" x14ac:dyDescent="0.25">
      <c r="A56" t="s">
        <v>1538</v>
      </c>
      <c r="B56" t="s">
        <v>4992</v>
      </c>
      <c r="C56" t="s">
        <v>1969</v>
      </c>
      <c r="D56" t="s">
        <v>13</v>
      </c>
      <c r="E56" t="s">
        <v>5175</v>
      </c>
      <c r="F56" t="s">
        <v>1459</v>
      </c>
      <c r="G56" t="s">
        <v>4951</v>
      </c>
      <c r="H56" t="s">
        <v>4950</v>
      </c>
      <c r="I56" t="s">
        <v>566</v>
      </c>
      <c r="J56" t="s">
        <v>537</v>
      </c>
      <c r="K56" t="s">
        <v>3290</v>
      </c>
      <c r="L56" t="s">
        <v>3305</v>
      </c>
      <c r="M56" t="s">
        <v>3301</v>
      </c>
      <c r="Q56" t="s">
        <v>93</v>
      </c>
      <c r="R56" t="s">
        <v>4939</v>
      </c>
      <c r="S56" t="s">
        <v>4972</v>
      </c>
    </row>
    <row r="57" spans="1:19" x14ac:dyDescent="0.25">
      <c r="A57" t="s">
        <v>1712</v>
      </c>
      <c r="B57" t="s">
        <v>1969</v>
      </c>
      <c r="C57" t="s">
        <v>1969</v>
      </c>
      <c r="D57" t="s">
        <v>92</v>
      </c>
      <c r="E57" t="s">
        <v>5034</v>
      </c>
      <c r="F57" t="s">
        <v>1605</v>
      </c>
      <c r="G57" t="s">
        <v>4967</v>
      </c>
      <c r="H57" t="s">
        <v>4957</v>
      </c>
      <c r="I57" t="s">
        <v>850</v>
      </c>
      <c r="J57" t="s">
        <v>873</v>
      </c>
      <c r="Q57" t="s">
        <v>93</v>
      </c>
      <c r="R57" t="s">
        <v>4939</v>
      </c>
      <c r="S57" t="s">
        <v>5343</v>
      </c>
    </row>
    <row r="58" spans="1:19" x14ac:dyDescent="0.25">
      <c r="A58" t="s">
        <v>1993</v>
      </c>
      <c r="B58" t="s">
        <v>1969</v>
      </c>
      <c r="C58" t="s">
        <v>1983</v>
      </c>
      <c r="D58" t="s">
        <v>13</v>
      </c>
      <c r="E58" t="s">
        <v>5026</v>
      </c>
      <c r="F58" t="s">
        <v>1605</v>
      </c>
      <c r="G58" t="s">
        <v>4947</v>
      </c>
      <c r="H58" t="s">
        <v>4947</v>
      </c>
      <c r="I58" t="s">
        <v>487</v>
      </c>
      <c r="J58" t="s">
        <v>489</v>
      </c>
      <c r="Q58" t="s">
        <v>13</v>
      </c>
      <c r="R58" t="s">
        <v>116</v>
      </c>
      <c r="S58" t="s">
        <v>5496</v>
      </c>
    </row>
    <row r="59" spans="1:19" x14ac:dyDescent="0.25">
      <c r="A59" t="s">
        <v>1978</v>
      </c>
      <c r="B59" t="s">
        <v>1969</v>
      </c>
      <c r="C59" t="s">
        <v>1976</v>
      </c>
      <c r="D59" t="s">
        <v>13</v>
      </c>
      <c r="E59" t="s">
        <v>5116</v>
      </c>
      <c r="F59" t="s">
        <v>1605</v>
      </c>
      <c r="G59" t="s">
        <v>4947</v>
      </c>
      <c r="H59" t="s">
        <v>4947</v>
      </c>
      <c r="I59" t="s">
        <v>487</v>
      </c>
      <c r="J59" t="s">
        <v>489</v>
      </c>
      <c r="Q59" t="s">
        <v>13</v>
      </c>
      <c r="R59" t="s">
        <v>13</v>
      </c>
      <c r="S59" t="s">
        <v>92</v>
      </c>
    </row>
    <row r="60" spans="1:19" x14ac:dyDescent="0.25">
      <c r="A60" t="s">
        <v>1975</v>
      </c>
      <c r="B60" t="s">
        <v>1969</v>
      </c>
      <c r="C60" t="s">
        <v>1976</v>
      </c>
      <c r="D60" t="s">
        <v>13</v>
      </c>
      <c r="E60" t="s">
        <v>5115</v>
      </c>
      <c r="F60" t="s">
        <v>1605</v>
      </c>
      <c r="G60" t="s">
        <v>4953</v>
      </c>
      <c r="H60" t="s">
        <v>4953</v>
      </c>
      <c r="I60" t="s">
        <v>465</v>
      </c>
      <c r="J60" t="s">
        <v>469</v>
      </c>
      <c r="Q60" t="s">
        <v>13</v>
      </c>
      <c r="R60" t="s">
        <v>13</v>
      </c>
      <c r="S60" t="s">
        <v>13</v>
      </c>
    </row>
    <row r="61" spans="1:19" x14ac:dyDescent="0.25">
      <c r="A61" t="s">
        <v>1980</v>
      </c>
      <c r="B61" t="s">
        <v>1969</v>
      </c>
      <c r="C61" t="s">
        <v>1976</v>
      </c>
      <c r="D61" t="s">
        <v>13</v>
      </c>
      <c r="E61" t="s">
        <v>5117</v>
      </c>
      <c r="F61" t="s">
        <v>5217</v>
      </c>
      <c r="G61" t="s">
        <v>4961</v>
      </c>
      <c r="H61" t="s">
        <v>4953</v>
      </c>
      <c r="I61" t="s">
        <v>487</v>
      </c>
      <c r="J61" t="s">
        <v>491</v>
      </c>
      <c r="Q61" t="s">
        <v>13</v>
      </c>
      <c r="R61" t="s">
        <v>13</v>
      </c>
      <c r="S61" t="s">
        <v>97</v>
      </c>
    </row>
    <row r="62" spans="1:19" x14ac:dyDescent="0.25">
      <c r="A62" t="s">
        <v>1900</v>
      </c>
      <c r="B62" t="s">
        <v>1969</v>
      </c>
      <c r="C62" t="s">
        <v>1969</v>
      </c>
      <c r="D62" t="s">
        <v>87</v>
      </c>
      <c r="E62" t="s">
        <v>5033</v>
      </c>
      <c r="F62" t="s">
        <v>1605</v>
      </c>
      <c r="G62" t="s">
        <v>4988</v>
      </c>
      <c r="H62" t="s">
        <v>4959</v>
      </c>
      <c r="I62" t="s">
        <v>848</v>
      </c>
      <c r="J62" t="s">
        <v>856</v>
      </c>
      <c r="K62" t="s">
        <v>858</v>
      </c>
      <c r="L62" t="s">
        <v>3301</v>
      </c>
      <c r="M62" t="s">
        <v>866</v>
      </c>
      <c r="Q62" t="s">
        <v>93</v>
      </c>
      <c r="R62" t="s">
        <v>4939</v>
      </c>
      <c r="S62" t="s">
        <v>5571</v>
      </c>
    </row>
    <row r="63" spans="1:19" x14ac:dyDescent="0.25">
      <c r="A63" t="s">
        <v>1898</v>
      </c>
      <c r="B63" t="s">
        <v>1969</v>
      </c>
      <c r="C63" t="s">
        <v>1969</v>
      </c>
      <c r="D63" t="s">
        <v>87</v>
      </c>
      <c r="E63" t="s">
        <v>5173</v>
      </c>
      <c r="F63" t="s">
        <v>1605</v>
      </c>
      <c r="G63" t="s">
        <v>4965</v>
      </c>
      <c r="H63" t="s">
        <v>4959</v>
      </c>
      <c r="I63" t="s">
        <v>848</v>
      </c>
      <c r="J63" t="s">
        <v>856</v>
      </c>
      <c r="K63" t="s">
        <v>858</v>
      </c>
      <c r="L63" t="s">
        <v>869</v>
      </c>
      <c r="M63" t="s">
        <v>860</v>
      </c>
      <c r="Q63" t="s">
        <v>93</v>
      </c>
      <c r="R63" t="s">
        <v>4939</v>
      </c>
      <c r="S63" t="s">
        <v>4965</v>
      </c>
    </row>
    <row r="64" spans="1:19" x14ac:dyDescent="0.25">
      <c r="A64" t="s">
        <v>1499</v>
      </c>
      <c r="B64" t="s">
        <v>4992</v>
      </c>
      <c r="C64" t="s">
        <v>1969</v>
      </c>
      <c r="D64" t="s">
        <v>13</v>
      </c>
      <c r="E64" t="s">
        <v>5138</v>
      </c>
      <c r="F64" t="s">
        <v>1459</v>
      </c>
      <c r="G64" t="s">
        <v>5003</v>
      </c>
      <c r="H64" t="s">
        <v>5004</v>
      </c>
      <c r="I64" t="s">
        <v>891</v>
      </c>
      <c r="J64" t="s">
        <v>547</v>
      </c>
      <c r="K64" t="s">
        <v>537</v>
      </c>
      <c r="L64" t="s">
        <v>3301</v>
      </c>
      <c r="Q64" t="s">
        <v>93</v>
      </c>
      <c r="R64" t="s">
        <v>4939</v>
      </c>
      <c r="S64" t="s">
        <v>5519</v>
      </c>
    </row>
    <row r="65" spans="1:19" x14ac:dyDescent="0.25">
      <c r="A65" t="s">
        <v>1476</v>
      </c>
      <c r="B65" t="s">
        <v>4992</v>
      </c>
      <c r="C65" t="s">
        <v>1969</v>
      </c>
      <c r="D65" t="s">
        <v>13</v>
      </c>
      <c r="E65" t="s">
        <v>5076</v>
      </c>
      <c r="F65" t="s">
        <v>1459</v>
      </c>
      <c r="G65" t="s">
        <v>4964</v>
      </c>
      <c r="H65" t="s">
        <v>4964</v>
      </c>
      <c r="I65" t="s">
        <v>531</v>
      </c>
      <c r="J65" t="s">
        <v>547</v>
      </c>
      <c r="K65" t="s">
        <v>537</v>
      </c>
      <c r="Q65" t="s">
        <v>13</v>
      </c>
      <c r="R65" t="s">
        <v>93</v>
      </c>
      <c r="S65" t="s">
        <v>5425</v>
      </c>
    </row>
    <row r="66" spans="1:19" x14ac:dyDescent="0.25">
      <c r="A66" t="s">
        <v>1520</v>
      </c>
      <c r="B66" t="s">
        <v>4992</v>
      </c>
      <c r="C66" t="s">
        <v>1969</v>
      </c>
      <c r="D66" t="s">
        <v>13</v>
      </c>
      <c r="E66" t="s">
        <v>5168</v>
      </c>
      <c r="F66" t="s">
        <v>1459</v>
      </c>
      <c r="G66" t="s">
        <v>4959</v>
      </c>
      <c r="H66" t="s">
        <v>4959</v>
      </c>
      <c r="I66" t="s">
        <v>696</v>
      </c>
      <c r="J66" t="s">
        <v>700</v>
      </c>
      <c r="K66" t="s">
        <v>586</v>
      </c>
      <c r="L66" t="s">
        <v>3309</v>
      </c>
      <c r="M66" t="s">
        <v>3286</v>
      </c>
      <c r="N66" t="s">
        <v>545</v>
      </c>
      <c r="Q66" t="s">
        <v>13</v>
      </c>
      <c r="R66" t="s">
        <v>87</v>
      </c>
      <c r="S66" t="s">
        <v>5566</v>
      </c>
    </row>
    <row r="67" spans="1:19" x14ac:dyDescent="0.25">
      <c r="A67" t="s">
        <v>1518</v>
      </c>
      <c r="B67" t="s">
        <v>4992</v>
      </c>
      <c r="C67" t="s">
        <v>1969</v>
      </c>
      <c r="D67" t="s">
        <v>13</v>
      </c>
      <c r="E67" t="s">
        <v>5168</v>
      </c>
      <c r="F67" t="s">
        <v>1459</v>
      </c>
      <c r="G67" t="s">
        <v>4965</v>
      </c>
      <c r="H67" t="s">
        <v>4972</v>
      </c>
      <c r="I67" t="s">
        <v>696</v>
      </c>
      <c r="J67" t="s">
        <v>698</v>
      </c>
      <c r="K67" t="s">
        <v>586</v>
      </c>
      <c r="L67" t="s">
        <v>3309</v>
      </c>
      <c r="M67" t="s">
        <v>3286</v>
      </c>
      <c r="N67" t="s">
        <v>545</v>
      </c>
      <c r="Q67" t="s">
        <v>13</v>
      </c>
      <c r="R67" t="s">
        <v>87</v>
      </c>
      <c r="S67" t="s">
        <v>5565</v>
      </c>
    </row>
    <row r="68" spans="1:19" x14ac:dyDescent="0.25">
      <c r="A68" t="s">
        <v>1562</v>
      </c>
      <c r="B68" t="s">
        <v>4992</v>
      </c>
      <c r="C68" t="s">
        <v>1969</v>
      </c>
      <c r="D68" t="s">
        <v>13</v>
      </c>
      <c r="E68" t="s">
        <v>5113</v>
      </c>
      <c r="F68" t="s">
        <v>1459</v>
      </c>
      <c r="G68" t="s">
        <v>4974</v>
      </c>
      <c r="H68" t="s">
        <v>4966</v>
      </c>
      <c r="I68" t="s">
        <v>1360</v>
      </c>
      <c r="J68" t="s">
        <v>1362</v>
      </c>
      <c r="K68" t="s">
        <v>545</v>
      </c>
      <c r="Q68" t="s">
        <v>90</v>
      </c>
      <c r="R68" t="s">
        <v>439</v>
      </c>
      <c r="S68" t="s">
        <v>5489</v>
      </c>
    </row>
    <row r="69" spans="1:19" x14ac:dyDescent="0.25">
      <c r="A69" t="s">
        <v>1662</v>
      </c>
      <c r="B69" t="s">
        <v>4987</v>
      </c>
      <c r="C69" t="s">
        <v>1969</v>
      </c>
      <c r="D69" t="s">
        <v>383</v>
      </c>
      <c r="E69" t="s">
        <v>5058</v>
      </c>
      <c r="F69" t="s">
        <v>1605</v>
      </c>
      <c r="G69" t="s">
        <v>4988</v>
      </c>
      <c r="H69" t="s">
        <v>4959</v>
      </c>
      <c r="I69" t="s">
        <v>505</v>
      </c>
      <c r="J69" t="s">
        <v>509</v>
      </c>
      <c r="Q69" t="s">
        <v>13</v>
      </c>
      <c r="R69" t="s">
        <v>13</v>
      </c>
      <c r="S69" t="s">
        <v>439</v>
      </c>
    </row>
    <row r="70" spans="1:19" x14ac:dyDescent="0.25">
      <c r="A70" t="s">
        <v>1661</v>
      </c>
      <c r="B70" t="s">
        <v>4987</v>
      </c>
      <c r="C70" t="s">
        <v>1969</v>
      </c>
      <c r="D70" t="s">
        <v>383</v>
      </c>
      <c r="E70" t="s">
        <v>5058</v>
      </c>
      <c r="F70" t="s">
        <v>1605</v>
      </c>
      <c r="G70" t="s">
        <v>4988</v>
      </c>
      <c r="H70" t="s">
        <v>4959</v>
      </c>
      <c r="I70" t="s">
        <v>505</v>
      </c>
      <c r="J70" t="s">
        <v>509</v>
      </c>
      <c r="Q70" t="s">
        <v>13</v>
      </c>
      <c r="R70" t="s">
        <v>13</v>
      </c>
      <c r="S70" t="s">
        <v>5313</v>
      </c>
    </row>
    <row r="71" spans="1:19" x14ac:dyDescent="0.25">
      <c r="A71" t="s">
        <v>1663</v>
      </c>
      <c r="B71" t="s">
        <v>4985</v>
      </c>
      <c r="C71" t="s">
        <v>1969</v>
      </c>
      <c r="D71" t="s">
        <v>439</v>
      </c>
      <c r="E71" t="s">
        <v>5058</v>
      </c>
      <c r="F71" t="s">
        <v>1605</v>
      </c>
      <c r="G71" t="s">
        <v>4989</v>
      </c>
      <c r="H71" t="s">
        <v>4957</v>
      </c>
      <c r="I71" t="s">
        <v>505</v>
      </c>
      <c r="J71" t="s">
        <v>509</v>
      </c>
      <c r="Q71" t="s">
        <v>13</v>
      </c>
      <c r="R71" t="s">
        <v>13</v>
      </c>
      <c r="S71" t="s">
        <v>4938</v>
      </c>
    </row>
    <row r="72" spans="1:19" x14ac:dyDescent="0.25">
      <c r="A72" t="s">
        <v>1658</v>
      </c>
      <c r="B72" t="s">
        <v>4985</v>
      </c>
      <c r="C72" t="s">
        <v>1969</v>
      </c>
      <c r="D72" t="s">
        <v>439</v>
      </c>
      <c r="E72" t="s">
        <v>5058</v>
      </c>
      <c r="F72" t="s">
        <v>1605</v>
      </c>
      <c r="G72" t="s">
        <v>4986</v>
      </c>
      <c r="H72" t="s">
        <v>4957</v>
      </c>
      <c r="I72" t="s">
        <v>505</v>
      </c>
      <c r="J72" t="s">
        <v>509</v>
      </c>
      <c r="Q72" t="s">
        <v>13</v>
      </c>
      <c r="R72" t="s">
        <v>13</v>
      </c>
      <c r="S72" t="s">
        <v>383</v>
      </c>
    </row>
    <row r="73" spans="1:19" x14ac:dyDescent="0.25">
      <c r="A73" t="s">
        <v>1665</v>
      </c>
      <c r="B73" t="s">
        <v>4987</v>
      </c>
      <c r="C73" t="s">
        <v>1969</v>
      </c>
      <c r="D73" t="s">
        <v>383</v>
      </c>
      <c r="E73" t="s">
        <v>5058</v>
      </c>
      <c r="F73" t="s">
        <v>1605</v>
      </c>
      <c r="G73" t="s">
        <v>4964</v>
      </c>
      <c r="H73" t="s">
        <v>4959</v>
      </c>
      <c r="I73" t="s">
        <v>505</v>
      </c>
      <c r="J73" t="s">
        <v>509</v>
      </c>
      <c r="Q73" t="s">
        <v>13</v>
      </c>
      <c r="R73" t="s">
        <v>13</v>
      </c>
      <c r="S73" t="s">
        <v>5391</v>
      </c>
    </row>
    <row r="74" spans="1:19" x14ac:dyDescent="0.25">
      <c r="A74" t="s">
        <v>1664</v>
      </c>
      <c r="B74" t="s">
        <v>4987</v>
      </c>
      <c r="C74" t="s">
        <v>1969</v>
      </c>
      <c r="D74" t="s">
        <v>383</v>
      </c>
      <c r="E74" t="s">
        <v>5058</v>
      </c>
      <c r="F74" t="s">
        <v>1605</v>
      </c>
      <c r="G74" t="s">
        <v>4990</v>
      </c>
      <c r="H74" t="s">
        <v>4959</v>
      </c>
      <c r="I74" t="s">
        <v>505</v>
      </c>
      <c r="J74" t="s">
        <v>509</v>
      </c>
      <c r="Q74" t="s">
        <v>13</v>
      </c>
      <c r="R74" t="s">
        <v>13</v>
      </c>
      <c r="S74" t="s">
        <v>133</v>
      </c>
    </row>
    <row r="75" spans="1:19" x14ac:dyDescent="0.25">
      <c r="A75" t="s">
        <v>1667</v>
      </c>
      <c r="B75" t="s">
        <v>4987</v>
      </c>
      <c r="C75" t="s">
        <v>1969</v>
      </c>
      <c r="D75" t="s">
        <v>383</v>
      </c>
      <c r="E75" t="s">
        <v>5058</v>
      </c>
      <c r="F75" t="s">
        <v>1605</v>
      </c>
      <c r="G75" t="s">
        <v>4955</v>
      </c>
      <c r="H75" t="s">
        <v>4959</v>
      </c>
      <c r="I75" t="s">
        <v>505</v>
      </c>
      <c r="J75" t="s">
        <v>509</v>
      </c>
      <c r="Q75" t="s">
        <v>13</v>
      </c>
      <c r="R75" t="s">
        <v>13</v>
      </c>
      <c r="S75" t="s">
        <v>5393</v>
      </c>
    </row>
    <row r="76" spans="1:19" x14ac:dyDescent="0.25">
      <c r="A76" t="s">
        <v>1666</v>
      </c>
      <c r="B76" t="s">
        <v>4987</v>
      </c>
      <c r="C76" t="s">
        <v>1969</v>
      </c>
      <c r="D76" t="s">
        <v>383</v>
      </c>
      <c r="E76" t="s">
        <v>5058</v>
      </c>
      <c r="F76" t="s">
        <v>1605</v>
      </c>
      <c r="G76" t="s">
        <v>4955</v>
      </c>
      <c r="H76" t="s">
        <v>4959</v>
      </c>
      <c r="I76" t="s">
        <v>505</v>
      </c>
      <c r="J76" t="s">
        <v>509</v>
      </c>
      <c r="Q76" t="s">
        <v>13</v>
      </c>
      <c r="R76" t="s">
        <v>13</v>
      </c>
      <c r="S76" t="s">
        <v>5392</v>
      </c>
    </row>
    <row r="77" spans="1:19" x14ac:dyDescent="0.25">
      <c r="A77" t="s">
        <v>1942</v>
      </c>
      <c r="B77" t="s">
        <v>1969</v>
      </c>
      <c r="C77" t="s">
        <v>1969</v>
      </c>
      <c r="D77" t="s">
        <v>93</v>
      </c>
      <c r="E77" t="s">
        <v>5044</v>
      </c>
      <c r="F77" t="s">
        <v>1605</v>
      </c>
      <c r="G77" t="s">
        <v>4950</v>
      </c>
      <c r="H77" t="s">
        <v>4950</v>
      </c>
      <c r="I77" t="s">
        <v>1189</v>
      </c>
      <c r="J77" t="s">
        <v>1191</v>
      </c>
      <c r="Q77" t="s">
        <v>116</v>
      </c>
      <c r="R77" t="s">
        <v>4938</v>
      </c>
      <c r="S77" t="s">
        <v>5366</v>
      </c>
    </row>
    <row r="78" spans="1:19" x14ac:dyDescent="0.25">
      <c r="A78" t="s">
        <v>1689</v>
      </c>
      <c r="B78" t="s">
        <v>1969</v>
      </c>
      <c r="C78" t="s">
        <v>1969</v>
      </c>
      <c r="D78" t="s">
        <v>13</v>
      </c>
      <c r="E78" t="s">
        <v>5135</v>
      </c>
      <c r="F78" t="s">
        <v>1605</v>
      </c>
      <c r="G78" t="s">
        <v>4974</v>
      </c>
      <c r="H78" t="s">
        <v>4974</v>
      </c>
      <c r="I78" t="s">
        <v>643</v>
      </c>
      <c r="J78" t="s">
        <v>645</v>
      </c>
      <c r="K78" t="s">
        <v>647</v>
      </c>
      <c r="L78" t="s">
        <v>634</v>
      </c>
      <c r="Q78" t="s">
        <v>13</v>
      </c>
      <c r="R78" t="s">
        <v>97</v>
      </c>
      <c r="S78" t="s">
        <v>5516</v>
      </c>
    </row>
    <row r="79" spans="1:19" x14ac:dyDescent="0.25">
      <c r="A79" t="s">
        <v>1896</v>
      </c>
      <c r="B79" t="s">
        <v>1969</v>
      </c>
      <c r="C79" t="s">
        <v>1969</v>
      </c>
      <c r="D79" t="s">
        <v>133</v>
      </c>
      <c r="E79" t="s">
        <v>1897</v>
      </c>
      <c r="F79" t="s">
        <v>1605</v>
      </c>
      <c r="G79" t="s">
        <v>4949</v>
      </c>
      <c r="H79" t="s">
        <v>4959</v>
      </c>
      <c r="I79" t="s">
        <v>849</v>
      </c>
      <c r="J79" t="s">
        <v>873</v>
      </c>
      <c r="Q79" t="s">
        <v>93</v>
      </c>
      <c r="R79" t="s">
        <v>4939</v>
      </c>
      <c r="S79" t="s">
        <v>5342</v>
      </c>
    </row>
    <row r="80" spans="1:19" x14ac:dyDescent="0.25">
      <c r="A80" t="s">
        <v>1610</v>
      </c>
      <c r="B80" t="s">
        <v>1969</v>
      </c>
      <c r="C80" t="s">
        <v>1969</v>
      </c>
      <c r="D80" t="s">
        <v>13</v>
      </c>
      <c r="E80" t="s">
        <v>5032</v>
      </c>
      <c r="F80" t="s">
        <v>1605</v>
      </c>
      <c r="G80" t="s">
        <v>4951</v>
      </c>
      <c r="H80" t="s">
        <v>4951</v>
      </c>
      <c r="I80" t="s">
        <v>780</v>
      </c>
      <c r="J80" t="s">
        <v>778</v>
      </c>
      <c r="Q80" t="s">
        <v>13</v>
      </c>
      <c r="R80" t="s">
        <v>108</v>
      </c>
      <c r="S80" t="s">
        <v>5339</v>
      </c>
    </row>
    <row r="81" spans="1:19" x14ac:dyDescent="0.25">
      <c r="A81" t="s">
        <v>2030</v>
      </c>
      <c r="B81" t="s">
        <v>4992</v>
      </c>
      <c r="C81" t="s">
        <v>2031</v>
      </c>
      <c r="D81" t="s">
        <v>13</v>
      </c>
      <c r="E81" t="s">
        <v>5145</v>
      </c>
      <c r="F81" t="s">
        <v>5221</v>
      </c>
      <c r="G81" t="s">
        <v>5003</v>
      </c>
      <c r="H81" t="s">
        <v>5004</v>
      </c>
      <c r="I81" t="s">
        <v>1010</v>
      </c>
      <c r="J81" t="s">
        <v>1100</v>
      </c>
      <c r="K81" t="s">
        <v>1016</v>
      </c>
      <c r="L81" t="s">
        <v>875</v>
      </c>
      <c r="Q81" t="s">
        <v>93</v>
      </c>
      <c r="R81" t="s">
        <v>383</v>
      </c>
      <c r="S81" t="s">
        <v>5531</v>
      </c>
    </row>
    <row r="82" spans="1:19" x14ac:dyDescent="0.25">
      <c r="A82" t="s">
        <v>1767</v>
      </c>
      <c r="B82" t="s">
        <v>5013</v>
      </c>
      <c r="C82" t="s">
        <v>1969</v>
      </c>
      <c r="D82" t="s">
        <v>87</v>
      </c>
      <c r="E82" t="s">
        <v>5110</v>
      </c>
      <c r="F82" t="s">
        <v>1605</v>
      </c>
      <c r="G82" t="s">
        <v>4999</v>
      </c>
      <c r="H82" t="s">
        <v>4949</v>
      </c>
      <c r="I82" t="s">
        <v>1328</v>
      </c>
      <c r="J82" t="s">
        <v>1221</v>
      </c>
      <c r="K82" t="s">
        <v>1331</v>
      </c>
      <c r="Q82" t="s">
        <v>90</v>
      </c>
      <c r="R82" t="s">
        <v>439</v>
      </c>
      <c r="S82" t="s">
        <v>5485</v>
      </c>
    </row>
    <row r="83" spans="1:19" x14ac:dyDescent="0.25">
      <c r="A83" t="s">
        <v>1939</v>
      </c>
      <c r="B83" t="s">
        <v>1969</v>
      </c>
      <c r="C83" t="s">
        <v>1969</v>
      </c>
      <c r="D83" t="s">
        <v>383</v>
      </c>
      <c r="E83" t="s">
        <v>5043</v>
      </c>
      <c r="F83" t="s">
        <v>1605</v>
      </c>
      <c r="G83" t="s">
        <v>4949</v>
      </c>
      <c r="H83" t="s">
        <v>4959</v>
      </c>
      <c r="I83" t="s">
        <v>1181</v>
      </c>
      <c r="Q83" t="s">
        <v>116</v>
      </c>
      <c r="R83" t="s">
        <v>4938</v>
      </c>
      <c r="S83" t="s">
        <v>5364</v>
      </c>
    </row>
    <row r="84" spans="1:19" x14ac:dyDescent="0.25">
      <c r="A84" t="s">
        <v>1907</v>
      </c>
      <c r="B84" t="s">
        <v>1969</v>
      </c>
      <c r="C84" t="s">
        <v>1969</v>
      </c>
      <c r="D84" t="s">
        <v>90</v>
      </c>
      <c r="E84" t="s">
        <v>5037</v>
      </c>
      <c r="F84" t="s">
        <v>1605</v>
      </c>
      <c r="G84" t="s">
        <v>4975</v>
      </c>
      <c r="H84" t="s">
        <v>4949</v>
      </c>
      <c r="I84" t="s">
        <v>936</v>
      </c>
      <c r="J84" t="s">
        <v>873</v>
      </c>
      <c r="Q84" t="s">
        <v>93</v>
      </c>
      <c r="R84" t="s">
        <v>378</v>
      </c>
      <c r="S84" t="s">
        <v>5347</v>
      </c>
    </row>
    <row r="85" spans="1:19" x14ac:dyDescent="0.25">
      <c r="A85" t="s">
        <v>1551</v>
      </c>
      <c r="B85" t="s">
        <v>4992</v>
      </c>
      <c r="C85" t="s">
        <v>1969</v>
      </c>
      <c r="D85" t="s">
        <v>13</v>
      </c>
      <c r="E85" t="s">
        <v>5178</v>
      </c>
      <c r="F85" t="s">
        <v>1459</v>
      </c>
      <c r="G85" t="s">
        <v>5211</v>
      </c>
      <c r="H85" t="s">
        <v>4976</v>
      </c>
      <c r="I85" t="s">
        <v>889</v>
      </c>
      <c r="J85" t="s">
        <v>883</v>
      </c>
      <c r="K85" t="s">
        <v>885</v>
      </c>
      <c r="L85" t="s">
        <v>543</v>
      </c>
      <c r="M85" t="s">
        <v>873</v>
      </c>
      <c r="N85" t="s">
        <v>864</v>
      </c>
      <c r="Q85" t="s">
        <v>93</v>
      </c>
      <c r="R85" t="s">
        <v>378</v>
      </c>
      <c r="S85" t="s">
        <v>4989</v>
      </c>
    </row>
    <row r="86" spans="1:19" x14ac:dyDescent="0.25">
      <c r="A86" t="s">
        <v>1496</v>
      </c>
      <c r="B86" t="s">
        <v>4992</v>
      </c>
      <c r="C86" t="s">
        <v>1969</v>
      </c>
      <c r="D86" t="s">
        <v>13</v>
      </c>
      <c r="E86" t="s">
        <v>5176</v>
      </c>
      <c r="F86" t="s">
        <v>1459</v>
      </c>
      <c r="G86" t="s">
        <v>5008</v>
      </c>
      <c r="H86" t="s">
        <v>5004</v>
      </c>
      <c r="I86" t="s">
        <v>889</v>
      </c>
      <c r="J86" t="s">
        <v>883</v>
      </c>
      <c r="K86" t="s">
        <v>885</v>
      </c>
      <c r="L86" t="s">
        <v>543</v>
      </c>
      <c r="M86" t="s">
        <v>3301</v>
      </c>
      <c r="N86" t="s">
        <v>866</v>
      </c>
      <c r="Q86" t="s">
        <v>93</v>
      </c>
      <c r="R86" t="s">
        <v>4939</v>
      </c>
      <c r="S86" t="s">
        <v>5573</v>
      </c>
    </row>
    <row r="87" spans="1:19" x14ac:dyDescent="0.25">
      <c r="A87" t="s">
        <v>1759</v>
      </c>
      <c r="B87" t="s">
        <v>4997</v>
      </c>
      <c r="C87" t="s">
        <v>1969</v>
      </c>
      <c r="D87" t="s">
        <v>87</v>
      </c>
      <c r="E87" t="s">
        <v>1757</v>
      </c>
      <c r="F87" t="s">
        <v>1605</v>
      </c>
      <c r="G87" t="s">
        <v>4954</v>
      </c>
      <c r="H87" t="s">
        <v>4977</v>
      </c>
      <c r="I87" t="s">
        <v>1308</v>
      </c>
      <c r="J87" t="s">
        <v>1310</v>
      </c>
      <c r="Q87" t="s">
        <v>90</v>
      </c>
      <c r="R87" t="s">
        <v>439</v>
      </c>
      <c r="S87" t="s">
        <v>5412</v>
      </c>
    </row>
    <row r="88" spans="1:19" x14ac:dyDescent="0.25">
      <c r="A88" t="s">
        <v>1758</v>
      </c>
      <c r="B88" t="s">
        <v>4997</v>
      </c>
      <c r="C88" t="s">
        <v>1969</v>
      </c>
      <c r="D88" t="s">
        <v>87</v>
      </c>
      <c r="E88" t="s">
        <v>1757</v>
      </c>
      <c r="F88" t="s">
        <v>1605</v>
      </c>
      <c r="G88" t="s">
        <v>4947</v>
      </c>
      <c r="H88" t="s">
        <v>4977</v>
      </c>
      <c r="I88" t="s">
        <v>1308</v>
      </c>
      <c r="J88" t="s">
        <v>1312</v>
      </c>
      <c r="Q88" t="s">
        <v>90</v>
      </c>
      <c r="R88" t="s">
        <v>439</v>
      </c>
      <c r="S88" t="s">
        <v>5411</v>
      </c>
    </row>
    <row r="89" spans="1:19" x14ac:dyDescent="0.25">
      <c r="A89" t="s">
        <v>1755</v>
      </c>
      <c r="B89" t="s">
        <v>4997</v>
      </c>
      <c r="C89" t="s">
        <v>1969</v>
      </c>
      <c r="D89" t="s">
        <v>87</v>
      </c>
      <c r="E89" t="s">
        <v>1757</v>
      </c>
      <c r="F89" t="s">
        <v>1605</v>
      </c>
      <c r="G89" t="s">
        <v>4960</v>
      </c>
      <c r="H89" t="s">
        <v>4953</v>
      </c>
      <c r="I89" t="s">
        <v>1308</v>
      </c>
      <c r="J89" t="s">
        <v>1310</v>
      </c>
      <c r="Q89" t="s">
        <v>90</v>
      </c>
      <c r="R89" t="s">
        <v>439</v>
      </c>
      <c r="S89" t="s">
        <v>5410</v>
      </c>
    </row>
    <row r="90" spans="1:19" x14ac:dyDescent="0.25">
      <c r="A90" t="s">
        <v>1576</v>
      </c>
      <c r="B90" t="s">
        <v>4992</v>
      </c>
      <c r="C90" t="s">
        <v>1969</v>
      </c>
      <c r="D90" t="s">
        <v>13</v>
      </c>
      <c r="E90" t="s">
        <v>5066</v>
      </c>
      <c r="F90" t="s">
        <v>1459</v>
      </c>
      <c r="G90" t="s">
        <v>4962</v>
      </c>
      <c r="H90" t="s">
        <v>4981</v>
      </c>
      <c r="I90" t="s">
        <v>1221</v>
      </c>
      <c r="J90" t="s">
        <v>545</v>
      </c>
      <c r="Q90" t="s">
        <v>116</v>
      </c>
      <c r="R90" t="s">
        <v>4938</v>
      </c>
      <c r="S90" t="s">
        <v>5408</v>
      </c>
    </row>
    <row r="91" spans="1:19" x14ac:dyDescent="0.25">
      <c r="A91" t="s">
        <v>1734</v>
      </c>
      <c r="B91" t="s">
        <v>1969</v>
      </c>
      <c r="C91" t="s">
        <v>1969</v>
      </c>
      <c r="D91" t="s">
        <v>13</v>
      </c>
      <c r="E91" t="s">
        <v>5105</v>
      </c>
      <c r="F91" t="s">
        <v>1605</v>
      </c>
      <c r="G91" t="s">
        <v>4988</v>
      </c>
      <c r="H91" t="s">
        <v>4988</v>
      </c>
      <c r="I91" t="s">
        <v>1384</v>
      </c>
      <c r="J91" t="s">
        <v>1386</v>
      </c>
      <c r="K91" t="s">
        <v>1388</v>
      </c>
      <c r="Q91" t="s">
        <v>90</v>
      </c>
      <c r="R91" t="s">
        <v>233</v>
      </c>
      <c r="S91" t="s">
        <v>5002</v>
      </c>
    </row>
    <row r="92" spans="1:19" x14ac:dyDescent="0.25">
      <c r="A92" t="s">
        <v>1457</v>
      </c>
      <c r="B92" t="s">
        <v>4992</v>
      </c>
      <c r="C92" t="s">
        <v>1969</v>
      </c>
      <c r="D92" t="s">
        <v>13</v>
      </c>
      <c r="E92" t="s">
        <v>5074</v>
      </c>
      <c r="F92" t="s">
        <v>1459</v>
      </c>
      <c r="G92" t="s">
        <v>4948</v>
      </c>
      <c r="H92" t="s">
        <v>4966</v>
      </c>
      <c r="I92" t="s">
        <v>531</v>
      </c>
      <c r="J92" t="s">
        <v>533</v>
      </c>
      <c r="K92" t="s">
        <v>537</v>
      </c>
      <c r="Q92" t="s">
        <v>13</v>
      </c>
      <c r="R92" t="s">
        <v>13</v>
      </c>
      <c r="S92" t="s">
        <v>5422</v>
      </c>
    </row>
    <row r="93" spans="1:19" x14ac:dyDescent="0.25">
      <c r="A93" t="s">
        <v>1474</v>
      </c>
      <c r="B93" t="s">
        <v>4992</v>
      </c>
      <c r="C93" t="s">
        <v>1969</v>
      </c>
      <c r="D93" t="s">
        <v>13</v>
      </c>
      <c r="E93" t="s">
        <v>5074</v>
      </c>
      <c r="F93" t="s">
        <v>1459</v>
      </c>
      <c r="G93" t="s">
        <v>4948</v>
      </c>
      <c r="H93" t="s">
        <v>4966</v>
      </c>
      <c r="I93" t="s">
        <v>531</v>
      </c>
      <c r="J93" t="s">
        <v>533</v>
      </c>
      <c r="K93" t="s">
        <v>537</v>
      </c>
      <c r="Q93" t="s">
        <v>13</v>
      </c>
      <c r="R93" t="s">
        <v>13</v>
      </c>
      <c r="S93" t="s">
        <v>5423</v>
      </c>
    </row>
    <row r="94" spans="1:19" x14ac:dyDescent="0.25">
      <c r="A94" t="s">
        <v>1529</v>
      </c>
      <c r="B94" t="s">
        <v>4992</v>
      </c>
      <c r="C94" t="s">
        <v>1969</v>
      </c>
      <c r="D94" t="s">
        <v>13</v>
      </c>
      <c r="E94" t="s">
        <v>5163</v>
      </c>
      <c r="F94" t="s">
        <v>1459</v>
      </c>
      <c r="G94" t="s">
        <v>4951</v>
      </c>
      <c r="H94" t="s">
        <v>4951</v>
      </c>
      <c r="I94" t="s">
        <v>576</v>
      </c>
      <c r="J94" t="s">
        <v>578</v>
      </c>
      <c r="K94" t="s">
        <v>580</v>
      </c>
      <c r="L94" t="s">
        <v>537</v>
      </c>
      <c r="M94" t="s">
        <v>3285</v>
      </c>
      <c r="N94" t="s">
        <v>3286</v>
      </c>
      <c r="Q94" t="s">
        <v>13</v>
      </c>
      <c r="R94" t="s">
        <v>13</v>
      </c>
      <c r="S94" t="s">
        <v>5558</v>
      </c>
    </row>
    <row r="95" spans="1:19" x14ac:dyDescent="0.25">
      <c r="A95" t="s">
        <v>2044</v>
      </c>
      <c r="B95" t="s">
        <v>1969</v>
      </c>
      <c r="C95" t="s">
        <v>2045</v>
      </c>
      <c r="D95" t="s">
        <v>13</v>
      </c>
      <c r="E95" t="s">
        <v>5155</v>
      </c>
      <c r="F95" t="s">
        <v>1605</v>
      </c>
      <c r="G95" t="s">
        <v>4982</v>
      </c>
      <c r="H95" t="s">
        <v>4959</v>
      </c>
      <c r="I95" t="s">
        <v>1253</v>
      </c>
      <c r="J95" t="s">
        <v>1255</v>
      </c>
      <c r="K95" t="s">
        <v>1257</v>
      </c>
      <c r="L95" t="s">
        <v>1259</v>
      </c>
      <c r="Q95" t="s">
        <v>90</v>
      </c>
      <c r="R95" t="s">
        <v>439</v>
      </c>
      <c r="S95" t="s">
        <v>5546</v>
      </c>
    </row>
    <row r="96" spans="1:19" x14ac:dyDescent="0.25">
      <c r="A96" t="s">
        <v>1886</v>
      </c>
      <c r="B96" t="s">
        <v>1969</v>
      </c>
      <c r="C96" t="s">
        <v>1969</v>
      </c>
      <c r="D96" t="s">
        <v>90</v>
      </c>
      <c r="E96" t="s">
        <v>5031</v>
      </c>
      <c r="F96" t="s">
        <v>1605</v>
      </c>
      <c r="G96" t="s">
        <v>4960</v>
      </c>
      <c r="H96" t="s">
        <v>4947</v>
      </c>
      <c r="I96" t="s">
        <v>750</v>
      </c>
      <c r="J96" t="s">
        <v>752</v>
      </c>
      <c r="Q96" t="s">
        <v>13</v>
      </c>
      <c r="R96" t="s">
        <v>116</v>
      </c>
      <c r="S96" t="s">
        <v>4975</v>
      </c>
    </row>
    <row r="97" spans="1:19" x14ac:dyDescent="0.25">
      <c r="A97" t="s">
        <v>1885</v>
      </c>
      <c r="B97" t="s">
        <v>1969</v>
      </c>
      <c r="C97" t="s">
        <v>1969</v>
      </c>
      <c r="D97" t="s">
        <v>90</v>
      </c>
      <c r="E97" t="s">
        <v>5027</v>
      </c>
      <c r="F97" t="s">
        <v>1605</v>
      </c>
      <c r="G97" t="s">
        <v>4954</v>
      </c>
      <c r="H97" t="s">
        <v>4947</v>
      </c>
      <c r="I97" t="s">
        <v>748</v>
      </c>
      <c r="Q97" t="s">
        <v>13</v>
      </c>
      <c r="R97" t="s">
        <v>116</v>
      </c>
      <c r="S97" t="s">
        <v>5338</v>
      </c>
    </row>
    <row r="98" spans="1:19" x14ac:dyDescent="0.25">
      <c r="A98" t="s">
        <v>1691</v>
      </c>
      <c r="B98" t="s">
        <v>1969</v>
      </c>
      <c r="C98" t="s">
        <v>1969</v>
      </c>
      <c r="D98" t="s">
        <v>13</v>
      </c>
      <c r="E98" t="s">
        <v>5170</v>
      </c>
      <c r="F98" t="s">
        <v>1605</v>
      </c>
      <c r="G98" t="s">
        <v>4991</v>
      </c>
      <c r="H98" t="s">
        <v>4966</v>
      </c>
      <c r="I98" t="s">
        <v>636</v>
      </c>
      <c r="J98" t="s">
        <v>638</v>
      </c>
      <c r="K98" t="s">
        <v>640</v>
      </c>
      <c r="L98" t="s">
        <v>642</v>
      </c>
      <c r="M98" t="s">
        <v>634</v>
      </c>
      <c r="Q98" t="s">
        <v>13</v>
      </c>
      <c r="R98" t="s">
        <v>97</v>
      </c>
      <c r="S98" t="s">
        <v>5569</v>
      </c>
    </row>
    <row r="99" spans="1:19" x14ac:dyDescent="0.25">
      <c r="A99" t="s">
        <v>1624</v>
      </c>
      <c r="B99" t="s">
        <v>1969</v>
      </c>
      <c r="C99" t="s">
        <v>1969</v>
      </c>
      <c r="D99" t="s">
        <v>13</v>
      </c>
      <c r="E99" t="s">
        <v>5147</v>
      </c>
      <c r="F99" t="s">
        <v>1621</v>
      </c>
      <c r="G99" t="s">
        <v>4952</v>
      </c>
      <c r="H99" t="s">
        <v>4960</v>
      </c>
      <c r="I99" t="s">
        <v>1088</v>
      </c>
      <c r="J99" t="s">
        <v>1112</v>
      </c>
      <c r="K99" t="s">
        <v>1090</v>
      </c>
      <c r="L99" t="s">
        <v>875</v>
      </c>
      <c r="Q99" t="s">
        <v>93</v>
      </c>
      <c r="R99" t="s">
        <v>383</v>
      </c>
      <c r="S99" t="s">
        <v>5533</v>
      </c>
    </row>
    <row r="100" spans="1:19" x14ac:dyDescent="0.25">
      <c r="A100" t="s">
        <v>2018</v>
      </c>
      <c r="B100" t="s">
        <v>1969</v>
      </c>
      <c r="C100" t="s">
        <v>2015</v>
      </c>
      <c r="D100" t="s">
        <v>13</v>
      </c>
      <c r="E100" t="s">
        <v>5140</v>
      </c>
      <c r="F100" t="s">
        <v>1605</v>
      </c>
      <c r="G100" t="s">
        <v>4963</v>
      </c>
      <c r="H100" t="s">
        <v>4962</v>
      </c>
      <c r="I100" t="s">
        <v>962</v>
      </c>
      <c r="J100" t="s">
        <v>964</v>
      </c>
      <c r="K100" t="s">
        <v>968</v>
      </c>
      <c r="L100" t="s">
        <v>970</v>
      </c>
      <c r="M100" t="s">
        <v>875</v>
      </c>
      <c r="Q100" t="s">
        <v>93</v>
      </c>
      <c r="R100" t="s">
        <v>5313</v>
      </c>
      <c r="S100" t="s">
        <v>5011</v>
      </c>
    </row>
    <row r="101" spans="1:19" x14ac:dyDescent="0.25">
      <c r="A101" t="s">
        <v>2020</v>
      </c>
      <c r="B101" t="s">
        <v>1969</v>
      </c>
      <c r="C101" t="s">
        <v>2015</v>
      </c>
      <c r="D101" t="s">
        <v>13</v>
      </c>
      <c r="E101" t="s">
        <v>5140</v>
      </c>
      <c r="F101" t="s">
        <v>1623</v>
      </c>
      <c r="G101" t="s">
        <v>4982</v>
      </c>
      <c r="H101" t="s">
        <v>4959</v>
      </c>
      <c r="I101" t="s">
        <v>962</v>
      </c>
      <c r="J101" t="s">
        <v>964</v>
      </c>
      <c r="K101" t="s">
        <v>966</v>
      </c>
      <c r="L101" t="s">
        <v>358</v>
      </c>
      <c r="M101" t="s">
        <v>875</v>
      </c>
      <c r="Q101" t="s">
        <v>93</v>
      </c>
      <c r="R101" t="s">
        <v>5313</v>
      </c>
      <c r="S101" t="s">
        <v>5580</v>
      </c>
    </row>
    <row r="102" spans="1:19" x14ac:dyDescent="0.25">
      <c r="A102" t="s">
        <v>2019</v>
      </c>
      <c r="B102" t="s">
        <v>1969</v>
      </c>
      <c r="C102" t="s">
        <v>2015</v>
      </c>
      <c r="D102" t="s">
        <v>13</v>
      </c>
      <c r="E102" t="s">
        <v>5140</v>
      </c>
      <c r="F102" t="s">
        <v>1605</v>
      </c>
      <c r="G102" t="s">
        <v>4963</v>
      </c>
      <c r="H102" t="s">
        <v>4962</v>
      </c>
      <c r="I102" t="s">
        <v>962</v>
      </c>
      <c r="J102" t="s">
        <v>964</v>
      </c>
      <c r="K102" t="s">
        <v>968</v>
      </c>
      <c r="L102" t="s">
        <v>972</v>
      </c>
      <c r="M102" t="s">
        <v>875</v>
      </c>
      <c r="Q102" t="s">
        <v>93</v>
      </c>
      <c r="R102" t="s">
        <v>5313</v>
      </c>
      <c r="S102" t="s">
        <v>5579</v>
      </c>
    </row>
    <row r="103" spans="1:19" x14ac:dyDescent="0.25">
      <c r="A103" t="s">
        <v>2014</v>
      </c>
      <c r="B103" t="s">
        <v>1969</v>
      </c>
      <c r="C103" t="s">
        <v>2015</v>
      </c>
      <c r="D103" t="s">
        <v>13</v>
      </c>
      <c r="E103" t="s">
        <v>5140</v>
      </c>
      <c r="F103" t="s">
        <v>1623</v>
      </c>
      <c r="G103" t="s">
        <v>4982</v>
      </c>
      <c r="H103" t="s">
        <v>4959</v>
      </c>
      <c r="I103" t="s">
        <v>962</v>
      </c>
      <c r="J103" t="s">
        <v>964</v>
      </c>
      <c r="K103" t="s">
        <v>966</v>
      </c>
      <c r="L103" t="s">
        <v>875</v>
      </c>
      <c r="Q103" t="s">
        <v>93</v>
      </c>
      <c r="R103" t="s">
        <v>5313</v>
      </c>
      <c r="S103" t="s">
        <v>5521</v>
      </c>
    </row>
    <row r="104" spans="1:19" x14ac:dyDescent="0.25">
      <c r="A104" t="s">
        <v>2017</v>
      </c>
      <c r="B104" t="s">
        <v>1969</v>
      </c>
      <c r="C104" t="s">
        <v>2015</v>
      </c>
      <c r="D104" t="s">
        <v>13</v>
      </c>
      <c r="E104" t="s">
        <v>5140</v>
      </c>
      <c r="F104" t="s">
        <v>1605</v>
      </c>
      <c r="G104" t="s">
        <v>4963</v>
      </c>
      <c r="H104" t="s">
        <v>4962</v>
      </c>
      <c r="I104" t="s">
        <v>962</v>
      </c>
      <c r="J104" t="s">
        <v>964</v>
      </c>
      <c r="K104" t="s">
        <v>968</v>
      </c>
      <c r="L104" t="s">
        <v>875</v>
      </c>
      <c r="Q104" t="s">
        <v>93</v>
      </c>
      <c r="R104" t="s">
        <v>5313</v>
      </c>
      <c r="S104" t="s">
        <v>5522</v>
      </c>
    </row>
    <row r="105" spans="1:19" x14ac:dyDescent="0.25">
      <c r="A105" t="s">
        <v>1594</v>
      </c>
      <c r="B105" t="s">
        <v>4992</v>
      </c>
      <c r="C105" t="s">
        <v>1969</v>
      </c>
      <c r="D105" t="s">
        <v>13</v>
      </c>
      <c r="E105" t="s">
        <v>5158</v>
      </c>
      <c r="F105" t="s">
        <v>1459</v>
      </c>
      <c r="G105" t="s">
        <v>4991</v>
      </c>
      <c r="H105" t="s">
        <v>4966</v>
      </c>
      <c r="I105" t="s">
        <v>574</v>
      </c>
      <c r="J105" t="s">
        <v>543</v>
      </c>
      <c r="K105" t="s">
        <v>3291</v>
      </c>
      <c r="L105" t="s">
        <v>3286</v>
      </c>
      <c r="Q105" t="s">
        <v>90</v>
      </c>
      <c r="R105" t="s">
        <v>439</v>
      </c>
      <c r="S105" t="s">
        <v>5551</v>
      </c>
    </row>
    <row r="106" spans="1:19" x14ac:dyDescent="0.25">
      <c r="A106" t="s">
        <v>1595</v>
      </c>
      <c r="B106" t="s">
        <v>4992</v>
      </c>
      <c r="C106" t="s">
        <v>1969</v>
      </c>
      <c r="D106" t="s">
        <v>13</v>
      </c>
      <c r="E106" t="s">
        <v>5158</v>
      </c>
      <c r="F106" t="s">
        <v>1459</v>
      </c>
      <c r="G106" t="s">
        <v>4974</v>
      </c>
      <c r="H106" t="s">
        <v>4966</v>
      </c>
      <c r="I106" t="s">
        <v>574</v>
      </c>
      <c r="J106" t="s">
        <v>543</v>
      </c>
      <c r="K106" t="s">
        <v>3291</v>
      </c>
      <c r="L106" t="s">
        <v>3286</v>
      </c>
      <c r="Q106" t="s">
        <v>90</v>
      </c>
      <c r="R106" t="s">
        <v>439</v>
      </c>
      <c r="S106" t="s">
        <v>5552</v>
      </c>
    </row>
    <row r="107" spans="1:19" x14ac:dyDescent="0.25">
      <c r="A107" t="s">
        <v>2047</v>
      </c>
      <c r="B107" t="s">
        <v>1969</v>
      </c>
      <c r="C107" t="s">
        <v>2045</v>
      </c>
      <c r="D107" t="s">
        <v>13</v>
      </c>
      <c r="E107" t="s">
        <v>5127</v>
      </c>
      <c r="F107" t="s">
        <v>1605</v>
      </c>
      <c r="G107" t="s">
        <v>4953</v>
      </c>
      <c r="H107" t="s">
        <v>4953</v>
      </c>
      <c r="I107" t="s">
        <v>1255</v>
      </c>
      <c r="J107" t="s">
        <v>1257</v>
      </c>
      <c r="Q107" t="s">
        <v>90</v>
      </c>
      <c r="R107" t="s">
        <v>439</v>
      </c>
      <c r="S107" t="s">
        <v>5212</v>
      </c>
    </row>
    <row r="108" spans="1:19" x14ac:dyDescent="0.25">
      <c r="A108" t="s">
        <v>2049</v>
      </c>
      <c r="B108" t="s">
        <v>1969</v>
      </c>
      <c r="C108" t="s">
        <v>2045</v>
      </c>
      <c r="D108" t="s">
        <v>13</v>
      </c>
      <c r="E108" t="s">
        <v>5128</v>
      </c>
      <c r="F108" t="s">
        <v>1623</v>
      </c>
      <c r="G108" t="s">
        <v>4966</v>
      </c>
      <c r="H108" t="s">
        <v>4966</v>
      </c>
      <c r="I108" t="s">
        <v>1255</v>
      </c>
      <c r="J108" t="s">
        <v>1257</v>
      </c>
      <c r="K108" t="s">
        <v>1261</v>
      </c>
      <c r="Q108" t="s">
        <v>90</v>
      </c>
      <c r="R108" t="s">
        <v>439</v>
      </c>
      <c r="S108" t="s">
        <v>5504</v>
      </c>
    </row>
    <row r="109" spans="1:19" x14ac:dyDescent="0.25">
      <c r="A109" t="s">
        <v>2036</v>
      </c>
      <c r="B109" t="s">
        <v>4992</v>
      </c>
      <c r="C109" t="s">
        <v>2031</v>
      </c>
      <c r="D109" t="s">
        <v>13</v>
      </c>
      <c r="E109" t="s">
        <v>5146</v>
      </c>
      <c r="F109" t="s">
        <v>1459</v>
      </c>
      <c r="G109" t="s">
        <v>4949</v>
      </c>
      <c r="H109" t="s">
        <v>4974</v>
      </c>
      <c r="I109" t="s">
        <v>1096</v>
      </c>
      <c r="J109" t="s">
        <v>1098</v>
      </c>
      <c r="K109" t="s">
        <v>541</v>
      </c>
      <c r="L109" t="s">
        <v>875</v>
      </c>
      <c r="Q109" t="s">
        <v>93</v>
      </c>
      <c r="R109" t="s">
        <v>383</v>
      </c>
      <c r="S109" t="s">
        <v>5532</v>
      </c>
    </row>
    <row r="110" spans="1:19" x14ac:dyDescent="0.25">
      <c r="A110" t="s">
        <v>1760</v>
      </c>
      <c r="B110" t="s">
        <v>4998</v>
      </c>
      <c r="C110" t="s">
        <v>1969</v>
      </c>
      <c r="D110" t="s">
        <v>92</v>
      </c>
      <c r="E110" t="s">
        <v>5067</v>
      </c>
      <c r="F110" t="s">
        <v>1605</v>
      </c>
      <c r="G110" t="s">
        <v>4999</v>
      </c>
      <c r="H110" t="s">
        <v>4964</v>
      </c>
      <c r="I110" t="s">
        <v>1316</v>
      </c>
      <c r="J110" t="s">
        <v>1318</v>
      </c>
      <c r="Q110" t="s">
        <v>90</v>
      </c>
      <c r="R110" t="s">
        <v>439</v>
      </c>
      <c r="S110" t="s">
        <v>5413</v>
      </c>
    </row>
    <row r="111" spans="1:19" x14ac:dyDescent="0.25">
      <c r="A111" t="s">
        <v>1596</v>
      </c>
      <c r="B111" t="s">
        <v>4992</v>
      </c>
      <c r="C111" t="s">
        <v>1969</v>
      </c>
      <c r="D111" t="s">
        <v>13</v>
      </c>
      <c r="E111" t="s">
        <v>5071</v>
      </c>
      <c r="F111" t="s">
        <v>1459</v>
      </c>
      <c r="G111" t="s">
        <v>4948</v>
      </c>
      <c r="H111" t="s">
        <v>4969</v>
      </c>
      <c r="I111" t="s">
        <v>1354</v>
      </c>
      <c r="J111" t="s">
        <v>1356</v>
      </c>
      <c r="K111" t="s">
        <v>543</v>
      </c>
      <c r="Q111" t="s">
        <v>90</v>
      </c>
      <c r="R111" t="s">
        <v>439</v>
      </c>
      <c r="S111" t="s">
        <v>5488</v>
      </c>
    </row>
    <row r="112" spans="1:19" x14ac:dyDescent="0.25">
      <c r="A112" t="s">
        <v>1865</v>
      </c>
      <c r="B112" t="s">
        <v>1969</v>
      </c>
      <c r="C112" t="s">
        <v>1969</v>
      </c>
      <c r="D112" t="s">
        <v>87</v>
      </c>
      <c r="E112" t="s">
        <v>5023</v>
      </c>
      <c r="F112" t="s">
        <v>1605</v>
      </c>
      <c r="G112" t="s">
        <v>4956</v>
      </c>
      <c r="H112" t="s">
        <v>4957</v>
      </c>
      <c r="I112" t="s">
        <v>3240</v>
      </c>
      <c r="J112" t="s">
        <v>594</v>
      </c>
      <c r="Q112" t="s">
        <v>13</v>
      </c>
      <c r="R112" t="s">
        <v>93</v>
      </c>
      <c r="S112" t="s">
        <v>5322</v>
      </c>
    </row>
    <row r="113" spans="1:19" x14ac:dyDescent="0.25">
      <c r="A113" t="s">
        <v>1835</v>
      </c>
      <c r="B113" t="s">
        <v>1969</v>
      </c>
      <c r="C113" t="s">
        <v>1969</v>
      </c>
      <c r="D113" t="s">
        <v>112</v>
      </c>
      <c r="E113" t="s">
        <v>5040</v>
      </c>
      <c r="F113" t="s">
        <v>5218</v>
      </c>
      <c r="G113" t="s">
        <v>4989</v>
      </c>
      <c r="H113" t="s">
        <v>5011</v>
      </c>
      <c r="I113" t="s">
        <v>1108</v>
      </c>
      <c r="J113" t="s">
        <v>1088</v>
      </c>
      <c r="K113" t="s">
        <v>875</v>
      </c>
      <c r="Q113" t="s">
        <v>93</v>
      </c>
      <c r="R113" t="s">
        <v>383</v>
      </c>
      <c r="S113" t="s">
        <v>5465</v>
      </c>
    </row>
    <row r="114" spans="1:19" x14ac:dyDescent="0.25">
      <c r="A114" t="s">
        <v>1832</v>
      </c>
      <c r="B114" t="s">
        <v>1969</v>
      </c>
      <c r="C114" t="s">
        <v>1969</v>
      </c>
      <c r="D114" t="s">
        <v>87</v>
      </c>
      <c r="E114" t="s">
        <v>5098</v>
      </c>
      <c r="F114" t="s">
        <v>1621</v>
      </c>
      <c r="G114" t="s">
        <v>4961</v>
      </c>
      <c r="H114" t="s">
        <v>4953</v>
      </c>
      <c r="I114" t="s">
        <v>1054</v>
      </c>
      <c r="J114" t="s">
        <v>1042</v>
      </c>
      <c r="K114" t="s">
        <v>869</v>
      </c>
      <c r="Q114" t="s">
        <v>93</v>
      </c>
      <c r="R114" t="s">
        <v>383</v>
      </c>
      <c r="S114" t="s">
        <v>5464</v>
      </c>
    </row>
    <row r="115" spans="1:19" x14ac:dyDescent="0.25">
      <c r="A115" t="s">
        <v>2035</v>
      </c>
      <c r="B115" t="s">
        <v>1969</v>
      </c>
      <c r="C115" t="s">
        <v>2031</v>
      </c>
      <c r="D115" t="s">
        <v>13</v>
      </c>
      <c r="E115" t="s">
        <v>5125</v>
      </c>
      <c r="F115" t="s">
        <v>1623</v>
      </c>
      <c r="G115" t="s">
        <v>4953</v>
      </c>
      <c r="H115" t="s">
        <v>4953</v>
      </c>
      <c r="I115" t="s">
        <v>1092</v>
      </c>
      <c r="J115" t="s">
        <v>1094</v>
      </c>
      <c r="K115" t="s">
        <v>875</v>
      </c>
      <c r="Q115" t="s">
        <v>93</v>
      </c>
      <c r="R115" t="s">
        <v>383</v>
      </c>
      <c r="S115" t="s">
        <v>5209</v>
      </c>
    </row>
    <row r="116" spans="1:19" x14ac:dyDescent="0.25">
      <c r="A116" t="s">
        <v>1571</v>
      </c>
      <c r="B116" t="s">
        <v>4992</v>
      </c>
      <c r="C116" t="s">
        <v>1969</v>
      </c>
      <c r="D116" t="s">
        <v>13</v>
      </c>
      <c r="E116" t="s">
        <v>5179</v>
      </c>
      <c r="F116" t="s">
        <v>1459</v>
      </c>
      <c r="G116" t="s">
        <v>4969</v>
      </c>
      <c r="H116" t="s">
        <v>4969</v>
      </c>
      <c r="I116" t="s">
        <v>938</v>
      </c>
      <c r="J116" t="s">
        <v>883</v>
      </c>
      <c r="K116" t="s">
        <v>885</v>
      </c>
      <c r="L116" t="s">
        <v>541</v>
      </c>
      <c r="M116" t="s">
        <v>873</v>
      </c>
      <c r="N116" t="s">
        <v>864</v>
      </c>
      <c r="Q116" t="s">
        <v>93</v>
      </c>
      <c r="R116" t="s">
        <v>378</v>
      </c>
      <c r="S116" t="s">
        <v>5576</v>
      </c>
    </row>
    <row r="117" spans="1:19" x14ac:dyDescent="0.25">
      <c r="A117" t="s">
        <v>1833</v>
      </c>
      <c r="B117" t="s">
        <v>1969</v>
      </c>
      <c r="C117" t="s">
        <v>1969</v>
      </c>
      <c r="D117" t="s">
        <v>92</v>
      </c>
      <c r="E117" t="s">
        <v>5054</v>
      </c>
      <c r="F117" t="s">
        <v>5218</v>
      </c>
      <c r="G117" t="s">
        <v>4983</v>
      </c>
      <c r="H117" t="s">
        <v>4950</v>
      </c>
      <c r="I117" t="s">
        <v>1056</v>
      </c>
      <c r="J117" t="s">
        <v>869</v>
      </c>
      <c r="Q117" t="s">
        <v>93</v>
      </c>
      <c r="R117" t="s">
        <v>383</v>
      </c>
      <c r="S117" t="s">
        <v>4956</v>
      </c>
    </row>
    <row r="118" spans="1:19" x14ac:dyDescent="0.25">
      <c r="A118" t="s">
        <v>1838</v>
      </c>
      <c r="B118" t="s">
        <v>1969</v>
      </c>
      <c r="C118" t="s">
        <v>1969</v>
      </c>
      <c r="D118" t="s">
        <v>92</v>
      </c>
      <c r="E118" t="s">
        <v>5040</v>
      </c>
      <c r="F118" t="s">
        <v>5218</v>
      </c>
      <c r="G118" t="s">
        <v>4983</v>
      </c>
      <c r="H118" t="s">
        <v>4950</v>
      </c>
      <c r="I118" t="s">
        <v>1056</v>
      </c>
      <c r="J118" t="s">
        <v>875</v>
      </c>
      <c r="Q118" t="s">
        <v>93</v>
      </c>
      <c r="R118" t="s">
        <v>383</v>
      </c>
      <c r="S118" t="s">
        <v>5386</v>
      </c>
    </row>
    <row r="119" spans="1:19" x14ac:dyDescent="0.25">
      <c r="A119" t="s">
        <v>1575</v>
      </c>
      <c r="B119" t="s">
        <v>4992</v>
      </c>
      <c r="C119" t="s">
        <v>1969</v>
      </c>
      <c r="D119" t="s">
        <v>13</v>
      </c>
      <c r="E119" t="s">
        <v>5151</v>
      </c>
      <c r="F119" t="s">
        <v>1459</v>
      </c>
      <c r="G119" t="s">
        <v>4961</v>
      </c>
      <c r="H119" t="s">
        <v>4977</v>
      </c>
      <c r="I119" t="s">
        <v>1219</v>
      </c>
      <c r="J119" t="s">
        <v>543</v>
      </c>
      <c r="K119" t="s">
        <v>3285</v>
      </c>
      <c r="L119" t="s">
        <v>3286</v>
      </c>
      <c r="Q119" t="s">
        <v>116</v>
      </c>
      <c r="R119" t="s">
        <v>4938</v>
      </c>
      <c r="S119" t="s">
        <v>5542</v>
      </c>
    </row>
    <row r="120" spans="1:19" x14ac:dyDescent="0.25">
      <c r="A120" t="s">
        <v>1573</v>
      </c>
      <c r="B120" t="s">
        <v>4992</v>
      </c>
      <c r="C120" t="s">
        <v>1969</v>
      </c>
      <c r="D120" t="s">
        <v>13</v>
      </c>
      <c r="E120" t="s">
        <v>5151</v>
      </c>
      <c r="F120" t="s">
        <v>1459</v>
      </c>
      <c r="G120" t="s">
        <v>4961</v>
      </c>
      <c r="H120" t="s">
        <v>4977</v>
      </c>
      <c r="I120" t="s">
        <v>1219</v>
      </c>
      <c r="J120" t="s">
        <v>543</v>
      </c>
      <c r="K120" t="s">
        <v>3285</v>
      </c>
      <c r="L120" t="s">
        <v>3286</v>
      </c>
      <c r="Q120" t="s">
        <v>116</v>
      </c>
      <c r="R120" t="s">
        <v>4938</v>
      </c>
      <c r="S120" t="s">
        <v>5541</v>
      </c>
    </row>
    <row r="121" spans="1:19" x14ac:dyDescent="0.25">
      <c r="A121" t="s">
        <v>1552</v>
      </c>
      <c r="B121" t="s">
        <v>4992</v>
      </c>
      <c r="C121" t="s">
        <v>1969</v>
      </c>
      <c r="D121" t="s">
        <v>13</v>
      </c>
      <c r="E121" t="s">
        <v>5178</v>
      </c>
      <c r="F121" t="s">
        <v>1459</v>
      </c>
      <c r="G121" t="s">
        <v>4982</v>
      </c>
      <c r="H121" t="s">
        <v>4959</v>
      </c>
      <c r="I121" t="s">
        <v>883</v>
      </c>
      <c r="J121" t="s">
        <v>885</v>
      </c>
      <c r="K121" t="s">
        <v>543</v>
      </c>
      <c r="L121" t="s">
        <v>873</v>
      </c>
      <c r="M121" t="s">
        <v>864</v>
      </c>
      <c r="Q121" t="s">
        <v>93</v>
      </c>
      <c r="R121" t="s">
        <v>378</v>
      </c>
      <c r="S121" t="s">
        <v>5577</v>
      </c>
    </row>
    <row r="122" spans="1:19" x14ac:dyDescent="0.25">
      <c r="A122" t="s">
        <v>1962</v>
      </c>
      <c r="B122" t="s">
        <v>1969</v>
      </c>
      <c r="C122" t="s">
        <v>1969</v>
      </c>
      <c r="D122" t="s">
        <v>4939</v>
      </c>
      <c r="E122" t="s">
        <v>1757</v>
      </c>
      <c r="F122" t="s">
        <v>1605</v>
      </c>
      <c r="G122" t="s">
        <v>4961</v>
      </c>
      <c r="H122" t="s">
        <v>4977</v>
      </c>
      <c r="I122" t="s">
        <v>1300</v>
      </c>
      <c r="J122" t="s">
        <v>1302</v>
      </c>
      <c r="Q122" t="s">
        <v>90</v>
      </c>
      <c r="R122" t="s">
        <v>439</v>
      </c>
      <c r="S122" t="s">
        <v>5373</v>
      </c>
    </row>
    <row r="123" spans="1:19" x14ac:dyDescent="0.25">
      <c r="A123" t="s">
        <v>1963</v>
      </c>
      <c r="B123" t="s">
        <v>1969</v>
      </c>
      <c r="C123" t="s">
        <v>1969</v>
      </c>
      <c r="D123" t="s">
        <v>4939</v>
      </c>
      <c r="E123" t="s">
        <v>1757</v>
      </c>
      <c r="F123" t="s">
        <v>1605</v>
      </c>
      <c r="G123" t="s">
        <v>4977</v>
      </c>
      <c r="H123" t="s">
        <v>4977</v>
      </c>
      <c r="I123" t="s">
        <v>1300</v>
      </c>
      <c r="J123" t="s">
        <v>1302</v>
      </c>
      <c r="Q123" t="s">
        <v>90</v>
      </c>
      <c r="R123" t="s">
        <v>439</v>
      </c>
      <c r="S123" t="s">
        <v>5374</v>
      </c>
    </row>
    <row r="124" spans="1:19" x14ac:dyDescent="0.25">
      <c r="A124" t="s">
        <v>1498</v>
      </c>
      <c r="B124" t="s">
        <v>4992</v>
      </c>
      <c r="C124" t="s">
        <v>1969</v>
      </c>
      <c r="D124" t="s">
        <v>13</v>
      </c>
      <c r="E124" t="s">
        <v>5177</v>
      </c>
      <c r="F124" t="s">
        <v>1459</v>
      </c>
      <c r="G124" t="s">
        <v>4988</v>
      </c>
      <c r="H124" t="s">
        <v>4988</v>
      </c>
      <c r="I124" t="s">
        <v>891</v>
      </c>
      <c r="J124" t="s">
        <v>893</v>
      </c>
      <c r="K124" t="s">
        <v>883</v>
      </c>
      <c r="L124" t="s">
        <v>885</v>
      </c>
      <c r="M124" t="s">
        <v>537</v>
      </c>
      <c r="N124" t="s">
        <v>3301</v>
      </c>
      <c r="Q124" t="s">
        <v>93</v>
      </c>
      <c r="R124" t="s">
        <v>4939</v>
      </c>
      <c r="S124" t="s">
        <v>5574</v>
      </c>
    </row>
    <row r="125" spans="1:19" x14ac:dyDescent="0.25">
      <c r="A125" t="s">
        <v>1521</v>
      </c>
      <c r="B125" t="s">
        <v>4992</v>
      </c>
      <c r="C125" t="s">
        <v>1969</v>
      </c>
      <c r="D125" t="s">
        <v>13</v>
      </c>
      <c r="E125" t="s">
        <v>5174</v>
      </c>
      <c r="F125" t="s">
        <v>1459</v>
      </c>
      <c r="G125" t="s">
        <v>4955</v>
      </c>
      <c r="H125" t="s">
        <v>4962</v>
      </c>
      <c r="I125" t="s">
        <v>883</v>
      </c>
      <c r="J125" t="s">
        <v>885</v>
      </c>
      <c r="K125" t="s">
        <v>887</v>
      </c>
      <c r="L125" t="s">
        <v>3301</v>
      </c>
      <c r="M125" t="s">
        <v>545</v>
      </c>
      <c r="Q125" t="s">
        <v>93</v>
      </c>
      <c r="R125" t="s">
        <v>4939</v>
      </c>
      <c r="S125" t="s">
        <v>5572</v>
      </c>
    </row>
    <row r="126" spans="1:19" x14ac:dyDescent="0.25">
      <c r="A126" t="s">
        <v>1540</v>
      </c>
      <c r="B126" t="s">
        <v>4992</v>
      </c>
      <c r="C126" t="s">
        <v>1969</v>
      </c>
      <c r="D126" t="s">
        <v>13</v>
      </c>
      <c r="E126" t="s">
        <v>5181</v>
      </c>
      <c r="F126" t="s">
        <v>1459</v>
      </c>
      <c r="G126" t="s">
        <v>4955</v>
      </c>
      <c r="H126" t="s">
        <v>4962</v>
      </c>
      <c r="I126" t="s">
        <v>883</v>
      </c>
      <c r="J126" t="s">
        <v>885</v>
      </c>
      <c r="K126" t="s">
        <v>887</v>
      </c>
      <c r="L126" t="s">
        <v>869</v>
      </c>
      <c r="M126" t="s">
        <v>545</v>
      </c>
      <c r="Q126" t="s">
        <v>93</v>
      </c>
      <c r="R126" t="s">
        <v>387</v>
      </c>
      <c r="S126" t="s">
        <v>5582</v>
      </c>
    </row>
    <row r="127" spans="1:19" x14ac:dyDescent="0.25">
      <c r="A127" t="s">
        <v>1884</v>
      </c>
      <c r="B127" t="s">
        <v>1969</v>
      </c>
      <c r="C127" t="s">
        <v>1969</v>
      </c>
      <c r="D127" t="s">
        <v>87</v>
      </c>
      <c r="E127" t="s">
        <v>5027</v>
      </c>
      <c r="F127" t="s">
        <v>1605</v>
      </c>
      <c r="G127" t="s">
        <v>4948</v>
      </c>
      <c r="H127" t="s">
        <v>4949</v>
      </c>
      <c r="I127" t="s">
        <v>746</v>
      </c>
      <c r="Q127" t="s">
        <v>13</v>
      </c>
      <c r="R127" t="s">
        <v>116</v>
      </c>
      <c r="S127" t="s">
        <v>5337</v>
      </c>
    </row>
    <row r="128" spans="1:19" x14ac:dyDescent="0.25">
      <c r="A128" t="s">
        <v>1844</v>
      </c>
      <c r="B128" t="s">
        <v>1969</v>
      </c>
      <c r="C128" t="s">
        <v>1969</v>
      </c>
      <c r="D128" t="s">
        <v>87</v>
      </c>
      <c r="E128" t="s">
        <v>5055</v>
      </c>
      <c r="F128" t="s">
        <v>1623</v>
      </c>
      <c r="G128" t="s">
        <v>4984</v>
      </c>
      <c r="H128" t="s">
        <v>4953</v>
      </c>
      <c r="I128" t="s">
        <v>1408</v>
      </c>
      <c r="J128" t="s">
        <v>1405</v>
      </c>
      <c r="Q128" t="s">
        <v>90</v>
      </c>
      <c r="R128" t="s">
        <v>233</v>
      </c>
      <c r="S128" t="s">
        <v>5388</v>
      </c>
    </row>
    <row r="129" spans="1:19" x14ac:dyDescent="0.25">
      <c r="A129" t="s">
        <v>1842</v>
      </c>
      <c r="B129" t="s">
        <v>1969</v>
      </c>
      <c r="C129" t="s">
        <v>1969</v>
      </c>
      <c r="D129" t="s">
        <v>87</v>
      </c>
      <c r="E129" t="s">
        <v>5055</v>
      </c>
      <c r="F129" t="s">
        <v>1623</v>
      </c>
      <c r="G129" t="s">
        <v>4984</v>
      </c>
      <c r="H129" t="s">
        <v>4953</v>
      </c>
      <c r="I129" t="s">
        <v>1408</v>
      </c>
      <c r="J129" t="s">
        <v>1405</v>
      </c>
      <c r="Q129" t="s">
        <v>90</v>
      </c>
      <c r="R129" t="s">
        <v>233</v>
      </c>
      <c r="S129" t="s">
        <v>5387</v>
      </c>
    </row>
    <row r="130" spans="1:19" x14ac:dyDescent="0.25">
      <c r="A130" t="s">
        <v>2056</v>
      </c>
      <c r="B130" t="s">
        <v>4992</v>
      </c>
      <c r="C130" t="s">
        <v>2057</v>
      </c>
      <c r="D130" t="s">
        <v>13</v>
      </c>
      <c r="E130" t="s">
        <v>5159</v>
      </c>
      <c r="F130" t="s">
        <v>1459</v>
      </c>
      <c r="G130" t="s">
        <v>4990</v>
      </c>
      <c r="H130" t="s">
        <v>4988</v>
      </c>
      <c r="I130" t="s">
        <v>1364</v>
      </c>
      <c r="J130" t="s">
        <v>1366</v>
      </c>
      <c r="K130" t="s">
        <v>1368</v>
      </c>
      <c r="L130" t="s">
        <v>545</v>
      </c>
      <c r="Q130" t="s">
        <v>90</v>
      </c>
      <c r="R130" t="s">
        <v>439</v>
      </c>
      <c r="S130" t="s">
        <v>5553</v>
      </c>
    </row>
    <row r="131" spans="1:19" x14ac:dyDescent="0.25">
      <c r="A131" t="s">
        <v>5239</v>
      </c>
      <c r="B131" t="s">
        <v>5250</v>
      </c>
      <c r="C131" t="s">
        <v>2031</v>
      </c>
      <c r="D131" t="s">
        <v>133</v>
      </c>
      <c r="E131" t="s">
        <v>5148</v>
      </c>
      <c r="F131" t="s">
        <v>1605</v>
      </c>
      <c r="G131" t="s">
        <v>4976</v>
      </c>
      <c r="H131" t="s">
        <v>4959</v>
      </c>
      <c r="I131" t="s">
        <v>1046</v>
      </c>
      <c r="J131" t="s">
        <v>1048</v>
      </c>
      <c r="K131" t="s">
        <v>875</v>
      </c>
      <c r="L131" t="s">
        <v>1050</v>
      </c>
      <c r="Q131" t="s">
        <v>93</v>
      </c>
      <c r="R131" t="s">
        <v>383</v>
      </c>
      <c r="S131" t="s">
        <v>5534</v>
      </c>
    </row>
    <row r="132" spans="1:19" x14ac:dyDescent="0.25">
      <c r="A132" t="s">
        <v>5243</v>
      </c>
      <c r="B132" t="s">
        <v>5250</v>
      </c>
      <c r="C132" t="s">
        <v>2031</v>
      </c>
      <c r="D132" t="s">
        <v>133</v>
      </c>
      <c r="E132" t="s">
        <v>5148</v>
      </c>
      <c r="F132" t="s">
        <v>1605</v>
      </c>
      <c r="G132" t="s">
        <v>4976</v>
      </c>
      <c r="H132" t="s">
        <v>4959</v>
      </c>
      <c r="I132" t="s">
        <v>1046</v>
      </c>
      <c r="J132" t="s">
        <v>1048</v>
      </c>
      <c r="K132" t="s">
        <v>875</v>
      </c>
      <c r="L132" t="s">
        <v>1050</v>
      </c>
      <c r="Q132" t="s">
        <v>93</v>
      </c>
      <c r="R132" t="s">
        <v>383</v>
      </c>
      <c r="S132" t="s">
        <v>5535</v>
      </c>
    </row>
    <row r="133" spans="1:19" x14ac:dyDescent="0.25">
      <c r="A133" t="s">
        <v>5241</v>
      </c>
      <c r="B133" t="s">
        <v>5250</v>
      </c>
      <c r="C133" t="s">
        <v>2031</v>
      </c>
      <c r="D133" t="s">
        <v>133</v>
      </c>
      <c r="E133" t="s">
        <v>5148</v>
      </c>
      <c r="F133" t="s">
        <v>1605</v>
      </c>
      <c r="G133" t="s">
        <v>4976</v>
      </c>
      <c r="H133" t="s">
        <v>4959</v>
      </c>
      <c r="I133" t="s">
        <v>1046</v>
      </c>
      <c r="J133" t="s">
        <v>1048</v>
      </c>
      <c r="K133" t="s">
        <v>875</v>
      </c>
      <c r="L133" t="s">
        <v>1050</v>
      </c>
      <c r="Q133" t="s">
        <v>93</v>
      </c>
      <c r="R133" t="s">
        <v>383</v>
      </c>
      <c r="S133" t="s">
        <v>4970</v>
      </c>
    </row>
    <row r="134" spans="1:19" x14ac:dyDescent="0.25">
      <c r="A134" t="s">
        <v>1762</v>
      </c>
      <c r="B134" t="s">
        <v>5000</v>
      </c>
      <c r="C134" t="s">
        <v>1969</v>
      </c>
      <c r="D134" t="s">
        <v>92</v>
      </c>
      <c r="E134" t="s">
        <v>1757</v>
      </c>
      <c r="F134" t="s">
        <v>1605</v>
      </c>
      <c r="G134" t="s">
        <v>4953</v>
      </c>
      <c r="H134" t="s">
        <v>4969</v>
      </c>
      <c r="I134" t="s">
        <v>1268</v>
      </c>
      <c r="J134" t="s">
        <v>3288</v>
      </c>
      <c r="Q134" t="s">
        <v>90</v>
      </c>
      <c r="R134" t="s">
        <v>439</v>
      </c>
      <c r="S134" t="s">
        <v>5414</v>
      </c>
    </row>
    <row r="135" spans="1:19" x14ac:dyDescent="0.25">
      <c r="A135" t="s">
        <v>1764</v>
      </c>
      <c r="B135" t="s">
        <v>5000</v>
      </c>
      <c r="C135" t="s">
        <v>1969</v>
      </c>
      <c r="D135" t="s">
        <v>87</v>
      </c>
      <c r="E135" t="s">
        <v>1757</v>
      </c>
      <c r="F135" t="s">
        <v>1605</v>
      </c>
      <c r="G135" t="s">
        <v>4952</v>
      </c>
      <c r="H135" t="s">
        <v>4953</v>
      </c>
      <c r="I135" t="s">
        <v>1268</v>
      </c>
      <c r="J135" t="s">
        <v>3288</v>
      </c>
      <c r="Q135" t="s">
        <v>90</v>
      </c>
      <c r="R135" t="s">
        <v>439</v>
      </c>
      <c r="S135" t="s">
        <v>5415</v>
      </c>
    </row>
    <row r="136" spans="1:19" x14ac:dyDescent="0.25">
      <c r="A136" t="s">
        <v>1747</v>
      </c>
      <c r="B136" t="s">
        <v>1969</v>
      </c>
      <c r="C136" t="s">
        <v>1969</v>
      </c>
      <c r="D136" t="s">
        <v>13</v>
      </c>
      <c r="E136" t="s">
        <v>5157</v>
      </c>
      <c r="F136" t="s">
        <v>1605</v>
      </c>
      <c r="G136" t="s">
        <v>4974</v>
      </c>
      <c r="H136" t="s">
        <v>4974</v>
      </c>
      <c r="I136" t="s">
        <v>1280</v>
      </c>
      <c r="J136" t="s">
        <v>1282</v>
      </c>
      <c r="K136" t="s">
        <v>1284</v>
      </c>
      <c r="L136" t="s">
        <v>1286</v>
      </c>
      <c r="Q136" t="s">
        <v>90</v>
      </c>
      <c r="R136" t="s">
        <v>439</v>
      </c>
      <c r="S136" t="s">
        <v>5548</v>
      </c>
    </row>
    <row r="137" spans="1:19" x14ac:dyDescent="0.25">
      <c r="A137" t="s">
        <v>1938</v>
      </c>
      <c r="B137" t="s">
        <v>1969</v>
      </c>
      <c r="C137" t="s">
        <v>1969</v>
      </c>
      <c r="D137" t="s">
        <v>383</v>
      </c>
      <c r="E137" t="s">
        <v>1646</v>
      </c>
      <c r="F137" t="s">
        <v>1605</v>
      </c>
      <c r="G137" t="s">
        <v>4949</v>
      </c>
      <c r="H137" t="s">
        <v>4959</v>
      </c>
      <c r="I137" t="s">
        <v>1177</v>
      </c>
      <c r="Q137" t="s">
        <v>116</v>
      </c>
      <c r="R137" t="s">
        <v>4938</v>
      </c>
      <c r="S137" t="s">
        <v>5362</v>
      </c>
    </row>
    <row r="138" spans="1:19" x14ac:dyDescent="0.25">
      <c r="A138" t="s">
        <v>1937</v>
      </c>
      <c r="B138" t="s">
        <v>1969</v>
      </c>
      <c r="C138" t="s">
        <v>1969</v>
      </c>
      <c r="D138" t="s">
        <v>383</v>
      </c>
      <c r="E138" t="s">
        <v>1646</v>
      </c>
      <c r="F138" t="s">
        <v>1605</v>
      </c>
      <c r="G138" t="s">
        <v>4949</v>
      </c>
      <c r="H138" t="s">
        <v>4959</v>
      </c>
      <c r="I138" t="s">
        <v>1177</v>
      </c>
      <c r="Q138" t="s">
        <v>116</v>
      </c>
      <c r="R138" t="s">
        <v>4938</v>
      </c>
      <c r="S138" t="s">
        <v>5361</v>
      </c>
    </row>
    <row r="139" spans="1:19" x14ac:dyDescent="0.25">
      <c r="A139" t="s">
        <v>1534</v>
      </c>
      <c r="B139" t="s">
        <v>4992</v>
      </c>
      <c r="C139" t="s">
        <v>1969</v>
      </c>
      <c r="D139" t="s">
        <v>13</v>
      </c>
      <c r="E139" t="s">
        <v>5081</v>
      </c>
      <c r="F139" t="s">
        <v>1459</v>
      </c>
      <c r="G139" t="s">
        <v>4960</v>
      </c>
      <c r="H139" t="s">
        <v>4947</v>
      </c>
      <c r="I139" t="s">
        <v>543</v>
      </c>
      <c r="J139" t="s">
        <v>3291</v>
      </c>
      <c r="K139" t="s">
        <v>3300</v>
      </c>
      <c r="Q139" t="s">
        <v>13</v>
      </c>
      <c r="R139" t="s">
        <v>116</v>
      </c>
      <c r="S139" t="s">
        <v>5431</v>
      </c>
    </row>
    <row r="140" spans="1:19" x14ac:dyDescent="0.25">
      <c r="A140" t="s">
        <v>1818</v>
      </c>
      <c r="B140" t="s">
        <v>1969</v>
      </c>
      <c r="C140" t="s">
        <v>1969</v>
      </c>
      <c r="D140" t="s">
        <v>90</v>
      </c>
      <c r="E140" t="s">
        <v>5052</v>
      </c>
      <c r="F140" t="s">
        <v>5217</v>
      </c>
      <c r="G140" t="s">
        <v>4977</v>
      </c>
      <c r="H140" t="s">
        <v>4969</v>
      </c>
      <c r="I140" t="s">
        <v>756</v>
      </c>
      <c r="Q140" t="s">
        <v>13</v>
      </c>
      <c r="R140" t="s">
        <v>116</v>
      </c>
      <c r="S140" t="s">
        <v>5383</v>
      </c>
    </row>
    <row r="141" spans="1:19" x14ac:dyDescent="0.25">
      <c r="A141" t="s">
        <v>1959</v>
      </c>
      <c r="B141" t="s">
        <v>1969</v>
      </c>
      <c r="C141" t="s">
        <v>1969</v>
      </c>
      <c r="D141" t="s">
        <v>87</v>
      </c>
      <c r="E141" t="s">
        <v>5046</v>
      </c>
      <c r="F141" t="s">
        <v>1605</v>
      </c>
      <c r="G141" t="s">
        <v>4968</v>
      </c>
      <c r="H141" t="s">
        <v>4953</v>
      </c>
      <c r="I141" t="s">
        <v>1407</v>
      </c>
      <c r="Q141" t="s">
        <v>90</v>
      </c>
      <c r="R141" t="s">
        <v>233</v>
      </c>
      <c r="S141" t="s">
        <v>5207</v>
      </c>
    </row>
    <row r="142" spans="1:19" x14ac:dyDescent="0.25">
      <c r="A142" t="s">
        <v>1960</v>
      </c>
      <c r="B142" t="s">
        <v>1969</v>
      </c>
      <c r="C142" t="s">
        <v>1969</v>
      </c>
      <c r="D142" t="s">
        <v>87</v>
      </c>
      <c r="E142" t="s">
        <v>5046</v>
      </c>
      <c r="F142" t="s">
        <v>1605</v>
      </c>
      <c r="G142" t="s">
        <v>4968</v>
      </c>
      <c r="H142" t="s">
        <v>4953</v>
      </c>
      <c r="I142" t="s">
        <v>1407</v>
      </c>
      <c r="Q142" t="s">
        <v>90</v>
      </c>
      <c r="R142" t="s">
        <v>233</v>
      </c>
      <c r="S142" t="s">
        <v>5371</v>
      </c>
    </row>
    <row r="143" spans="1:19" x14ac:dyDescent="0.25">
      <c r="A143" t="s">
        <v>1957</v>
      </c>
      <c r="B143" t="s">
        <v>1969</v>
      </c>
      <c r="C143" t="s">
        <v>1969</v>
      </c>
      <c r="D143" t="s">
        <v>87</v>
      </c>
      <c r="E143" t="s">
        <v>5046</v>
      </c>
      <c r="F143" t="s">
        <v>1605</v>
      </c>
      <c r="G143" t="s">
        <v>4968</v>
      </c>
      <c r="H143" t="s">
        <v>4953</v>
      </c>
      <c r="I143" t="s">
        <v>1407</v>
      </c>
      <c r="Q143" t="s">
        <v>90</v>
      </c>
      <c r="R143" t="s">
        <v>233</v>
      </c>
      <c r="S143" t="s">
        <v>5370</v>
      </c>
    </row>
    <row r="144" spans="1:19" x14ac:dyDescent="0.25">
      <c r="A144" t="s">
        <v>1873</v>
      </c>
      <c r="B144" t="s">
        <v>1969</v>
      </c>
      <c r="C144" t="s">
        <v>1969</v>
      </c>
      <c r="D144" t="s">
        <v>383</v>
      </c>
      <c r="E144" t="s">
        <v>5028</v>
      </c>
      <c r="F144" t="s">
        <v>1605</v>
      </c>
      <c r="G144" t="s">
        <v>4962</v>
      </c>
      <c r="H144" t="s">
        <v>4959</v>
      </c>
      <c r="I144" t="s">
        <v>730</v>
      </c>
      <c r="J144" t="s">
        <v>732</v>
      </c>
      <c r="Q144" t="s">
        <v>13</v>
      </c>
      <c r="R144" t="s">
        <v>116</v>
      </c>
      <c r="S144" t="s">
        <v>5333</v>
      </c>
    </row>
    <row r="145" spans="1:19" x14ac:dyDescent="0.25">
      <c r="A145" t="s">
        <v>1877</v>
      </c>
      <c r="B145" t="s">
        <v>1969</v>
      </c>
      <c r="C145" t="s">
        <v>1969</v>
      </c>
      <c r="D145" t="s">
        <v>87</v>
      </c>
      <c r="E145" t="s">
        <v>5029</v>
      </c>
      <c r="F145" t="s">
        <v>1605</v>
      </c>
      <c r="G145" t="s">
        <v>4953</v>
      </c>
      <c r="H145" t="s">
        <v>4953</v>
      </c>
      <c r="I145" t="s">
        <v>3277</v>
      </c>
      <c r="J145" t="s">
        <v>738</v>
      </c>
      <c r="Q145" t="s">
        <v>13</v>
      </c>
      <c r="R145" t="s">
        <v>116</v>
      </c>
      <c r="S145" t="s">
        <v>5335</v>
      </c>
    </row>
    <row r="146" spans="1:19" x14ac:dyDescent="0.25">
      <c r="A146" t="s">
        <v>1875</v>
      </c>
      <c r="B146" t="s">
        <v>1969</v>
      </c>
      <c r="C146" t="s">
        <v>1969</v>
      </c>
      <c r="D146" t="s">
        <v>87</v>
      </c>
      <c r="E146" t="s">
        <v>5029</v>
      </c>
      <c r="F146" t="s">
        <v>1605</v>
      </c>
      <c r="G146" t="s">
        <v>4953</v>
      </c>
      <c r="H146" t="s">
        <v>4953</v>
      </c>
      <c r="I146" t="s">
        <v>3277</v>
      </c>
      <c r="J146" t="s">
        <v>736</v>
      </c>
      <c r="Q146" t="s">
        <v>13</v>
      </c>
      <c r="R146" t="s">
        <v>116</v>
      </c>
      <c r="S146" t="s">
        <v>5334</v>
      </c>
    </row>
    <row r="147" spans="1:19" x14ac:dyDescent="0.25">
      <c r="A147" t="s">
        <v>1988</v>
      </c>
      <c r="B147" t="s">
        <v>1969</v>
      </c>
      <c r="C147" t="s">
        <v>1989</v>
      </c>
      <c r="D147" t="s">
        <v>13</v>
      </c>
      <c r="E147" t="s">
        <v>5169</v>
      </c>
      <c r="F147" t="s">
        <v>1605</v>
      </c>
      <c r="G147" t="s">
        <v>4949</v>
      </c>
      <c r="H147" t="s">
        <v>4949</v>
      </c>
      <c r="I147" t="s">
        <v>655</v>
      </c>
      <c r="J147" t="s">
        <v>657</v>
      </c>
      <c r="K147" t="s">
        <v>659</v>
      </c>
      <c r="L147" t="s">
        <v>661</v>
      </c>
      <c r="M147" t="s">
        <v>634</v>
      </c>
      <c r="Q147" t="s">
        <v>13</v>
      </c>
      <c r="R147" t="s">
        <v>97</v>
      </c>
      <c r="S147" t="s">
        <v>5568</v>
      </c>
    </row>
    <row r="148" spans="1:19" x14ac:dyDescent="0.25">
      <c r="A148" t="s">
        <v>1871</v>
      </c>
      <c r="B148" t="s">
        <v>1969</v>
      </c>
      <c r="C148" t="s">
        <v>1969</v>
      </c>
      <c r="D148" t="s">
        <v>383</v>
      </c>
      <c r="E148" t="s">
        <v>5027</v>
      </c>
      <c r="F148" t="s">
        <v>1605</v>
      </c>
      <c r="G148" t="s">
        <v>4962</v>
      </c>
      <c r="H148" t="s">
        <v>4959</v>
      </c>
      <c r="I148" t="s">
        <v>726</v>
      </c>
      <c r="Q148" t="s">
        <v>13</v>
      </c>
      <c r="R148" t="s">
        <v>116</v>
      </c>
      <c r="S148" t="s">
        <v>5332</v>
      </c>
    </row>
    <row r="149" spans="1:19" x14ac:dyDescent="0.25">
      <c r="A149" t="s">
        <v>1484</v>
      </c>
      <c r="B149" t="s">
        <v>4992</v>
      </c>
      <c r="C149" t="s">
        <v>1969</v>
      </c>
      <c r="D149" t="s">
        <v>13</v>
      </c>
      <c r="E149" t="s">
        <v>5062</v>
      </c>
      <c r="F149" t="s">
        <v>1459</v>
      </c>
      <c r="G149" t="s">
        <v>4974</v>
      </c>
      <c r="H149" t="s">
        <v>4966</v>
      </c>
      <c r="I149" t="s">
        <v>758</v>
      </c>
      <c r="J149" t="s">
        <v>537</v>
      </c>
      <c r="Q149" t="s">
        <v>13</v>
      </c>
      <c r="R149" t="s">
        <v>116</v>
      </c>
      <c r="S149" t="s">
        <v>5397</v>
      </c>
    </row>
    <row r="150" spans="1:19" x14ac:dyDescent="0.25">
      <c r="A150" t="s">
        <v>1742</v>
      </c>
      <c r="B150" t="s">
        <v>1969</v>
      </c>
      <c r="C150" t="s">
        <v>1969</v>
      </c>
      <c r="D150" t="s">
        <v>13</v>
      </c>
      <c r="E150" t="s">
        <v>5156</v>
      </c>
      <c r="F150" t="s">
        <v>1605</v>
      </c>
      <c r="G150" t="s">
        <v>4959</v>
      </c>
      <c r="H150" t="s">
        <v>4959</v>
      </c>
      <c r="I150" t="s">
        <v>1267</v>
      </c>
      <c r="J150" t="s">
        <v>1268</v>
      </c>
      <c r="K150" t="s">
        <v>1270</v>
      </c>
      <c r="L150" t="s">
        <v>1272</v>
      </c>
      <c r="Q150" t="s">
        <v>90</v>
      </c>
      <c r="R150" t="s">
        <v>439</v>
      </c>
      <c r="S150" t="s">
        <v>5547</v>
      </c>
    </row>
    <row r="151" spans="1:19" x14ac:dyDescent="0.25">
      <c r="A151" t="s">
        <v>1916</v>
      </c>
      <c r="B151" t="s">
        <v>1969</v>
      </c>
      <c r="C151" t="s">
        <v>1969</v>
      </c>
      <c r="D151" t="s">
        <v>439</v>
      </c>
      <c r="E151" t="s">
        <v>5039</v>
      </c>
      <c r="F151" t="s">
        <v>1605</v>
      </c>
      <c r="G151" t="s">
        <v>4947</v>
      </c>
      <c r="H151" t="s">
        <v>4949</v>
      </c>
      <c r="I151" t="s">
        <v>1009</v>
      </c>
      <c r="J151" t="s">
        <v>869</v>
      </c>
      <c r="Q151" t="s">
        <v>93</v>
      </c>
      <c r="R151" t="s">
        <v>387</v>
      </c>
      <c r="S151" t="s">
        <v>5349</v>
      </c>
    </row>
    <row r="152" spans="1:19" x14ac:dyDescent="0.25">
      <c r="A152" t="s">
        <v>1604</v>
      </c>
      <c r="B152" t="s">
        <v>1969</v>
      </c>
      <c r="C152" t="s">
        <v>1969</v>
      </c>
      <c r="D152" t="s">
        <v>13</v>
      </c>
      <c r="E152" t="s">
        <v>5026</v>
      </c>
      <c r="F152" t="s">
        <v>1605</v>
      </c>
      <c r="G152" t="s">
        <v>4952</v>
      </c>
      <c r="H152" t="s">
        <v>4960</v>
      </c>
      <c r="I152" t="s">
        <v>714</v>
      </c>
      <c r="J152" t="s">
        <v>716</v>
      </c>
      <c r="Q152" t="s">
        <v>13</v>
      </c>
      <c r="R152" t="s">
        <v>116</v>
      </c>
      <c r="S152" t="s">
        <v>4966</v>
      </c>
    </row>
    <row r="153" spans="1:19" x14ac:dyDescent="0.25">
      <c r="A153" t="s">
        <v>1952</v>
      </c>
      <c r="B153" t="s">
        <v>1969</v>
      </c>
      <c r="C153" t="s">
        <v>1969</v>
      </c>
      <c r="D153" t="s">
        <v>87</v>
      </c>
      <c r="E153" t="s">
        <v>5045</v>
      </c>
      <c r="F153" t="s">
        <v>1605</v>
      </c>
      <c r="G153" t="s">
        <v>4948</v>
      </c>
      <c r="H153" t="s">
        <v>4949</v>
      </c>
      <c r="I153" t="s">
        <v>1400</v>
      </c>
      <c r="Q153" t="s">
        <v>90</v>
      </c>
      <c r="R153" t="s">
        <v>233</v>
      </c>
      <c r="S153" t="s">
        <v>5369</v>
      </c>
    </row>
    <row r="154" spans="1:19" x14ac:dyDescent="0.25">
      <c r="A154" t="s">
        <v>1951</v>
      </c>
      <c r="B154" t="s">
        <v>1969</v>
      </c>
      <c r="C154" t="s">
        <v>1969</v>
      </c>
      <c r="D154" t="s">
        <v>383</v>
      </c>
      <c r="E154" t="s">
        <v>5045</v>
      </c>
      <c r="F154" t="s">
        <v>1605</v>
      </c>
      <c r="G154" t="s">
        <v>4948</v>
      </c>
      <c r="H154" t="s">
        <v>4953</v>
      </c>
      <c r="I154" t="s">
        <v>1400</v>
      </c>
      <c r="Q154" t="s">
        <v>90</v>
      </c>
      <c r="R154" t="s">
        <v>233</v>
      </c>
      <c r="S154" t="s">
        <v>5368</v>
      </c>
    </row>
    <row r="155" spans="1:19" x14ac:dyDescent="0.25">
      <c r="A155" t="s">
        <v>1949</v>
      </c>
      <c r="B155" t="s">
        <v>1969</v>
      </c>
      <c r="C155" t="s">
        <v>1969</v>
      </c>
      <c r="D155" t="s">
        <v>383</v>
      </c>
      <c r="E155" t="s">
        <v>5045</v>
      </c>
      <c r="F155" t="s">
        <v>1605</v>
      </c>
      <c r="G155" t="s">
        <v>4969</v>
      </c>
      <c r="H155" t="s">
        <v>4953</v>
      </c>
      <c r="I155" t="s">
        <v>1400</v>
      </c>
      <c r="Q155" t="s">
        <v>90</v>
      </c>
      <c r="R155" t="s">
        <v>233</v>
      </c>
      <c r="S155" t="s">
        <v>5367</v>
      </c>
    </row>
    <row r="156" spans="1:19" x14ac:dyDescent="0.25">
      <c r="A156" t="s">
        <v>2032</v>
      </c>
      <c r="B156" t="s">
        <v>4992</v>
      </c>
      <c r="C156" t="s">
        <v>2033</v>
      </c>
      <c r="D156" t="s">
        <v>13</v>
      </c>
      <c r="E156" t="s">
        <v>5186</v>
      </c>
      <c r="F156" t="s">
        <v>5222</v>
      </c>
      <c r="G156" t="s">
        <v>5215</v>
      </c>
      <c r="H156" t="s">
        <v>4956</v>
      </c>
      <c r="I156" t="s">
        <v>1062</v>
      </c>
      <c r="J156" t="s">
        <v>1108</v>
      </c>
      <c r="K156" t="s">
        <v>1064</v>
      </c>
      <c r="L156" t="s">
        <v>1066</v>
      </c>
      <c r="M156" t="s">
        <v>1068</v>
      </c>
      <c r="N156" t="s">
        <v>875</v>
      </c>
      <c r="Q156" t="s">
        <v>93</v>
      </c>
      <c r="R156" t="s">
        <v>383</v>
      </c>
      <c r="S156" t="s">
        <v>5257</v>
      </c>
    </row>
    <row r="157" spans="1:19" x14ac:dyDescent="0.25">
      <c r="A157" t="s">
        <v>1620</v>
      </c>
      <c r="B157" t="s">
        <v>1969</v>
      </c>
      <c r="C157" t="s">
        <v>1969</v>
      </c>
      <c r="D157" t="s">
        <v>13</v>
      </c>
      <c r="E157" t="s">
        <v>5184</v>
      </c>
      <c r="F157" t="s">
        <v>1621</v>
      </c>
      <c r="G157" t="s">
        <v>4948</v>
      </c>
      <c r="H157" t="s">
        <v>4969</v>
      </c>
      <c r="I157" t="s">
        <v>1039</v>
      </c>
      <c r="J157" t="s">
        <v>1040</v>
      </c>
      <c r="K157" t="s">
        <v>1042</v>
      </c>
      <c r="L157" t="s">
        <v>1044</v>
      </c>
      <c r="M157" t="s">
        <v>869</v>
      </c>
      <c r="Q157" t="s">
        <v>93</v>
      </c>
      <c r="R157" t="s">
        <v>383</v>
      </c>
      <c r="S157" t="s">
        <v>5585</v>
      </c>
    </row>
    <row r="158" spans="1:19" x14ac:dyDescent="0.25">
      <c r="A158" t="s">
        <v>1797</v>
      </c>
      <c r="B158" t="s">
        <v>4992</v>
      </c>
      <c r="C158" t="s">
        <v>1969</v>
      </c>
      <c r="D158" t="s">
        <v>13</v>
      </c>
      <c r="E158" t="s">
        <v>1798</v>
      </c>
      <c r="F158" t="s">
        <v>1648</v>
      </c>
      <c r="G158" t="s">
        <v>4986</v>
      </c>
      <c r="H158" t="s">
        <v>4980</v>
      </c>
      <c r="I158" t="s">
        <v>790</v>
      </c>
      <c r="J158" t="s">
        <v>792</v>
      </c>
      <c r="K158" t="s">
        <v>535</v>
      </c>
      <c r="Q158" t="s">
        <v>13</v>
      </c>
      <c r="R158" t="s">
        <v>108</v>
      </c>
      <c r="S158" t="s">
        <v>4963</v>
      </c>
    </row>
    <row r="159" spans="1:19" x14ac:dyDescent="0.25">
      <c r="A159" t="s">
        <v>1721</v>
      </c>
      <c r="B159" t="s">
        <v>1969</v>
      </c>
      <c r="C159" t="s">
        <v>1969</v>
      </c>
      <c r="D159" t="s">
        <v>13</v>
      </c>
      <c r="E159" t="s">
        <v>5180</v>
      </c>
      <c r="F159" t="s">
        <v>1605</v>
      </c>
      <c r="G159" t="s">
        <v>4962</v>
      </c>
      <c r="H159" t="s">
        <v>4962</v>
      </c>
      <c r="I159" t="s">
        <v>993</v>
      </c>
      <c r="J159" t="s">
        <v>995</v>
      </c>
      <c r="K159" t="s">
        <v>997</v>
      </c>
      <c r="L159" t="s">
        <v>836</v>
      </c>
      <c r="M159" t="s">
        <v>837</v>
      </c>
      <c r="N159" t="s">
        <v>869</v>
      </c>
      <c r="Q159" t="s">
        <v>93</v>
      </c>
      <c r="R159" t="s">
        <v>387</v>
      </c>
      <c r="S159" t="s">
        <v>5581</v>
      </c>
    </row>
    <row r="160" spans="1:19" x14ac:dyDescent="0.25">
      <c r="A160" t="s">
        <v>1915</v>
      </c>
      <c r="B160" t="s">
        <v>1969</v>
      </c>
      <c r="C160" t="s">
        <v>1969</v>
      </c>
      <c r="D160" t="s">
        <v>383</v>
      </c>
      <c r="E160" t="s">
        <v>5142</v>
      </c>
      <c r="F160" t="s">
        <v>1605</v>
      </c>
      <c r="G160" t="s">
        <v>4986</v>
      </c>
      <c r="H160" t="s">
        <v>4957</v>
      </c>
      <c r="I160" t="s">
        <v>1005</v>
      </c>
      <c r="J160" t="s">
        <v>1007</v>
      </c>
      <c r="K160" t="s">
        <v>860</v>
      </c>
      <c r="L160" t="s">
        <v>869</v>
      </c>
      <c r="Q160" t="s">
        <v>93</v>
      </c>
      <c r="R160" t="s">
        <v>387</v>
      </c>
      <c r="S160" t="s">
        <v>5525</v>
      </c>
    </row>
    <row r="161" spans="1:19" x14ac:dyDescent="0.25">
      <c r="A161" t="s">
        <v>1913</v>
      </c>
      <c r="B161" t="s">
        <v>1969</v>
      </c>
      <c r="C161" t="s">
        <v>1969</v>
      </c>
      <c r="D161" t="s">
        <v>383</v>
      </c>
      <c r="E161" t="s">
        <v>5142</v>
      </c>
      <c r="F161" t="s">
        <v>1605</v>
      </c>
      <c r="G161" t="s">
        <v>4986</v>
      </c>
      <c r="H161" t="s">
        <v>4957</v>
      </c>
      <c r="I161" t="s">
        <v>1005</v>
      </c>
      <c r="J161" t="s">
        <v>1007</v>
      </c>
      <c r="K161" t="s">
        <v>860</v>
      </c>
      <c r="L161" t="s">
        <v>869</v>
      </c>
      <c r="Q161" t="s">
        <v>93</v>
      </c>
      <c r="R161" t="s">
        <v>387</v>
      </c>
      <c r="S161" t="s">
        <v>5524</v>
      </c>
    </row>
    <row r="162" spans="1:19" x14ac:dyDescent="0.25">
      <c r="A162" t="s">
        <v>1488</v>
      </c>
      <c r="B162" t="s">
        <v>4992</v>
      </c>
      <c r="C162" t="s">
        <v>1969</v>
      </c>
      <c r="D162" t="s">
        <v>13</v>
      </c>
      <c r="E162" t="s">
        <v>5086</v>
      </c>
      <c r="F162" t="s">
        <v>1459</v>
      </c>
      <c r="G162" t="s">
        <v>5207</v>
      </c>
      <c r="H162" t="s">
        <v>5208</v>
      </c>
      <c r="I162" t="s">
        <v>804</v>
      </c>
      <c r="J162" t="s">
        <v>806</v>
      </c>
      <c r="K162" t="s">
        <v>545</v>
      </c>
      <c r="Q162" t="s">
        <v>13</v>
      </c>
      <c r="R162" t="s">
        <v>112</v>
      </c>
      <c r="S162" t="s">
        <v>5443</v>
      </c>
    </row>
    <row r="163" spans="1:19" x14ac:dyDescent="0.25">
      <c r="A163" t="s">
        <v>1491</v>
      </c>
      <c r="B163" t="s">
        <v>4992</v>
      </c>
      <c r="C163" t="s">
        <v>1969</v>
      </c>
      <c r="D163" t="s">
        <v>13</v>
      </c>
      <c r="E163" t="s">
        <v>5086</v>
      </c>
      <c r="F163" t="s">
        <v>1459</v>
      </c>
      <c r="G163" t="s">
        <v>5019</v>
      </c>
      <c r="H163" t="s">
        <v>5256</v>
      </c>
      <c r="I163" t="s">
        <v>808</v>
      </c>
      <c r="J163" t="s">
        <v>810</v>
      </c>
      <c r="K163" t="s">
        <v>545</v>
      </c>
      <c r="Q163" t="s">
        <v>13</v>
      </c>
      <c r="R163" t="s">
        <v>112</v>
      </c>
      <c r="S163" t="s">
        <v>4982</v>
      </c>
    </row>
    <row r="164" spans="1:19" x14ac:dyDescent="0.25">
      <c r="A164" t="s">
        <v>1492</v>
      </c>
      <c r="B164" t="s">
        <v>4992</v>
      </c>
      <c r="C164" t="s">
        <v>1969</v>
      </c>
      <c r="D164" t="s">
        <v>13</v>
      </c>
      <c r="E164" t="s">
        <v>5086</v>
      </c>
      <c r="F164" t="s">
        <v>1459</v>
      </c>
      <c r="G164" t="s">
        <v>5007</v>
      </c>
      <c r="H164" t="s">
        <v>5007</v>
      </c>
      <c r="I164" t="s">
        <v>812</v>
      </c>
      <c r="J164" t="s">
        <v>814</v>
      </c>
      <c r="K164" t="s">
        <v>545</v>
      </c>
      <c r="Q164" t="s">
        <v>13</v>
      </c>
      <c r="R164" t="s">
        <v>112</v>
      </c>
      <c r="S164" t="s">
        <v>5444</v>
      </c>
    </row>
    <row r="165" spans="1:19" x14ac:dyDescent="0.25">
      <c r="A165" t="s">
        <v>1493</v>
      </c>
      <c r="B165" t="s">
        <v>4992</v>
      </c>
      <c r="C165" t="s">
        <v>1969</v>
      </c>
      <c r="D165" t="s">
        <v>13</v>
      </c>
      <c r="E165" t="s">
        <v>5086</v>
      </c>
      <c r="F165" t="s">
        <v>1459</v>
      </c>
      <c r="G165" t="s">
        <v>5206</v>
      </c>
      <c r="H165" t="s">
        <v>5206</v>
      </c>
      <c r="I165" t="s">
        <v>816</v>
      </c>
      <c r="J165" t="s">
        <v>818</v>
      </c>
      <c r="K165" t="s">
        <v>545</v>
      </c>
      <c r="Q165" t="s">
        <v>13</v>
      </c>
      <c r="R165" t="s">
        <v>112</v>
      </c>
      <c r="S165" t="s">
        <v>5445</v>
      </c>
    </row>
    <row r="166" spans="1:19" x14ac:dyDescent="0.25">
      <c r="A166" t="s">
        <v>1494</v>
      </c>
      <c r="B166" t="s">
        <v>4992</v>
      </c>
      <c r="C166" t="s">
        <v>1969</v>
      </c>
      <c r="D166" t="s">
        <v>13</v>
      </c>
      <c r="E166" t="s">
        <v>5087</v>
      </c>
      <c r="F166" t="s">
        <v>1459</v>
      </c>
      <c r="G166" t="s">
        <v>5006</v>
      </c>
      <c r="H166" t="s">
        <v>5208</v>
      </c>
      <c r="I166" t="s">
        <v>820</v>
      </c>
      <c r="J166" t="s">
        <v>822</v>
      </c>
      <c r="K166" t="s">
        <v>545</v>
      </c>
      <c r="Q166" t="s">
        <v>13</v>
      </c>
      <c r="R166" t="s">
        <v>112</v>
      </c>
      <c r="S166" t="s">
        <v>5446</v>
      </c>
    </row>
    <row r="167" spans="1:19" x14ac:dyDescent="0.25">
      <c r="A167" t="s">
        <v>1612</v>
      </c>
      <c r="B167" t="s">
        <v>4992</v>
      </c>
      <c r="C167" t="s">
        <v>1969</v>
      </c>
      <c r="D167" t="s">
        <v>13</v>
      </c>
      <c r="E167" t="s">
        <v>5249</v>
      </c>
      <c r="F167" t="s">
        <v>5221</v>
      </c>
      <c r="G167" t="s">
        <v>5002</v>
      </c>
      <c r="H167" t="s">
        <v>5206</v>
      </c>
      <c r="I167" t="s">
        <v>824</v>
      </c>
      <c r="J167" t="s">
        <v>826</v>
      </c>
      <c r="K167" t="s">
        <v>828</v>
      </c>
      <c r="L167" t="s">
        <v>869</v>
      </c>
      <c r="Q167" t="s">
        <v>93</v>
      </c>
      <c r="R167" t="s">
        <v>4939</v>
      </c>
      <c r="S167" t="s">
        <v>5517</v>
      </c>
    </row>
    <row r="168" spans="1:19" x14ac:dyDescent="0.25">
      <c r="A168" t="s">
        <v>1775</v>
      </c>
      <c r="B168" t="s">
        <v>4992</v>
      </c>
      <c r="C168" t="s">
        <v>1969</v>
      </c>
      <c r="D168" t="s">
        <v>13</v>
      </c>
      <c r="E168" t="s">
        <v>5161</v>
      </c>
      <c r="F168" t="s">
        <v>1459</v>
      </c>
      <c r="G168" t="s">
        <v>4959</v>
      </c>
      <c r="H168" t="s">
        <v>4973</v>
      </c>
      <c r="I168" t="s">
        <v>551</v>
      </c>
      <c r="J168" t="s">
        <v>553</v>
      </c>
      <c r="K168" t="s">
        <v>555</v>
      </c>
      <c r="L168" t="s">
        <v>557</v>
      </c>
      <c r="M168" t="s">
        <v>543</v>
      </c>
      <c r="Q168" t="s">
        <v>13</v>
      </c>
      <c r="R168" t="s">
        <v>13</v>
      </c>
      <c r="S168" t="s">
        <v>4951</v>
      </c>
    </row>
    <row r="169" spans="1:19" x14ac:dyDescent="0.25">
      <c r="A169" t="s">
        <v>1893</v>
      </c>
      <c r="B169" t="s">
        <v>1969</v>
      </c>
      <c r="C169" t="s">
        <v>1969</v>
      </c>
      <c r="D169" t="s">
        <v>383</v>
      </c>
      <c r="E169" t="s">
        <v>5033</v>
      </c>
      <c r="F169" t="s">
        <v>1605</v>
      </c>
      <c r="G169" t="s">
        <v>4965</v>
      </c>
      <c r="H169" t="s">
        <v>4959</v>
      </c>
      <c r="I169" t="s">
        <v>848</v>
      </c>
      <c r="J169" t="s">
        <v>875</v>
      </c>
      <c r="Q169" t="s">
        <v>93</v>
      </c>
      <c r="R169" t="s">
        <v>4939</v>
      </c>
      <c r="S169" t="s">
        <v>5340</v>
      </c>
    </row>
    <row r="170" spans="1:19" x14ac:dyDescent="0.25">
      <c r="A170" t="s">
        <v>1895</v>
      </c>
      <c r="B170" t="s">
        <v>1969</v>
      </c>
      <c r="C170" t="s">
        <v>1969</v>
      </c>
      <c r="D170" t="s">
        <v>87</v>
      </c>
      <c r="E170" t="s">
        <v>5033</v>
      </c>
      <c r="F170" t="s">
        <v>1605</v>
      </c>
      <c r="G170" t="s">
        <v>4966</v>
      </c>
      <c r="H170" t="s">
        <v>4949</v>
      </c>
      <c r="I170" t="s">
        <v>848</v>
      </c>
      <c r="J170" t="s">
        <v>871</v>
      </c>
      <c r="Q170" t="s">
        <v>93</v>
      </c>
      <c r="R170" t="s">
        <v>4939</v>
      </c>
      <c r="S170" t="s">
        <v>5341</v>
      </c>
    </row>
    <row r="171" spans="1:19" x14ac:dyDescent="0.25">
      <c r="A171" t="s">
        <v>1737</v>
      </c>
      <c r="B171" t="s">
        <v>1969</v>
      </c>
      <c r="C171" t="s">
        <v>1969</v>
      </c>
      <c r="D171" t="s">
        <v>13</v>
      </c>
      <c r="E171" t="s">
        <v>5190</v>
      </c>
      <c r="F171" t="s">
        <v>1605</v>
      </c>
      <c r="G171" t="s">
        <v>4949</v>
      </c>
      <c r="H171" t="s">
        <v>4949</v>
      </c>
      <c r="I171" t="s">
        <v>1390</v>
      </c>
      <c r="J171" t="s">
        <v>1392</v>
      </c>
      <c r="K171" t="s">
        <v>1394</v>
      </c>
      <c r="L171" t="s">
        <v>1396</v>
      </c>
      <c r="M171" t="s">
        <v>1398</v>
      </c>
      <c r="Q171" t="s">
        <v>90</v>
      </c>
      <c r="R171" t="s">
        <v>233</v>
      </c>
      <c r="S171" t="s">
        <v>5592</v>
      </c>
    </row>
    <row r="172" spans="1:19" x14ac:dyDescent="0.25">
      <c r="A172" t="s">
        <v>1991</v>
      </c>
      <c r="B172" t="s">
        <v>1969</v>
      </c>
      <c r="C172" t="s">
        <v>1992</v>
      </c>
      <c r="D172" t="s">
        <v>13</v>
      </c>
      <c r="E172" t="s">
        <v>5118</v>
      </c>
      <c r="F172" t="s">
        <v>1605</v>
      </c>
      <c r="G172" t="s">
        <v>4947</v>
      </c>
      <c r="H172" t="s">
        <v>4947</v>
      </c>
      <c r="I172" t="s">
        <v>675</v>
      </c>
      <c r="J172" t="s">
        <v>2416</v>
      </c>
      <c r="Q172" t="s">
        <v>13</v>
      </c>
      <c r="R172" t="s">
        <v>116</v>
      </c>
      <c r="S172" t="s">
        <v>5495</v>
      </c>
    </row>
    <row r="173" spans="1:19" x14ac:dyDescent="0.25">
      <c r="A173" t="s">
        <v>1702</v>
      </c>
      <c r="B173" t="s">
        <v>1969</v>
      </c>
      <c r="C173" t="s">
        <v>1969</v>
      </c>
      <c r="D173" t="s">
        <v>13</v>
      </c>
      <c r="E173" t="s">
        <v>5024</v>
      </c>
      <c r="F173" t="s">
        <v>1605</v>
      </c>
      <c r="G173" t="s">
        <v>4960</v>
      </c>
      <c r="H173" t="s">
        <v>4960</v>
      </c>
      <c r="I173" t="s">
        <v>483</v>
      </c>
      <c r="J173" t="s">
        <v>485</v>
      </c>
      <c r="Q173" t="s">
        <v>13</v>
      </c>
      <c r="R173" t="s">
        <v>116</v>
      </c>
      <c r="S173" t="s">
        <v>5327</v>
      </c>
    </row>
    <row r="174" spans="1:19" x14ac:dyDescent="0.25">
      <c r="A174" t="s">
        <v>1701</v>
      </c>
      <c r="B174" t="s">
        <v>1969</v>
      </c>
      <c r="C174" t="s">
        <v>1969</v>
      </c>
      <c r="D174" t="s">
        <v>13</v>
      </c>
      <c r="E174" t="s">
        <v>5024</v>
      </c>
      <c r="F174" t="s">
        <v>1605</v>
      </c>
      <c r="G174" t="s">
        <v>4960</v>
      </c>
      <c r="H174" t="s">
        <v>4960</v>
      </c>
      <c r="I174" t="s">
        <v>483</v>
      </c>
      <c r="J174" t="s">
        <v>485</v>
      </c>
      <c r="Q174" t="s">
        <v>13</v>
      </c>
      <c r="R174" t="s">
        <v>116</v>
      </c>
      <c r="S174" t="s">
        <v>4948</v>
      </c>
    </row>
    <row r="175" spans="1:19" x14ac:dyDescent="0.25">
      <c r="A175" t="s">
        <v>1699</v>
      </c>
      <c r="B175" t="s">
        <v>1969</v>
      </c>
      <c r="C175" t="s">
        <v>1969</v>
      </c>
      <c r="D175" t="s">
        <v>13</v>
      </c>
      <c r="E175" t="s">
        <v>5025</v>
      </c>
      <c r="F175" t="s">
        <v>1605</v>
      </c>
      <c r="G175" t="s">
        <v>4952</v>
      </c>
      <c r="H175" t="s">
        <v>4960</v>
      </c>
      <c r="I175" t="s">
        <v>483</v>
      </c>
      <c r="J175" t="s">
        <v>708</v>
      </c>
      <c r="Q175" t="s">
        <v>13</v>
      </c>
      <c r="R175" t="s">
        <v>116</v>
      </c>
      <c r="S175" t="s">
        <v>5325</v>
      </c>
    </row>
    <row r="176" spans="1:19" x14ac:dyDescent="0.25">
      <c r="A176" t="s">
        <v>1700</v>
      </c>
      <c r="B176" t="s">
        <v>1969</v>
      </c>
      <c r="C176" t="s">
        <v>1969</v>
      </c>
      <c r="D176" t="s">
        <v>13</v>
      </c>
      <c r="E176" t="s">
        <v>5024</v>
      </c>
      <c r="F176" t="s">
        <v>1605</v>
      </c>
      <c r="G176" t="s">
        <v>4960</v>
      </c>
      <c r="H176" t="s">
        <v>4960</v>
      </c>
      <c r="I176" t="s">
        <v>483</v>
      </c>
      <c r="J176" t="s">
        <v>710</v>
      </c>
      <c r="Q176" t="s">
        <v>13</v>
      </c>
      <c r="R176" t="s">
        <v>116</v>
      </c>
      <c r="S176" t="s">
        <v>5326</v>
      </c>
    </row>
    <row r="177" spans="1:19" x14ac:dyDescent="0.25">
      <c r="A177" t="s">
        <v>1703</v>
      </c>
      <c r="B177" t="s">
        <v>1969</v>
      </c>
      <c r="C177" t="s">
        <v>1969</v>
      </c>
      <c r="D177" t="s">
        <v>13</v>
      </c>
      <c r="E177" t="s">
        <v>5024</v>
      </c>
      <c r="F177" t="s">
        <v>1605</v>
      </c>
      <c r="G177" t="s">
        <v>4952</v>
      </c>
      <c r="H177" t="s">
        <v>4960</v>
      </c>
      <c r="I177" t="s">
        <v>483</v>
      </c>
      <c r="J177" t="s">
        <v>485</v>
      </c>
      <c r="Q177" t="s">
        <v>13</v>
      </c>
      <c r="R177" t="s">
        <v>116</v>
      </c>
      <c r="S177" t="s">
        <v>5328</v>
      </c>
    </row>
    <row r="178" spans="1:19" x14ac:dyDescent="0.25">
      <c r="A178" t="s">
        <v>1635</v>
      </c>
      <c r="B178" t="s">
        <v>4995</v>
      </c>
      <c r="C178" t="s">
        <v>1969</v>
      </c>
      <c r="D178" t="s">
        <v>87</v>
      </c>
      <c r="E178" t="s">
        <v>5063</v>
      </c>
      <c r="F178" t="s">
        <v>1605</v>
      </c>
      <c r="G178" t="s">
        <v>4983</v>
      </c>
      <c r="H178" t="s">
        <v>4950</v>
      </c>
      <c r="I178" t="s">
        <v>1130</v>
      </c>
      <c r="Q178" t="s">
        <v>87</v>
      </c>
      <c r="R178" t="s">
        <v>226</v>
      </c>
      <c r="S178" t="s">
        <v>5403</v>
      </c>
    </row>
    <row r="179" spans="1:19" x14ac:dyDescent="0.25">
      <c r="A179" t="s">
        <v>1639</v>
      </c>
      <c r="B179" t="s">
        <v>1969</v>
      </c>
      <c r="C179" t="s">
        <v>1969</v>
      </c>
      <c r="D179" t="s">
        <v>13</v>
      </c>
      <c r="E179" t="s">
        <v>5150</v>
      </c>
      <c r="F179" t="s">
        <v>1605</v>
      </c>
      <c r="G179" t="s">
        <v>4984</v>
      </c>
      <c r="H179" t="s">
        <v>4983</v>
      </c>
      <c r="I179" t="s">
        <v>1148</v>
      </c>
      <c r="J179" t="s">
        <v>1150</v>
      </c>
      <c r="K179" t="s">
        <v>1152</v>
      </c>
      <c r="L179" t="s">
        <v>1154</v>
      </c>
      <c r="Q179" t="s">
        <v>116</v>
      </c>
      <c r="R179" t="s">
        <v>4938</v>
      </c>
      <c r="S179" t="s">
        <v>5537</v>
      </c>
    </row>
    <row r="180" spans="1:19" x14ac:dyDescent="0.25">
      <c r="A180" t="s">
        <v>1641</v>
      </c>
      <c r="B180" t="s">
        <v>1969</v>
      </c>
      <c r="C180" t="s">
        <v>1969</v>
      </c>
      <c r="D180" t="s">
        <v>13</v>
      </c>
      <c r="E180" t="s">
        <v>5042</v>
      </c>
      <c r="F180" t="s">
        <v>1605</v>
      </c>
      <c r="G180" t="s">
        <v>4953</v>
      </c>
      <c r="H180" t="s">
        <v>4953</v>
      </c>
      <c r="I180" t="s">
        <v>1148</v>
      </c>
      <c r="J180" t="s">
        <v>1150</v>
      </c>
      <c r="K180" t="s">
        <v>1152</v>
      </c>
      <c r="L180" t="s">
        <v>1156</v>
      </c>
      <c r="Q180" t="s">
        <v>116</v>
      </c>
      <c r="R180" t="s">
        <v>4938</v>
      </c>
      <c r="S180" t="s">
        <v>5538</v>
      </c>
    </row>
    <row r="181" spans="1:19" x14ac:dyDescent="0.25">
      <c r="A181" t="s">
        <v>1714</v>
      </c>
      <c r="B181" t="s">
        <v>1969</v>
      </c>
      <c r="C181" t="s">
        <v>1969</v>
      </c>
      <c r="D181" t="s">
        <v>13</v>
      </c>
      <c r="E181" t="s">
        <v>5093</v>
      </c>
      <c r="F181" t="s">
        <v>1605</v>
      </c>
      <c r="G181" t="s">
        <v>4948</v>
      </c>
      <c r="H181" t="s">
        <v>4966</v>
      </c>
      <c r="I181" t="s">
        <v>913</v>
      </c>
      <c r="J181" t="s">
        <v>915</v>
      </c>
      <c r="K181" t="s">
        <v>873</v>
      </c>
      <c r="Q181" t="s">
        <v>93</v>
      </c>
      <c r="R181" t="s">
        <v>378</v>
      </c>
      <c r="S181" t="s">
        <v>5452</v>
      </c>
    </row>
    <row r="182" spans="1:19" x14ac:dyDescent="0.25">
      <c r="A182" t="s">
        <v>1781</v>
      </c>
      <c r="B182" t="s">
        <v>1969</v>
      </c>
      <c r="C182" t="s">
        <v>1969</v>
      </c>
      <c r="D182" t="s">
        <v>87</v>
      </c>
      <c r="E182" t="s">
        <v>1646</v>
      </c>
      <c r="F182" t="s">
        <v>1605</v>
      </c>
      <c r="G182" t="s">
        <v>4949</v>
      </c>
      <c r="H182" t="s">
        <v>4949</v>
      </c>
      <c r="I182" t="s">
        <v>1179</v>
      </c>
      <c r="Q182" t="s">
        <v>116</v>
      </c>
      <c r="R182" t="s">
        <v>4938</v>
      </c>
      <c r="S182" t="s">
        <v>5363</v>
      </c>
    </row>
    <row r="183" spans="1:19" x14ac:dyDescent="0.25">
      <c r="A183" t="s">
        <v>2010</v>
      </c>
      <c r="B183" t="s">
        <v>4992</v>
      </c>
      <c r="C183" t="s">
        <v>2011</v>
      </c>
      <c r="D183" t="s">
        <v>13</v>
      </c>
      <c r="E183" t="s">
        <v>5254</v>
      </c>
      <c r="F183" t="s">
        <v>5221</v>
      </c>
      <c r="G183" t="s">
        <v>4993</v>
      </c>
      <c r="H183" t="s">
        <v>4993</v>
      </c>
      <c r="I183" t="s">
        <v>940</v>
      </c>
      <c r="J183" t="s">
        <v>942</v>
      </c>
      <c r="K183" t="s">
        <v>944</v>
      </c>
      <c r="L183" t="s">
        <v>946</v>
      </c>
      <c r="M183" t="s">
        <v>948</v>
      </c>
      <c r="N183" t="s">
        <v>950</v>
      </c>
      <c r="O183" t="s">
        <v>952</v>
      </c>
      <c r="P183" t="s">
        <v>954</v>
      </c>
      <c r="Q183" t="s">
        <v>93</v>
      </c>
      <c r="R183" t="s">
        <v>5313</v>
      </c>
      <c r="S183" t="s">
        <v>5578</v>
      </c>
    </row>
    <row r="184" spans="1:19" x14ac:dyDescent="0.25">
      <c r="A184" t="s">
        <v>2008</v>
      </c>
      <c r="B184" t="s">
        <v>1969</v>
      </c>
      <c r="C184" t="s">
        <v>2006</v>
      </c>
      <c r="D184" t="s">
        <v>13</v>
      </c>
      <c r="E184" t="s">
        <v>5122</v>
      </c>
      <c r="F184" t="s">
        <v>1605</v>
      </c>
      <c r="G184" t="s">
        <v>4960</v>
      </c>
      <c r="H184" t="s">
        <v>4960</v>
      </c>
      <c r="I184" t="s">
        <v>917</v>
      </c>
      <c r="J184" t="s">
        <v>919</v>
      </c>
      <c r="K184" t="s">
        <v>873</v>
      </c>
      <c r="Q184" t="s">
        <v>93</v>
      </c>
      <c r="R184" t="s">
        <v>378</v>
      </c>
      <c r="S184" t="s">
        <v>5499</v>
      </c>
    </row>
    <row r="185" spans="1:19" x14ac:dyDescent="0.25">
      <c r="A185" t="s">
        <v>1651</v>
      </c>
      <c r="B185" t="s">
        <v>1969</v>
      </c>
      <c r="C185" t="s">
        <v>1969</v>
      </c>
      <c r="D185" t="s">
        <v>13</v>
      </c>
      <c r="E185" t="s">
        <v>5051</v>
      </c>
      <c r="F185" t="s">
        <v>5217</v>
      </c>
      <c r="G185" t="s">
        <v>4982</v>
      </c>
      <c r="H185" t="s">
        <v>4959</v>
      </c>
      <c r="I185" t="s">
        <v>479</v>
      </c>
      <c r="J185" t="s">
        <v>481</v>
      </c>
      <c r="Q185" t="s">
        <v>13</v>
      </c>
      <c r="R185" t="s">
        <v>13</v>
      </c>
      <c r="S185" t="s">
        <v>116</v>
      </c>
    </row>
    <row r="186" spans="1:19" x14ac:dyDescent="0.25">
      <c r="A186" t="s">
        <v>1723</v>
      </c>
      <c r="B186" t="s">
        <v>1969</v>
      </c>
      <c r="C186" t="s">
        <v>1969</v>
      </c>
      <c r="D186" t="s">
        <v>13</v>
      </c>
      <c r="E186" t="s">
        <v>5095</v>
      </c>
      <c r="F186" t="s">
        <v>1605</v>
      </c>
      <c r="G186" t="s">
        <v>4952</v>
      </c>
      <c r="H186" t="s">
        <v>4960</v>
      </c>
      <c r="I186" t="s">
        <v>999</v>
      </c>
      <c r="J186" t="s">
        <v>1001</v>
      </c>
      <c r="K186" t="s">
        <v>869</v>
      </c>
      <c r="Q186" t="s">
        <v>93</v>
      </c>
      <c r="R186" t="s">
        <v>387</v>
      </c>
      <c r="S186" t="s">
        <v>5460</v>
      </c>
    </row>
    <row r="187" spans="1:19" x14ac:dyDescent="0.25">
      <c r="A187" t="s">
        <v>1744</v>
      </c>
      <c r="B187" t="s">
        <v>1969</v>
      </c>
      <c r="C187" t="s">
        <v>1969</v>
      </c>
      <c r="D187" t="s">
        <v>13</v>
      </c>
      <c r="E187" t="s">
        <v>5108</v>
      </c>
      <c r="F187" t="s">
        <v>1605</v>
      </c>
      <c r="G187" t="s">
        <v>4982</v>
      </c>
      <c r="H187" t="s">
        <v>4988</v>
      </c>
      <c r="I187" t="s">
        <v>1274</v>
      </c>
      <c r="J187" t="s">
        <v>1276</v>
      </c>
      <c r="K187" t="s">
        <v>1278</v>
      </c>
      <c r="Q187" t="s">
        <v>90</v>
      </c>
      <c r="R187" t="s">
        <v>439</v>
      </c>
      <c r="S187" t="s">
        <v>5482</v>
      </c>
    </row>
    <row r="188" spans="1:19" x14ac:dyDescent="0.25">
      <c r="A188" t="s">
        <v>1560</v>
      </c>
      <c r="B188" t="s">
        <v>4992</v>
      </c>
      <c r="C188" t="s">
        <v>1969</v>
      </c>
      <c r="D188" t="s">
        <v>13</v>
      </c>
      <c r="E188" t="s">
        <v>5152</v>
      </c>
      <c r="F188" t="s">
        <v>1459</v>
      </c>
      <c r="G188" t="s">
        <v>4959</v>
      </c>
      <c r="H188" t="s">
        <v>4973</v>
      </c>
      <c r="I188" t="s">
        <v>1225</v>
      </c>
      <c r="J188" t="s">
        <v>545</v>
      </c>
      <c r="K188" t="s">
        <v>3287</v>
      </c>
      <c r="L188" t="s">
        <v>3286</v>
      </c>
      <c r="Q188" t="s">
        <v>116</v>
      </c>
      <c r="R188" t="s">
        <v>4938</v>
      </c>
      <c r="S188" t="s">
        <v>5543</v>
      </c>
    </row>
    <row r="189" spans="1:19" x14ac:dyDescent="0.25">
      <c r="A189" t="s">
        <v>2003</v>
      </c>
      <c r="B189" t="s">
        <v>4992</v>
      </c>
      <c r="C189" t="s">
        <v>2004</v>
      </c>
      <c r="D189" t="s">
        <v>13</v>
      </c>
      <c r="E189" t="s">
        <v>5253</v>
      </c>
      <c r="F189" t="s">
        <v>5221</v>
      </c>
      <c r="G189" t="s">
        <v>5010</v>
      </c>
      <c r="H189" t="s">
        <v>5258</v>
      </c>
      <c r="I189" t="s">
        <v>895</v>
      </c>
      <c r="J189" t="s">
        <v>897</v>
      </c>
      <c r="K189" t="s">
        <v>899</v>
      </c>
      <c r="L189" t="s">
        <v>901</v>
      </c>
      <c r="M189" t="s">
        <v>903</v>
      </c>
      <c r="N189" t="s">
        <v>905</v>
      </c>
      <c r="O189" t="s">
        <v>907</v>
      </c>
      <c r="P189" t="s">
        <v>873</v>
      </c>
      <c r="Q189" t="s">
        <v>93</v>
      </c>
      <c r="R189" t="s">
        <v>378</v>
      </c>
      <c r="S189" t="s">
        <v>5575</v>
      </c>
    </row>
    <row r="190" spans="1:19" x14ac:dyDescent="0.25">
      <c r="A190" t="s">
        <v>1936</v>
      </c>
      <c r="B190" t="s">
        <v>1969</v>
      </c>
      <c r="C190" t="s">
        <v>1969</v>
      </c>
      <c r="D190" t="s">
        <v>133</v>
      </c>
      <c r="E190" t="s">
        <v>1646</v>
      </c>
      <c r="F190" t="s">
        <v>1605</v>
      </c>
      <c r="G190" t="s">
        <v>4980</v>
      </c>
      <c r="H190" t="s">
        <v>4959</v>
      </c>
      <c r="I190" t="s">
        <v>1175</v>
      </c>
      <c r="Q190" t="s">
        <v>116</v>
      </c>
      <c r="R190" t="s">
        <v>4938</v>
      </c>
      <c r="S190" t="s">
        <v>5360</v>
      </c>
    </row>
    <row r="191" spans="1:19" x14ac:dyDescent="0.25">
      <c r="A191" t="s">
        <v>1933</v>
      </c>
      <c r="B191" t="s">
        <v>1969</v>
      </c>
      <c r="C191" t="s">
        <v>1969</v>
      </c>
      <c r="D191" t="s">
        <v>133</v>
      </c>
      <c r="E191" t="s">
        <v>1646</v>
      </c>
      <c r="F191" t="s">
        <v>1605</v>
      </c>
      <c r="G191" t="s">
        <v>4980</v>
      </c>
      <c r="H191" t="s">
        <v>4959</v>
      </c>
      <c r="I191" t="s">
        <v>1175</v>
      </c>
      <c r="Q191" t="s">
        <v>116</v>
      </c>
      <c r="R191" t="s">
        <v>4938</v>
      </c>
      <c r="S191" t="s">
        <v>5357</v>
      </c>
    </row>
    <row r="192" spans="1:19" x14ac:dyDescent="0.25">
      <c r="A192" t="s">
        <v>1934</v>
      </c>
      <c r="B192" t="s">
        <v>1969</v>
      </c>
      <c r="C192" t="s">
        <v>1969</v>
      </c>
      <c r="D192" t="s">
        <v>133</v>
      </c>
      <c r="E192" t="s">
        <v>1646</v>
      </c>
      <c r="F192" t="s">
        <v>1605</v>
      </c>
      <c r="G192" t="s">
        <v>4980</v>
      </c>
      <c r="H192" t="s">
        <v>4959</v>
      </c>
      <c r="I192" t="s">
        <v>1175</v>
      </c>
      <c r="Q192" t="s">
        <v>116</v>
      </c>
      <c r="R192" t="s">
        <v>4938</v>
      </c>
      <c r="S192" t="s">
        <v>5358</v>
      </c>
    </row>
    <row r="193" spans="1:19" x14ac:dyDescent="0.25">
      <c r="A193" t="s">
        <v>1935</v>
      </c>
      <c r="B193" t="s">
        <v>1969</v>
      </c>
      <c r="C193" t="s">
        <v>1969</v>
      </c>
      <c r="D193" t="s">
        <v>133</v>
      </c>
      <c r="E193" t="s">
        <v>1646</v>
      </c>
      <c r="F193" t="s">
        <v>1605</v>
      </c>
      <c r="G193" t="s">
        <v>4980</v>
      </c>
      <c r="H193" t="s">
        <v>4959</v>
      </c>
      <c r="I193" t="s">
        <v>1175</v>
      </c>
      <c r="Q193" t="s">
        <v>116</v>
      </c>
      <c r="R193" t="s">
        <v>4938</v>
      </c>
      <c r="S193" t="s">
        <v>5359</v>
      </c>
    </row>
    <row r="194" spans="1:19" x14ac:dyDescent="0.25">
      <c r="A194" t="s">
        <v>1932</v>
      </c>
      <c r="B194" t="s">
        <v>1969</v>
      </c>
      <c r="C194" t="s">
        <v>1969</v>
      </c>
      <c r="D194" t="s">
        <v>133</v>
      </c>
      <c r="E194" t="s">
        <v>1646</v>
      </c>
      <c r="F194" t="s">
        <v>1605</v>
      </c>
      <c r="G194" t="s">
        <v>4980</v>
      </c>
      <c r="H194" t="s">
        <v>4959</v>
      </c>
      <c r="I194" t="s">
        <v>1175</v>
      </c>
      <c r="Q194" t="s">
        <v>116</v>
      </c>
      <c r="R194" t="s">
        <v>4938</v>
      </c>
      <c r="S194" t="s">
        <v>5356</v>
      </c>
    </row>
    <row r="195" spans="1:19" x14ac:dyDescent="0.25">
      <c r="A195" t="s">
        <v>1930</v>
      </c>
      <c r="B195" t="s">
        <v>1969</v>
      </c>
      <c r="C195" t="s">
        <v>1969</v>
      </c>
      <c r="D195" t="s">
        <v>383</v>
      </c>
      <c r="E195" t="s">
        <v>1646</v>
      </c>
      <c r="F195" t="s">
        <v>1605</v>
      </c>
      <c r="G195" t="s">
        <v>4966</v>
      </c>
      <c r="H195" t="s">
        <v>4953</v>
      </c>
      <c r="I195" t="s">
        <v>1175</v>
      </c>
      <c r="Q195" t="s">
        <v>116</v>
      </c>
      <c r="R195" t="s">
        <v>4938</v>
      </c>
      <c r="S195" t="s">
        <v>5354</v>
      </c>
    </row>
    <row r="196" spans="1:19" x14ac:dyDescent="0.25">
      <c r="A196" t="s">
        <v>1931</v>
      </c>
      <c r="B196" t="s">
        <v>1969</v>
      </c>
      <c r="C196" t="s">
        <v>1969</v>
      </c>
      <c r="D196" t="s">
        <v>383</v>
      </c>
      <c r="E196" t="s">
        <v>1646</v>
      </c>
      <c r="F196" t="s">
        <v>1605</v>
      </c>
      <c r="G196" t="s">
        <v>4966</v>
      </c>
      <c r="H196" t="s">
        <v>4953</v>
      </c>
      <c r="I196" t="s">
        <v>1175</v>
      </c>
      <c r="Q196" t="s">
        <v>116</v>
      </c>
      <c r="R196" t="s">
        <v>4938</v>
      </c>
      <c r="S196" t="s">
        <v>5355</v>
      </c>
    </row>
    <row r="197" spans="1:19" x14ac:dyDescent="0.25">
      <c r="A197" t="s">
        <v>1598</v>
      </c>
      <c r="B197" t="s">
        <v>4992</v>
      </c>
      <c r="C197" t="s">
        <v>1969</v>
      </c>
      <c r="D197" t="s">
        <v>13</v>
      </c>
      <c r="E197" t="s">
        <v>5071</v>
      </c>
      <c r="F197" t="s">
        <v>1459</v>
      </c>
      <c r="G197" t="s">
        <v>4953</v>
      </c>
      <c r="H197" t="s">
        <v>4977</v>
      </c>
      <c r="I197" t="s">
        <v>1358</v>
      </c>
      <c r="J197" t="s">
        <v>543</v>
      </c>
      <c r="Q197" t="s">
        <v>90</v>
      </c>
      <c r="R197" t="s">
        <v>439</v>
      </c>
      <c r="S197" t="s">
        <v>5419</v>
      </c>
    </row>
    <row r="198" spans="1:19" x14ac:dyDescent="0.25">
      <c r="A198" t="s">
        <v>1717</v>
      </c>
      <c r="B198" t="s">
        <v>1969</v>
      </c>
      <c r="C198" t="s">
        <v>1969</v>
      </c>
      <c r="D198" t="s">
        <v>13</v>
      </c>
      <c r="E198" t="s">
        <v>5094</v>
      </c>
      <c r="F198" t="s">
        <v>1605</v>
      </c>
      <c r="G198" t="s">
        <v>4950</v>
      </c>
      <c r="H198" t="s">
        <v>4950</v>
      </c>
      <c r="I198" t="s">
        <v>925</v>
      </c>
      <c r="J198" t="s">
        <v>926</v>
      </c>
      <c r="K198" t="s">
        <v>873</v>
      </c>
      <c r="Q198" t="s">
        <v>93</v>
      </c>
      <c r="R198" t="s">
        <v>378</v>
      </c>
      <c r="S198" t="s">
        <v>5453</v>
      </c>
    </row>
    <row r="199" spans="1:19" x14ac:dyDescent="0.25">
      <c r="A199" t="s">
        <v>5231</v>
      </c>
      <c r="B199" t="s">
        <v>4992</v>
      </c>
      <c r="C199" t="s">
        <v>1969</v>
      </c>
      <c r="D199" t="s">
        <v>13</v>
      </c>
      <c r="E199" t="s">
        <v>5084</v>
      </c>
      <c r="F199" t="s">
        <v>1459</v>
      </c>
      <c r="G199" t="s">
        <v>4961</v>
      </c>
      <c r="H199" t="s">
        <v>4977</v>
      </c>
      <c r="I199" t="s">
        <v>794</v>
      </c>
      <c r="J199" t="s">
        <v>796</v>
      </c>
      <c r="K199" t="s">
        <v>537</v>
      </c>
      <c r="Q199" t="s">
        <v>13</v>
      </c>
      <c r="R199" t="s">
        <v>108</v>
      </c>
      <c r="S199" t="s">
        <v>5438</v>
      </c>
    </row>
    <row r="200" spans="1:19" x14ac:dyDescent="0.25">
      <c r="A200" t="s">
        <v>5235</v>
      </c>
      <c r="B200" t="s">
        <v>4992</v>
      </c>
      <c r="C200" t="s">
        <v>1969</v>
      </c>
      <c r="D200" t="s">
        <v>13</v>
      </c>
      <c r="E200" t="s">
        <v>5084</v>
      </c>
      <c r="F200" t="s">
        <v>1459</v>
      </c>
      <c r="G200" t="s">
        <v>4953</v>
      </c>
      <c r="H200" t="s">
        <v>4953</v>
      </c>
      <c r="I200" t="s">
        <v>794</v>
      </c>
      <c r="J200" t="s">
        <v>796</v>
      </c>
      <c r="K200" t="s">
        <v>537</v>
      </c>
      <c r="Q200" t="s">
        <v>13</v>
      </c>
      <c r="R200" t="s">
        <v>108</v>
      </c>
      <c r="S200" t="s">
        <v>5439</v>
      </c>
    </row>
    <row r="201" spans="1:19" x14ac:dyDescent="0.25">
      <c r="A201" t="s">
        <v>5227</v>
      </c>
      <c r="B201" t="s">
        <v>4992</v>
      </c>
      <c r="C201" t="s">
        <v>1969</v>
      </c>
      <c r="D201" t="s">
        <v>13</v>
      </c>
      <c r="E201" t="s">
        <v>5084</v>
      </c>
      <c r="F201" t="s">
        <v>1459</v>
      </c>
      <c r="G201" t="s">
        <v>4953</v>
      </c>
      <c r="H201" t="s">
        <v>4953</v>
      </c>
      <c r="I201" t="s">
        <v>794</v>
      </c>
      <c r="J201" t="s">
        <v>796</v>
      </c>
      <c r="K201" t="s">
        <v>537</v>
      </c>
      <c r="Q201" t="s">
        <v>13</v>
      </c>
      <c r="R201" t="s">
        <v>108</v>
      </c>
      <c r="S201" t="s">
        <v>5437</v>
      </c>
    </row>
    <row r="202" spans="1:19" x14ac:dyDescent="0.25">
      <c r="A202" t="s">
        <v>1564</v>
      </c>
      <c r="B202" t="s">
        <v>4992</v>
      </c>
      <c r="C202" t="s">
        <v>1969</v>
      </c>
      <c r="D202" t="s">
        <v>13</v>
      </c>
      <c r="E202" t="s">
        <v>5084</v>
      </c>
      <c r="F202" t="s">
        <v>1459</v>
      </c>
      <c r="G202" t="s">
        <v>4961</v>
      </c>
      <c r="H202" t="s">
        <v>4977</v>
      </c>
      <c r="I202" t="s">
        <v>794</v>
      </c>
      <c r="J202" t="s">
        <v>796</v>
      </c>
      <c r="K202" t="s">
        <v>537</v>
      </c>
      <c r="Q202" t="s">
        <v>13</v>
      </c>
      <c r="R202" t="s">
        <v>108</v>
      </c>
      <c r="S202" t="s">
        <v>5436</v>
      </c>
    </row>
    <row r="203" spans="1:19" x14ac:dyDescent="0.25">
      <c r="A203" t="s">
        <v>1819</v>
      </c>
      <c r="B203" t="s">
        <v>1969</v>
      </c>
      <c r="C203" t="s">
        <v>1969</v>
      </c>
      <c r="D203" t="s">
        <v>90</v>
      </c>
      <c r="E203" t="s">
        <v>5053</v>
      </c>
      <c r="F203" t="s">
        <v>1674</v>
      </c>
      <c r="G203" t="s">
        <v>4977</v>
      </c>
      <c r="H203" t="s">
        <v>4969</v>
      </c>
      <c r="I203" t="s">
        <v>529</v>
      </c>
      <c r="Q203" t="s">
        <v>13</v>
      </c>
      <c r="R203" t="s">
        <v>116</v>
      </c>
      <c r="S203" t="s">
        <v>5384</v>
      </c>
    </row>
    <row r="204" spans="1:19" x14ac:dyDescent="0.25">
      <c r="A204" t="s">
        <v>1637</v>
      </c>
      <c r="B204" t="s">
        <v>1969</v>
      </c>
      <c r="C204" t="s">
        <v>1969</v>
      </c>
      <c r="D204" t="s">
        <v>13</v>
      </c>
      <c r="E204" t="s">
        <v>5099</v>
      </c>
      <c r="F204" t="s">
        <v>1605</v>
      </c>
      <c r="G204" t="s">
        <v>4961</v>
      </c>
      <c r="H204" t="s">
        <v>4953</v>
      </c>
      <c r="I204" t="s">
        <v>1142</v>
      </c>
      <c r="J204" t="s">
        <v>1144</v>
      </c>
      <c r="K204" t="s">
        <v>1146</v>
      </c>
      <c r="Q204" t="s">
        <v>116</v>
      </c>
      <c r="R204" t="s">
        <v>4938</v>
      </c>
      <c r="S204" t="s">
        <v>5466</v>
      </c>
    </row>
    <row r="205" spans="1:19" x14ac:dyDescent="0.25">
      <c r="A205" t="s">
        <v>1902</v>
      </c>
      <c r="B205" t="s">
        <v>1969</v>
      </c>
      <c r="C205" t="s">
        <v>1969</v>
      </c>
      <c r="D205" t="s">
        <v>97</v>
      </c>
      <c r="E205" t="s">
        <v>5035</v>
      </c>
      <c r="F205" t="s">
        <v>1605</v>
      </c>
      <c r="G205" t="s">
        <v>4970</v>
      </c>
      <c r="H205" t="s">
        <v>4971</v>
      </c>
      <c r="I205" t="s">
        <v>921</v>
      </c>
      <c r="J205" t="s">
        <v>873</v>
      </c>
      <c r="Q205" t="s">
        <v>93</v>
      </c>
      <c r="R205" t="s">
        <v>378</v>
      </c>
      <c r="S205" t="s">
        <v>5345</v>
      </c>
    </row>
    <row r="206" spans="1:19" x14ac:dyDescent="0.25">
      <c r="A206" t="s">
        <v>1904</v>
      </c>
      <c r="B206" t="s">
        <v>1969</v>
      </c>
      <c r="C206" t="s">
        <v>1969</v>
      </c>
      <c r="D206" t="s">
        <v>97</v>
      </c>
      <c r="E206" t="s">
        <v>5035</v>
      </c>
      <c r="F206" t="s">
        <v>1605</v>
      </c>
      <c r="G206" t="s">
        <v>4972</v>
      </c>
      <c r="H206" t="s">
        <v>4973</v>
      </c>
      <c r="I206" t="s">
        <v>921</v>
      </c>
      <c r="J206" t="s">
        <v>873</v>
      </c>
      <c r="Q206" t="s">
        <v>93</v>
      </c>
      <c r="R206" t="s">
        <v>378</v>
      </c>
      <c r="S206" t="s">
        <v>5346</v>
      </c>
    </row>
    <row r="207" spans="1:19" x14ac:dyDescent="0.25">
      <c r="A207" t="s">
        <v>1720</v>
      </c>
      <c r="B207" t="s">
        <v>1969</v>
      </c>
      <c r="C207" t="s">
        <v>1969</v>
      </c>
      <c r="D207" t="s">
        <v>13</v>
      </c>
      <c r="E207" t="s">
        <v>5094</v>
      </c>
      <c r="F207" t="s">
        <v>1605</v>
      </c>
      <c r="G207" t="s">
        <v>4984</v>
      </c>
      <c r="H207" t="s">
        <v>4983</v>
      </c>
      <c r="I207" t="s">
        <v>932</v>
      </c>
      <c r="J207" t="s">
        <v>934</v>
      </c>
      <c r="K207" t="s">
        <v>873</v>
      </c>
      <c r="Q207" t="s">
        <v>93</v>
      </c>
      <c r="R207" t="s">
        <v>378</v>
      </c>
      <c r="S207" t="s">
        <v>5455</v>
      </c>
    </row>
    <row r="208" spans="1:19" x14ac:dyDescent="0.25">
      <c r="A208" t="s">
        <v>1731</v>
      </c>
      <c r="B208" t="s">
        <v>1969</v>
      </c>
      <c r="C208" t="s">
        <v>1969</v>
      </c>
      <c r="D208" t="s">
        <v>13</v>
      </c>
      <c r="E208" t="s">
        <v>5042</v>
      </c>
      <c r="F208" t="s">
        <v>1605</v>
      </c>
      <c r="G208" t="s">
        <v>4979</v>
      </c>
      <c r="H208" t="s">
        <v>4951</v>
      </c>
      <c r="I208" t="s">
        <v>1171</v>
      </c>
      <c r="J208" t="s">
        <v>1173</v>
      </c>
      <c r="Q208" t="s">
        <v>116</v>
      </c>
      <c r="R208" t="s">
        <v>4938</v>
      </c>
      <c r="S208" t="s">
        <v>5353</v>
      </c>
    </row>
    <row r="209" spans="1:19" x14ac:dyDescent="0.25">
      <c r="A209" t="s">
        <v>1918</v>
      </c>
      <c r="B209" t="s">
        <v>1969</v>
      </c>
      <c r="C209" t="s">
        <v>1969</v>
      </c>
      <c r="D209" t="s">
        <v>383</v>
      </c>
      <c r="E209" t="s">
        <v>5096</v>
      </c>
      <c r="F209" t="s">
        <v>1605</v>
      </c>
      <c r="G209" t="s">
        <v>4980</v>
      </c>
      <c r="H209" t="s">
        <v>4957</v>
      </c>
      <c r="I209" t="s">
        <v>852</v>
      </c>
      <c r="J209" t="s">
        <v>854</v>
      </c>
      <c r="K209" t="s">
        <v>869</v>
      </c>
      <c r="Q209" t="s">
        <v>93</v>
      </c>
      <c r="R209" t="s">
        <v>387</v>
      </c>
      <c r="S209" t="s">
        <v>5259</v>
      </c>
    </row>
    <row r="210" spans="1:19" x14ac:dyDescent="0.25">
      <c r="A210" t="s">
        <v>1821</v>
      </c>
      <c r="B210" t="s">
        <v>1969</v>
      </c>
      <c r="C210" t="s">
        <v>1969</v>
      </c>
      <c r="D210" t="s">
        <v>383</v>
      </c>
      <c r="E210" t="s">
        <v>5090</v>
      </c>
      <c r="F210" t="s">
        <v>5217</v>
      </c>
      <c r="G210" t="s">
        <v>4976</v>
      </c>
      <c r="H210" t="s">
        <v>4957</v>
      </c>
      <c r="I210" t="s">
        <v>852</v>
      </c>
      <c r="J210" t="s">
        <v>854</v>
      </c>
      <c r="K210" t="s">
        <v>871</v>
      </c>
      <c r="Q210" t="s">
        <v>93</v>
      </c>
      <c r="R210" t="s">
        <v>4939</v>
      </c>
      <c r="S210" t="s">
        <v>5449</v>
      </c>
    </row>
    <row r="211" spans="1:19" x14ac:dyDescent="0.25">
      <c r="A211" t="s">
        <v>1905</v>
      </c>
      <c r="B211" t="s">
        <v>1969</v>
      </c>
      <c r="C211" t="s">
        <v>1969</v>
      </c>
      <c r="D211" t="s">
        <v>133</v>
      </c>
      <c r="E211" t="s">
        <v>5036</v>
      </c>
      <c r="F211" t="s">
        <v>1605</v>
      </c>
      <c r="G211" t="s">
        <v>4974</v>
      </c>
      <c r="H211" t="s">
        <v>4959</v>
      </c>
      <c r="I211" t="s">
        <v>923</v>
      </c>
      <c r="J211" t="s">
        <v>873</v>
      </c>
      <c r="Q211" t="s">
        <v>93</v>
      </c>
      <c r="R211" t="s">
        <v>378</v>
      </c>
      <c r="S211" t="s">
        <v>5008</v>
      </c>
    </row>
    <row r="212" spans="1:19" x14ac:dyDescent="0.25">
      <c r="A212" t="s">
        <v>1524</v>
      </c>
      <c r="B212" t="s">
        <v>4992</v>
      </c>
      <c r="C212" t="s">
        <v>1969</v>
      </c>
      <c r="D212" t="s">
        <v>13</v>
      </c>
      <c r="E212" t="s">
        <v>5075</v>
      </c>
      <c r="F212" t="s">
        <v>1459</v>
      </c>
      <c r="G212" t="s">
        <v>4999</v>
      </c>
      <c r="H212" t="s">
        <v>4949</v>
      </c>
      <c r="I212" t="s">
        <v>564</v>
      </c>
      <c r="J212" t="s">
        <v>562</v>
      </c>
      <c r="K212" t="s">
        <v>560</v>
      </c>
      <c r="L212" t="s">
        <v>539</v>
      </c>
      <c r="Q212" t="s">
        <v>13</v>
      </c>
      <c r="R212" t="s">
        <v>13</v>
      </c>
      <c r="S212" t="s">
        <v>5512</v>
      </c>
    </row>
    <row r="213" spans="1:19" x14ac:dyDescent="0.25">
      <c r="A213" t="s">
        <v>1522</v>
      </c>
      <c r="B213" t="s">
        <v>4992</v>
      </c>
      <c r="C213" t="s">
        <v>1969</v>
      </c>
      <c r="D213" t="s">
        <v>13</v>
      </c>
      <c r="E213" t="s">
        <v>5075</v>
      </c>
      <c r="F213" t="s">
        <v>1459</v>
      </c>
      <c r="G213" t="s">
        <v>4961</v>
      </c>
      <c r="H213" t="s">
        <v>4977</v>
      </c>
      <c r="I213" t="s">
        <v>159</v>
      </c>
      <c r="J213" t="s">
        <v>560</v>
      </c>
      <c r="K213" t="s">
        <v>539</v>
      </c>
      <c r="Q213" t="s">
        <v>13</v>
      </c>
      <c r="R213" t="s">
        <v>13</v>
      </c>
      <c r="S213" t="s">
        <v>5424</v>
      </c>
    </row>
    <row r="214" spans="1:19" x14ac:dyDescent="0.25">
      <c r="A214" t="s">
        <v>1790</v>
      </c>
      <c r="B214" t="s">
        <v>5005</v>
      </c>
      <c r="C214" t="s">
        <v>1969</v>
      </c>
      <c r="D214" t="s">
        <v>383</v>
      </c>
      <c r="E214" t="s">
        <v>5078</v>
      </c>
      <c r="F214" t="s">
        <v>5217</v>
      </c>
      <c r="G214" t="s">
        <v>5006</v>
      </c>
      <c r="H214" t="s">
        <v>5007</v>
      </c>
      <c r="I214" t="s">
        <v>686</v>
      </c>
      <c r="J214" t="s">
        <v>690</v>
      </c>
      <c r="K214" t="s">
        <v>519</v>
      </c>
      <c r="L214" t="s">
        <v>688</v>
      </c>
      <c r="Q214" t="s">
        <v>13</v>
      </c>
      <c r="R214" t="s">
        <v>87</v>
      </c>
      <c r="S214" t="s">
        <v>5514</v>
      </c>
    </row>
    <row r="215" spans="1:19" x14ac:dyDescent="0.25">
      <c r="A215" t="s">
        <v>1680</v>
      </c>
      <c r="B215" t="s">
        <v>5214</v>
      </c>
      <c r="C215" t="s">
        <v>1969</v>
      </c>
      <c r="D215" t="s">
        <v>112</v>
      </c>
      <c r="E215" t="s">
        <v>5133</v>
      </c>
      <c r="F215" t="s">
        <v>5223</v>
      </c>
      <c r="G215" t="s">
        <v>5019</v>
      </c>
      <c r="H215" t="s">
        <v>5256</v>
      </c>
      <c r="I215" t="s">
        <v>686</v>
      </c>
      <c r="J215" t="s">
        <v>519</v>
      </c>
      <c r="K215" t="s">
        <v>679</v>
      </c>
      <c r="L215" t="s">
        <v>681</v>
      </c>
      <c r="M215" t="s">
        <v>523</v>
      </c>
      <c r="N215" t="s">
        <v>684</v>
      </c>
      <c r="Q215" t="s">
        <v>13</v>
      </c>
      <c r="R215" t="s">
        <v>87</v>
      </c>
      <c r="S215" t="s">
        <v>4954</v>
      </c>
    </row>
    <row r="216" spans="1:19" x14ac:dyDescent="0.25">
      <c r="A216" t="s">
        <v>1869</v>
      </c>
      <c r="B216" t="s">
        <v>1969</v>
      </c>
      <c r="C216" t="s">
        <v>1969</v>
      </c>
      <c r="D216" t="s">
        <v>87</v>
      </c>
      <c r="E216" t="s">
        <v>5027</v>
      </c>
      <c r="F216" t="s">
        <v>1605</v>
      </c>
      <c r="G216" t="s">
        <v>4980</v>
      </c>
      <c r="H216" t="s">
        <v>5008</v>
      </c>
      <c r="I216" t="s">
        <v>686</v>
      </c>
      <c r="J216" t="s">
        <v>519</v>
      </c>
      <c r="K216" t="s">
        <v>692</v>
      </c>
      <c r="Q216" t="s">
        <v>13</v>
      </c>
      <c r="R216" t="s">
        <v>87</v>
      </c>
      <c r="S216" t="s">
        <v>5427</v>
      </c>
    </row>
    <row r="217" spans="1:19" x14ac:dyDescent="0.25">
      <c r="A217" t="s">
        <v>1863</v>
      </c>
      <c r="B217" t="s">
        <v>1969</v>
      </c>
      <c r="C217" t="s">
        <v>1969</v>
      </c>
      <c r="D217" t="s">
        <v>87</v>
      </c>
      <c r="E217" t="s">
        <v>5022</v>
      </c>
      <c r="F217" t="s">
        <v>1605</v>
      </c>
      <c r="G217" t="s">
        <v>4955</v>
      </c>
      <c r="H217" t="s">
        <v>4949</v>
      </c>
      <c r="I217" t="s">
        <v>592</v>
      </c>
      <c r="J217" t="s">
        <v>594</v>
      </c>
      <c r="Q217" t="s">
        <v>13</v>
      </c>
      <c r="R217" t="s">
        <v>93</v>
      </c>
      <c r="S217" t="s">
        <v>5321</v>
      </c>
    </row>
    <row r="218" spans="1:19" x14ac:dyDescent="0.25">
      <c r="A218" t="s">
        <v>1585</v>
      </c>
      <c r="B218" t="s">
        <v>4992</v>
      </c>
      <c r="C218" t="s">
        <v>1969</v>
      </c>
      <c r="D218" t="s">
        <v>13</v>
      </c>
      <c r="E218" t="s">
        <v>5192</v>
      </c>
      <c r="F218" t="s">
        <v>1459</v>
      </c>
      <c r="G218" t="s">
        <v>4953</v>
      </c>
      <c r="H218" t="s">
        <v>4977</v>
      </c>
      <c r="I218" t="s">
        <v>1417</v>
      </c>
      <c r="J218" t="s">
        <v>1419</v>
      </c>
      <c r="K218" t="s">
        <v>1421</v>
      </c>
      <c r="L218" t="s">
        <v>1423</v>
      </c>
      <c r="M218" t="s">
        <v>1425</v>
      </c>
      <c r="N218" t="s">
        <v>543</v>
      </c>
      <c r="O218" t="s">
        <v>3313</v>
      </c>
      <c r="P218" t="s">
        <v>3314</v>
      </c>
      <c r="Q218" t="s">
        <v>90</v>
      </c>
      <c r="R218" t="s">
        <v>233</v>
      </c>
      <c r="S218" t="s">
        <v>5596</v>
      </c>
    </row>
    <row r="219" spans="1:19" x14ac:dyDescent="0.25">
      <c r="A219" t="s">
        <v>1586</v>
      </c>
      <c r="B219" t="s">
        <v>4992</v>
      </c>
      <c r="C219" t="s">
        <v>1969</v>
      </c>
      <c r="D219" t="s">
        <v>13</v>
      </c>
      <c r="E219" t="s">
        <v>5192</v>
      </c>
      <c r="F219" t="s">
        <v>1459</v>
      </c>
      <c r="G219" t="s">
        <v>4953</v>
      </c>
      <c r="H219" t="s">
        <v>4977</v>
      </c>
      <c r="I219" t="s">
        <v>1417</v>
      </c>
      <c r="J219" t="s">
        <v>1419</v>
      </c>
      <c r="K219" t="s">
        <v>1421</v>
      </c>
      <c r="L219" t="s">
        <v>1423</v>
      </c>
      <c r="M219" t="s">
        <v>1425</v>
      </c>
      <c r="N219" t="s">
        <v>543</v>
      </c>
      <c r="O219" t="s">
        <v>3313</v>
      </c>
      <c r="P219" t="s">
        <v>3314</v>
      </c>
      <c r="Q219" t="s">
        <v>90</v>
      </c>
      <c r="R219" t="s">
        <v>233</v>
      </c>
      <c r="S219" t="s">
        <v>5597</v>
      </c>
    </row>
    <row r="220" spans="1:19" x14ac:dyDescent="0.25">
      <c r="A220" t="s">
        <v>1583</v>
      </c>
      <c r="B220" t="s">
        <v>4992</v>
      </c>
      <c r="C220" t="s">
        <v>1969</v>
      </c>
      <c r="D220" t="s">
        <v>13</v>
      </c>
      <c r="E220" t="s">
        <v>5192</v>
      </c>
      <c r="F220" t="s">
        <v>1459</v>
      </c>
      <c r="G220" t="s">
        <v>4953</v>
      </c>
      <c r="H220" t="s">
        <v>4977</v>
      </c>
      <c r="I220" t="s">
        <v>1417</v>
      </c>
      <c r="J220" t="s">
        <v>1419</v>
      </c>
      <c r="K220" t="s">
        <v>1421</v>
      </c>
      <c r="L220" t="s">
        <v>1423</v>
      </c>
      <c r="M220" t="s">
        <v>1425</v>
      </c>
      <c r="N220" t="s">
        <v>543</v>
      </c>
      <c r="O220" t="s">
        <v>3313</v>
      </c>
      <c r="P220" t="s">
        <v>3314</v>
      </c>
      <c r="Q220" t="s">
        <v>90</v>
      </c>
      <c r="R220" t="s">
        <v>233</v>
      </c>
      <c r="S220" t="s">
        <v>5595</v>
      </c>
    </row>
    <row r="221" spans="1:19" x14ac:dyDescent="0.25">
      <c r="A221" t="s">
        <v>1588</v>
      </c>
      <c r="B221" t="s">
        <v>4992</v>
      </c>
      <c r="C221" t="s">
        <v>1969</v>
      </c>
      <c r="D221" t="s">
        <v>13</v>
      </c>
      <c r="E221" t="s">
        <v>5192</v>
      </c>
      <c r="F221" t="s">
        <v>1459</v>
      </c>
      <c r="G221" t="s">
        <v>4953</v>
      </c>
      <c r="H221" t="s">
        <v>4977</v>
      </c>
      <c r="I221" t="s">
        <v>1417</v>
      </c>
      <c r="J221" t="s">
        <v>1419</v>
      </c>
      <c r="K221" t="s">
        <v>1421</v>
      </c>
      <c r="L221" t="s">
        <v>1423</v>
      </c>
      <c r="M221" t="s">
        <v>1425</v>
      </c>
      <c r="N221" t="s">
        <v>543</v>
      </c>
      <c r="O221" t="s">
        <v>3313</v>
      </c>
      <c r="P221" t="s">
        <v>3314</v>
      </c>
      <c r="Q221" t="s">
        <v>90</v>
      </c>
      <c r="R221" t="s">
        <v>233</v>
      </c>
      <c r="S221" t="s">
        <v>5213</v>
      </c>
    </row>
    <row r="222" spans="1:19" x14ac:dyDescent="0.25">
      <c r="A222" t="s">
        <v>1587</v>
      </c>
      <c r="B222" t="s">
        <v>4992</v>
      </c>
      <c r="C222" t="s">
        <v>1969</v>
      </c>
      <c r="D222" t="s">
        <v>13</v>
      </c>
      <c r="E222" t="s">
        <v>5192</v>
      </c>
      <c r="F222" t="s">
        <v>1459</v>
      </c>
      <c r="G222" t="s">
        <v>4953</v>
      </c>
      <c r="H222" t="s">
        <v>4977</v>
      </c>
      <c r="I222" t="s">
        <v>1417</v>
      </c>
      <c r="J222" t="s">
        <v>1419</v>
      </c>
      <c r="K222" t="s">
        <v>1421</v>
      </c>
      <c r="L222" t="s">
        <v>1423</v>
      </c>
      <c r="M222" t="s">
        <v>1425</v>
      </c>
      <c r="N222" t="s">
        <v>543</v>
      </c>
      <c r="O222" t="s">
        <v>3313</v>
      </c>
      <c r="P222" t="s">
        <v>3314</v>
      </c>
      <c r="Q222" t="s">
        <v>90</v>
      </c>
      <c r="R222" t="s">
        <v>233</v>
      </c>
      <c r="S222" t="s">
        <v>5598</v>
      </c>
    </row>
    <row r="223" spans="1:19" x14ac:dyDescent="0.25">
      <c r="A223" t="s">
        <v>1967</v>
      </c>
      <c r="B223" t="s">
        <v>1969</v>
      </c>
      <c r="C223" t="s">
        <v>1969</v>
      </c>
      <c r="D223" t="s">
        <v>87</v>
      </c>
      <c r="E223" t="s">
        <v>5048</v>
      </c>
      <c r="F223" t="s">
        <v>1605</v>
      </c>
      <c r="G223" t="s">
        <v>4950</v>
      </c>
      <c r="H223" t="s">
        <v>4951</v>
      </c>
      <c r="I223" t="s">
        <v>1306</v>
      </c>
      <c r="J223" t="s">
        <v>1282</v>
      </c>
      <c r="Q223" t="s">
        <v>90</v>
      </c>
      <c r="R223" t="s">
        <v>439</v>
      </c>
      <c r="S223" t="s">
        <v>5377</v>
      </c>
    </row>
    <row r="224" spans="1:19" x14ac:dyDescent="0.25">
      <c r="A224" t="s">
        <v>1964</v>
      </c>
      <c r="B224" t="s">
        <v>1969</v>
      </c>
      <c r="C224" t="s">
        <v>1969</v>
      </c>
      <c r="D224" t="s">
        <v>383</v>
      </c>
      <c r="E224" t="s">
        <v>5048</v>
      </c>
      <c r="F224" t="s">
        <v>1605</v>
      </c>
      <c r="G224" t="s">
        <v>4969</v>
      </c>
      <c r="H224" t="s">
        <v>4953</v>
      </c>
      <c r="I224" t="s">
        <v>1306</v>
      </c>
      <c r="J224" t="s">
        <v>1282</v>
      </c>
      <c r="Q224" t="s">
        <v>90</v>
      </c>
      <c r="R224" t="s">
        <v>439</v>
      </c>
      <c r="S224" t="s">
        <v>5375</v>
      </c>
    </row>
    <row r="225" spans="1:19" x14ac:dyDescent="0.25">
      <c r="A225" t="s">
        <v>1966</v>
      </c>
      <c r="B225" t="s">
        <v>1969</v>
      </c>
      <c r="C225" t="s">
        <v>1969</v>
      </c>
      <c r="D225" t="s">
        <v>87</v>
      </c>
      <c r="E225" t="s">
        <v>5048</v>
      </c>
      <c r="F225" t="s">
        <v>1605</v>
      </c>
      <c r="G225" t="s">
        <v>4950</v>
      </c>
      <c r="H225" t="s">
        <v>4951</v>
      </c>
      <c r="I225" t="s">
        <v>1306</v>
      </c>
      <c r="J225" t="s">
        <v>1282</v>
      </c>
      <c r="Q225" t="s">
        <v>90</v>
      </c>
      <c r="R225" t="s">
        <v>439</v>
      </c>
      <c r="S225" t="s">
        <v>5376</v>
      </c>
    </row>
    <row r="226" spans="1:19" x14ac:dyDescent="0.25">
      <c r="A226" t="s">
        <v>1824</v>
      </c>
      <c r="B226" t="s">
        <v>1969</v>
      </c>
      <c r="C226" t="s">
        <v>1969</v>
      </c>
      <c r="D226" t="s">
        <v>87</v>
      </c>
      <c r="E226" t="s">
        <v>5092</v>
      </c>
      <c r="F226" t="s">
        <v>5217</v>
      </c>
      <c r="G226" t="s">
        <v>4949</v>
      </c>
      <c r="H226" t="s">
        <v>4949</v>
      </c>
      <c r="I226" t="s">
        <v>837</v>
      </c>
      <c r="J226" t="s">
        <v>836</v>
      </c>
      <c r="K226" t="s">
        <v>869</v>
      </c>
      <c r="Q226" t="s">
        <v>93</v>
      </c>
      <c r="R226" t="s">
        <v>4939</v>
      </c>
      <c r="S226" t="s">
        <v>5451</v>
      </c>
    </row>
    <row r="227" spans="1:19" x14ac:dyDescent="0.25">
      <c r="A227" t="s">
        <v>1822</v>
      </c>
      <c r="B227" t="s">
        <v>1969</v>
      </c>
      <c r="C227" t="s">
        <v>1969</v>
      </c>
      <c r="D227" t="s">
        <v>87</v>
      </c>
      <c r="E227" t="s">
        <v>5091</v>
      </c>
      <c r="F227" t="s">
        <v>5217</v>
      </c>
      <c r="G227" t="s">
        <v>4962</v>
      </c>
      <c r="H227" t="s">
        <v>4949</v>
      </c>
      <c r="I227" t="s">
        <v>837</v>
      </c>
      <c r="J227" t="s">
        <v>836</v>
      </c>
      <c r="K227" t="s">
        <v>869</v>
      </c>
      <c r="Q227" t="s">
        <v>93</v>
      </c>
      <c r="R227" t="s">
        <v>4939</v>
      </c>
      <c r="S227" t="s">
        <v>5450</v>
      </c>
    </row>
    <row r="228" spans="1:19" x14ac:dyDescent="0.25">
      <c r="A228" t="s">
        <v>1826</v>
      </c>
      <c r="B228" t="s">
        <v>1969</v>
      </c>
      <c r="C228" t="s">
        <v>1969</v>
      </c>
      <c r="D228" t="s">
        <v>87</v>
      </c>
      <c r="E228" t="s">
        <v>5092</v>
      </c>
      <c r="F228" t="s">
        <v>5217</v>
      </c>
      <c r="G228" t="s">
        <v>4949</v>
      </c>
      <c r="H228" t="s">
        <v>4949</v>
      </c>
      <c r="I228" t="s">
        <v>837</v>
      </c>
      <c r="J228" t="s">
        <v>836</v>
      </c>
      <c r="K228" t="s">
        <v>871</v>
      </c>
      <c r="Q228" t="s">
        <v>93</v>
      </c>
      <c r="R228" t="s">
        <v>4939</v>
      </c>
      <c r="S228" t="s">
        <v>4958</v>
      </c>
    </row>
    <row r="229" spans="1:19" x14ac:dyDescent="0.25">
      <c r="A229" t="s">
        <v>1589</v>
      </c>
      <c r="B229" t="s">
        <v>4992</v>
      </c>
      <c r="C229" t="s">
        <v>1969</v>
      </c>
      <c r="D229" t="s">
        <v>13</v>
      </c>
      <c r="E229" t="s">
        <v>5153</v>
      </c>
      <c r="F229" t="s">
        <v>1459</v>
      </c>
      <c r="G229" t="s">
        <v>4999</v>
      </c>
      <c r="H229" t="s">
        <v>4974</v>
      </c>
      <c r="I229" t="s">
        <v>1417</v>
      </c>
      <c r="J229" t="s">
        <v>1419</v>
      </c>
      <c r="K229" t="s">
        <v>1425</v>
      </c>
      <c r="L229" t="s">
        <v>543</v>
      </c>
      <c r="Q229" t="s">
        <v>90</v>
      </c>
      <c r="R229" t="s">
        <v>233</v>
      </c>
      <c r="S229" t="s">
        <v>5544</v>
      </c>
    </row>
    <row r="230" spans="1:19" x14ac:dyDescent="0.25">
      <c r="A230" t="s">
        <v>1528</v>
      </c>
      <c r="B230" t="s">
        <v>4992</v>
      </c>
      <c r="C230" t="s">
        <v>1969</v>
      </c>
      <c r="D230" t="s">
        <v>13</v>
      </c>
      <c r="E230" t="s">
        <v>5162</v>
      </c>
      <c r="F230" t="s">
        <v>1459</v>
      </c>
      <c r="G230" t="s">
        <v>4950</v>
      </c>
      <c r="H230" t="s">
        <v>4950</v>
      </c>
      <c r="I230" t="s">
        <v>574</v>
      </c>
      <c r="J230" t="s">
        <v>560</v>
      </c>
      <c r="K230" t="s">
        <v>537</v>
      </c>
      <c r="L230" t="s">
        <v>3291</v>
      </c>
      <c r="M230" t="s">
        <v>3286</v>
      </c>
      <c r="Q230" t="s">
        <v>13</v>
      </c>
      <c r="R230" t="s">
        <v>13</v>
      </c>
      <c r="S230" t="s">
        <v>5009</v>
      </c>
    </row>
    <row r="231" spans="1:19" x14ac:dyDescent="0.25">
      <c r="A231" t="s">
        <v>1848</v>
      </c>
      <c r="B231" t="s">
        <v>1969</v>
      </c>
      <c r="C231" t="s">
        <v>1969</v>
      </c>
      <c r="D231" t="s">
        <v>383</v>
      </c>
      <c r="E231" t="s">
        <v>5106</v>
      </c>
      <c r="F231" t="s">
        <v>1623</v>
      </c>
      <c r="G231" t="s">
        <v>5011</v>
      </c>
      <c r="H231" t="s">
        <v>4957</v>
      </c>
      <c r="I231" t="s">
        <v>1411</v>
      </c>
      <c r="J231" t="s">
        <v>1413</v>
      </c>
      <c r="K231" t="s">
        <v>1415</v>
      </c>
      <c r="Q231" t="s">
        <v>90</v>
      </c>
      <c r="R231" t="s">
        <v>233</v>
      </c>
      <c r="S231" t="s">
        <v>5480</v>
      </c>
    </row>
    <row r="232" spans="1:19" x14ac:dyDescent="0.25">
      <c r="A232" t="s">
        <v>1878</v>
      </c>
      <c r="B232" t="s">
        <v>1969</v>
      </c>
      <c r="C232" t="s">
        <v>1969</v>
      </c>
      <c r="D232" t="s">
        <v>87</v>
      </c>
      <c r="E232" t="s">
        <v>5030</v>
      </c>
      <c r="F232" t="s">
        <v>1605</v>
      </c>
      <c r="G232" t="s">
        <v>4954</v>
      </c>
      <c r="H232" t="s">
        <v>4953</v>
      </c>
      <c r="I232" t="s">
        <v>740</v>
      </c>
      <c r="J232" t="s">
        <v>3278</v>
      </c>
      <c r="Q232" t="s">
        <v>13</v>
      </c>
      <c r="R232" t="s">
        <v>116</v>
      </c>
      <c r="S232" t="s">
        <v>5336</v>
      </c>
    </row>
    <row r="233" spans="1:19" x14ac:dyDescent="0.25">
      <c r="A233" t="s">
        <v>1880</v>
      </c>
      <c r="B233" t="s">
        <v>1969</v>
      </c>
      <c r="C233" t="s">
        <v>1969</v>
      </c>
      <c r="D233" t="s">
        <v>87</v>
      </c>
      <c r="E233" t="s">
        <v>5030</v>
      </c>
      <c r="F233" t="s">
        <v>1605</v>
      </c>
      <c r="G233" t="s">
        <v>4953</v>
      </c>
      <c r="H233" t="s">
        <v>4953</v>
      </c>
      <c r="I233" t="s">
        <v>740</v>
      </c>
      <c r="J233" t="s">
        <v>3278</v>
      </c>
      <c r="Q233" t="s">
        <v>13</v>
      </c>
      <c r="R233" t="s">
        <v>116</v>
      </c>
      <c r="S233" t="s">
        <v>4974</v>
      </c>
    </row>
    <row r="234" spans="1:19" x14ac:dyDescent="0.25">
      <c r="A234" t="s">
        <v>1883</v>
      </c>
      <c r="B234" t="s">
        <v>1969</v>
      </c>
      <c r="C234" t="s">
        <v>1969</v>
      </c>
      <c r="D234" t="s">
        <v>87</v>
      </c>
      <c r="E234" t="s">
        <v>5080</v>
      </c>
      <c r="F234" t="s">
        <v>1605</v>
      </c>
      <c r="G234" t="s">
        <v>4947</v>
      </c>
      <c r="H234" t="s">
        <v>4953</v>
      </c>
      <c r="I234" t="s">
        <v>740</v>
      </c>
      <c r="J234" t="s">
        <v>3278</v>
      </c>
      <c r="K234" t="s">
        <v>744</v>
      </c>
      <c r="Q234" t="s">
        <v>13</v>
      </c>
      <c r="R234" t="s">
        <v>116</v>
      </c>
      <c r="S234" t="s">
        <v>5430</v>
      </c>
    </row>
    <row r="235" spans="1:19" x14ac:dyDescent="0.25">
      <c r="A235" t="s">
        <v>1881</v>
      </c>
      <c r="B235" t="s">
        <v>1969</v>
      </c>
      <c r="C235" t="s">
        <v>1969</v>
      </c>
      <c r="D235" t="s">
        <v>87</v>
      </c>
      <c r="E235" t="s">
        <v>5080</v>
      </c>
      <c r="F235" t="s">
        <v>1605</v>
      </c>
      <c r="G235" t="s">
        <v>4952</v>
      </c>
      <c r="H235" t="s">
        <v>4953</v>
      </c>
      <c r="I235" t="s">
        <v>740</v>
      </c>
      <c r="J235" t="s">
        <v>3278</v>
      </c>
      <c r="K235" t="s">
        <v>744</v>
      </c>
      <c r="Q235" t="s">
        <v>13</v>
      </c>
      <c r="R235" t="s">
        <v>116</v>
      </c>
      <c r="S235" t="s">
        <v>5429</v>
      </c>
    </row>
    <row r="236" spans="1:19" x14ac:dyDescent="0.25">
      <c r="A236" t="s">
        <v>1572</v>
      </c>
      <c r="B236" t="s">
        <v>4992</v>
      </c>
      <c r="C236" t="s">
        <v>1969</v>
      </c>
      <c r="D236" t="s">
        <v>13</v>
      </c>
      <c r="E236" t="s">
        <v>5143</v>
      </c>
      <c r="F236" t="s">
        <v>1459</v>
      </c>
      <c r="G236" t="s">
        <v>4961</v>
      </c>
      <c r="H236" t="s">
        <v>4977</v>
      </c>
      <c r="I236" t="s">
        <v>1035</v>
      </c>
      <c r="J236" t="s">
        <v>1037</v>
      </c>
      <c r="K236" t="s">
        <v>541</v>
      </c>
      <c r="L236" t="s">
        <v>869</v>
      </c>
      <c r="Q236" t="s">
        <v>93</v>
      </c>
      <c r="R236" t="s">
        <v>383</v>
      </c>
      <c r="S236" t="s">
        <v>5526</v>
      </c>
    </row>
    <row r="237" spans="1:19" x14ac:dyDescent="0.25">
      <c r="A237" t="s">
        <v>1536</v>
      </c>
      <c r="B237" t="s">
        <v>4992</v>
      </c>
      <c r="C237" t="s">
        <v>1969</v>
      </c>
      <c r="D237" t="s">
        <v>13</v>
      </c>
      <c r="E237" t="s">
        <v>5136</v>
      </c>
      <c r="F237" t="s">
        <v>1459</v>
      </c>
      <c r="G237" t="s">
        <v>4988</v>
      </c>
      <c r="H237" t="s">
        <v>4988</v>
      </c>
      <c r="I237" t="s">
        <v>762</v>
      </c>
      <c r="J237" t="s">
        <v>543</v>
      </c>
      <c r="K237" t="s">
        <v>3290</v>
      </c>
      <c r="L237" t="s">
        <v>3286</v>
      </c>
      <c r="Q237" t="s">
        <v>13</v>
      </c>
      <c r="R237" t="s">
        <v>116</v>
      </c>
      <c r="S237" t="s">
        <v>4999</v>
      </c>
    </row>
    <row r="238" spans="1:19" x14ac:dyDescent="0.25">
      <c r="A238" t="s">
        <v>1525</v>
      </c>
      <c r="B238" t="s">
        <v>4992</v>
      </c>
      <c r="C238" t="s">
        <v>1969</v>
      </c>
      <c r="D238" t="s">
        <v>13</v>
      </c>
      <c r="E238" t="s">
        <v>5162</v>
      </c>
      <c r="F238" t="s">
        <v>1459</v>
      </c>
      <c r="G238" t="s">
        <v>4979</v>
      </c>
      <c r="H238" t="s">
        <v>4950</v>
      </c>
      <c r="I238" t="s">
        <v>566</v>
      </c>
      <c r="J238" t="s">
        <v>562</v>
      </c>
      <c r="K238" t="s">
        <v>560</v>
      </c>
      <c r="L238" t="s">
        <v>537</v>
      </c>
      <c r="M238" t="s">
        <v>3290</v>
      </c>
      <c r="N238" t="s">
        <v>3305</v>
      </c>
      <c r="Q238" t="s">
        <v>13</v>
      </c>
      <c r="R238" t="s">
        <v>13</v>
      </c>
      <c r="S238" t="s">
        <v>5556</v>
      </c>
    </row>
    <row r="239" spans="1:19" x14ac:dyDescent="0.25">
      <c r="A239" t="s">
        <v>1527</v>
      </c>
      <c r="B239" t="s">
        <v>4992</v>
      </c>
      <c r="C239" t="s">
        <v>1969</v>
      </c>
      <c r="D239" t="s">
        <v>13</v>
      </c>
      <c r="E239" t="s">
        <v>5162</v>
      </c>
      <c r="F239" t="s">
        <v>1459</v>
      </c>
      <c r="G239" t="s">
        <v>4951</v>
      </c>
      <c r="H239" t="s">
        <v>4950</v>
      </c>
      <c r="I239" t="s">
        <v>566</v>
      </c>
      <c r="J239" t="s">
        <v>560</v>
      </c>
      <c r="K239" t="s">
        <v>537</v>
      </c>
      <c r="L239" t="s">
        <v>3290</v>
      </c>
      <c r="M239" t="s">
        <v>3305</v>
      </c>
      <c r="Q239" t="s">
        <v>13</v>
      </c>
      <c r="R239" t="s">
        <v>13</v>
      </c>
      <c r="S239" t="s">
        <v>5557</v>
      </c>
    </row>
    <row r="240" spans="1:19" x14ac:dyDescent="0.25">
      <c r="A240" t="s">
        <v>1726</v>
      </c>
      <c r="B240" t="s">
        <v>1969</v>
      </c>
      <c r="C240" t="s">
        <v>1969</v>
      </c>
      <c r="D240" t="s">
        <v>13</v>
      </c>
      <c r="E240" t="s">
        <v>5042</v>
      </c>
      <c r="F240" t="s">
        <v>1605</v>
      </c>
      <c r="G240" t="s">
        <v>4978</v>
      </c>
      <c r="H240" t="s">
        <v>4978</v>
      </c>
      <c r="I240" t="s">
        <v>1162</v>
      </c>
      <c r="J240" t="s">
        <v>1164</v>
      </c>
      <c r="Q240" t="s">
        <v>116</v>
      </c>
      <c r="R240" t="s">
        <v>4938</v>
      </c>
      <c r="S240" t="s">
        <v>5352</v>
      </c>
    </row>
    <row r="241" spans="1:19" x14ac:dyDescent="0.25">
      <c r="A241" t="s">
        <v>2025</v>
      </c>
      <c r="B241" t="s">
        <v>1969</v>
      </c>
      <c r="C241" t="s">
        <v>2015</v>
      </c>
      <c r="D241" t="s">
        <v>87</v>
      </c>
      <c r="E241" t="s">
        <v>5123</v>
      </c>
      <c r="F241" t="s">
        <v>1605</v>
      </c>
      <c r="G241" t="s">
        <v>4955</v>
      </c>
      <c r="H241" t="s">
        <v>4959</v>
      </c>
      <c r="I241" t="s">
        <v>977</v>
      </c>
      <c r="J241" t="s">
        <v>875</v>
      </c>
      <c r="Q241" t="s">
        <v>93</v>
      </c>
      <c r="R241" t="s">
        <v>5313</v>
      </c>
      <c r="S241" t="s">
        <v>5502</v>
      </c>
    </row>
    <row r="242" spans="1:19" x14ac:dyDescent="0.25">
      <c r="A242" t="s">
        <v>2021</v>
      </c>
      <c r="B242" t="s">
        <v>1969</v>
      </c>
      <c r="C242" t="s">
        <v>2015</v>
      </c>
      <c r="D242" t="s">
        <v>92</v>
      </c>
      <c r="E242" t="s">
        <v>5123</v>
      </c>
      <c r="F242" t="s">
        <v>1605</v>
      </c>
      <c r="G242" t="s">
        <v>5017</v>
      </c>
      <c r="H242" t="s">
        <v>4964</v>
      </c>
      <c r="I242" t="s">
        <v>977</v>
      </c>
      <c r="J242" t="s">
        <v>862</v>
      </c>
      <c r="K242" t="s">
        <v>875</v>
      </c>
      <c r="Q242" t="s">
        <v>93</v>
      </c>
      <c r="R242" t="s">
        <v>5313</v>
      </c>
      <c r="S242" t="s">
        <v>5500</v>
      </c>
    </row>
    <row r="243" spans="1:19" x14ac:dyDescent="0.25">
      <c r="A243" t="s">
        <v>2024</v>
      </c>
      <c r="B243" t="s">
        <v>1969</v>
      </c>
      <c r="C243" t="s">
        <v>2015</v>
      </c>
      <c r="D243" t="s">
        <v>87</v>
      </c>
      <c r="E243" t="s">
        <v>5123</v>
      </c>
      <c r="F243" t="s">
        <v>1605</v>
      </c>
      <c r="G243" t="s">
        <v>4955</v>
      </c>
      <c r="H243" t="s">
        <v>4959</v>
      </c>
      <c r="I243" t="s">
        <v>977</v>
      </c>
      <c r="J243" t="s">
        <v>875</v>
      </c>
      <c r="Q243" t="s">
        <v>93</v>
      </c>
      <c r="R243" t="s">
        <v>5313</v>
      </c>
      <c r="S243" t="s">
        <v>5501</v>
      </c>
    </row>
    <row r="244" spans="1:19" x14ac:dyDescent="0.25">
      <c r="A244" t="s">
        <v>2023</v>
      </c>
      <c r="B244" t="s">
        <v>1969</v>
      </c>
      <c r="C244" t="s">
        <v>2015</v>
      </c>
      <c r="D244" t="s">
        <v>92</v>
      </c>
      <c r="E244" t="s">
        <v>5123</v>
      </c>
      <c r="F244" t="s">
        <v>1605</v>
      </c>
      <c r="G244" t="s">
        <v>4972</v>
      </c>
      <c r="H244" t="s">
        <v>5004</v>
      </c>
      <c r="I244" t="s">
        <v>977</v>
      </c>
      <c r="J244" t="s">
        <v>862</v>
      </c>
      <c r="K244" t="s">
        <v>875</v>
      </c>
      <c r="Q244" t="s">
        <v>93</v>
      </c>
      <c r="R244" t="s">
        <v>5313</v>
      </c>
      <c r="S244" t="s">
        <v>5211</v>
      </c>
    </row>
    <row r="245" spans="1:19" x14ac:dyDescent="0.25">
      <c r="A245" t="s">
        <v>3348</v>
      </c>
      <c r="B245" t="s">
        <v>5018</v>
      </c>
      <c r="C245" t="s">
        <v>1969</v>
      </c>
      <c r="D245" t="s">
        <v>90</v>
      </c>
      <c r="E245" t="s">
        <v>5252</v>
      </c>
      <c r="F245" t="s">
        <v>5217</v>
      </c>
      <c r="G245" t="s">
        <v>4959</v>
      </c>
      <c r="H245" t="s">
        <v>4988</v>
      </c>
      <c r="I245" t="s">
        <v>620</v>
      </c>
      <c r="J245" t="s">
        <v>622</v>
      </c>
      <c r="K245" t="s">
        <v>624</v>
      </c>
      <c r="L245" t="s">
        <v>626</v>
      </c>
      <c r="M245" t="s">
        <v>628</v>
      </c>
      <c r="Q245" t="s">
        <v>13</v>
      </c>
      <c r="R245" t="s">
        <v>92</v>
      </c>
      <c r="S245" t="s">
        <v>5567</v>
      </c>
    </row>
    <row r="246" spans="1:19" x14ac:dyDescent="0.25">
      <c r="A246" t="s">
        <v>1602</v>
      </c>
      <c r="B246" t="s">
        <v>4992</v>
      </c>
      <c r="C246" t="s">
        <v>1969</v>
      </c>
      <c r="D246" t="s">
        <v>13</v>
      </c>
      <c r="E246" t="s">
        <v>5251</v>
      </c>
      <c r="F246" t="s">
        <v>5221</v>
      </c>
      <c r="G246" t="s">
        <v>5212</v>
      </c>
      <c r="H246" t="s">
        <v>5213</v>
      </c>
      <c r="I246" t="s">
        <v>610</v>
      </c>
      <c r="J246" t="s">
        <v>612</v>
      </c>
      <c r="K246" t="s">
        <v>614</v>
      </c>
      <c r="L246" t="s">
        <v>616</v>
      </c>
      <c r="M246" t="s">
        <v>618</v>
      </c>
      <c r="Q246" t="s">
        <v>13</v>
      </c>
      <c r="R246" t="s">
        <v>90</v>
      </c>
      <c r="S246" t="s">
        <v>5561</v>
      </c>
    </row>
    <row r="247" spans="1:19" x14ac:dyDescent="0.25">
      <c r="A247" t="s">
        <v>2026</v>
      </c>
      <c r="B247" t="s">
        <v>1969</v>
      </c>
      <c r="C247" t="s">
        <v>2015</v>
      </c>
      <c r="D247" t="s">
        <v>87</v>
      </c>
      <c r="E247" t="s">
        <v>5124</v>
      </c>
      <c r="F247" t="s">
        <v>1605</v>
      </c>
      <c r="G247" t="s">
        <v>4967</v>
      </c>
      <c r="H247" t="s">
        <v>4957</v>
      </c>
      <c r="I247" t="s">
        <v>983</v>
      </c>
      <c r="J247" t="s">
        <v>875</v>
      </c>
      <c r="Q247" t="s">
        <v>93</v>
      </c>
      <c r="R247" t="s">
        <v>5313</v>
      </c>
      <c r="S247" t="s">
        <v>4976</v>
      </c>
    </row>
    <row r="248" spans="1:19" x14ac:dyDescent="0.25">
      <c r="A248" t="s">
        <v>1845</v>
      </c>
      <c r="B248" t="s">
        <v>1969</v>
      </c>
      <c r="C248" t="s">
        <v>1969</v>
      </c>
      <c r="D248" t="s">
        <v>87</v>
      </c>
      <c r="E248" t="s">
        <v>5056</v>
      </c>
      <c r="F248" t="s">
        <v>5217</v>
      </c>
      <c r="G248" t="s">
        <v>4966</v>
      </c>
      <c r="H248" t="s">
        <v>4949</v>
      </c>
      <c r="I248" t="s">
        <v>1409</v>
      </c>
      <c r="Q248" t="s">
        <v>90</v>
      </c>
      <c r="R248" t="s">
        <v>233</v>
      </c>
      <c r="S248" t="s">
        <v>5389</v>
      </c>
    </row>
    <row r="249" spans="1:19" x14ac:dyDescent="0.25">
      <c r="A249" t="s">
        <v>1847</v>
      </c>
      <c r="B249" t="s">
        <v>1969</v>
      </c>
      <c r="C249" t="s">
        <v>1969</v>
      </c>
      <c r="D249" t="s">
        <v>87</v>
      </c>
      <c r="E249" t="s">
        <v>5056</v>
      </c>
      <c r="F249" t="s">
        <v>5217</v>
      </c>
      <c r="G249" t="s">
        <v>4966</v>
      </c>
      <c r="H249" t="s">
        <v>4949</v>
      </c>
      <c r="I249" t="s">
        <v>1409</v>
      </c>
      <c r="Q249" t="s">
        <v>90</v>
      </c>
      <c r="R249" t="s">
        <v>233</v>
      </c>
      <c r="S249" t="s">
        <v>5006</v>
      </c>
    </row>
    <row r="250" spans="1:19" x14ac:dyDescent="0.25">
      <c r="A250" t="s">
        <v>1856</v>
      </c>
      <c r="B250" t="s">
        <v>1969</v>
      </c>
      <c r="C250" t="s">
        <v>1969</v>
      </c>
      <c r="D250" t="s">
        <v>87</v>
      </c>
      <c r="E250" t="s">
        <v>5021</v>
      </c>
      <c r="F250" t="s">
        <v>1605</v>
      </c>
      <c r="G250" t="s">
        <v>4952</v>
      </c>
      <c r="H250" t="s">
        <v>4953</v>
      </c>
      <c r="I250" t="s">
        <v>511</v>
      </c>
      <c r="J250" t="s">
        <v>507</v>
      </c>
      <c r="Q250" t="s">
        <v>13</v>
      </c>
      <c r="R250" t="s">
        <v>13</v>
      </c>
      <c r="S250" t="s">
        <v>5320</v>
      </c>
    </row>
    <row r="251" spans="1:19" x14ac:dyDescent="0.25">
      <c r="A251" t="s">
        <v>1836</v>
      </c>
      <c r="B251" t="s">
        <v>1969</v>
      </c>
      <c r="C251" t="s">
        <v>1969</v>
      </c>
      <c r="D251" t="s">
        <v>92</v>
      </c>
      <c r="E251" t="s">
        <v>5040</v>
      </c>
      <c r="F251" t="s">
        <v>5219</v>
      </c>
      <c r="G251" t="s">
        <v>4964</v>
      </c>
      <c r="H251" t="s">
        <v>4964</v>
      </c>
      <c r="I251" t="s">
        <v>1110</v>
      </c>
      <c r="J251" t="s">
        <v>875</v>
      </c>
      <c r="Q251" t="s">
        <v>93</v>
      </c>
      <c r="R251" t="s">
        <v>383</v>
      </c>
      <c r="S251" t="s">
        <v>5385</v>
      </c>
    </row>
    <row r="252" spans="1:19" x14ac:dyDescent="0.25">
      <c r="A252" t="s">
        <v>1855</v>
      </c>
      <c r="B252" t="s">
        <v>1969</v>
      </c>
      <c r="C252" t="s">
        <v>1969</v>
      </c>
      <c r="D252" t="s">
        <v>87</v>
      </c>
      <c r="E252" t="s">
        <v>1854</v>
      </c>
      <c r="F252" t="s">
        <v>1605</v>
      </c>
      <c r="G252" t="s">
        <v>4950</v>
      </c>
      <c r="H252" t="s">
        <v>4951</v>
      </c>
      <c r="I252" t="s">
        <v>501</v>
      </c>
      <c r="J252" t="s">
        <v>503</v>
      </c>
      <c r="Q252" t="s">
        <v>13</v>
      </c>
      <c r="R252" t="s">
        <v>13</v>
      </c>
      <c r="S252" t="s">
        <v>112</v>
      </c>
    </row>
    <row r="253" spans="1:19" x14ac:dyDescent="0.25">
      <c r="A253" t="s">
        <v>1994</v>
      </c>
      <c r="B253" t="s">
        <v>1969</v>
      </c>
      <c r="C253" t="s">
        <v>1995</v>
      </c>
      <c r="D253" t="s">
        <v>13</v>
      </c>
      <c r="E253" t="s">
        <v>5172</v>
      </c>
      <c r="F253" t="s">
        <v>1605</v>
      </c>
      <c r="G253" t="s">
        <v>4964</v>
      </c>
      <c r="H253" t="s">
        <v>4964</v>
      </c>
      <c r="I253" t="s">
        <v>832</v>
      </c>
      <c r="J253" t="s">
        <v>834</v>
      </c>
      <c r="K253" t="s">
        <v>836</v>
      </c>
      <c r="L253" t="s">
        <v>837</v>
      </c>
      <c r="M253" t="s">
        <v>871</v>
      </c>
      <c r="Q253" t="s">
        <v>93</v>
      </c>
      <c r="R253" t="s">
        <v>4939</v>
      </c>
      <c r="S253" t="s">
        <v>4973</v>
      </c>
    </row>
    <row r="254" spans="1:19" x14ac:dyDescent="0.25">
      <c r="A254" t="s">
        <v>1773</v>
      </c>
      <c r="B254" t="s">
        <v>5015</v>
      </c>
      <c r="C254" t="s">
        <v>1969</v>
      </c>
      <c r="D254" t="s">
        <v>87</v>
      </c>
      <c r="E254" t="s">
        <v>5112</v>
      </c>
      <c r="F254" t="s">
        <v>1623</v>
      </c>
      <c r="G254" t="s">
        <v>4999</v>
      </c>
      <c r="H254" t="s">
        <v>4949</v>
      </c>
      <c r="I254" t="s">
        <v>1343</v>
      </c>
      <c r="J254" t="s">
        <v>1345</v>
      </c>
      <c r="K254" t="s">
        <v>1261</v>
      </c>
      <c r="Q254" t="s">
        <v>90</v>
      </c>
      <c r="R254" t="s">
        <v>439</v>
      </c>
      <c r="S254" t="s">
        <v>5487</v>
      </c>
    </row>
    <row r="255" spans="1:19" x14ac:dyDescent="0.25">
      <c r="A255" t="s">
        <v>1630</v>
      </c>
      <c r="B255" t="s">
        <v>4994</v>
      </c>
      <c r="C255" t="s">
        <v>1969</v>
      </c>
      <c r="D255" t="s">
        <v>133</v>
      </c>
      <c r="E255" t="s">
        <v>5063</v>
      </c>
      <c r="F255" t="s">
        <v>1605</v>
      </c>
      <c r="G255" t="s">
        <v>4975</v>
      </c>
      <c r="H255" t="s">
        <v>4973</v>
      </c>
      <c r="I255" t="s">
        <v>1118</v>
      </c>
      <c r="J255" t="s">
        <v>1122</v>
      </c>
      <c r="Q255" t="s">
        <v>87</v>
      </c>
      <c r="R255" t="s">
        <v>226</v>
      </c>
      <c r="S255" t="s">
        <v>5399</v>
      </c>
    </row>
    <row r="256" spans="1:19" x14ac:dyDescent="0.25">
      <c r="A256" t="s">
        <v>1888</v>
      </c>
      <c r="B256" t="s">
        <v>1969</v>
      </c>
      <c r="C256" t="s">
        <v>1969</v>
      </c>
      <c r="D256" t="s">
        <v>87</v>
      </c>
      <c r="E256" t="s">
        <v>5083</v>
      </c>
      <c r="F256" t="s">
        <v>1605</v>
      </c>
      <c r="G256" t="s">
        <v>4950</v>
      </c>
      <c r="H256" t="s">
        <v>4951</v>
      </c>
      <c r="I256" t="s">
        <v>782</v>
      </c>
      <c r="J256" t="s">
        <v>784</v>
      </c>
      <c r="K256" t="s">
        <v>786</v>
      </c>
      <c r="Q256" t="s">
        <v>13</v>
      </c>
      <c r="R256" t="s">
        <v>108</v>
      </c>
      <c r="S256" t="s">
        <v>5433</v>
      </c>
    </row>
    <row r="257" spans="1:19" x14ac:dyDescent="0.25">
      <c r="A257" t="s">
        <v>1890</v>
      </c>
      <c r="B257" t="s">
        <v>1969</v>
      </c>
      <c r="C257" t="s">
        <v>1969</v>
      </c>
      <c r="D257" t="s">
        <v>87</v>
      </c>
      <c r="E257" t="s">
        <v>1891</v>
      </c>
      <c r="F257" t="s">
        <v>1605</v>
      </c>
      <c r="G257" t="s">
        <v>5009</v>
      </c>
      <c r="H257" t="s">
        <v>4951</v>
      </c>
      <c r="I257" t="s">
        <v>788</v>
      </c>
      <c r="J257" t="s">
        <v>784</v>
      </c>
      <c r="K257" t="s">
        <v>786</v>
      </c>
      <c r="Q257" t="s">
        <v>13</v>
      </c>
      <c r="R257" t="s">
        <v>108</v>
      </c>
      <c r="S257" t="s">
        <v>5434</v>
      </c>
    </row>
    <row r="258" spans="1:19" x14ac:dyDescent="0.25">
      <c r="A258" t="s">
        <v>1892</v>
      </c>
      <c r="B258" t="s">
        <v>1969</v>
      </c>
      <c r="C258" t="s">
        <v>1969</v>
      </c>
      <c r="D258" t="s">
        <v>383</v>
      </c>
      <c r="E258" t="s">
        <v>1891</v>
      </c>
      <c r="F258" t="s">
        <v>1605</v>
      </c>
      <c r="G258" t="s">
        <v>4953</v>
      </c>
      <c r="H258" t="s">
        <v>4953</v>
      </c>
      <c r="I258" t="s">
        <v>788</v>
      </c>
      <c r="J258" t="s">
        <v>784</v>
      </c>
      <c r="K258" t="s">
        <v>786</v>
      </c>
      <c r="Q258" t="s">
        <v>13</v>
      </c>
      <c r="R258" t="s">
        <v>108</v>
      </c>
      <c r="S258" t="s">
        <v>5435</v>
      </c>
    </row>
    <row r="259" spans="1:19" x14ac:dyDescent="0.25">
      <c r="A259" t="s">
        <v>1644</v>
      </c>
      <c r="B259" t="s">
        <v>4996</v>
      </c>
      <c r="C259" t="s">
        <v>1969</v>
      </c>
      <c r="D259" t="s">
        <v>116</v>
      </c>
      <c r="E259" t="s">
        <v>1646</v>
      </c>
      <c r="F259" t="s">
        <v>1605</v>
      </c>
      <c r="G259" t="s">
        <v>4977</v>
      </c>
      <c r="H259" t="s">
        <v>4977</v>
      </c>
      <c r="I259" t="s">
        <v>1185</v>
      </c>
      <c r="J259" t="s">
        <v>1187</v>
      </c>
      <c r="Q259" t="s">
        <v>116</v>
      </c>
      <c r="R259" t="s">
        <v>4938</v>
      </c>
      <c r="S259" t="s">
        <v>5405</v>
      </c>
    </row>
    <row r="260" spans="1:19" x14ac:dyDescent="0.25">
      <c r="A260" t="s">
        <v>1643</v>
      </c>
      <c r="B260" t="s">
        <v>1969</v>
      </c>
      <c r="C260" t="s">
        <v>1969</v>
      </c>
      <c r="D260" t="s">
        <v>13</v>
      </c>
      <c r="E260" t="s">
        <v>5042</v>
      </c>
      <c r="F260" t="s">
        <v>1605</v>
      </c>
      <c r="G260" t="s">
        <v>4953</v>
      </c>
      <c r="H260" t="s">
        <v>4953</v>
      </c>
      <c r="I260" t="s">
        <v>1158</v>
      </c>
      <c r="J260" t="s">
        <v>1160</v>
      </c>
      <c r="Q260" t="s">
        <v>116</v>
      </c>
      <c r="R260" t="s">
        <v>4938</v>
      </c>
      <c r="S260" t="s">
        <v>5351</v>
      </c>
    </row>
    <row r="261" spans="1:19" x14ac:dyDescent="0.25">
      <c r="A261" t="s">
        <v>1541</v>
      </c>
      <c r="B261" t="s">
        <v>4992</v>
      </c>
      <c r="C261" t="s">
        <v>1969</v>
      </c>
      <c r="D261" t="s">
        <v>13</v>
      </c>
      <c r="E261" t="s">
        <v>5144</v>
      </c>
      <c r="F261" t="s">
        <v>1459</v>
      </c>
      <c r="G261" t="s">
        <v>4966</v>
      </c>
      <c r="H261" t="s">
        <v>4966</v>
      </c>
      <c r="I261" t="s">
        <v>1058</v>
      </c>
      <c r="J261" t="s">
        <v>1060</v>
      </c>
      <c r="K261" t="s">
        <v>543</v>
      </c>
      <c r="L261" t="s">
        <v>869</v>
      </c>
      <c r="Q261" t="s">
        <v>93</v>
      </c>
      <c r="R261" t="s">
        <v>383</v>
      </c>
      <c r="S261" t="s">
        <v>5530</v>
      </c>
    </row>
    <row r="262" spans="1:19" x14ac:dyDescent="0.25">
      <c r="A262" t="s">
        <v>1618</v>
      </c>
      <c r="B262" t="s">
        <v>1969</v>
      </c>
      <c r="C262" t="s">
        <v>1969</v>
      </c>
      <c r="D262" t="s">
        <v>13</v>
      </c>
      <c r="E262" t="s">
        <v>5097</v>
      </c>
      <c r="F262" t="s">
        <v>1619</v>
      </c>
      <c r="G262" t="s">
        <v>4961</v>
      </c>
      <c r="H262" t="s">
        <v>4977</v>
      </c>
      <c r="I262" t="s">
        <v>1031</v>
      </c>
      <c r="J262" t="s">
        <v>1033</v>
      </c>
      <c r="K262" t="s">
        <v>869</v>
      </c>
      <c r="Q262" t="s">
        <v>93</v>
      </c>
      <c r="R262" t="s">
        <v>383</v>
      </c>
      <c r="S262" t="s">
        <v>4957</v>
      </c>
    </row>
    <row r="263" spans="1:19" x14ac:dyDescent="0.25">
      <c r="A263" t="s">
        <v>1615</v>
      </c>
      <c r="B263" t="s">
        <v>1969</v>
      </c>
      <c r="C263" t="s">
        <v>1969</v>
      </c>
      <c r="D263" t="s">
        <v>13</v>
      </c>
      <c r="E263" t="s">
        <v>5183</v>
      </c>
      <c r="F263" t="s">
        <v>1605</v>
      </c>
      <c r="G263" t="s">
        <v>4961</v>
      </c>
      <c r="H263" t="s">
        <v>4977</v>
      </c>
      <c r="I263" t="s">
        <v>1021</v>
      </c>
      <c r="J263" t="s">
        <v>1023</v>
      </c>
      <c r="K263" t="s">
        <v>1025</v>
      </c>
      <c r="L263" t="s">
        <v>1027</v>
      </c>
      <c r="M263" t="s">
        <v>1029</v>
      </c>
      <c r="N263" t="s">
        <v>869</v>
      </c>
      <c r="Q263" t="s">
        <v>93</v>
      </c>
      <c r="R263" t="s">
        <v>383</v>
      </c>
      <c r="S263" t="s">
        <v>5584</v>
      </c>
    </row>
    <row r="264" spans="1:19" x14ac:dyDescent="0.25">
      <c r="A264" t="s">
        <v>2000</v>
      </c>
      <c r="B264" t="s">
        <v>1969</v>
      </c>
      <c r="C264" t="s">
        <v>2001</v>
      </c>
      <c r="D264" t="s">
        <v>13</v>
      </c>
      <c r="E264" t="s">
        <v>5120</v>
      </c>
      <c r="F264" t="s">
        <v>1605</v>
      </c>
      <c r="G264" t="s">
        <v>5009</v>
      </c>
      <c r="H264" t="s">
        <v>4983</v>
      </c>
      <c r="I264" t="s">
        <v>844</v>
      </c>
      <c r="J264" t="s">
        <v>846</v>
      </c>
      <c r="K264" t="s">
        <v>875</v>
      </c>
      <c r="Q264" t="s">
        <v>93</v>
      </c>
      <c r="R264" t="s">
        <v>4939</v>
      </c>
      <c r="S264" t="s">
        <v>5498</v>
      </c>
    </row>
    <row r="265" spans="1:19" x14ac:dyDescent="0.25">
      <c r="A265" t="s">
        <v>1997</v>
      </c>
      <c r="B265" t="s">
        <v>1969</v>
      </c>
      <c r="C265" t="s">
        <v>1998</v>
      </c>
      <c r="D265" t="s">
        <v>13</v>
      </c>
      <c r="E265" t="s">
        <v>5119</v>
      </c>
      <c r="F265" t="s">
        <v>1605</v>
      </c>
      <c r="G265" t="s">
        <v>4953</v>
      </c>
      <c r="H265" t="s">
        <v>4953</v>
      </c>
      <c r="I265" t="s">
        <v>844</v>
      </c>
      <c r="J265" t="s">
        <v>846</v>
      </c>
      <c r="K265" t="s">
        <v>875</v>
      </c>
      <c r="Q265" t="s">
        <v>93</v>
      </c>
      <c r="R265" t="s">
        <v>4939</v>
      </c>
      <c r="S265" t="s">
        <v>5497</v>
      </c>
    </row>
    <row r="266" spans="1:19" x14ac:dyDescent="0.25">
      <c r="A266" t="s">
        <v>1501</v>
      </c>
      <c r="B266" t="s">
        <v>4992</v>
      </c>
      <c r="C266" t="s">
        <v>1969</v>
      </c>
      <c r="D266" t="s">
        <v>13</v>
      </c>
      <c r="E266" t="s">
        <v>5188</v>
      </c>
      <c r="F266" t="s">
        <v>1459</v>
      </c>
      <c r="G266" t="s">
        <v>4962</v>
      </c>
      <c r="H266" t="s">
        <v>4962</v>
      </c>
      <c r="I266" t="s">
        <v>889</v>
      </c>
      <c r="J266" t="s">
        <v>883</v>
      </c>
      <c r="K266" t="s">
        <v>885</v>
      </c>
      <c r="L266" t="s">
        <v>543</v>
      </c>
      <c r="M266" t="s">
        <v>875</v>
      </c>
      <c r="Q266" t="s">
        <v>93</v>
      </c>
      <c r="R266" t="s">
        <v>383</v>
      </c>
      <c r="S266" t="s">
        <v>5589</v>
      </c>
    </row>
    <row r="267" spans="1:19" x14ac:dyDescent="0.25">
      <c r="A267" t="s">
        <v>1543</v>
      </c>
      <c r="B267" t="s">
        <v>4992</v>
      </c>
      <c r="C267" t="s">
        <v>1969</v>
      </c>
      <c r="D267" t="s">
        <v>13</v>
      </c>
      <c r="E267" t="s">
        <v>5185</v>
      </c>
      <c r="F267" t="s">
        <v>1459</v>
      </c>
      <c r="G267" t="s">
        <v>4962</v>
      </c>
      <c r="H267" t="s">
        <v>4962</v>
      </c>
      <c r="I267" t="s">
        <v>889</v>
      </c>
      <c r="J267" t="s">
        <v>883</v>
      </c>
      <c r="K267" t="s">
        <v>885</v>
      </c>
      <c r="L267" t="s">
        <v>543</v>
      </c>
      <c r="M267" t="s">
        <v>869</v>
      </c>
      <c r="Q267" t="s">
        <v>93</v>
      </c>
      <c r="R267" t="s">
        <v>383</v>
      </c>
      <c r="S267" t="s">
        <v>5586</v>
      </c>
    </row>
    <row r="268" spans="1:19" x14ac:dyDescent="0.25">
      <c r="A268" t="s">
        <v>2051</v>
      </c>
      <c r="B268" t="s">
        <v>1969</v>
      </c>
      <c r="C268" t="s">
        <v>2052</v>
      </c>
      <c r="D268" t="s">
        <v>13</v>
      </c>
      <c r="E268" t="s">
        <v>5126</v>
      </c>
      <c r="F268" t="s">
        <v>1605</v>
      </c>
      <c r="G268" t="s">
        <v>4983</v>
      </c>
      <c r="H268" t="s">
        <v>4983</v>
      </c>
      <c r="I268" t="s">
        <v>1263</v>
      </c>
      <c r="J268" t="s">
        <v>1265</v>
      </c>
      <c r="Q268" t="s">
        <v>90</v>
      </c>
      <c r="R268" t="s">
        <v>439</v>
      </c>
      <c r="S268" t="s">
        <v>5505</v>
      </c>
    </row>
    <row r="269" spans="1:19" x14ac:dyDescent="0.25">
      <c r="A269" t="s">
        <v>1858</v>
      </c>
      <c r="B269" t="s">
        <v>1969</v>
      </c>
      <c r="C269" t="s">
        <v>1969</v>
      </c>
      <c r="D269" t="s">
        <v>92</v>
      </c>
      <c r="E269" t="s">
        <v>5058</v>
      </c>
      <c r="F269" t="s">
        <v>1605</v>
      </c>
      <c r="G269" t="s">
        <v>5016</v>
      </c>
      <c r="H269" t="s">
        <v>5004</v>
      </c>
      <c r="I269" t="s">
        <v>513</v>
      </c>
      <c r="J269" t="s">
        <v>519</v>
      </c>
      <c r="K269" t="s">
        <v>521</v>
      </c>
      <c r="L269" t="s">
        <v>515</v>
      </c>
      <c r="Q269" t="s">
        <v>13</v>
      </c>
      <c r="R269" t="s">
        <v>13</v>
      </c>
      <c r="S269" t="s">
        <v>5507</v>
      </c>
    </row>
    <row r="270" spans="1:19" x14ac:dyDescent="0.25">
      <c r="A270" t="s">
        <v>1510</v>
      </c>
      <c r="B270" t="s">
        <v>4992</v>
      </c>
      <c r="C270" t="s">
        <v>1969</v>
      </c>
      <c r="D270" t="s">
        <v>13</v>
      </c>
      <c r="E270" t="s">
        <v>5164</v>
      </c>
      <c r="F270" t="s">
        <v>1459</v>
      </c>
      <c r="G270" t="s">
        <v>4972</v>
      </c>
      <c r="H270" t="s">
        <v>4972</v>
      </c>
      <c r="I270" t="s">
        <v>588</v>
      </c>
      <c r="J270" t="s">
        <v>590</v>
      </c>
      <c r="K270" t="s">
        <v>586</v>
      </c>
      <c r="L270" t="s">
        <v>3306</v>
      </c>
      <c r="M270" t="s">
        <v>3286</v>
      </c>
      <c r="N270" t="s">
        <v>545</v>
      </c>
      <c r="Q270" t="s">
        <v>13</v>
      </c>
      <c r="R270" t="s">
        <v>13</v>
      </c>
      <c r="S270" t="s">
        <v>5559</v>
      </c>
    </row>
    <row r="271" spans="1:19" x14ac:dyDescent="0.25">
      <c r="A271" t="s">
        <v>1532</v>
      </c>
      <c r="B271" t="s">
        <v>4992</v>
      </c>
      <c r="C271" t="s">
        <v>1969</v>
      </c>
      <c r="D271" t="s">
        <v>13</v>
      </c>
      <c r="E271" t="s">
        <v>5132</v>
      </c>
      <c r="F271" t="s">
        <v>1459</v>
      </c>
      <c r="G271" t="s">
        <v>4966</v>
      </c>
      <c r="H271" t="s">
        <v>4966</v>
      </c>
      <c r="I271" t="s">
        <v>582</v>
      </c>
      <c r="J271" t="s">
        <v>584</v>
      </c>
      <c r="K271" t="s">
        <v>586</v>
      </c>
      <c r="L271" t="s">
        <v>545</v>
      </c>
      <c r="Q271" t="s">
        <v>13</v>
      </c>
      <c r="R271" t="s">
        <v>13</v>
      </c>
      <c r="S271" t="s">
        <v>5513</v>
      </c>
    </row>
    <row r="272" spans="1:19" x14ac:dyDescent="0.25">
      <c r="A272" t="s">
        <v>1765</v>
      </c>
      <c r="B272" t="s">
        <v>5012</v>
      </c>
      <c r="C272" t="s">
        <v>1969</v>
      </c>
      <c r="D272" t="s">
        <v>92</v>
      </c>
      <c r="E272" t="s">
        <v>5109</v>
      </c>
      <c r="F272" t="s">
        <v>1605</v>
      </c>
      <c r="G272" t="s">
        <v>4969</v>
      </c>
      <c r="H272" t="s">
        <v>4969</v>
      </c>
      <c r="I272" t="s">
        <v>1296</v>
      </c>
      <c r="J272" t="s">
        <v>1324</v>
      </c>
      <c r="K272" t="s">
        <v>1326</v>
      </c>
      <c r="Q272" t="s">
        <v>90</v>
      </c>
      <c r="R272" t="s">
        <v>439</v>
      </c>
      <c r="S272" t="s">
        <v>5484</v>
      </c>
    </row>
    <row r="273" spans="1:19" x14ac:dyDescent="0.25">
      <c r="A273" t="s">
        <v>1816</v>
      </c>
      <c r="B273" t="s">
        <v>1969</v>
      </c>
      <c r="C273" t="s">
        <v>1969</v>
      </c>
      <c r="D273" t="s">
        <v>90</v>
      </c>
      <c r="E273" t="s">
        <v>5052</v>
      </c>
      <c r="F273" t="s">
        <v>5217</v>
      </c>
      <c r="G273" t="s">
        <v>4947</v>
      </c>
      <c r="H273" t="s">
        <v>4947</v>
      </c>
      <c r="I273" t="s">
        <v>754</v>
      </c>
      <c r="Q273" t="s">
        <v>13</v>
      </c>
      <c r="R273" t="s">
        <v>116</v>
      </c>
      <c r="S273" t="s">
        <v>5382</v>
      </c>
    </row>
    <row r="274" spans="1:19" x14ac:dyDescent="0.25">
      <c r="A274" t="s">
        <v>1769</v>
      </c>
      <c r="B274" t="s">
        <v>5014</v>
      </c>
      <c r="C274" t="s">
        <v>1969</v>
      </c>
      <c r="D274" t="s">
        <v>92</v>
      </c>
      <c r="E274" t="s">
        <v>5111</v>
      </c>
      <c r="F274" t="s">
        <v>5217</v>
      </c>
      <c r="G274" t="s">
        <v>4968</v>
      </c>
      <c r="H274" t="s">
        <v>4969</v>
      </c>
      <c r="I274" t="s">
        <v>1333</v>
      </c>
      <c r="J274" t="s">
        <v>1335</v>
      </c>
      <c r="K274" t="s">
        <v>1337</v>
      </c>
      <c r="Q274" t="s">
        <v>90</v>
      </c>
      <c r="R274" t="s">
        <v>439</v>
      </c>
      <c r="S274" t="s">
        <v>5486</v>
      </c>
    </row>
    <row r="275" spans="1:19" x14ac:dyDescent="0.25">
      <c r="A275" t="s">
        <v>1719</v>
      </c>
      <c r="B275" t="s">
        <v>1969</v>
      </c>
      <c r="C275" t="s">
        <v>1969</v>
      </c>
      <c r="D275" t="s">
        <v>13</v>
      </c>
      <c r="E275" t="s">
        <v>5094</v>
      </c>
      <c r="F275" t="s">
        <v>1605</v>
      </c>
      <c r="G275" t="s">
        <v>4983</v>
      </c>
      <c r="H275" t="s">
        <v>4983</v>
      </c>
      <c r="I275" t="s">
        <v>928</v>
      </c>
      <c r="J275" t="s">
        <v>930</v>
      </c>
      <c r="K275" t="s">
        <v>873</v>
      </c>
      <c r="Q275" t="s">
        <v>93</v>
      </c>
      <c r="R275" t="s">
        <v>378</v>
      </c>
      <c r="S275" t="s">
        <v>5454</v>
      </c>
    </row>
    <row r="276" spans="1:19" x14ac:dyDescent="0.25">
      <c r="A276" t="s">
        <v>1656</v>
      </c>
      <c r="B276" t="s">
        <v>1969</v>
      </c>
      <c r="C276" t="s">
        <v>1969</v>
      </c>
      <c r="D276" t="s">
        <v>13</v>
      </c>
      <c r="E276" t="s">
        <v>5160</v>
      </c>
      <c r="F276" t="s">
        <v>1605</v>
      </c>
      <c r="G276" t="s">
        <v>4947</v>
      </c>
      <c r="H276" t="s">
        <v>4947</v>
      </c>
      <c r="I276" t="s">
        <v>493</v>
      </c>
      <c r="J276" t="s">
        <v>495</v>
      </c>
      <c r="K276" t="s">
        <v>497</v>
      </c>
      <c r="L276" t="s">
        <v>499</v>
      </c>
      <c r="M276" t="s">
        <v>501</v>
      </c>
      <c r="N276" t="s">
        <v>503</v>
      </c>
      <c r="Q276" t="s">
        <v>13</v>
      </c>
      <c r="R276" t="s">
        <v>13</v>
      </c>
      <c r="S276" t="s">
        <v>108</v>
      </c>
    </row>
    <row r="277" spans="1:19" x14ac:dyDescent="0.25">
      <c r="A277" t="s">
        <v>1727</v>
      </c>
      <c r="B277" t="s">
        <v>1969</v>
      </c>
      <c r="C277" t="s">
        <v>1969</v>
      </c>
      <c r="D277" t="s">
        <v>13</v>
      </c>
      <c r="E277" t="s">
        <v>5042</v>
      </c>
      <c r="F277" t="s">
        <v>1605</v>
      </c>
      <c r="G277" t="s">
        <v>4984</v>
      </c>
      <c r="H277" t="s">
        <v>4983</v>
      </c>
      <c r="I277" t="s">
        <v>1166</v>
      </c>
      <c r="J277" t="s">
        <v>1167</v>
      </c>
      <c r="K277" t="s">
        <v>1169</v>
      </c>
      <c r="Q277" t="s">
        <v>116</v>
      </c>
      <c r="R277" t="s">
        <v>4938</v>
      </c>
      <c r="S277" t="s">
        <v>5467</v>
      </c>
    </row>
    <row r="278" spans="1:19" x14ac:dyDescent="0.25">
      <c r="A278" t="s">
        <v>1728</v>
      </c>
      <c r="B278" t="s">
        <v>1969</v>
      </c>
      <c r="C278" t="s">
        <v>1969</v>
      </c>
      <c r="D278" t="s">
        <v>13</v>
      </c>
      <c r="E278" t="s">
        <v>5100</v>
      </c>
      <c r="F278" t="s">
        <v>1729</v>
      </c>
      <c r="G278" t="s">
        <v>4947</v>
      </c>
      <c r="H278" t="s">
        <v>4947</v>
      </c>
      <c r="I278" t="s">
        <v>1166</v>
      </c>
      <c r="J278" t="s">
        <v>1167</v>
      </c>
      <c r="K278" t="s">
        <v>1169</v>
      </c>
      <c r="Q278" t="s">
        <v>116</v>
      </c>
      <c r="R278" t="s">
        <v>4938</v>
      </c>
      <c r="S278" t="s">
        <v>5468</v>
      </c>
    </row>
    <row r="279" spans="1:19" x14ac:dyDescent="0.25">
      <c r="A279" t="s">
        <v>1607</v>
      </c>
      <c r="B279" t="s">
        <v>1969</v>
      </c>
      <c r="C279" t="s">
        <v>1969</v>
      </c>
      <c r="D279" t="s">
        <v>13</v>
      </c>
      <c r="E279" t="s">
        <v>5082</v>
      </c>
      <c r="F279" t="s">
        <v>1605</v>
      </c>
      <c r="G279" t="s">
        <v>4961</v>
      </c>
      <c r="H279" t="s">
        <v>4953</v>
      </c>
      <c r="I279" t="s">
        <v>774</v>
      </c>
      <c r="J279" t="s">
        <v>776</v>
      </c>
      <c r="K279" t="s">
        <v>778</v>
      </c>
      <c r="Q279" t="s">
        <v>13</v>
      </c>
      <c r="R279" t="s">
        <v>108</v>
      </c>
      <c r="S279" t="s">
        <v>5432</v>
      </c>
    </row>
    <row r="280" spans="1:19" x14ac:dyDescent="0.25">
      <c r="A280" t="s">
        <v>1609</v>
      </c>
      <c r="B280" t="s">
        <v>1969</v>
      </c>
      <c r="C280" t="s">
        <v>1969</v>
      </c>
      <c r="D280" t="s">
        <v>13</v>
      </c>
      <c r="E280" t="s">
        <v>5082</v>
      </c>
      <c r="F280" t="s">
        <v>1605</v>
      </c>
      <c r="G280" t="s">
        <v>4961</v>
      </c>
      <c r="H280" t="s">
        <v>4953</v>
      </c>
      <c r="I280" t="s">
        <v>774</v>
      </c>
      <c r="J280" t="s">
        <v>776</v>
      </c>
      <c r="K280" t="s">
        <v>778</v>
      </c>
      <c r="Q280" t="s">
        <v>13</v>
      </c>
      <c r="R280" t="s">
        <v>108</v>
      </c>
      <c r="S280" t="s">
        <v>4981</v>
      </c>
    </row>
    <row r="281" spans="1:19" x14ac:dyDescent="0.25">
      <c r="A281" t="s">
        <v>1862</v>
      </c>
      <c r="B281" t="s">
        <v>1969</v>
      </c>
      <c r="C281" t="s">
        <v>1969</v>
      </c>
      <c r="D281" t="s">
        <v>383</v>
      </c>
      <c r="E281" t="s">
        <v>5131</v>
      </c>
      <c r="F281" t="s">
        <v>1605</v>
      </c>
      <c r="G281" t="s">
        <v>5007</v>
      </c>
      <c r="H281" t="s">
        <v>5007</v>
      </c>
      <c r="I281" t="s">
        <v>513</v>
      </c>
      <c r="J281" t="s">
        <v>523</v>
      </c>
      <c r="K281" t="s">
        <v>525</v>
      </c>
      <c r="L281" t="s">
        <v>515</v>
      </c>
      <c r="Q281" t="s">
        <v>13</v>
      </c>
      <c r="R281" t="s">
        <v>13</v>
      </c>
      <c r="S281" t="s">
        <v>5510</v>
      </c>
    </row>
    <row r="282" spans="1:19" x14ac:dyDescent="0.25">
      <c r="A282" t="s">
        <v>1622</v>
      </c>
      <c r="B282" t="s">
        <v>1969</v>
      </c>
      <c r="C282" t="s">
        <v>1969</v>
      </c>
      <c r="D282" t="s">
        <v>13</v>
      </c>
      <c r="E282" t="s">
        <v>5147</v>
      </c>
      <c r="F282" t="s">
        <v>1623</v>
      </c>
      <c r="G282" t="s">
        <v>4952</v>
      </c>
      <c r="H282" t="s">
        <v>4960</v>
      </c>
      <c r="I282" t="s">
        <v>1078</v>
      </c>
      <c r="J282" t="s">
        <v>1080</v>
      </c>
      <c r="K282" t="s">
        <v>1082</v>
      </c>
      <c r="L282" t="s">
        <v>1084</v>
      </c>
      <c r="M282" t="s">
        <v>875</v>
      </c>
      <c r="Q282" t="s">
        <v>93</v>
      </c>
      <c r="R282" t="s">
        <v>383</v>
      </c>
      <c r="S282" t="s">
        <v>5588</v>
      </c>
    </row>
    <row r="283" spans="1:19" x14ac:dyDescent="0.25">
      <c r="A283" t="s">
        <v>2034</v>
      </c>
      <c r="B283" t="s">
        <v>1969</v>
      </c>
      <c r="C283" t="s">
        <v>2031</v>
      </c>
      <c r="D283" t="s">
        <v>13</v>
      </c>
      <c r="E283" t="s">
        <v>5187</v>
      </c>
      <c r="F283" t="s">
        <v>1605</v>
      </c>
      <c r="G283" t="s">
        <v>4960</v>
      </c>
      <c r="H283" t="s">
        <v>4960</v>
      </c>
      <c r="I283" t="s">
        <v>1070</v>
      </c>
      <c r="J283" t="s">
        <v>1072</v>
      </c>
      <c r="K283" t="s">
        <v>1074</v>
      </c>
      <c r="L283" t="s">
        <v>1076</v>
      </c>
      <c r="M283" t="s">
        <v>875</v>
      </c>
      <c r="Q283" t="s">
        <v>93</v>
      </c>
      <c r="R283" t="s">
        <v>383</v>
      </c>
      <c r="S283" t="s">
        <v>5587</v>
      </c>
    </row>
    <row r="284" spans="1:19" x14ac:dyDescent="0.25">
      <c r="A284" t="s">
        <v>1649</v>
      </c>
      <c r="B284" t="s">
        <v>1969</v>
      </c>
      <c r="C284" t="s">
        <v>1969</v>
      </c>
      <c r="D284" t="s">
        <v>13</v>
      </c>
      <c r="E284" t="s">
        <v>5130</v>
      </c>
      <c r="F284" t="s">
        <v>1605</v>
      </c>
      <c r="G284" t="s">
        <v>4974</v>
      </c>
      <c r="H284" t="s">
        <v>4974</v>
      </c>
      <c r="I284" t="s">
        <v>471</v>
      </c>
      <c r="J284" t="s">
        <v>473</v>
      </c>
      <c r="K284" t="s">
        <v>475</v>
      </c>
      <c r="L284" t="s">
        <v>477</v>
      </c>
      <c r="Q284" t="s">
        <v>13</v>
      </c>
      <c r="R284" t="s">
        <v>13</v>
      </c>
      <c r="S284" t="s">
        <v>90</v>
      </c>
    </row>
    <row r="285" spans="1:19" x14ac:dyDescent="0.25">
      <c r="A285" t="s">
        <v>1740</v>
      </c>
      <c r="B285" t="s">
        <v>1969</v>
      </c>
      <c r="C285" t="s">
        <v>1969</v>
      </c>
      <c r="D285" t="s">
        <v>13</v>
      </c>
      <c r="E285" t="s">
        <v>5107</v>
      </c>
      <c r="F285" t="s">
        <v>1605</v>
      </c>
      <c r="G285" t="s">
        <v>4960</v>
      </c>
      <c r="H285" t="s">
        <v>4960</v>
      </c>
      <c r="I285" t="s">
        <v>1242</v>
      </c>
      <c r="J285" t="s">
        <v>1244</v>
      </c>
      <c r="K285" t="s">
        <v>1246</v>
      </c>
      <c r="Q285" t="s">
        <v>90</v>
      </c>
      <c r="R285" t="s">
        <v>439</v>
      </c>
      <c r="S285" t="s">
        <v>5481</v>
      </c>
    </row>
    <row r="286" spans="1:19" x14ac:dyDescent="0.25">
      <c r="A286" t="s">
        <v>2040</v>
      </c>
      <c r="B286" t="s">
        <v>4992</v>
      </c>
      <c r="C286" t="s">
        <v>2041</v>
      </c>
      <c r="D286" t="s">
        <v>13</v>
      </c>
      <c r="E286" t="s">
        <v>5193</v>
      </c>
      <c r="F286" t="s">
        <v>1648</v>
      </c>
      <c r="G286" t="s">
        <v>4976</v>
      </c>
      <c r="H286" t="s">
        <v>5259</v>
      </c>
      <c r="I286" t="s">
        <v>1233</v>
      </c>
      <c r="J286" t="s">
        <v>1235</v>
      </c>
      <c r="K286" t="s">
        <v>1237</v>
      </c>
      <c r="L286" t="s">
        <v>1239</v>
      </c>
      <c r="M286" t="s">
        <v>1241</v>
      </c>
      <c r="Q286" t="s">
        <v>90</v>
      </c>
      <c r="R286" t="s">
        <v>439</v>
      </c>
      <c r="S286" t="s">
        <v>5599</v>
      </c>
    </row>
    <row r="287" spans="1:19" x14ac:dyDescent="0.25">
      <c r="A287" t="s">
        <v>1909</v>
      </c>
      <c r="B287" t="s">
        <v>1969</v>
      </c>
      <c r="C287" t="s">
        <v>1969</v>
      </c>
      <c r="D287" t="s">
        <v>133</v>
      </c>
      <c r="E287" t="s">
        <v>5038</v>
      </c>
      <c r="F287" t="s">
        <v>1605</v>
      </c>
      <c r="G287" t="s">
        <v>4964</v>
      </c>
      <c r="H287" t="s">
        <v>4959</v>
      </c>
      <c r="I287" t="s">
        <v>975</v>
      </c>
      <c r="J287" t="s">
        <v>875</v>
      </c>
      <c r="Q287" t="s">
        <v>93</v>
      </c>
      <c r="R287" t="s">
        <v>5313</v>
      </c>
      <c r="S287" t="s">
        <v>5348</v>
      </c>
    </row>
    <row r="288" spans="1:19" x14ac:dyDescent="0.25">
      <c r="A288" t="s">
        <v>1841</v>
      </c>
      <c r="B288" t="s">
        <v>1969</v>
      </c>
      <c r="C288" t="s">
        <v>1969</v>
      </c>
      <c r="D288" t="s">
        <v>90</v>
      </c>
      <c r="E288" t="s">
        <v>5103</v>
      </c>
      <c r="F288" t="s">
        <v>1623</v>
      </c>
      <c r="G288" t="s">
        <v>5009</v>
      </c>
      <c r="H288" t="s">
        <v>4950</v>
      </c>
      <c r="I288" t="s">
        <v>1209</v>
      </c>
      <c r="J288" t="s">
        <v>1213</v>
      </c>
      <c r="K288" t="s">
        <v>1215</v>
      </c>
      <c r="L288" t="s">
        <v>535</v>
      </c>
      <c r="Q288" t="s">
        <v>116</v>
      </c>
      <c r="R288" t="s">
        <v>4938</v>
      </c>
      <c r="S288" t="s">
        <v>5540</v>
      </c>
    </row>
    <row r="289" spans="1:19" x14ac:dyDescent="0.25">
      <c r="A289" t="s">
        <v>1839</v>
      </c>
      <c r="B289" t="s">
        <v>1969</v>
      </c>
      <c r="C289" t="s">
        <v>1969</v>
      </c>
      <c r="D289" t="s">
        <v>90</v>
      </c>
      <c r="E289" t="s">
        <v>5103</v>
      </c>
      <c r="F289" t="s">
        <v>1623</v>
      </c>
      <c r="G289" t="s">
        <v>5009</v>
      </c>
      <c r="H289" t="s">
        <v>4950</v>
      </c>
      <c r="I289" t="s">
        <v>1209</v>
      </c>
      <c r="J289" t="s">
        <v>1211</v>
      </c>
      <c r="K289" t="s">
        <v>535</v>
      </c>
      <c r="Q289" t="s">
        <v>116</v>
      </c>
      <c r="R289" t="s">
        <v>4938</v>
      </c>
      <c r="S289" t="s">
        <v>5475</v>
      </c>
    </row>
    <row r="290" spans="1:19" x14ac:dyDescent="0.25">
      <c r="A290" t="s">
        <v>1941</v>
      </c>
      <c r="B290" t="s">
        <v>1969</v>
      </c>
      <c r="C290" t="s">
        <v>1969</v>
      </c>
      <c r="D290" t="s">
        <v>87</v>
      </c>
      <c r="E290" t="s">
        <v>5043</v>
      </c>
      <c r="F290" t="s">
        <v>1605</v>
      </c>
      <c r="G290" t="s">
        <v>4974</v>
      </c>
      <c r="H290" t="s">
        <v>4949</v>
      </c>
      <c r="I290" t="s">
        <v>1183</v>
      </c>
      <c r="Q290" t="s">
        <v>116</v>
      </c>
      <c r="R290" t="s">
        <v>4938</v>
      </c>
      <c r="S290" t="s">
        <v>5365</v>
      </c>
    </row>
    <row r="291" spans="1:19" x14ac:dyDescent="0.25">
      <c r="A291" t="s">
        <v>1558</v>
      </c>
      <c r="B291" t="s">
        <v>4992</v>
      </c>
      <c r="C291" t="s">
        <v>1969</v>
      </c>
      <c r="D291" t="s">
        <v>13</v>
      </c>
      <c r="E291" t="s">
        <v>5065</v>
      </c>
      <c r="F291" t="s">
        <v>1459</v>
      </c>
      <c r="G291" t="s">
        <v>4966</v>
      </c>
      <c r="H291" t="s">
        <v>4966</v>
      </c>
      <c r="I291" t="s">
        <v>1217</v>
      </c>
      <c r="J291" t="s">
        <v>537</v>
      </c>
      <c r="Q291" t="s">
        <v>116</v>
      </c>
      <c r="R291" t="s">
        <v>4938</v>
      </c>
      <c r="S291" t="s">
        <v>5407</v>
      </c>
    </row>
    <row r="292" spans="1:19" x14ac:dyDescent="0.25">
      <c r="A292" t="s">
        <v>1548</v>
      </c>
      <c r="B292" t="s">
        <v>4992</v>
      </c>
      <c r="C292" t="s">
        <v>1969</v>
      </c>
      <c r="D292" t="s">
        <v>13</v>
      </c>
      <c r="E292" t="s">
        <v>5189</v>
      </c>
      <c r="F292" t="s">
        <v>1459</v>
      </c>
      <c r="G292" t="s">
        <v>4950</v>
      </c>
      <c r="H292" t="s">
        <v>4950</v>
      </c>
      <c r="I292" t="s">
        <v>1134</v>
      </c>
      <c r="J292" t="s">
        <v>1136</v>
      </c>
      <c r="K292" t="s">
        <v>1138</v>
      </c>
      <c r="L292" t="s">
        <v>1140</v>
      </c>
      <c r="M292" t="s">
        <v>543</v>
      </c>
      <c r="N292" t="s">
        <v>3290</v>
      </c>
      <c r="O292" t="s">
        <v>3312</v>
      </c>
      <c r="Q292" t="s">
        <v>87</v>
      </c>
      <c r="R292" t="s">
        <v>226</v>
      </c>
      <c r="S292" t="s">
        <v>5591</v>
      </c>
    </row>
    <row r="293" spans="1:19" x14ac:dyDescent="0.25">
      <c r="A293" t="s">
        <v>1545</v>
      </c>
      <c r="B293" t="s">
        <v>4992</v>
      </c>
      <c r="C293" t="s">
        <v>1969</v>
      </c>
      <c r="D293" t="s">
        <v>13</v>
      </c>
      <c r="E293" t="s">
        <v>5189</v>
      </c>
      <c r="F293" t="s">
        <v>1459</v>
      </c>
      <c r="G293" t="s">
        <v>4950</v>
      </c>
      <c r="H293" t="s">
        <v>4950</v>
      </c>
      <c r="I293" t="s">
        <v>1134</v>
      </c>
      <c r="J293" t="s">
        <v>1136</v>
      </c>
      <c r="K293" t="s">
        <v>1138</v>
      </c>
      <c r="L293" t="s">
        <v>1140</v>
      </c>
      <c r="M293" t="s">
        <v>543</v>
      </c>
      <c r="N293" t="s">
        <v>3290</v>
      </c>
      <c r="O293" t="s">
        <v>3312</v>
      </c>
      <c r="Q293" t="s">
        <v>87</v>
      </c>
      <c r="R293" t="s">
        <v>226</v>
      </c>
      <c r="S293" t="s">
        <v>5590</v>
      </c>
    </row>
    <row r="294" spans="1:19" x14ac:dyDescent="0.25">
      <c r="A294" t="s">
        <v>2005</v>
      </c>
      <c r="B294" t="s">
        <v>1969</v>
      </c>
      <c r="C294" t="s">
        <v>2006</v>
      </c>
      <c r="D294" t="s">
        <v>13</v>
      </c>
      <c r="E294" t="s">
        <v>5121</v>
      </c>
      <c r="F294" t="s">
        <v>1605</v>
      </c>
      <c r="G294" t="s">
        <v>5016</v>
      </c>
      <c r="H294" t="s">
        <v>4973</v>
      </c>
      <c r="I294" t="s">
        <v>909</v>
      </c>
      <c r="J294" t="s">
        <v>911</v>
      </c>
      <c r="K294" t="s">
        <v>873</v>
      </c>
      <c r="Q294" t="s">
        <v>93</v>
      </c>
      <c r="R294" t="s">
        <v>378</v>
      </c>
      <c r="S294" t="s">
        <v>5003</v>
      </c>
    </row>
    <row r="295" spans="1:19" x14ac:dyDescent="0.25">
      <c r="A295" t="s">
        <v>1828</v>
      </c>
      <c r="B295" t="s">
        <v>1969</v>
      </c>
      <c r="C295" t="s">
        <v>1969</v>
      </c>
      <c r="D295" t="s">
        <v>90</v>
      </c>
      <c r="E295" t="s">
        <v>1829</v>
      </c>
      <c r="F295" t="s">
        <v>1623</v>
      </c>
      <c r="G295" t="s">
        <v>5009</v>
      </c>
      <c r="H295" t="s">
        <v>4950</v>
      </c>
      <c r="I295" t="s">
        <v>989</v>
      </c>
      <c r="J295" t="s">
        <v>991</v>
      </c>
      <c r="K295" t="s">
        <v>875</v>
      </c>
      <c r="Q295" t="s">
        <v>93</v>
      </c>
      <c r="R295" t="s">
        <v>5313</v>
      </c>
      <c r="S295" t="s">
        <v>5458</v>
      </c>
    </row>
    <row r="296" spans="1:19" x14ac:dyDescent="0.25">
      <c r="A296" t="s">
        <v>1830</v>
      </c>
      <c r="B296" t="s">
        <v>1969</v>
      </c>
      <c r="C296" t="s">
        <v>1969</v>
      </c>
      <c r="D296" t="s">
        <v>90</v>
      </c>
      <c r="E296" t="s">
        <v>1829</v>
      </c>
      <c r="F296" t="s">
        <v>1623</v>
      </c>
      <c r="G296" t="s">
        <v>5009</v>
      </c>
      <c r="H296" t="s">
        <v>4950</v>
      </c>
      <c r="I296" t="s">
        <v>989</v>
      </c>
      <c r="J296" t="s">
        <v>991</v>
      </c>
      <c r="K296" t="s">
        <v>875</v>
      </c>
      <c r="Q296" t="s">
        <v>93</v>
      </c>
      <c r="R296" t="s">
        <v>5313</v>
      </c>
      <c r="S296" t="s">
        <v>5459</v>
      </c>
    </row>
    <row r="297" spans="1:19" x14ac:dyDescent="0.25">
      <c r="A297" t="s">
        <v>2028</v>
      </c>
      <c r="B297" t="s">
        <v>1969</v>
      </c>
      <c r="C297" t="s">
        <v>2015</v>
      </c>
      <c r="D297" t="s">
        <v>13</v>
      </c>
      <c r="E297" t="s">
        <v>5141</v>
      </c>
      <c r="F297" t="s">
        <v>1623</v>
      </c>
      <c r="G297" t="s">
        <v>4954</v>
      </c>
      <c r="H297" t="s">
        <v>4953</v>
      </c>
      <c r="I297" t="s">
        <v>985</v>
      </c>
      <c r="J297" t="s">
        <v>986</v>
      </c>
      <c r="K297" t="s">
        <v>988</v>
      </c>
      <c r="L297" t="s">
        <v>875</v>
      </c>
      <c r="Q297" t="s">
        <v>93</v>
      </c>
      <c r="R297" t="s">
        <v>5313</v>
      </c>
      <c r="S297" t="s">
        <v>5523</v>
      </c>
    </row>
    <row r="298" spans="1:19" x14ac:dyDescent="0.25">
      <c r="A298" t="s">
        <v>1912</v>
      </c>
      <c r="B298" t="s">
        <v>1969</v>
      </c>
      <c r="C298" t="s">
        <v>1969</v>
      </c>
      <c r="D298" t="s">
        <v>383</v>
      </c>
      <c r="E298" t="s">
        <v>1829</v>
      </c>
      <c r="F298" t="s">
        <v>1605</v>
      </c>
      <c r="G298" t="s">
        <v>4969</v>
      </c>
      <c r="H298" t="s">
        <v>4953</v>
      </c>
      <c r="I298" t="s">
        <v>979</v>
      </c>
      <c r="J298" t="s">
        <v>981</v>
      </c>
      <c r="K298" t="s">
        <v>875</v>
      </c>
      <c r="Q298" t="s">
        <v>93</v>
      </c>
      <c r="R298" t="s">
        <v>5313</v>
      </c>
      <c r="S298" t="s">
        <v>5457</v>
      </c>
    </row>
    <row r="299" spans="1:19" x14ac:dyDescent="0.25">
      <c r="A299" t="s">
        <v>1911</v>
      </c>
      <c r="B299" t="s">
        <v>1969</v>
      </c>
      <c r="C299" t="s">
        <v>1969</v>
      </c>
      <c r="D299" t="s">
        <v>383</v>
      </c>
      <c r="E299" t="s">
        <v>1829</v>
      </c>
      <c r="F299" t="s">
        <v>1605</v>
      </c>
      <c r="G299" t="s">
        <v>4969</v>
      </c>
      <c r="H299" t="s">
        <v>4953</v>
      </c>
      <c r="I299" t="s">
        <v>979</v>
      </c>
      <c r="J299" t="s">
        <v>981</v>
      </c>
      <c r="K299" t="s">
        <v>875</v>
      </c>
      <c r="Q299" t="s">
        <v>93</v>
      </c>
      <c r="R299" t="s">
        <v>5313</v>
      </c>
      <c r="S299" t="s">
        <v>5456</v>
      </c>
    </row>
    <row r="300" spans="1:19" x14ac:dyDescent="0.25">
      <c r="A300" t="s">
        <v>1784</v>
      </c>
      <c r="B300" t="s">
        <v>1785</v>
      </c>
      <c r="C300" t="s">
        <v>1969</v>
      </c>
      <c r="D300" t="s">
        <v>92</v>
      </c>
      <c r="E300" t="s">
        <v>5073</v>
      </c>
      <c r="F300" t="s">
        <v>1605</v>
      </c>
      <c r="G300" t="s">
        <v>5003</v>
      </c>
      <c r="H300" t="s">
        <v>5004</v>
      </c>
      <c r="I300" t="s">
        <v>513</v>
      </c>
      <c r="J300" t="s">
        <v>517</v>
      </c>
      <c r="K300" t="s">
        <v>515</v>
      </c>
      <c r="Q300" t="s">
        <v>13</v>
      </c>
      <c r="R300" t="s">
        <v>13</v>
      </c>
      <c r="S300" t="s">
        <v>5421</v>
      </c>
    </row>
    <row r="301" spans="1:19" x14ac:dyDescent="0.25">
      <c r="A301" t="s">
        <v>1475</v>
      </c>
      <c r="B301" t="s">
        <v>4992</v>
      </c>
      <c r="C301" t="s">
        <v>1969</v>
      </c>
      <c r="D301" t="s">
        <v>13</v>
      </c>
      <c r="E301" t="s">
        <v>5074</v>
      </c>
      <c r="F301" t="s">
        <v>1459</v>
      </c>
      <c r="G301" t="s">
        <v>4966</v>
      </c>
      <c r="H301" t="s">
        <v>4966</v>
      </c>
      <c r="I301" t="s">
        <v>531</v>
      </c>
      <c r="J301" t="s">
        <v>547</v>
      </c>
      <c r="K301" t="s">
        <v>549</v>
      </c>
      <c r="L301" t="s">
        <v>537</v>
      </c>
      <c r="Q301" t="s">
        <v>13</v>
      </c>
      <c r="R301" t="s">
        <v>13</v>
      </c>
      <c r="S301" t="s">
        <v>5511</v>
      </c>
    </row>
    <row r="302" spans="1:19" x14ac:dyDescent="0.25">
      <c r="A302" t="s">
        <v>1482</v>
      </c>
      <c r="B302" t="s">
        <v>4992</v>
      </c>
      <c r="C302" t="s">
        <v>1969</v>
      </c>
      <c r="D302" t="s">
        <v>13</v>
      </c>
      <c r="E302" t="s">
        <v>5167</v>
      </c>
      <c r="F302" t="s">
        <v>1459</v>
      </c>
      <c r="G302" t="s">
        <v>4974</v>
      </c>
      <c r="H302" t="s">
        <v>4974</v>
      </c>
      <c r="I302" t="s">
        <v>694</v>
      </c>
      <c r="J302" t="s">
        <v>531</v>
      </c>
      <c r="K302" t="s">
        <v>547</v>
      </c>
      <c r="L302" t="s">
        <v>549</v>
      </c>
      <c r="M302" t="s">
        <v>537</v>
      </c>
      <c r="Q302" t="s">
        <v>13</v>
      </c>
      <c r="R302" t="s">
        <v>87</v>
      </c>
      <c r="S302" t="s">
        <v>5564</v>
      </c>
    </row>
    <row r="303" spans="1:19" x14ac:dyDescent="0.25">
      <c r="A303" t="s">
        <v>1582</v>
      </c>
      <c r="B303" t="s">
        <v>4992</v>
      </c>
      <c r="C303" t="s">
        <v>1969</v>
      </c>
      <c r="D303" t="s">
        <v>13</v>
      </c>
      <c r="E303" t="s">
        <v>5191</v>
      </c>
      <c r="F303" t="s">
        <v>1459</v>
      </c>
      <c r="G303" t="s">
        <v>4960</v>
      </c>
      <c r="H303" t="s">
        <v>4960</v>
      </c>
      <c r="I303" t="s">
        <v>1417</v>
      </c>
      <c r="J303" t="s">
        <v>1419</v>
      </c>
      <c r="K303" t="s">
        <v>1421</v>
      </c>
      <c r="L303" t="s">
        <v>543</v>
      </c>
      <c r="M303" t="s">
        <v>3291</v>
      </c>
      <c r="N303" t="s">
        <v>3300</v>
      </c>
      <c r="Q303" t="s">
        <v>90</v>
      </c>
      <c r="R303" t="s">
        <v>233</v>
      </c>
      <c r="S303" t="s">
        <v>5594</v>
      </c>
    </row>
    <row r="304" spans="1:19" x14ac:dyDescent="0.25">
      <c r="A304" t="s">
        <v>1580</v>
      </c>
      <c r="B304" t="s">
        <v>4992</v>
      </c>
      <c r="C304" t="s">
        <v>1969</v>
      </c>
      <c r="D304" t="s">
        <v>13</v>
      </c>
      <c r="E304" t="s">
        <v>5191</v>
      </c>
      <c r="F304" t="s">
        <v>1459</v>
      </c>
      <c r="G304" t="s">
        <v>4960</v>
      </c>
      <c r="H304" t="s">
        <v>4960</v>
      </c>
      <c r="I304" t="s">
        <v>1417</v>
      </c>
      <c r="J304" t="s">
        <v>1419</v>
      </c>
      <c r="K304" t="s">
        <v>1421</v>
      </c>
      <c r="L304" t="s">
        <v>543</v>
      </c>
      <c r="M304" t="s">
        <v>3291</v>
      </c>
      <c r="N304" t="s">
        <v>3300</v>
      </c>
      <c r="Q304" t="s">
        <v>90</v>
      </c>
      <c r="R304" t="s">
        <v>233</v>
      </c>
      <c r="S304" t="s">
        <v>5593</v>
      </c>
    </row>
    <row r="305" spans="1:19" x14ac:dyDescent="0.25">
      <c r="A305" t="s">
        <v>1686</v>
      </c>
      <c r="B305" t="s">
        <v>1969</v>
      </c>
      <c r="C305" t="s">
        <v>1969</v>
      </c>
      <c r="D305" t="s">
        <v>13</v>
      </c>
      <c r="E305" t="s">
        <v>5134</v>
      </c>
      <c r="F305" t="s">
        <v>1605</v>
      </c>
      <c r="G305" t="s">
        <v>4949</v>
      </c>
      <c r="H305" t="s">
        <v>4949</v>
      </c>
      <c r="I305" t="s">
        <v>649</v>
      </c>
      <c r="J305" t="s">
        <v>651</v>
      </c>
      <c r="K305" t="s">
        <v>653</v>
      </c>
      <c r="L305" t="s">
        <v>634</v>
      </c>
      <c r="Q305" t="s">
        <v>13</v>
      </c>
      <c r="R305" t="s">
        <v>97</v>
      </c>
      <c r="S305" t="s">
        <v>4968</v>
      </c>
    </row>
    <row r="306" spans="1:19" x14ac:dyDescent="0.25">
      <c r="A306" t="s">
        <v>1688</v>
      </c>
      <c r="B306" t="s">
        <v>1969</v>
      </c>
      <c r="C306" t="s">
        <v>1969</v>
      </c>
      <c r="D306" t="s">
        <v>13</v>
      </c>
      <c r="E306" t="s">
        <v>5134</v>
      </c>
      <c r="F306" t="s">
        <v>1605</v>
      </c>
      <c r="G306" t="s">
        <v>4949</v>
      </c>
      <c r="H306" t="s">
        <v>4949</v>
      </c>
      <c r="I306" t="s">
        <v>649</v>
      </c>
      <c r="J306" t="s">
        <v>651</v>
      </c>
      <c r="K306" t="s">
        <v>653</v>
      </c>
      <c r="L306" t="s">
        <v>634</v>
      </c>
      <c r="Q306" t="s">
        <v>13</v>
      </c>
      <c r="R306" t="s">
        <v>97</v>
      </c>
      <c r="S306" t="s">
        <v>5515</v>
      </c>
    </row>
    <row r="307" spans="1:19" x14ac:dyDescent="0.25">
      <c r="A307" t="s">
        <v>1599</v>
      </c>
      <c r="B307" t="s">
        <v>4992</v>
      </c>
      <c r="C307" t="s">
        <v>1969</v>
      </c>
      <c r="D307" t="s">
        <v>13</v>
      </c>
      <c r="E307" t="s">
        <v>5248</v>
      </c>
      <c r="F307" t="s">
        <v>5220</v>
      </c>
      <c r="G307" t="s">
        <v>5205</v>
      </c>
      <c r="H307" t="s">
        <v>4993</v>
      </c>
      <c r="I307" t="s">
        <v>604</v>
      </c>
      <c r="J307" t="s">
        <v>606</v>
      </c>
      <c r="K307" t="s">
        <v>608</v>
      </c>
      <c r="Q307" t="s">
        <v>13</v>
      </c>
      <c r="R307" t="s">
        <v>93</v>
      </c>
      <c r="S307" t="s">
        <v>4952</v>
      </c>
    </row>
    <row r="308" spans="1:19" x14ac:dyDescent="0.25">
      <c r="A308" t="s">
        <v>1779</v>
      </c>
      <c r="B308" t="s">
        <v>4992</v>
      </c>
      <c r="C308" t="s">
        <v>1969</v>
      </c>
      <c r="D308" t="s">
        <v>13</v>
      </c>
      <c r="E308" t="s">
        <v>5070</v>
      </c>
      <c r="F308" t="s">
        <v>1459</v>
      </c>
      <c r="G308" t="s">
        <v>5004</v>
      </c>
      <c r="H308" t="s">
        <v>5008</v>
      </c>
      <c r="I308" t="s">
        <v>1349</v>
      </c>
      <c r="J308" t="s">
        <v>543</v>
      </c>
      <c r="Q308" t="s">
        <v>90</v>
      </c>
      <c r="R308" t="s">
        <v>439</v>
      </c>
      <c r="S308" t="s">
        <v>5418</v>
      </c>
    </row>
    <row r="309" spans="1:19" x14ac:dyDescent="0.25">
      <c r="A309" t="s">
        <v>1777</v>
      </c>
      <c r="B309" t="s">
        <v>4992</v>
      </c>
      <c r="C309" t="s">
        <v>1969</v>
      </c>
      <c r="D309" t="s">
        <v>13</v>
      </c>
      <c r="E309" t="s">
        <v>5069</v>
      </c>
      <c r="F309" t="s">
        <v>1459</v>
      </c>
      <c r="G309" t="s">
        <v>5017</v>
      </c>
      <c r="H309" t="s">
        <v>4964</v>
      </c>
      <c r="I309" t="s">
        <v>1347</v>
      </c>
      <c r="J309" t="s">
        <v>537</v>
      </c>
      <c r="Q309" t="s">
        <v>90</v>
      </c>
      <c r="R309" t="s">
        <v>439</v>
      </c>
      <c r="S309" t="s">
        <v>5417</v>
      </c>
    </row>
    <row r="310" spans="1:19" x14ac:dyDescent="0.25">
      <c r="A310" t="s">
        <v>1636</v>
      </c>
      <c r="B310" t="s">
        <v>4994</v>
      </c>
      <c r="C310" t="s">
        <v>1969</v>
      </c>
      <c r="D310" t="s">
        <v>112</v>
      </c>
      <c r="E310" t="s">
        <v>5063</v>
      </c>
      <c r="F310" t="s">
        <v>1605</v>
      </c>
      <c r="G310" t="s">
        <v>4990</v>
      </c>
      <c r="H310" t="s">
        <v>4988</v>
      </c>
      <c r="I310" t="s">
        <v>1132</v>
      </c>
      <c r="Q310" t="s">
        <v>87</v>
      </c>
      <c r="R310" t="s">
        <v>226</v>
      </c>
      <c r="S310" t="s">
        <v>5404</v>
      </c>
    </row>
    <row r="311" spans="1:19" x14ac:dyDescent="0.25">
      <c r="A311" t="s">
        <v>1625</v>
      </c>
      <c r="B311" t="s">
        <v>1969</v>
      </c>
      <c r="C311" t="s">
        <v>1969</v>
      </c>
      <c r="D311" t="s">
        <v>13</v>
      </c>
      <c r="E311" t="s">
        <v>5041</v>
      </c>
      <c r="F311" t="s">
        <v>1605</v>
      </c>
      <c r="G311" t="s">
        <v>4977</v>
      </c>
      <c r="H311" t="s">
        <v>4977</v>
      </c>
      <c r="I311" t="s">
        <v>1114</v>
      </c>
      <c r="J311" t="s">
        <v>1116</v>
      </c>
      <c r="Q311" t="s">
        <v>87</v>
      </c>
      <c r="R311" t="s">
        <v>226</v>
      </c>
      <c r="S311" t="s">
        <v>5350</v>
      </c>
    </row>
    <row r="312" spans="1:19" x14ac:dyDescent="0.25">
      <c r="A312" t="s">
        <v>1961</v>
      </c>
      <c r="B312" t="s">
        <v>1969</v>
      </c>
      <c r="C312" t="s">
        <v>1969</v>
      </c>
      <c r="D312" t="s">
        <v>116</v>
      </c>
      <c r="E312" t="s">
        <v>5047</v>
      </c>
      <c r="F312" t="s">
        <v>1605</v>
      </c>
      <c r="G312" t="s">
        <v>4974</v>
      </c>
      <c r="H312" t="s">
        <v>4981</v>
      </c>
      <c r="I312" t="s">
        <v>1298</v>
      </c>
      <c r="Q312" t="s">
        <v>90</v>
      </c>
      <c r="R312" t="s">
        <v>439</v>
      </c>
      <c r="S312" t="s">
        <v>5372</v>
      </c>
    </row>
    <row r="313" spans="1:19" x14ac:dyDescent="0.25">
      <c r="A313" t="s">
        <v>2053</v>
      </c>
      <c r="B313" t="s">
        <v>1969</v>
      </c>
      <c r="C313" t="s">
        <v>2054</v>
      </c>
      <c r="D313" t="s">
        <v>90</v>
      </c>
      <c r="E313" t="s">
        <v>5129</v>
      </c>
      <c r="F313" t="s">
        <v>1623</v>
      </c>
      <c r="G313" t="s">
        <v>5017</v>
      </c>
      <c r="H313" t="s">
        <v>4973</v>
      </c>
      <c r="I313" t="s">
        <v>1298</v>
      </c>
      <c r="J313" t="s">
        <v>1261</v>
      </c>
      <c r="Q313" t="s">
        <v>90</v>
      </c>
      <c r="R313" t="s">
        <v>439</v>
      </c>
      <c r="S313" t="s">
        <v>5506</v>
      </c>
    </row>
    <row r="314" spans="1:19" x14ac:dyDescent="0.25">
      <c r="A314" t="s">
        <v>1771</v>
      </c>
      <c r="B314" t="s">
        <v>5001</v>
      </c>
      <c r="C314" t="s">
        <v>1969</v>
      </c>
      <c r="D314" t="s">
        <v>87</v>
      </c>
      <c r="E314" t="s">
        <v>5068</v>
      </c>
      <c r="F314" t="s">
        <v>1729</v>
      </c>
      <c r="G314" t="s">
        <v>4968</v>
      </c>
      <c r="H314" t="s">
        <v>4953</v>
      </c>
      <c r="I314" t="s">
        <v>1339</v>
      </c>
      <c r="J314" t="s">
        <v>1341</v>
      </c>
      <c r="Q314" t="s">
        <v>90</v>
      </c>
      <c r="R314" t="s">
        <v>439</v>
      </c>
      <c r="S314" t="s">
        <v>5416</v>
      </c>
    </row>
    <row r="315" spans="1:19" x14ac:dyDescent="0.25">
      <c r="A315" t="s">
        <v>1827</v>
      </c>
      <c r="B315" t="s">
        <v>1969</v>
      </c>
      <c r="C315" t="s">
        <v>1969</v>
      </c>
      <c r="D315" t="s">
        <v>87</v>
      </c>
      <c r="E315" t="s">
        <v>5137</v>
      </c>
      <c r="F315" t="s">
        <v>5217</v>
      </c>
      <c r="G315" t="s">
        <v>4962</v>
      </c>
      <c r="H315" t="s">
        <v>4949</v>
      </c>
      <c r="I315" t="s">
        <v>837</v>
      </c>
      <c r="J315" t="s">
        <v>879</v>
      </c>
      <c r="K315" t="s">
        <v>881</v>
      </c>
      <c r="L315" t="s">
        <v>869</v>
      </c>
      <c r="Q315" t="s">
        <v>93</v>
      </c>
      <c r="R315" t="s">
        <v>4939</v>
      </c>
      <c r="S315" t="s">
        <v>5518</v>
      </c>
    </row>
    <row r="316" spans="1:19" x14ac:dyDescent="0.25">
      <c r="A316" t="s">
        <v>1678</v>
      </c>
      <c r="B316" t="s">
        <v>1969</v>
      </c>
      <c r="C316" t="s">
        <v>1969</v>
      </c>
      <c r="D316" t="s">
        <v>13</v>
      </c>
      <c r="E316" t="s">
        <v>5077</v>
      </c>
      <c r="F316" t="s">
        <v>1605</v>
      </c>
      <c r="G316" t="s">
        <v>4975</v>
      </c>
      <c r="H316" t="s">
        <v>4974</v>
      </c>
      <c r="I316" t="s">
        <v>665</v>
      </c>
      <c r="J316" t="s">
        <v>519</v>
      </c>
      <c r="K316" t="s">
        <v>669</v>
      </c>
      <c r="Q316" t="s">
        <v>13</v>
      </c>
      <c r="R316" t="s">
        <v>87</v>
      </c>
      <c r="S316" t="s">
        <v>5426</v>
      </c>
    </row>
    <row r="317" spans="1:19" x14ac:dyDescent="0.25">
      <c r="A317" t="s">
        <v>1982</v>
      </c>
      <c r="B317" t="s">
        <v>1969</v>
      </c>
      <c r="C317" t="s">
        <v>1983</v>
      </c>
      <c r="D317" t="s">
        <v>13</v>
      </c>
      <c r="E317" t="s">
        <v>5166</v>
      </c>
      <c r="F317" t="s">
        <v>1605</v>
      </c>
      <c r="G317" t="s">
        <v>4954</v>
      </c>
      <c r="H317" t="s">
        <v>4953</v>
      </c>
      <c r="I317" t="s">
        <v>671</v>
      </c>
      <c r="J317" t="s">
        <v>519</v>
      </c>
      <c r="K317" t="s">
        <v>673</v>
      </c>
      <c r="L317" t="s">
        <v>487</v>
      </c>
      <c r="M317" t="s">
        <v>489</v>
      </c>
      <c r="Q317" t="s">
        <v>13</v>
      </c>
      <c r="R317" t="s">
        <v>87</v>
      </c>
      <c r="S317" t="s">
        <v>5563</v>
      </c>
    </row>
    <row r="318" spans="1:19" x14ac:dyDescent="0.25">
      <c r="A318" t="s">
        <v>1985</v>
      </c>
      <c r="B318" t="s">
        <v>1969</v>
      </c>
      <c r="C318" t="s">
        <v>1986</v>
      </c>
      <c r="D318" t="s">
        <v>13</v>
      </c>
      <c r="E318" t="s">
        <v>5118</v>
      </c>
      <c r="F318" t="s">
        <v>1605</v>
      </c>
      <c r="G318" t="s">
        <v>4954</v>
      </c>
      <c r="H318" t="s">
        <v>4953</v>
      </c>
      <c r="I318" t="s">
        <v>675</v>
      </c>
      <c r="J318" t="s">
        <v>519</v>
      </c>
      <c r="K318" t="s">
        <v>3273</v>
      </c>
      <c r="Q318" t="s">
        <v>13</v>
      </c>
      <c r="R318" t="s">
        <v>87</v>
      </c>
      <c r="S318" t="s">
        <v>5494</v>
      </c>
    </row>
    <row r="319" spans="1:19" x14ac:dyDescent="0.25">
      <c r="A319" t="s">
        <v>1676</v>
      </c>
      <c r="B319" t="s">
        <v>1969</v>
      </c>
      <c r="C319" t="s">
        <v>1969</v>
      </c>
      <c r="D319" t="s">
        <v>13</v>
      </c>
      <c r="E319" t="s">
        <v>5024</v>
      </c>
      <c r="F319" t="s">
        <v>1605</v>
      </c>
      <c r="G319" t="s">
        <v>4955</v>
      </c>
      <c r="H319" t="s">
        <v>4962</v>
      </c>
      <c r="I319" t="s">
        <v>665</v>
      </c>
      <c r="J319" t="s">
        <v>519</v>
      </c>
      <c r="K319" t="s">
        <v>667</v>
      </c>
      <c r="L319" t="s">
        <v>663</v>
      </c>
      <c r="M319" t="s">
        <v>1431</v>
      </c>
      <c r="Q319" t="s">
        <v>13</v>
      </c>
      <c r="R319" t="s">
        <v>87</v>
      </c>
      <c r="S319" t="s">
        <v>5562</v>
      </c>
    </row>
    <row r="320" spans="1:19" x14ac:dyDescent="0.25">
      <c r="A320" t="s">
        <v>1593</v>
      </c>
      <c r="B320" t="s">
        <v>4992</v>
      </c>
      <c r="C320" t="s">
        <v>1969</v>
      </c>
      <c r="D320" t="s">
        <v>13</v>
      </c>
      <c r="E320" t="s">
        <v>5158</v>
      </c>
      <c r="F320" t="s">
        <v>1459</v>
      </c>
      <c r="G320" t="s">
        <v>4961</v>
      </c>
      <c r="H320" t="s">
        <v>4977</v>
      </c>
      <c r="I320" t="s">
        <v>1351</v>
      </c>
      <c r="J320" t="s">
        <v>543</v>
      </c>
      <c r="K320" t="s">
        <v>3290</v>
      </c>
      <c r="L320" t="s">
        <v>3286</v>
      </c>
      <c r="Q320" t="s">
        <v>90</v>
      </c>
      <c r="R320" t="s">
        <v>439</v>
      </c>
      <c r="S320" t="s">
        <v>5550</v>
      </c>
    </row>
    <row r="321" spans="1:19" x14ac:dyDescent="0.25">
      <c r="A321" t="s">
        <v>1591</v>
      </c>
      <c r="B321" t="s">
        <v>4992</v>
      </c>
      <c r="C321" t="s">
        <v>1969</v>
      </c>
      <c r="D321" t="s">
        <v>13</v>
      </c>
      <c r="E321" t="s">
        <v>5158</v>
      </c>
      <c r="F321" t="s">
        <v>1459</v>
      </c>
      <c r="G321" t="s">
        <v>4977</v>
      </c>
      <c r="H321" t="s">
        <v>4977</v>
      </c>
      <c r="I321" t="s">
        <v>1351</v>
      </c>
      <c r="J321" t="s">
        <v>543</v>
      </c>
      <c r="K321" t="s">
        <v>3290</v>
      </c>
      <c r="L321" t="s">
        <v>3286</v>
      </c>
      <c r="Q321" t="s">
        <v>90</v>
      </c>
      <c r="R321" t="s">
        <v>439</v>
      </c>
      <c r="S321" t="s">
        <v>5549</v>
      </c>
    </row>
    <row r="322" spans="1:19" x14ac:dyDescent="0.25">
      <c r="A322" t="s">
        <v>1851</v>
      </c>
      <c r="B322" t="s">
        <v>1969</v>
      </c>
      <c r="C322" t="s">
        <v>1969</v>
      </c>
      <c r="D322" t="s">
        <v>112</v>
      </c>
      <c r="E322" t="s">
        <v>5057</v>
      </c>
      <c r="F322" t="s">
        <v>1623</v>
      </c>
      <c r="G322" t="s">
        <v>4964</v>
      </c>
      <c r="H322" t="s">
        <v>4964</v>
      </c>
      <c r="I322" t="s">
        <v>1304</v>
      </c>
      <c r="J322" t="s">
        <v>1261</v>
      </c>
      <c r="Q322" t="s">
        <v>90</v>
      </c>
      <c r="R322" t="s">
        <v>439</v>
      </c>
      <c r="S322" t="s">
        <v>5390</v>
      </c>
    </row>
    <row r="323" spans="1:19" x14ac:dyDescent="0.25">
      <c r="A323" t="s">
        <v>1971</v>
      </c>
      <c r="B323" t="s">
        <v>1969</v>
      </c>
      <c r="C323" t="s">
        <v>1969</v>
      </c>
      <c r="D323" t="s">
        <v>87</v>
      </c>
      <c r="E323" t="s">
        <v>5049</v>
      </c>
      <c r="F323" t="s">
        <v>1605</v>
      </c>
      <c r="G323" t="s">
        <v>4949</v>
      </c>
      <c r="H323" t="s">
        <v>4949</v>
      </c>
      <c r="I323" t="s">
        <v>1370</v>
      </c>
      <c r="Q323" t="s">
        <v>90</v>
      </c>
      <c r="R323" t="s">
        <v>439</v>
      </c>
      <c r="S323" t="s">
        <v>5379</v>
      </c>
    </row>
    <row r="324" spans="1:19" x14ac:dyDescent="0.25">
      <c r="A324" t="s">
        <v>1968</v>
      </c>
      <c r="B324" t="s">
        <v>1969</v>
      </c>
      <c r="C324" t="s">
        <v>1969</v>
      </c>
      <c r="D324" t="s">
        <v>87</v>
      </c>
      <c r="E324" t="s">
        <v>5049</v>
      </c>
      <c r="F324" t="s">
        <v>1605</v>
      </c>
      <c r="G324" t="s">
        <v>4964</v>
      </c>
      <c r="H324" t="s">
        <v>4959</v>
      </c>
      <c r="I324" t="s">
        <v>1370</v>
      </c>
      <c r="Q324" t="s">
        <v>90</v>
      </c>
      <c r="R324" t="s">
        <v>439</v>
      </c>
      <c r="S324" t="s">
        <v>5378</v>
      </c>
    </row>
    <row r="325" spans="1:19" x14ac:dyDescent="0.25">
      <c r="A325" t="s">
        <v>1974</v>
      </c>
      <c r="B325" t="s">
        <v>1969</v>
      </c>
      <c r="C325" t="s">
        <v>1969</v>
      </c>
      <c r="D325" t="s">
        <v>87</v>
      </c>
      <c r="E325" t="s">
        <v>5050</v>
      </c>
      <c r="F325" t="s">
        <v>1605</v>
      </c>
      <c r="G325" t="s">
        <v>4981</v>
      </c>
      <c r="H325" t="s">
        <v>4949</v>
      </c>
      <c r="I325" t="s">
        <v>1372</v>
      </c>
      <c r="J325" t="s">
        <v>1368</v>
      </c>
      <c r="Q325" t="s">
        <v>90</v>
      </c>
      <c r="R325" t="s">
        <v>439</v>
      </c>
      <c r="S325" t="s">
        <v>5381</v>
      </c>
    </row>
    <row r="326" spans="1:19" x14ac:dyDescent="0.25">
      <c r="A326" t="s">
        <v>1972</v>
      </c>
      <c r="B326" t="s">
        <v>1969</v>
      </c>
      <c r="C326" t="s">
        <v>1969</v>
      </c>
      <c r="D326" t="s">
        <v>87</v>
      </c>
      <c r="E326" t="s">
        <v>5050</v>
      </c>
      <c r="F326" t="s">
        <v>1605</v>
      </c>
      <c r="G326" t="s">
        <v>4981</v>
      </c>
      <c r="H326" t="s">
        <v>4949</v>
      </c>
      <c r="I326" t="s">
        <v>1372</v>
      </c>
      <c r="Q326" t="s">
        <v>90</v>
      </c>
      <c r="R326" t="s">
        <v>439</v>
      </c>
      <c r="S326" t="s">
        <v>5380</v>
      </c>
    </row>
    <row r="327" spans="1:19" x14ac:dyDescent="0.25">
      <c r="A327" t="s">
        <v>1509</v>
      </c>
      <c r="B327" t="s">
        <v>4992</v>
      </c>
      <c r="C327" t="s">
        <v>1969</v>
      </c>
      <c r="D327" t="s">
        <v>13</v>
      </c>
      <c r="E327" t="s">
        <v>5114</v>
      </c>
      <c r="F327" t="s">
        <v>1459</v>
      </c>
      <c r="G327" t="s">
        <v>5210</v>
      </c>
      <c r="H327" t="s">
        <v>4970</v>
      </c>
      <c r="I327" t="s">
        <v>1376</v>
      </c>
      <c r="J327" t="s">
        <v>1378</v>
      </c>
      <c r="K327" t="s">
        <v>1368</v>
      </c>
      <c r="L327" t="s">
        <v>543</v>
      </c>
      <c r="Q327" t="s">
        <v>90</v>
      </c>
      <c r="R327" t="s">
        <v>439</v>
      </c>
      <c r="S327" t="s">
        <v>5555</v>
      </c>
    </row>
    <row r="328" spans="1:19" x14ac:dyDescent="0.25">
      <c r="A328" t="s">
        <v>1506</v>
      </c>
      <c r="B328" t="s">
        <v>4992</v>
      </c>
      <c r="C328" t="s">
        <v>1969</v>
      </c>
      <c r="D328" t="s">
        <v>13</v>
      </c>
      <c r="E328" t="s">
        <v>5114</v>
      </c>
      <c r="F328" t="s">
        <v>1459</v>
      </c>
      <c r="G328" t="s">
        <v>5209</v>
      </c>
      <c r="H328" t="s">
        <v>4970</v>
      </c>
      <c r="I328" t="s">
        <v>1376</v>
      </c>
      <c r="J328" t="s">
        <v>1378</v>
      </c>
      <c r="K328" t="s">
        <v>1368</v>
      </c>
      <c r="L328" t="s">
        <v>543</v>
      </c>
      <c r="Q328" t="s">
        <v>90</v>
      </c>
      <c r="R328" t="s">
        <v>439</v>
      </c>
      <c r="S328" t="s">
        <v>5554</v>
      </c>
    </row>
    <row r="329" spans="1:19" x14ac:dyDescent="0.25">
      <c r="A329" t="s">
        <v>1503</v>
      </c>
      <c r="B329" t="s">
        <v>4992</v>
      </c>
      <c r="C329" t="s">
        <v>1969</v>
      </c>
      <c r="D329" t="s">
        <v>13</v>
      </c>
      <c r="E329" t="s">
        <v>5114</v>
      </c>
      <c r="F329" t="s">
        <v>1459</v>
      </c>
      <c r="G329" t="s">
        <v>5209</v>
      </c>
      <c r="H329" t="s">
        <v>5257</v>
      </c>
      <c r="I329" t="s">
        <v>1376</v>
      </c>
      <c r="J329" t="s">
        <v>1378</v>
      </c>
      <c r="K329" t="s">
        <v>543</v>
      </c>
      <c r="Q329" t="s">
        <v>90</v>
      </c>
      <c r="R329" t="s">
        <v>439</v>
      </c>
      <c r="S329" t="s">
        <v>5490</v>
      </c>
    </row>
    <row r="330" spans="1:19" x14ac:dyDescent="0.25">
      <c r="A330" t="s">
        <v>1508</v>
      </c>
      <c r="B330" t="s">
        <v>4992</v>
      </c>
      <c r="C330" t="s">
        <v>1969</v>
      </c>
      <c r="D330" t="s">
        <v>13</v>
      </c>
      <c r="E330" t="s">
        <v>5114</v>
      </c>
      <c r="F330" t="s">
        <v>1459</v>
      </c>
      <c r="G330" t="s">
        <v>5210</v>
      </c>
      <c r="H330" t="s">
        <v>5257</v>
      </c>
      <c r="I330" t="s">
        <v>1376</v>
      </c>
      <c r="J330" t="s">
        <v>1378</v>
      </c>
      <c r="K330" t="s">
        <v>543</v>
      </c>
      <c r="Q330" t="s">
        <v>90</v>
      </c>
      <c r="R330" t="s">
        <v>439</v>
      </c>
      <c r="S330" t="s">
        <v>5493</v>
      </c>
    </row>
    <row r="331" spans="1:19" x14ac:dyDescent="0.25">
      <c r="A331" t="s">
        <v>1507</v>
      </c>
      <c r="B331" t="s">
        <v>4992</v>
      </c>
      <c r="C331" t="s">
        <v>1969</v>
      </c>
      <c r="D331" t="s">
        <v>13</v>
      </c>
      <c r="E331" t="s">
        <v>5114</v>
      </c>
      <c r="F331" t="s">
        <v>1459</v>
      </c>
      <c r="G331" t="s">
        <v>5210</v>
      </c>
      <c r="H331" t="s">
        <v>5257</v>
      </c>
      <c r="I331" t="s">
        <v>1376</v>
      </c>
      <c r="J331" t="s">
        <v>1378</v>
      </c>
      <c r="K331" t="s">
        <v>543</v>
      </c>
      <c r="Q331" t="s">
        <v>90</v>
      </c>
      <c r="R331" t="s">
        <v>439</v>
      </c>
      <c r="S331" t="s">
        <v>5492</v>
      </c>
    </row>
    <row r="332" spans="1:19" x14ac:dyDescent="0.25">
      <c r="A332" t="s">
        <v>1505</v>
      </c>
      <c r="B332" t="s">
        <v>4992</v>
      </c>
      <c r="C332" t="s">
        <v>1969</v>
      </c>
      <c r="D332" t="s">
        <v>13</v>
      </c>
      <c r="E332" t="s">
        <v>5114</v>
      </c>
      <c r="F332" t="s">
        <v>1459</v>
      </c>
      <c r="G332" t="s">
        <v>5209</v>
      </c>
      <c r="H332" t="s">
        <v>5257</v>
      </c>
      <c r="I332" t="s">
        <v>1376</v>
      </c>
      <c r="J332" t="s">
        <v>1378</v>
      </c>
      <c r="K332" t="s">
        <v>543</v>
      </c>
      <c r="Q332" t="s">
        <v>90</v>
      </c>
      <c r="R332" t="s">
        <v>439</v>
      </c>
      <c r="S332" t="s">
        <v>5491</v>
      </c>
    </row>
    <row r="333" spans="1:19" x14ac:dyDescent="0.25">
      <c r="A333" t="s">
        <v>1549</v>
      </c>
      <c r="B333" t="s">
        <v>4992</v>
      </c>
      <c r="C333" t="s">
        <v>1969</v>
      </c>
      <c r="D333" t="s">
        <v>13</v>
      </c>
      <c r="E333" t="s">
        <v>5072</v>
      </c>
      <c r="F333" t="s">
        <v>1459</v>
      </c>
      <c r="G333" t="s">
        <v>4975</v>
      </c>
      <c r="H333" t="s">
        <v>4974</v>
      </c>
      <c r="I333" t="s">
        <v>1374</v>
      </c>
      <c r="J333" t="s">
        <v>543</v>
      </c>
      <c r="Q333" t="s">
        <v>90</v>
      </c>
      <c r="R333" t="s">
        <v>439</v>
      </c>
      <c r="S333" t="s">
        <v>5420</v>
      </c>
    </row>
    <row r="334" spans="1:19" x14ac:dyDescent="0.25">
      <c r="A334" t="s">
        <v>1955</v>
      </c>
      <c r="B334" t="s">
        <v>1969</v>
      </c>
      <c r="C334" t="s">
        <v>1969</v>
      </c>
      <c r="D334" t="s">
        <v>383</v>
      </c>
      <c r="E334" t="s">
        <v>5045</v>
      </c>
      <c r="F334" t="s">
        <v>1605</v>
      </c>
      <c r="G334" t="s">
        <v>4968</v>
      </c>
      <c r="H334" t="s">
        <v>4953</v>
      </c>
      <c r="I334" t="s">
        <v>634</v>
      </c>
      <c r="J334" t="s">
        <v>1403</v>
      </c>
      <c r="K334" t="s">
        <v>1405</v>
      </c>
      <c r="Q334" t="s">
        <v>90</v>
      </c>
      <c r="R334" t="s">
        <v>233</v>
      </c>
      <c r="S334" t="s">
        <v>5478</v>
      </c>
    </row>
    <row r="335" spans="1:19" x14ac:dyDescent="0.25">
      <c r="A335" t="s">
        <v>1954</v>
      </c>
      <c r="B335" t="s">
        <v>1969</v>
      </c>
      <c r="C335" t="s">
        <v>1969</v>
      </c>
      <c r="D335" t="s">
        <v>383</v>
      </c>
      <c r="E335" t="s">
        <v>5045</v>
      </c>
      <c r="F335" t="s">
        <v>1605</v>
      </c>
      <c r="G335" t="s">
        <v>4975</v>
      </c>
      <c r="H335" t="s">
        <v>4953</v>
      </c>
      <c r="I335" t="s">
        <v>634</v>
      </c>
      <c r="J335" t="s">
        <v>1403</v>
      </c>
      <c r="K335" t="s">
        <v>1405</v>
      </c>
      <c r="Q335" t="s">
        <v>90</v>
      </c>
      <c r="R335" t="s">
        <v>233</v>
      </c>
      <c r="S335" t="s">
        <v>5477</v>
      </c>
    </row>
    <row r="336" spans="1:19" x14ac:dyDescent="0.25">
      <c r="A336" t="s">
        <v>1953</v>
      </c>
      <c r="B336" t="s">
        <v>1969</v>
      </c>
      <c r="C336" t="s">
        <v>1969</v>
      </c>
      <c r="D336" t="s">
        <v>383</v>
      </c>
      <c r="E336" t="s">
        <v>5045</v>
      </c>
      <c r="F336" t="s">
        <v>1605</v>
      </c>
      <c r="G336" t="s">
        <v>4975</v>
      </c>
      <c r="H336" t="s">
        <v>4953</v>
      </c>
      <c r="I336" t="s">
        <v>634</v>
      </c>
      <c r="J336" t="s">
        <v>1403</v>
      </c>
      <c r="K336" t="s">
        <v>1405</v>
      </c>
      <c r="Q336" t="s">
        <v>90</v>
      </c>
      <c r="R336" t="s">
        <v>233</v>
      </c>
      <c r="S336" t="s">
        <v>5208</v>
      </c>
    </row>
    <row r="337" spans="1:19" x14ac:dyDescent="0.25">
      <c r="A337" t="s">
        <v>1956</v>
      </c>
      <c r="B337" t="s">
        <v>1969</v>
      </c>
      <c r="C337" t="s">
        <v>1969</v>
      </c>
      <c r="D337" t="s">
        <v>383</v>
      </c>
      <c r="E337" t="s">
        <v>5045</v>
      </c>
      <c r="F337" t="s">
        <v>1605</v>
      </c>
      <c r="G337" t="s">
        <v>4968</v>
      </c>
      <c r="H337" t="s">
        <v>4953</v>
      </c>
      <c r="I337" t="s">
        <v>634</v>
      </c>
      <c r="J337" t="s">
        <v>1403</v>
      </c>
      <c r="K337" t="s">
        <v>1405</v>
      </c>
      <c r="Q337" t="s">
        <v>90</v>
      </c>
      <c r="R337" t="s">
        <v>233</v>
      </c>
      <c r="S337" t="s">
        <v>5479</v>
      </c>
    </row>
    <row r="338" spans="1:19" x14ac:dyDescent="0.25">
      <c r="A338" t="s">
        <v>2042</v>
      </c>
      <c r="B338" t="s">
        <v>1969</v>
      </c>
      <c r="C338" t="s">
        <v>2041</v>
      </c>
      <c r="D338" t="s">
        <v>13</v>
      </c>
      <c r="E338" t="s">
        <v>5126</v>
      </c>
      <c r="F338" t="s">
        <v>1605</v>
      </c>
      <c r="G338" t="s">
        <v>4968</v>
      </c>
      <c r="H338" t="s">
        <v>4969</v>
      </c>
      <c r="I338" t="s">
        <v>1248</v>
      </c>
      <c r="J338" t="s">
        <v>1249</v>
      </c>
      <c r="K338" t="s">
        <v>1251</v>
      </c>
      <c r="Q338" t="s">
        <v>90</v>
      </c>
      <c r="R338" t="s">
        <v>439</v>
      </c>
      <c r="S338" t="s">
        <v>5503</v>
      </c>
    </row>
  </sheetData>
  <phoneticPr fontId="2"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3400</v>
      </c>
      <c r="D1" t="s">
        <v>2</v>
      </c>
      <c r="E1" t="s">
        <v>3350</v>
      </c>
      <c r="F1" t="s">
        <v>3961</v>
      </c>
      <c r="G1" t="s">
        <v>3</v>
      </c>
      <c r="H1" t="s">
        <v>4</v>
      </c>
      <c r="I1" t="s">
        <v>5</v>
      </c>
      <c r="J1" t="s">
        <v>6</v>
      </c>
      <c r="K1" t="s">
        <v>7</v>
      </c>
      <c r="L1" t="s">
        <v>8</v>
      </c>
      <c r="M1" t="s">
        <v>3349</v>
      </c>
      <c r="N1" t="s">
        <v>3538</v>
      </c>
      <c r="O1" t="s">
        <v>4750</v>
      </c>
    </row>
    <row r="2" spans="1:15" x14ac:dyDescent="0.25">
      <c r="A2">
        <v>1</v>
      </c>
      <c r="B2">
        <v>1</v>
      </c>
      <c r="C2" t="s">
        <v>160</v>
      </c>
      <c r="D2" t="s">
        <v>160</v>
      </c>
      <c r="F2" t="s">
        <v>95</v>
      </c>
      <c r="G2" t="s">
        <v>96</v>
      </c>
      <c r="H2" t="s">
        <v>13</v>
      </c>
      <c r="I2" t="s">
        <v>116</v>
      </c>
      <c r="J2" t="s">
        <v>12</v>
      </c>
      <c r="K2" t="s">
        <v>13</v>
      </c>
      <c r="L2">
        <v>0</v>
      </c>
      <c r="M2">
        <v>1</v>
      </c>
      <c r="N2" t="s">
        <v>3539</v>
      </c>
      <c r="O2" t="s">
        <v>3539</v>
      </c>
    </row>
    <row r="3" spans="1:15" x14ac:dyDescent="0.25">
      <c r="A3">
        <v>2</v>
      </c>
      <c r="B3">
        <v>1</v>
      </c>
      <c r="C3" t="s">
        <v>161</v>
      </c>
      <c r="D3" t="s">
        <v>161</v>
      </c>
      <c r="F3" t="s">
        <v>95</v>
      </c>
      <c r="G3" t="s">
        <v>104</v>
      </c>
      <c r="H3" t="s">
        <v>13</v>
      </c>
      <c r="I3" t="s">
        <v>116</v>
      </c>
      <c r="J3" t="s">
        <v>17</v>
      </c>
      <c r="K3" t="s">
        <v>13</v>
      </c>
      <c r="L3">
        <v>5</v>
      </c>
      <c r="M3">
        <v>4</v>
      </c>
      <c r="N3" t="s">
        <v>3540</v>
      </c>
      <c r="O3" t="s">
        <v>3540</v>
      </c>
    </row>
    <row r="4" spans="1:15" x14ac:dyDescent="0.25">
      <c r="A4">
        <v>3</v>
      </c>
      <c r="B4">
        <v>1</v>
      </c>
      <c r="C4" t="s">
        <v>211</v>
      </c>
      <c r="D4" t="s">
        <v>211</v>
      </c>
      <c r="F4" t="s">
        <v>4050</v>
      </c>
      <c r="G4" t="s">
        <v>96</v>
      </c>
      <c r="H4" t="s">
        <v>13</v>
      </c>
      <c r="I4" t="s">
        <v>116</v>
      </c>
      <c r="J4" t="s">
        <v>12</v>
      </c>
      <c r="K4" t="s">
        <v>93</v>
      </c>
      <c r="L4">
        <v>0</v>
      </c>
      <c r="M4">
        <v>4</v>
      </c>
      <c r="N4" t="s">
        <v>3674</v>
      </c>
      <c r="O4" t="s">
        <v>3674</v>
      </c>
    </row>
    <row r="5" spans="1:15" x14ac:dyDescent="0.25">
      <c r="A5">
        <v>4</v>
      </c>
      <c r="B5">
        <v>1</v>
      </c>
      <c r="C5" t="s">
        <v>212</v>
      </c>
      <c r="D5" t="s">
        <v>212</v>
      </c>
      <c r="F5" t="s">
        <v>95</v>
      </c>
      <c r="G5" t="s">
        <v>104</v>
      </c>
      <c r="H5" t="s">
        <v>13</v>
      </c>
      <c r="I5" t="s">
        <v>87</v>
      </c>
      <c r="J5" t="s">
        <v>17</v>
      </c>
      <c r="K5" t="s">
        <v>93</v>
      </c>
      <c r="L5">
        <v>5</v>
      </c>
      <c r="M5">
        <v>6</v>
      </c>
      <c r="N5" t="s">
        <v>3675</v>
      </c>
      <c r="O5" t="s">
        <v>3675</v>
      </c>
    </row>
    <row r="6" spans="1:15" x14ac:dyDescent="0.25">
      <c r="A6">
        <v>5</v>
      </c>
      <c r="B6">
        <v>1</v>
      </c>
      <c r="C6" t="s">
        <v>213</v>
      </c>
      <c r="D6" t="s">
        <v>213</v>
      </c>
      <c r="F6" t="s">
        <v>4051</v>
      </c>
      <c r="G6" t="s">
        <v>104</v>
      </c>
      <c r="H6" t="s">
        <v>90</v>
      </c>
      <c r="I6" t="s">
        <v>87</v>
      </c>
      <c r="J6" t="s">
        <v>17</v>
      </c>
      <c r="K6" t="s">
        <v>93</v>
      </c>
      <c r="L6">
        <v>10</v>
      </c>
      <c r="M6">
        <v>9</v>
      </c>
      <c r="N6" t="s">
        <v>3887</v>
      </c>
      <c r="O6" t="s">
        <v>3887</v>
      </c>
    </row>
    <row r="7" spans="1:15" x14ac:dyDescent="0.25">
      <c r="A7">
        <v>6</v>
      </c>
      <c r="B7">
        <v>1</v>
      </c>
      <c r="C7" t="s">
        <v>162</v>
      </c>
      <c r="D7" t="s">
        <v>162</v>
      </c>
      <c r="F7" t="s">
        <v>98</v>
      </c>
      <c r="G7" t="s">
        <v>86</v>
      </c>
      <c r="H7" t="s">
        <v>93</v>
      </c>
      <c r="I7" t="s">
        <v>116</v>
      </c>
      <c r="J7" t="s">
        <v>12</v>
      </c>
      <c r="K7" t="s">
        <v>13</v>
      </c>
      <c r="L7">
        <v>0</v>
      </c>
      <c r="M7">
        <v>1</v>
      </c>
      <c r="N7" t="s">
        <v>3541</v>
      </c>
      <c r="O7" t="s">
        <v>3541</v>
      </c>
    </row>
    <row r="8" spans="1:15" x14ac:dyDescent="0.25">
      <c r="A8">
        <v>7</v>
      </c>
      <c r="B8">
        <v>1</v>
      </c>
      <c r="C8" t="s">
        <v>4915</v>
      </c>
      <c r="D8" t="s">
        <v>3242</v>
      </c>
      <c r="E8" t="s">
        <v>162</v>
      </c>
      <c r="F8" t="s">
        <v>98</v>
      </c>
      <c r="G8" t="s">
        <v>86</v>
      </c>
      <c r="H8" t="s">
        <v>93</v>
      </c>
      <c r="I8" t="s">
        <v>116</v>
      </c>
      <c r="J8" t="s">
        <v>12</v>
      </c>
      <c r="K8" t="s">
        <v>13</v>
      </c>
      <c r="L8">
        <v>0</v>
      </c>
      <c r="M8">
        <v>1</v>
      </c>
      <c r="N8" t="s">
        <v>4916</v>
      </c>
      <c r="O8" t="s">
        <v>4804</v>
      </c>
    </row>
    <row r="9" spans="1:15" x14ac:dyDescent="0.25">
      <c r="A9">
        <v>8</v>
      </c>
      <c r="B9">
        <v>1</v>
      </c>
      <c r="C9" t="s">
        <v>163</v>
      </c>
      <c r="D9" t="s">
        <v>163</v>
      </c>
      <c r="F9" t="s">
        <v>3986</v>
      </c>
      <c r="G9" t="s">
        <v>86</v>
      </c>
      <c r="H9" t="s">
        <v>93</v>
      </c>
      <c r="I9" t="s">
        <v>116</v>
      </c>
      <c r="J9" t="s">
        <v>17</v>
      </c>
      <c r="K9" t="s">
        <v>13</v>
      </c>
      <c r="L9">
        <v>5</v>
      </c>
      <c r="M9">
        <v>5</v>
      </c>
      <c r="N9" t="s">
        <v>3542</v>
      </c>
      <c r="O9" t="s">
        <v>3542</v>
      </c>
    </row>
    <row r="10" spans="1:15" x14ac:dyDescent="0.25">
      <c r="A10">
        <v>9</v>
      </c>
      <c r="B10">
        <v>1</v>
      </c>
      <c r="C10" t="s">
        <v>164</v>
      </c>
      <c r="D10" t="s">
        <v>164</v>
      </c>
      <c r="F10" t="s">
        <v>3987</v>
      </c>
      <c r="G10" t="s">
        <v>86</v>
      </c>
      <c r="H10" t="s">
        <v>93</v>
      </c>
      <c r="I10" t="s">
        <v>116</v>
      </c>
      <c r="J10" t="s">
        <v>17</v>
      </c>
      <c r="K10" t="s">
        <v>13</v>
      </c>
      <c r="L10">
        <v>10</v>
      </c>
      <c r="M10">
        <v>5</v>
      </c>
      <c r="N10" t="s">
        <v>3796</v>
      </c>
      <c r="O10" t="s">
        <v>3796</v>
      </c>
    </row>
    <row r="11" spans="1:15" x14ac:dyDescent="0.25">
      <c r="A11">
        <v>10</v>
      </c>
      <c r="B11">
        <v>1</v>
      </c>
      <c r="C11" t="s">
        <v>165</v>
      </c>
      <c r="D11" t="s">
        <v>165</v>
      </c>
      <c r="F11" t="s">
        <v>95</v>
      </c>
      <c r="G11" t="s">
        <v>96</v>
      </c>
      <c r="H11" t="s">
        <v>90</v>
      </c>
      <c r="I11" t="s">
        <v>116</v>
      </c>
      <c r="J11" t="s">
        <v>17</v>
      </c>
      <c r="K11" t="s">
        <v>13</v>
      </c>
      <c r="L11">
        <v>5</v>
      </c>
      <c r="M11">
        <v>4</v>
      </c>
      <c r="N11" t="s">
        <v>3543</v>
      </c>
      <c r="O11" t="s">
        <v>3543</v>
      </c>
    </row>
    <row r="12" spans="1:15" x14ac:dyDescent="0.25">
      <c r="A12">
        <v>11</v>
      </c>
      <c r="B12">
        <v>1</v>
      </c>
      <c r="C12" t="s">
        <v>214</v>
      </c>
      <c r="D12" t="s">
        <v>214</v>
      </c>
      <c r="F12" t="s">
        <v>4052</v>
      </c>
      <c r="G12" t="s">
        <v>167</v>
      </c>
      <c r="H12" t="s">
        <v>13</v>
      </c>
      <c r="I12" t="s">
        <v>116</v>
      </c>
      <c r="J12" t="s">
        <v>21</v>
      </c>
      <c r="K12" t="s">
        <v>93</v>
      </c>
      <c r="L12">
        <v>10</v>
      </c>
      <c r="M12">
        <v>8</v>
      </c>
      <c r="N12" t="s">
        <v>3676</v>
      </c>
      <c r="O12" t="s">
        <v>3676</v>
      </c>
    </row>
    <row r="13" spans="1:15" x14ac:dyDescent="0.25">
      <c r="A13">
        <v>12</v>
      </c>
      <c r="B13">
        <v>1</v>
      </c>
      <c r="C13" t="s">
        <v>215</v>
      </c>
      <c r="D13" t="s">
        <v>215</v>
      </c>
      <c r="F13" t="s">
        <v>4053</v>
      </c>
      <c r="G13" t="s">
        <v>167</v>
      </c>
      <c r="H13" t="s">
        <v>93</v>
      </c>
      <c r="I13" t="s">
        <v>116</v>
      </c>
      <c r="J13" t="s">
        <v>12</v>
      </c>
      <c r="K13" t="s">
        <v>93</v>
      </c>
      <c r="L13">
        <v>10</v>
      </c>
      <c r="M13">
        <v>8</v>
      </c>
      <c r="N13" t="s">
        <v>3797</v>
      </c>
      <c r="O13" t="s">
        <v>3797</v>
      </c>
    </row>
    <row r="14" spans="1:15" x14ac:dyDescent="0.25">
      <c r="A14">
        <v>13</v>
      </c>
      <c r="B14">
        <v>1</v>
      </c>
      <c r="C14" t="s">
        <v>216</v>
      </c>
      <c r="D14" t="s">
        <v>216</v>
      </c>
      <c r="F14" t="s">
        <v>4020</v>
      </c>
      <c r="G14" t="s">
        <v>86</v>
      </c>
      <c r="H14" t="s">
        <v>93</v>
      </c>
      <c r="I14" t="s">
        <v>116</v>
      </c>
      <c r="J14" t="s">
        <v>12</v>
      </c>
      <c r="K14" t="s">
        <v>93</v>
      </c>
      <c r="L14">
        <v>5</v>
      </c>
      <c r="M14">
        <v>5</v>
      </c>
      <c r="N14" t="s">
        <v>3677</v>
      </c>
      <c r="O14" t="s">
        <v>3677</v>
      </c>
    </row>
    <row r="15" spans="1:15" x14ac:dyDescent="0.25">
      <c r="A15">
        <v>14</v>
      </c>
      <c r="B15">
        <v>1</v>
      </c>
      <c r="C15" t="s">
        <v>166</v>
      </c>
      <c r="D15" t="s">
        <v>166</v>
      </c>
      <c r="F15" t="s">
        <v>3988</v>
      </c>
      <c r="G15" t="s">
        <v>167</v>
      </c>
      <c r="H15" t="s">
        <v>93</v>
      </c>
      <c r="I15" t="s">
        <v>116</v>
      </c>
      <c r="J15" t="s">
        <v>17</v>
      </c>
      <c r="K15" t="s">
        <v>13</v>
      </c>
      <c r="L15">
        <v>5</v>
      </c>
      <c r="M15">
        <v>6</v>
      </c>
      <c r="N15" t="s">
        <v>3544</v>
      </c>
      <c r="O15" t="s">
        <v>3544</v>
      </c>
    </row>
    <row r="16" spans="1:15" x14ac:dyDescent="0.25">
      <c r="A16">
        <v>15</v>
      </c>
      <c r="B16">
        <v>1</v>
      </c>
      <c r="C16" t="s">
        <v>408</v>
      </c>
      <c r="D16" t="s">
        <v>408</v>
      </c>
      <c r="F16" t="s">
        <v>3988</v>
      </c>
      <c r="G16" t="s">
        <v>102</v>
      </c>
      <c r="H16" t="s">
        <v>13</v>
      </c>
      <c r="I16" t="s">
        <v>87</v>
      </c>
      <c r="J16" t="s">
        <v>21</v>
      </c>
      <c r="K16" t="s">
        <v>90</v>
      </c>
      <c r="L16">
        <v>10</v>
      </c>
      <c r="M16">
        <v>10</v>
      </c>
      <c r="N16" t="s">
        <v>3678</v>
      </c>
      <c r="O16" t="s">
        <v>3678</v>
      </c>
    </row>
    <row r="17" spans="1:15" x14ac:dyDescent="0.25">
      <c r="A17">
        <v>16</v>
      </c>
      <c r="B17">
        <v>1</v>
      </c>
      <c r="C17" t="s">
        <v>364</v>
      </c>
      <c r="D17" t="s">
        <v>364</v>
      </c>
      <c r="F17" t="s">
        <v>365</v>
      </c>
      <c r="G17" t="s">
        <v>366</v>
      </c>
      <c r="H17" t="s">
        <v>366</v>
      </c>
      <c r="I17" t="s">
        <v>366</v>
      </c>
      <c r="J17" t="s">
        <v>366</v>
      </c>
      <c r="K17" t="s">
        <v>366</v>
      </c>
      <c r="L17">
        <v>0</v>
      </c>
      <c r="M17">
        <v>1</v>
      </c>
      <c r="N17" t="s">
        <v>3679</v>
      </c>
      <c r="O17" t="s">
        <v>3679</v>
      </c>
    </row>
    <row r="18" spans="1:15" x14ac:dyDescent="0.25">
      <c r="A18">
        <v>17</v>
      </c>
      <c r="B18">
        <v>1</v>
      </c>
      <c r="C18" t="s">
        <v>367</v>
      </c>
      <c r="D18" t="s">
        <v>367</v>
      </c>
      <c r="F18" t="s">
        <v>368</v>
      </c>
      <c r="G18" t="s">
        <v>366</v>
      </c>
      <c r="H18" t="s">
        <v>366</v>
      </c>
      <c r="I18" t="s">
        <v>26</v>
      </c>
      <c r="J18" t="s">
        <v>17</v>
      </c>
      <c r="K18" t="s">
        <v>366</v>
      </c>
      <c r="L18">
        <v>0</v>
      </c>
      <c r="M18">
        <v>1</v>
      </c>
      <c r="N18" t="s">
        <v>3680</v>
      </c>
      <c r="O18" t="s">
        <v>3680</v>
      </c>
    </row>
    <row r="19" spans="1:15" x14ac:dyDescent="0.25">
      <c r="A19">
        <v>18</v>
      </c>
      <c r="B19">
        <v>1</v>
      </c>
      <c r="C19" t="s">
        <v>369</v>
      </c>
      <c r="D19" t="s">
        <v>369</v>
      </c>
      <c r="F19" t="s">
        <v>370</v>
      </c>
      <c r="G19" t="s">
        <v>371</v>
      </c>
      <c r="H19" t="s">
        <v>366</v>
      </c>
      <c r="I19" t="s">
        <v>366</v>
      </c>
      <c r="J19" t="s">
        <v>17</v>
      </c>
      <c r="K19" t="s">
        <v>366</v>
      </c>
      <c r="L19">
        <v>0</v>
      </c>
      <c r="M19">
        <v>1</v>
      </c>
      <c r="N19" t="s">
        <v>3681</v>
      </c>
      <c r="O19" t="s">
        <v>3681</v>
      </c>
    </row>
    <row r="20" spans="1:15" x14ac:dyDescent="0.25">
      <c r="A20">
        <v>19</v>
      </c>
      <c r="B20">
        <v>1</v>
      </c>
      <c r="C20" t="s">
        <v>372</v>
      </c>
      <c r="D20" t="s">
        <v>372</v>
      </c>
      <c r="F20" t="s">
        <v>373</v>
      </c>
      <c r="G20" t="s">
        <v>374</v>
      </c>
      <c r="H20" t="s">
        <v>366</v>
      </c>
      <c r="I20" t="s">
        <v>366</v>
      </c>
      <c r="J20" t="s">
        <v>26</v>
      </c>
      <c r="K20" t="s">
        <v>366</v>
      </c>
      <c r="L20">
        <v>0</v>
      </c>
      <c r="M20">
        <v>1</v>
      </c>
      <c r="N20" t="s">
        <v>3682</v>
      </c>
      <c r="O20" t="s">
        <v>3682</v>
      </c>
    </row>
    <row r="21" spans="1:15" x14ac:dyDescent="0.25">
      <c r="A21">
        <v>20</v>
      </c>
      <c r="B21">
        <v>1</v>
      </c>
      <c r="C21" t="s">
        <v>168</v>
      </c>
      <c r="D21" t="s">
        <v>168</v>
      </c>
      <c r="F21" t="s">
        <v>3989</v>
      </c>
      <c r="G21" t="s">
        <v>86</v>
      </c>
      <c r="H21" t="s">
        <v>93</v>
      </c>
      <c r="I21" t="s">
        <v>116</v>
      </c>
      <c r="J21" t="s">
        <v>12</v>
      </c>
      <c r="K21" t="s">
        <v>13</v>
      </c>
      <c r="L21">
        <v>5</v>
      </c>
      <c r="M21">
        <v>1</v>
      </c>
      <c r="N21" t="s">
        <v>3545</v>
      </c>
      <c r="O21" t="s">
        <v>3545</v>
      </c>
    </row>
    <row r="22" spans="1:15" x14ac:dyDescent="0.25">
      <c r="A22">
        <v>21</v>
      </c>
      <c r="B22">
        <v>1</v>
      </c>
      <c r="C22" t="s">
        <v>169</v>
      </c>
      <c r="D22" t="s">
        <v>169</v>
      </c>
      <c r="F22" t="s">
        <v>170</v>
      </c>
      <c r="G22" t="s">
        <v>86</v>
      </c>
      <c r="H22" t="s">
        <v>92</v>
      </c>
      <c r="I22" t="s">
        <v>116</v>
      </c>
      <c r="J22" t="s">
        <v>12</v>
      </c>
      <c r="K22" t="s">
        <v>13</v>
      </c>
      <c r="L22">
        <v>15</v>
      </c>
      <c r="M22">
        <v>17</v>
      </c>
      <c r="N22" t="s">
        <v>3546</v>
      </c>
      <c r="O22" t="s">
        <v>3546</v>
      </c>
    </row>
    <row r="23" spans="1:15" x14ac:dyDescent="0.25">
      <c r="A23">
        <v>22</v>
      </c>
      <c r="B23">
        <v>1</v>
      </c>
      <c r="C23" t="s">
        <v>171</v>
      </c>
      <c r="D23" t="s">
        <v>171</v>
      </c>
      <c r="F23" t="s">
        <v>3990</v>
      </c>
      <c r="G23" t="s">
        <v>86</v>
      </c>
      <c r="H23" t="s">
        <v>92</v>
      </c>
      <c r="I23" t="s">
        <v>116</v>
      </c>
      <c r="J23" t="s">
        <v>12</v>
      </c>
      <c r="K23" t="s">
        <v>13</v>
      </c>
      <c r="L23">
        <v>20</v>
      </c>
      <c r="M23">
        <v>17</v>
      </c>
      <c r="N23" t="s">
        <v>3547</v>
      </c>
      <c r="O23" t="s">
        <v>3547</v>
      </c>
    </row>
    <row r="24" spans="1:15" x14ac:dyDescent="0.25">
      <c r="A24">
        <v>23</v>
      </c>
      <c r="B24">
        <v>1</v>
      </c>
      <c r="C24" t="s">
        <v>217</v>
      </c>
      <c r="D24" t="s">
        <v>217</v>
      </c>
      <c r="F24" t="s">
        <v>4054</v>
      </c>
      <c r="G24" t="s">
        <v>102</v>
      </c>
      <c r="H24" t="s">
        <v>90</v>
      </c>
      <c r="I24" t="s">
        <v>87</v>
      </c>
      <c r="J24" t="s">
        <v>17</v>
      </c>
      <c r="K24" t="s">
        <v>93</v>
      </c>
      <c r="L24">
        <v>10</v>
      </c>
      <c r="M24">
        <v>12</v>
      </c>
      <c r="N24" t="s">
        <v>3683</v>
      </c>
      <c r="O24" t="s">
        <v>3683</v>
      </c>
    </row>
    <row r="25" spans="1:15" x14ac:dyDescent="0.25">
      <c r="A25">
        <v>24</v>
      </c>
      <c r="B25">
        <v>1</v>
      </c>
      <c r="C25" t="s">
        <v>218</v>
      </c>
      <c r="D25" t="s">
        <v>218</v>
      </c>
      <c r="F25" t="s">
        <v>4055</v>
      </c>
      <c r="G25" t="s">
        <v>102</v>
      </c>
      <c r="H25" t="s">
        <v>90</v>
      </c>
      <c r="I25" t="s">
        <v>87</v>
      </c>
      <c r="J25" t="s">
        <v>17</v>
      </c>
      <c r="K25" t="s">
        <v>93</v>
      </c>
      <c r="L25">
        <v>15</v>
      </c>
      <c r="M25">
        <v>12</v>
      </c>
      <c r="N25" t="s">
        <v>3798</v>
      </c>
      <c r="O25" t="s">
        <v>3798</v>
      </c>
    </row>
    <row r="26" spans="1:15" x14ac:dyDescent="0.25">
      <c r="A26">
        <v>25</v>
      </c>
      <c r="B26">
        <v>1</v>
      </c>
      <c r="C26" t="s">
        <v>172</v>
      </c>
      <c r="D26" t="s">
        <v>172</v>
      </c>
      <c r="F26" t="s">
        <v>3991</v>
      </c>
      <c r="G26" t="s">
        <v>86</v>
      </c>
      <c r="H26" t="s">
        <v>93</v>
      </c>
      <c r="I26" t="s">
        <v>116</v>
      </c>
      <c r="J26" t="s">
        <v>12</v>
      </c>
      <c r="K26" t="s">
        <v>13</v>
      </c>
      <c r="L26">
        <v>0</v>
      </c>
      <c r="M26">
        <v>0</v>
      </c>
      <c r="N26" t="s">
        <v>3548</v>
      </c>
      <c r="O26" t="s">
        <v>3548</v>
      </c>
    </row>
    <row r="27" spans="1:15" x14ac:dyDescent="0.25">
      <c r="A27">
        <v>26</v>
      </c>
      <c r="B27">
        <v>1</v>
      </c>
      <c r="C27" t="s">
        <v>3401</v>
      </c>
      <c r="D27" t="s">
        <v>3304</v>
      </c>
      <c r="E27" t="s">
        <v>3351</v>
      </c>
      <c r="F27" t="s">
        <v>98</v>
      </c>
      <c r="G27" t="s">
        <v>86</v>
      </c>
      <c r="H27" t="s">
        <v>93</v>
      </c>
      <c r="I27" t="s">
        <v>116</v>
      </c>
      <c r="J27" t="s">
        <v>12</v>
      </c>
      <c r="K27" t="s">
        <v>13</v>
      </c>
      <c r="L27">
        <v>0</v>
      </c>
      <c r="M27">
        <v>1</v>
      </c>
      <c r="N27" t="s">
        <v>4588</v>
      </c>
      <c r="O27" t="s">
        <v>4751</v>
      </c>
    </row>
    <row r="28" spans="1:15" x14ac:dyDescent="0.25">
      <c r="A28">
        <v>27</v>
      </c>
      <c r="B28">
        <v>1</v>
      </c>
      <c r="C28" t="s">
        <v>3513</v>
      </c>
      <c r="D28" t="s">
        <v>3304</v>
      </c>
      <c r="E28" t="s">
        <v>3396</v>
      </c>
      <c r="F28" t="s">
        <v>4180</v>
      </c>
      <c r="G28" t="s">
        <v>86</v>
      </c>
      <c r="H28" t="s">
        <v>13</v>
      </c>
      <c r="I28" t="s">
        <v>87</v>
      </c>
      <c r="J28" t="s">
        <v>12</v>
      </c>
      <c r="K28" t="s">
        <v>13</v>
      </c>
      <c r="L28">
        <v>5</v>
      </c>
      <c r="M28">
        <v>5</v>
      </c>
      <c r="N28" t="s">
        <v>4589</v>
      </c>
      <c r="O28" t="s">
        <v>4751</v>
      </c>
    </row>
    <row r="29" spans="1:15" x14ac:dyDescent="0.25">
      <c r="A29">
        <v>28</v>
      </c>
      <c r="B29">
        <v>1</v>
      </c>
      <c r="C29" t="s">
        <v>3481</v>
      </c>
      <c r="D29" t="s">
        <v>3274</v>
      </c>
      <c r="E29" t="s">
        <v>3383</v>
      </c>
      <c r="F29" t="s">
        <v>4181</v>
      </c>
      <c r="G29" t="s">
        <v>102</v>
      </c>
      <c r="H29" t="s">
        <v>90</v>
      </c>
      <c r="I29" t="s">
        <v>87</v>
      </c>
      <c r="J29" t="s">
        <v>17</v>
      </c>
      <c r="K29" t="s">
        <v>93</v>
      </c>
      <c r="L29">
        <v>10</v>
      </c>
      <c r="M29">
        <v>11</v>
      </c>
      <c r="N29" t="s">
        <v>4590</v>
      </c>
      <c r="O29" t="s">
        <v>4752</v>
      </c>
    </row>
    <row r="30" spans="1:15" x14ac:dyDescent="0.25">
      <c r="A30">
        <v>29</v>
      </c>
      <c r="B30">
        <v>1</v>
      </c>
      <c r="C30" t="s">
        <v>3482</v>
      </c>
      <c r="D30" t="s">
        <v>3274</v>
      </c>
      <c r="E30" t="s">
        <v>3384</v>
      </c>
      <c r="F30" t="s">
        <v>4116</v>
      </c>
      <c r="G30" t="s">
        <v>88</v>
      </c>
      <c r="H30" t="s">
        <v>13</v>
      </c>
      <c r="I30" t="s">
        <v>87</v>
      </c>
      <c r="J30" t="s">
        <v>17</v>
      </c>
      <c r="K30" t="s">
        <v>13</v>
      </c>
      <c r="L30">
        <v>10</v>
      </c>
      <c r="M30">
        <v>10</v>
      </c>
      <c r="N30" t="s">
        <v>4591</v>
      </c>
      <c r="O30" t="s">
        <v>4752</v>
      </c>
    </row>
    <row r="31" spans="1:15" x14ac:dyDescent="0.25">
      <c r="A31">
        <v>30</v>
      </c>
      <c r="B31">
        <v>1</v>
      </c>
      <c r="C31" t="s">
        <v>3483</v>
      </c>
      <c r="D31" t="s">
        <v>3274</v>
      </c>
      <c r="E31" t="s">
        <v>3385</v>
      </c>
      <c r="F31" t="s">
        <v>4182</v>
      </c>
      <c r="G31" t="s">
        <v>86</v>
      </c>
      <c r="H31" t="s">
        <v>13</v>
      </c>
      <c r="I31" t="s">
        <v>13</v>
      </c>
      <c r="J31" t="s">
        <v>12</v>
      </c>
      <c r="K31" t="s">
        <v>103</v>
      </c>
      <c r="L31">
        <v>10</v>
      </c>
      <c r="M31">
        <v>7</v>
      </c>
      <c r="N31" t="s">
        <v>4592</v>
      </c>
      <c r="O31" t="s">
        <v>4752</v>
      </c>
    </row>
    <row r="32" spans="1:15" x14ac:dyDescent="0.25">
      <c r="A32">
        <v>31</v>
      </c>
      <c r="B32">
        <v>1</v>
      </c>
      <c r="C32" t="s">
        <v>89</v>
      </c>
      <c r="D32" t="s">
        <v>89</v>
      </c>
      <c r="F32" t="s">
        <v>3992</v>
      </c>
      <c r="G32" t="s">
        <v>88</v>
      </c>
      <c r="H32" t="s">
        <v>13</v>
      </c>
      <c r="I32" t="s">
        <v>90</v>
      </c>
      <c r="J32" t="s">
        <v>12</v>
      </c>
      <c r="K32" t="s">
        <v>13</v>
      </c>
      <c r="L32">
        <v>5</v>
      </c>
      <c r="M32">
        <v>2</v>
      </c>
      <c r="N32" t="s">
        <v>3549</v>
      </c>
      <c r="O32" t="s">
        <v>3549</v>
      </c>
    </row>
    <row r="33" spans="1:15" x14ac:dyDescent="0.25">
      <c r="A33">
        <v>32</v>
      </c>
      <c r="B33">
        <v>1</v>
      </c>
      <c r="C33" t="s">
        <v>173</v>
      </c>
      <c r="D33" t="s">
        <v>173</v>
      </c>
      <c r="F33" t="s">
        <v>3993</v>
      </c>
      <c r="G33" t="s">
        <v>88</v>
      </c>
      <c r="H33" t="s">
        <v>13</v>
      </c>
      <c r="I33" t="s">
        <v>116</v>
      </c>
      <c r="J33" t="s">
        <v>12</v>
      </c>
      <c r="K33" t="s">
        <v>13</v>
      </c>
      <c r="L33">
        <v>10</v>
      </c>
      <c r="M33">
        <v>7</v>
      </c>
      <c r="N33" t="s">
        <v>3550</v>
      </c>
      <c r="O33" t="s">
        <v>3550</v>
      </c>
    </row>
    <row r="34" spans="1:15" x14ac:dyDescent="0.25">
      <c r="A34">
        <v>33</v>
      </c>
      <c r="B34">
        <v>1</v>
      </c>
      <c r="C34" t="s">
        <v>3402</v>
      </c>
      <c r="D34" t="s">
        <v>3298</v>
      </c>
      <c r="E34" t="s">
        <v>3351</v>
      </c>
      <c r="F34" t="s">
        <v>98</v>
      </c>
      <c r="G34" t="s">
        <v>86</v>
      </c>
      <c r="H34" t="s">
        <v>93</v>
      </c>
      <c r="I34" t="s">
        <v>116</v>
      </c>
      <c r="J34" t="s">
        <v>12</v>
      </c>
      <c r="K34" t="s">
        <v>13</v>
      </c>
      <c r="L34">
        <v>0</v>
      </c>
      <c r="M34">
        <v>1</v>
      </c>
      <c r="N34" t="s">
        <v>4593</v>
      </c>
      <c r="O34" t="s">
        <v>4753</v>
      </c>
    </row>
    <row r="35" spans="1:15" x14ac:dyDescent="0.25">
      <c r="A35">
        <v>34</v>
      </c>
      <c r="B35">
        <v>1</v>
      </c>
      <c r="C35" t="s">
        <v>3403</v>
      </c>
      <c r="D35" t="s">
        <v>3298</v>
      </c>
      <c r="E35" t="s">
        <v>3352</v>
      </c>
      <c r="F35" t="s">
        <v>3993</v>
      </c>
      <c r="G35" t="s">
        <v>88</v>
      </c>
      <c r="H35" t="s">
        <v>13</v>
      </c>
      <c r="I35" t="s">
        <v>116</v>
      </c>
      <c r="J35" t="s">
        <v>12</v>
      </c>
      <c r="K35" t="s">
        <v>13</v>
      </c>
      <c r="L35">
        <v>10</v>
      </c>
      <c r="M35">
        <v>7</v>
      </c>
      <c r="N35" t="s">
        <v>4594</v>
      </c>
      <c r="O35" t="s">
        <v>4753</v>
      </c>
    </row>
    <row r="36" spans="1:15" x14ac:dyDescent="0.25">
      <c r="A36">
        <v>35</v>
      </c>
      <c r="B36">
        <v>1</v>
      </c>
      <c r="C36" t="s">
        <v>3404</v>
      </c>
      <c r="D36" t="s">
        <v>3264</v>
      </c>
      <c r="E36" t="s">
        <v>3351</v>
      </c>
      <c r="F36" t="s">
        <v>98</v>
      </c>
      <c r="G36" t="s">
        <v>86</v>
      </c>
      <c r="H36" t="s">
        <v>93</v>
      </c>
      <c r="I36" t="s">
        <v>116</v>
      </c>
      <c r="J36" t="s">
        <v>12</v>
      </c>
      <c r="K36" t="s">
        <v>13</v>
      </c>
      <c r="L36">
        <v>0</v>
      </c>
      <c r="M36">
        <v>1</v>
      </c>
      <c r="N36" t="s">
        <v>4595</v>
      </c>
      <c r="O36" t="s">
        <v>4754</v>
      </c>
    </row>
    <row r="37" spans="1:15" x14ac:dyDescent="0.25">
      <c r="A37">
        <v>36</v>
      </c>
      <c r="B37">
        <v>1</v>
      </c>
      <c r="C37" t="s">
        <v>3405</v>
      </c>
      <c r="D37" t="s">
        <v>3264</v>
      </c>
      <c r="E37" t="s">
        <v>3353</v>
      </c>
      <c r="F37" t="s">
        <v>3993</v>
      </c>
      <c r="G37" t="s">
        <v>88</v>
      </c>
      <c r="H37" t="s">
        <v>13</v>
      </c>
      <c r="I37" t="s">
        <v>116</v>
      </c>
      <c r="J37" t="s">
        <v>17</v>
      </c>
      <c r="K37" t="s">
        <v>93</v>
      </c>
      <c r="L37">
        <v>10</v>
      </c>
      <c r="M37">
        <v>10</v>
      </c>
      <c r="N37" t="s">
        <v>4596</v>
      </c>
      <c r="O37" t="s">
        <v>4754</v>
      </c>
    </row>
    <row r="38" spans="1:15" x14ac:dyDescent="0.25">
      <c r="A38">
        <v>37</v>
      </c>
      <c r="B38">
        <v>1</v>
      </c>
      <c r="C38" t="s">
        <v>91</v>
      </c>
      <c r="D38" t="s">
        <v>91</v>
      </c>
      <c r="F38" t="s">
        <v>3993</v>
      </c>
      <c r="G38" t="s">
        <v>88</v>
      </c>
      <c r="H38" t="s">
        <v>13</v>
      </c>
      <c r="I38" t="s">
        <v>87</v>
      </c>
      <c r="J38" t="s">
        <v>17</v>
      </c>
      <c r="K38" t="s">
        <v>13</v>
      </c>
      <c r="L38">
        <v>10</v>
      </c>
      <c r="M38">
        <v>7</v>
      </c>
      <c r="N38" t="s">
        <v>3551</v>
      </c>
      <c r="O38" t="s">
        <v>3551</v>
      </c>
    </row>
    <row r="39" spans="1:15" x14ac:dyDescent="0.25">
      <c r="A39">
        <v>38</v>
      </c>
      <c r="B39">
        <v>1</v>
      </c>
      <c r="C39" t="s">
        <v>219</v>
      </c>
      <c r="D39" t="s">
        <v>219</v>
      </c>
      <c r="F39" t="s">
        <v>4056</v>
      </c>
      <c r="G39" t="s">
        <v>88</v>
      </c>
      <c r="H39" t="s">
        <v>13</v>
      </c>
      <c r="I39" t="s">
        <v>87</v>
      </c>
      <c r="J39" t="s">
        <v>17</v>
      </c>
      <c r="K39" t="s">
        <v>93</v>
      </c>
      <c r="L39">
        <v>15</v>
      </c>
      <c r="M39">
        <v>10</v>
      </c>
      <c r="N39" t="s">
        <v>3799</v>
      </c>
      <c r="O39" t="s">
        <v>3799</v>
      </c>
    </row>
    <row r="40" spans="1:15" x14ac:dyDescent="0.25">
      <c r="A40">
        <v>39</v>
      </c>
      <c r="B40">
        <v>1</v>
      </c>
      <c r="C40" t="s">
        <v>3484</v>
      </c>
      <c r="D40" t="s">
        <v>3239</v>
      </c>
      <c r="E40" t="s">
        <v>3386</v>
      </c>
      <c r="F40" t="s">
        <v>4183</v>
      </c>
      <c r="G40" t="s">
        <v>88</v>
      </c>
      <c r="H40" t="s">
        <v>13</v>
      </c>
      <c r="I40" t="s">
        <v>92</v>
      </c>
      <c r="J40" t="s">
        <v>17</v>
      </c>
      <c r="K40" t="s">
        <v>13</v>
      </c>
      <c r="L40">
        <v>10</v>
      </c>
      <c r="M40">
        <v>12</v>
      </c>
      <c r="N40" t="s">
        <v>4597</v>
      </c>
      <c r="O40" t="s">
        <v>4755</v>
      </c>
    </row>
    <row r="41" spans="1:15" x14ac:dyDescent="0.25">
      <c r="A41">
        <v>40</v>
      </c>
      <c r="B41">
        <v>1</v>
      </c>
      <c r="C41" t="s">
        <v>3406</v>
      </c>
      <c r="D41" t="s">
        <v>3239</v>
      </c>
      <c r="E41" t="s">
        <v>3354</v>
      </c>
      <c r="F41" t="s">
        <v>4117</v>
      </c>
      <c r="G41" t="s">
        <v>130</v>
      </c>
      <c r="H41" t="s">
        <v>13</v>
      </c>
      <c r="I41" t="s">
        <v>97</v>
      </c>
      <c r="J41" t="s">
        <v>353</v>
      </c>
      <c r="K41" t="s">
        <v>339</v>
      </c>
      <c r="L41">
        <v>10</v>
      </c>
      <c r="M41">
        <v>7</v>
      </c>
      <c r="N41" t="s">
        <v>4598</v>
      </c>
      <c r="O41" t="s">
        <v>4755</v>
      </c>
    </row>
    <row r="42" spans="1:15" x14ac:dyDescent="0.25">
      <c r="A42">
        <v>41</v>
      </c>
      <c r="B42">
        <v>1</v>
      </c>
      <c r="C42" t="s">
        <v>3485</v>
      </c>
      <c r="D42" t="s">
        <v>3241</v>
      </c>
      <c r="E42" t="s">
        <v>3387</v>
      </c>
      <c r="F42" t="s">
        <v>4184</v>
      </c>
      <c r="G42" t="s">
        <v>88</v>
      </c>
      <c r="H42" t="s">
        <v>93</v>
      </c>
      <c r="I42" t="s">
        <v>87</v>
      </c>
      <c r="J42" t="s">
        <v>17</v>
      </c>
      <c r="K42" t="s">
        <v>13</v>
      </c>
      <c r="L42">
        <v>10</v>
      </c>
      <c r="M42">
        <v>10</v>
      </c>
      <c r="N42" t="s">
        <v>4599</v>
      </c>
      <c r="O42" t="s">
        <v>4756</v>
      </c>
    </row>
    <row r="43" spans="1:15" x14ac:dyDescent="0.25">
      <c r="A43">
        <v>42</v>
      </c>
      <c r="B43">
        <v>1</v>
      </c>
      <c r="C43" t="s">
        <v>3514</v>
      </c>
      <c r="D43" t="s">
        <v>3241</v>
      </c>
      <c r="E43" t="s">
        <v>3397</v>
      </c>
      <c r="F43" t="s">
        <v>4185</v>
      </c>
      <c r="G43" t="s">
        <v>88</v>
      </c>
      <c r="H43" t="s">
        <v>13</v>
      </c>
      <c r="I43" t="s">
        <v>112</v>
      </c>
      <c r="J43" t="s">
        <v>28</v>
      </c>
      <c r="K43" t="s">
        <v>342</v>
      </c>
      <c r="L43">
        <v>10</v>
      </c>
      <c r="M43">
        <v>10</v>
      </c>
      <c r="N43" t="s">
        <v>4600</v>
      </c>
      <c r="O43" t="s">
        <v>4756</v>
      </c>
    </row>
    <row r="44" spans="1:15" x14ac:dyDescent="0.25">
      <c r="A44">
        <v>43</v>
      </c>
      <c r="B44">
        <v>1</v>
      </c>
      <c r="C44" t="s">
        <v>409</v>
      </c>
      <c r="D44" t="s">
        <v>409</v>
      </c>
      <c r="F44" t="s">
        <v>4116</v>
      </c>
      <c r="G44" t="s">
        <v>88</v>
      </c>
      <c r="H44" t="s">
        <v>13</v>
      </c>
      <c r="I44" t="s">
        <v>116</v>
      </c>
      <c r="J44" t="s">
        <v>12</v>
      </c>
      <c r="K44" t="s">
        <v>103</v>
      </c>
      <c r="L44">
        <v>5</v>
      </c>
      <c r="M44">
        <v>7</v>
      </c>
      <c r="N44" t="s">
        <v>3800</v>
      </c>
      <c r="O44" t="s">
        <v>3800</v>
      </c>
    </row>
    <row r="45" spans="1:15" x14ac:dyDescent="0.25">
      <c r="A45">
        <v>44</v>
      </c>
      <c r="B45">
        <v>1</v>
      </c>
      <c r="C45" t="s">
        <v>94</v>
      </c>
      <c r="D45" t="s">
        <v>94</v>
      </c>
      <c r="F45" t="s">
        <v>3993</v>
      </c>
      <c r="G45" t="s">
        <v>88</v>
      </c>
      <c r="H45" t="s">
        <v>13</v>
      </c>
      <c r="I45" t="s">
        <v>92</v>
      </c>
      <c r="J45" t="s">
        <v>17</v>
      </c>
      <c r="K45" t="s">
        <v>13</v>
      </c>
      <c r="L45">
        <v>10</v>
      </c>
      <c r="M45">
        <v>6</v>
      </c>
      <c r="N45" t="s">
        <v>3552</v>
      </c>
      <c r="O45" t="s">
        <v>3552</v>
      </c>
    </row>
    <row r="46" spans="1:15" x14ac:dyDescent="0.25">
      <c r="A46">
        <v>45</v>
      </c>
      <c r="B46">
        <v>1</v>
      </c>
      <c r="C46" t="s">
        <v>220</v>
      </c>
      <c r="D46" t="s">
        <v>220</v>
      </c>
      <c r="F46" t="s">
        <v>4035</v>
      </c>
      <c r="G46" t="s">
        <v>96</v>
      </c>
      <c r="H46" t="s">
        <v>13</v>
      </c>
      <c r="I46" t="s">
        <v>87</v>
      </c>
      <c r="J46" t="s">
        <v>12</v>
      </c>
      <c r="K46" t="s">
        <v>93</v>
      </c>
      <c r="L46">
        <v>5</v>
      </c>
      <c r="M46">
        <v>6</v>
      </c>
      <c r="N46" t="s">
        <v>3684</v>
      </c>
      <c r="O46" t="s">
        <v>3684</v>
      </c>
    </row>
    <row r="47" spans="1:15" x14ac:dyDescent="0.25">
      <c r="A47">
        <v>46</v>
      </c>
      <c r="B47">
        <v>1</v>
      </c>
      <c r="C47" t="s">
        <v>410</v>
      </c>
      <c r="D47" t="s">
        <v>410</v>
      </c>
      <c r="F47" t="s">
        <v>4117</v>
      </c>
      <c r="G47" t="s">
        <v>96</v>
      </c>
      <c r="H47" t="s">
        <v>13</v>
      </c>
      <c r="I47" t="s">
        <v>112</v>
      </c>
      <c r="J47" t="s">
        <v>28</v>
      </c>
      <c r="K47" t="s">
        <v>339</v>
      </c>
      <c r="L47">
        <v>10</v>
      </c>
      <c r="M47">
        <v>11</v>
      </c>
      <c r="N47" t="s">
        <v>3685</v>
      </c>
      <c r="O47" t="s">
        <v>3685</v>
      </c>
    </row>
    <row r="48" spans="1:15" x14ac:dyDescent="0.25">
      <c r="A48">
        <v>47</v>
      </c>
      <c r="B48">
        <v>1</v>
      </c>
      <c r="C48" t="s">
        <v>411</v>
      </c>
      <c r="D48" t="s">
        <v>411</v>
      </c>
      <c r="F48" t="s">
        <v>101</v>
      </c>
      <c r="G48" t="s">
        <v>104</v>
      </c>
      <c r="H48" t="s">
        <v>13</v>
      </c>
      <c r="I48" t="s">
        <v>112</v>
      </c>
      <c r="J48" t="s">
        <v>28</v>
      </c>
      <c r="K48" t="s">
        <v>339</v>
      </c>
      <c r="L48">
        <v>15</v>
      </c>
      <c r="M48">
        <v>15</v>
      </c>
      <c r="N48" t="s">
        <v>3686</v>
      </c>
      <c r="O48" t="s">
        <v>3686</v>
      </c>
    </row>
    <row r="49" spans="1:15" x14ac:dyDescent="0.25">
      <c r="A49">
        <v>48</v>
      </c>
      <c r="B49">
        <v>1</v>
      </c>
      <c r="C49" t="s">
        <v>3407</v>
      </c>
      <c r="D49" t="s">
        <v>3271</v>
      </c>
      <c r="E49" t="s">
        <v>3351</v>
      </c>
      <c r="F49" t="s">
        <v>98</v>
      </c>
      <c r="G49" t="s">
        <v>86</v>
      </c>
      <c r="H49" t="s">
        <v>93</v>
      </c>
      <c r="I49" t="s">
        <v>116</v>
      </c>
      <c r="J49" t="s">
        <v>12</v>
      </c>
      <c r="K49" t="s">
        <v>13</v>
      </c>
      <c r="L49">
        <v>0</v>
      </c>
      <c r="M49">
        <v>1</v>
      </c>
      <c r="N49" t="s">
        <v>4601</v>
      </c>
      <c r="O49" t="s">
        <v>4757</v>
      </c>
    </row>
    <row r="50" spans="1:15" x14ac:dyDescent="0.25">
      <c r="A50">
        <v>49</v>
      </c>
      <c r="B50">
        <v>1</v>
      </c>
      <c r="C50" t="s">
        <v>3408</v>
      </c>
      <c r="D50" t="s">
        <v>3271</v>
      </c>
      <c r="E50" t="s">
        <v>2205</v>
      </c>
      <c r="F50" t="s">
        <v>4117</v>
      </c>
      <c r="G50" t="s">
        <v>96</v>
      </c>
      <c r="H50" t="s">
        <v>13</v>
      </c>
      <c r="I50" t="s">
        <v>112</v>
      </c>
      <c r="J50" t="s">
        <v>28</v>
      </c>
      <c r="K50" t="s">
        <v>339</v>
      </c>
      <c r="L50">
        <v>10</v>
      </c>
      <c r="M50">
        <v>11</v>
      </c>
      <c r="N50" t="s">
        <v>4602</v>
      </c>
      <c r="O50" t="s">
        <v>4757</v>
      </c>
    </row>
    <row r="51" spans="1:15" x14ac:dyDescent="0.25">
      <c r="A51">
        <v>50</v>
      </c>
      <c r="B51">
        <v>1</v>
      </c>
      <c r="C51" t="s">
        <v>375</v>
      </c>
      <c r="D51" t="s">
        <v>375</v>
      </c>
      <c r="F51" t="s">
        <v>4118</v>
      </c>
      <c r="G51" t="s">
        <v>104</v>
      </c>
      <c r="H51" t="s">
        <v>93</v>
      </c>
      <c r="I51" t="s">
        <v>112</v>
      </c>
      <c r="J51" t="s">
        <v>28</v>
      </c>
      <c r="K51" t="s">
        <v>339</v>
      </c>
      <c r="L51">
        <v>20</v>
      </c>
      <c r="M51">
        <v>23</v>
      </c>
      <c r="N51" t="s">
        <v>3687</v>
      </c>
      <c r="O51" t="s">
        <v>3687</v>
      </c>
    </row>
    <row r="52" spans="1:15" x14ac:dyDescent="0.25">
      <c r="A52">
        <v>51</v>
      </c>
      <c r="B52">
        <v>1</v>
      </c>
      <c r="C52" t="s">
        <v>376</v>
      </c>
      <c r="D52" t="s">
        <v>376</v>
      </c>
      <c r="F52" t="s">
        <v>4119</v>
      </c>
      <c r="G52" t="s">
        <v>104</v>
      </c>
      <c r="H52" t="s">
        <v>93</v>
      </c>
      <c r="I52" t="s">
        <v>112</v>
      </c>
      <c r="J52" t="s">
        <v>28</v>
      </c>
      <c r="K52" t="s">
        <v>339</v>
      </c>
      <c r="L52">
        <v>25</v>
      </c>
      <c r="M52">
        <v>23</v>
      </c>
      <c r="N52" t="s">
        <v>3801</v>
      </c>
      <c r="O52" t="s">
        <v>3801</v>
      </c>
    </row>
    <row r="53" spans="1:15" x14ac:dyDescent="0.25">
      <c r="A53">
        <v>52</v>
      </c>
      <c r="B53">
        <v>1</v>
      </c>
      <c r="C53" t="s">
        <v>377</v>
      </c>
      <c r="D53" t="s">
        <v>377</v>
      </c>
      <c r="F53" t="s">
        <v>4117</v>
      </c>
      <c r="G53" t="s">
        <v>86</v>
      </c>
      <c r="H53" t="s">
        <v>93</v>
      </c>
      <c r="I53" t="s">
        <v>378</v>
      </c>
      <c r="J53" t="s">
        <v>28</v>
      </c>
      <c r="K53" t="s">
        <v>339</v>
      </c>
      <c r="L53">
        <v>30</v>
      </c>
      <c r="M53">
        <v>27</v>
      </c>
      <c r="N53" t="s">
        <v>3688</v>
      </c>
      <c r="O53" t="s">
        <v>3688</v>
      </c>
    </row>
    <row r="54" spans="1:15" x14ac:dyDescent="0.25">
      <c r="A54">
        <v>53</v>
      </c>
      <c r="B54">
        <v>1</v>
      </c>
      <c r="C54" t="s">
        <v>379</v>
      </c>
      <c r="D54" t="s">
        <v>379</v>
      </c>
      <c r="F54" t="s">
        <v>4120</v>
      </c>
      <c r="G54" t="s">
        <v>86</v>
      </c>
      <c r="H54" t="s">
        <v>361</v>
      </c>
      <c r="I54" t="s">
        <v>378</v>
      </c>
      <c r="J54" t="s">
        <v>28</v>
      </c>
      <c r="K54" t="s">
        <v>339</v>
      </c>
      <c r="L54">
        <v>35</v>
      </c>
      <c r="M54">
        <v>28</v>
      </c>
      <c r="N54" t="s">
        <v>3802</v>
      </c>
      <c r="O54" t="s">
        <v>3802</v>
      </c>
    </row>
    <row r="55" spans="1:15" x14ac:dyDescent="0.25">
      <c r="A55">
        <v>54</v>
      </c>
      <c r="B55">
        <v>1</v>
      </c>
      <c r="C55" t="s">
        <v>174</v>
      </c>
      <c r="D55" t="s">
        <v>174</v>
      </c>
      <c r="F55" t="s">
        <v>3994</v>
      </c>
      <c r="G55" t="s">
        <v>96</v>
      </c>
      <c r="H55" t="s">
        <v>13</v>
      </c>
      <c r="I55" t="s">
        <v>116</v>
      </c>
      <c r="J55" t="s">
        <v>17</v>
      </c>
      <c r="K55" t="s">
        <v>13</v>
      </c>
      <c r="L55">
        <v>5</v>
      </c>
      <c r="M55">
        <v>4</v>
      </c>
      <c r="N55" t="s">
        <v>3888</v>
      </c>
      <c r="O55" t="s">
        <v>3888</v>
      </c>
    </row>
    <row r="56" spans="1:15" x14ac:dyDescent="0.25">
      <c r="A56">
        <v>55</v>
      </c>
      <c r="B56">
        <v>1</v>
      </c>
      <c r="C56" t="s">
        <v>221</v>
      </c>
      <c r="D56" t="s">
        <v>221</v>
      </c>
      <c r="F56" t="s">
        <v>4057</v>
      </c>
      <c r="G56" t="s">
        <v>104</v>
      </c>
      <c r="H56" t="s">
        <v>93</v>
      </c>
      <c r="I56" t="s">
        <v>87</v>
      </c>
      <c r="J56" t="s">
        <v>17</v>
      </c>
      <c r="K56" t="s">
        <v>93</v>
      </c>
      <c r="L56">
        <v>10</v>
      </c>
      <c r="M56">
        <v>10</v>
      </c>
      <c r="N56" t="s">
        <v>3889</v>
      </c>
      <c r="O56" t="s">
        <v>3889</v>
      </c>
    </row>
    <row r="57" spans="1:15" x14ac:dyDescent="0.25">
      <c r="A57">
        <v>56</v>
      </c>
      <c r="B57">
        <v>1</v>
      </c>
      <c r="C57" t="s">
        <v>3409</v>
      </c>
      <c r="D57" t="s">
        <v>3355</v>
      </c>
      <c r="E57" t="s">
        <v>3351</v>
      </c>
      <c r="F57" t="s">
        <v>98</v>
      </c>
      <c r="G57" t="s">
        <v>86</v>
      </c>
      <c r="H57" t="s">
        <v>93</v>
      </c>
      <c r="I57" t="s">
        <v>116</v>
      </c>
      <c r="J57" t="s">
        <v>12</v>
      </c>
      <c r="K57" t="s">
        <v>13</v>
      </c>
      <c r="L57">
        <v>0</v>
      </c>
      <c r="M57">
        <v>1</v>
      </c>
      <c r="N57" t="s">
        <v>4603</v>
      </c>
      <c r="O57" t="s">
        <v>4758</v>
      </c>
    </row>
    <row r="58" spans="1:15" x14ac:dyDescent="0.25">
      <c r="A58">
        <v>57</v>
      </c>
      <c r="B58">
        <v>1</v>
      </c>
      <c r="C58" t="s">
        <v>3515</v>
      </c>
      <c r="D58" t="s">
        <v>3355</v>
      </c>
      <c r="E58" t="s">
        <v>3398</v>
      </c>
      <c r="F58" t="s">
        <v>4057</v>
      </c>
      <c r="G58" t="s">
        <v>104</v>
      </c>
      <c r="H58" t="s">
        <v>93</v>
      </c>
      <c r="I58" t="s">
        <v>87</v>
      </c>
      <c r="J58" t="s">
        <v>17</v>
      </c>
      <c r="K58" t="s">
        <v>93</v>
      </c>
      <c r="L58">
        <v>10</v>
      </c>
      <c r="M58">
        <v>10</v>
      </c>
      <c r="N58" t="s">
        <v>4604</v>
      </c>
      <c r="O58" t="s">
        <v>4758</v>
      </c>
    </row>
    <row r="59" spans="1:15" x14ac:dyDescent="0.25">
      <c r="A59">
        <v>58</v>
      </c>
      <c r="B59">
        <v>1</v>
      </c>
      <c r="C59" t="s">
        <v>222</v>
      </c>
      <c r="D59" t="s">
        <v>222</v>
      </c>
      <c r="F59" t="s">
        <v>4058</v>
      </c>
      <c r="G59" t="s">
        <v>167</v>
      </c>
      <c r="H59" t="s">
        <v>116</v>
      </c>
      <c r="I59" t="s">
        <v>87</v>
      </c>
      <c r="J59" t="s">
        <v>17</v>
      </c>
      <c r="K59" t="s">
        <v>93</v>
      </c>
      <c r="L59">
        <v>15</v>
      </c>
      <c r="M59">
        <v>15</v>
      </c>
      <c r="N59" t="s">
        <v>3890</v>
      </c>
      <c r="O59" t="s">
        <v>3890</v>
      </c>
    </row>
    <row r="60" spans="1:15" x14ac:dyDescent="0.25">
      <c r="A60">
        <v>59</v>
      </c>
      <c r="B60">
        <v>1</v>
      </c>
      <c r="C60" t="s">
        <v>3410</v>
      </c>
      <c r="D60" t="s">
        <v>3243</v>
      </c>
      <c r="E60" t="s">
        <v>3356</v>
      </c>
      <c r="F60" t="s">
        <v>95</v>
      </c>
      <c r="G60" t="s">
        <v>96</v>
      </c>
      <c r="H60" t="s">
        <v>13</v>
      </c>
      <c r="I60" t="s">
        <v>97</v>
      </c>
      <c r="J60" t="s">
        <v>21</v>
      </c>
      <c r="K60" t="s">
        <v>13</v>
      </c>
      <c r="L60">
        <v>5</v>
      </c>
      <c r="M60">
        <v>5</v>
      </c>
      <c r="N60" t="s">
        <v>4605</v>
      </c>
      <c r="O60" t="s">
        <v>4759</v>
      </c>
    </row>
    <row r="61" spans="1:15" x14ac:dyDescent="0.25">
      <c r="A61">
        <v>60</v>
      </c>
      <c r="B61">
        <v>1</v>
      </c>
      <c r="C61" t="s">
        <v>3411</v>
      </c>
      <c r="D61" t="s">
        <v>3243</v>
      </c>
      <c r="E61" t="s">
        <v>3357</v>
      </c>
      <c r="F61" t="s">
        <v>4186</v>
      </c>
      <c r="G61" t="s">
        <v>96</v>
      </c>
      <c r="H61" t="s">
        <v>13</v>
      </c>
      <c r="I61" t="s">
        <v>108</v>
      </c>
      <c r="J61" t="s">
        <v>26</v>
      </c>
      <c r="K61" t="s">
        <v>93</v>
      </c>
      <c r="L61">
        <v>5</v>
      </c>
      <c r="M61">
        <v>6</v>
      </c>
      <c r="N61" t="s">
        <v>4606</v>
      </c>
      <c r="O61" t="s">
        <v>4759</v>
      </c>
    </row>
    <row r="62" spans="1:15" x14ac:dyDescent="0.25">
      <c r="A62">
        <v>61</v>
      </c>
      <c r="B62">
        <v>1</v>
      </c>
      <c r="C62" t="s">
        <v>3412</v>
      </c>
      <c r="D62" t="s">
        <v>3269</v>
      </c>
      <c r="E62" t="s">
        <v>3356</v>
      </c>
      <c r="F62" t="s">
        <v>98</v>
      </c>
      <c r="G62" t="s">
        <v>86</v>
      </c>
      <c r="H62" t="s">
        <v>13</v>
      </c>
      <c r="I62" t="s">
        <v>97</v>
      </c>
      <c r="J62" t="s">
        <v>21</v>
      </c>
      <c r="K62" t="s">
        <v>13</v>
      </c>
      <c r="L62">
        <v>5</v>
      </c>
      <c r="M62">
        <v>5</v>
      </c>
      <c r="N62" t="s">
        <v>4607</v>
      </c>
      <c r="O62" t="s">
        <v>4760</v>
      </c>
    </row>
    <row r="63" spans="1:15" x14ac:dyDescent="0.25">
      <c r="A63">
        <v>62</v>
      </c>
      <c r="B63">
        <v>1</v>
      </c>
      <c r="C63" t="s">
        <v>3413</v>
      </c>
      <c r="D63" t="s">
        <v>3269</v>
      </c>
      <c r="E63" t="s">
        <v>3357</v>
      </c>
      <c r="F63" t="s">
        <v>4187</v>
      </c>
      <c r="G63" t="s">
        <v>86</v>
      </c>
      <c r="H63" t="s">
        <v>13</v>
      </c>
      <c r="I63" t="s">
        <v>108</v>
      </c>
      <c r="J63" t="s">
        <v>26</v>
      </c>
      <c r="K63" t="s">
        <v>93</v>
      </c>
      <c r="L63">
        <v>10</v>
      </c>
      <c r="M63">
        <v>10</v>
      </c>
      <c r="N63" t="s">
        <v>4608</v>
      </c>
      <c r="O63" t="s">
        <v>4760</v>
      </c>
    </row>
    <row r="64" spans="1:15" x14ac:dyDescent="0.25">
      <c r="A64">
        <v>63</v>
      </c>
      <c r="B64">
        <v>1</v>
      </c>
      <c r="C64" t="s">
        <v>99</v>
      </c>
      <c r="D64" t="s">
        <v>99</v>
      </c>
      <c r="F64" t="s">
        <v>3995</v>
      </c>
      <c r="G64" t="s">
        <v>96</v>
      </c>
      <c r="H64" t="s">
        <v>13</v>
      </c>
      <c r="I64" t="s">
        <v>97</v>
      </c>
      <c r="J64" t="s">
        <v>21</v>
      </c>
      <c r="K64" t="s">
        <v>13</v>
      </c>
      <c r="L64">
        <v>10</v>
      </c>
      <c r="M64">
        <v>8</v>
      </c>
      <c r="N64" t="s">
        <v>3803</v>
      </c>
      <c r="O64" t="s">
        <v>3803</v>
      </c>
    </row>
    <row r="65" spans="1:15" x14ac:dyDescent="0.25">
      <c r="A65">
        <v>64</v>
      </c>
      <c r="B65">
        <v>1</v>
      </c>
      <c r="C65" t="s">
        <v>3414</v>
      </c>
      <c r="D65" t="s">
        <v>3279</v>
      </c>
      <c r="E65" t="s">
        <v>3356</v>
      </c>
      <c r="F65" t="s">
        <v>3986</v>
      </c>
      <c r="G65" t="s">
        <v>86</v>
      </c>
      <c r="H65" t="s">
        <v>93</v>
      </c>
      <c r="I65" t="s">
        <v>97</v>
      </c>
      <c r="J65" t="s">
        <v>21</v>
      </c>
      <c r="K65" t="s">
        <v>13</v>
      </c>
      <c r="L65">
        <v>5</v>
      </c>
      <c r="M65">
        <v>6</v>
      </c>
      <c r="N65" t="s">
        <v>4609</v>
      </c>
      <c r="O65" t="s">
        <v>4761</v>
      </c>
    </row>
    <row r="66" spans="1:15" x14ac:dyDescent="0.25">
      <c r="A66">
        <v>65</v>
      </c>
      <c r="B66">
        <v>1</v>
      </c>
      <c r="C66" t="s">
        <v>3486</v>
      </c>
      <c r="D66" t="s">
        <v>3279</v>
      </c>
      <c r="E66" t="s">
        <v>3357</v>
      </c>
      <c r="F66" t="s">
        <v>4188</v>
      </c>
      <c r="G66" t="s">
        <v>86</v>
      </c>
      <c r="H66" t="s">
        <v>93</v>
      </c>
      <c r="I66" t="s">
        <v>108</v>
      </c>
      <c r="J66" t="s">
        <v>26</v>
      </c>
      <c r="K66" t="s">
        <v>93</v>
      </c>
      <c r="L66">
        <v>10</v>
      </c>
      <c r="M66">
        <v>9</v>
      </c>
      <c r="N66" t="s">
        <v>4610</v>
      </c>
      <c r="O66" t="s">
        <v>4761</v>
      </c>
    </row>
    <row r="67" spans="1:15" x14ac:dyDescent="0.25">
      <c r="A67">
        <v>66</v>
      </c>
      <c r="B67">
        <v>1</v>
      </c>
      <c r="C67" t="s">
        <v>3415</v>
      </c>
      <c r="D67" t="s">
        <v>3280</v>
      </c>
      <c r="E67" t="s">
        <v>3356</v>
      </c>
      <c r="F67" t="s">
        <v>100</v>
      </c>
      <c r="G67" t="s">
        <v>86</v>
      </c>
      <c r="H67" t="s">
        <v>93</v>
      </c>
      <c r="I67" t="s">
        <v>97</v>
      </c>
      <c r="J67" t="s">
        <v>21</v>
      </c>
      <c r="K67" t="s">
        <v>13</v>
      </c>
      <c r="L67">
        <v>5</v>
      </c>
      <c r="M67">
        <v>6</v>
      </c>
      <c r="N67" t="s">
        <v>4611</v>
      </c>
      <c r="O67" t="s">
        <v>4762</v>
      </c>
    </row>
    <row r="68" spans="1:15" x14ac:dyDescent="0.25">
      <c r="A68">
        <v>67</v>
      </c>
      <c r="B68">
        <v>1</v>
      </c>
      <c r="C68" t="s">
        <v>3416</v>
      </c>
      <c r="D68" t="s">
        <v>3280</v>
      </c>
      <c r="E68" t="s">
        <v>3357</v>
      </c>
      <c r="F68" t="s">
        <v>4189</v>
      </c>
      <c r="G68" t="s">
        <v>86</v>
      </c>
      <c r="H68" t="s">
        <v>93</v>
      </c>
      <c r="I68" t="s">
        <v>108</v>
      </c>
      <c r="J68" t="s">
        <v>26</v>
      </c>
      <c r="K68" t="s">
        <v>93</v>
      </c>
      <c r="L68">
        <v>5</v>
      </c>
      <c r="M68">
        <v>7</v>
      </c>
      <c r="N68" t="s">
        <v>4612</v>
      </c>
      <c r="O68" t="s">
        <v>4762</v>
      </c>
    </row>
    <row r="69" spans="1:15" x14ac:dyDescent="0.25">
      <c r="A69">
        <v>68</v>
      </c>
      <c r="B69">
        <v>1</v>
      </c>
      <c r="C69" t="s">
        <v>3417</v>
      </c>
      <c r="D69" t="s">
        <v>3270</v>
      </c>
      <c r="E69" t="s">
        <v>3351</v>
      </c>
      <c r="F69" t="s">
        <v>98</v>
      </c>
      <c r="G69" t="s">
        <v>86</v>
      </c>
      <c r="H69" t="s">
        <v>93</v>
      </c>
      <c r="I69" t="s">
        <v>116</v>
      </c>
      <c r="J69" t="s">
        <v>12</v>
      </c>
      <c r="K69" t="s">
        <v>13</v>
      </c>
      <c r="L69">
        <v>0</v>
      </c>
      <c r="M69">
        <v>1</v>
      </c>
      <c r="N69" t="s">
        <v>4613</v>
      </c>
      <c r="O69" t="s">
        <v>4763</v>
      </c>
    </row>
    <row r="70" spans="1:15" x14ac:dyDescent="0.25">
      <c r="A70">
        <v>69</v>
      </c>
      <c r="B70">
        <v>1</v>
      </c>
      <c r="C70" t="s">
        <v>4614</v>
      </c>
      <c r="D70" t="s">
        <v>3270</v>
      </c>
      <c r="E70" t="s">
        <v>3356</v>
      </c>
      <c r="F70" t="s">
        <v>98</v>
      </c>
      <c r="G70" t="s">
        <v>86</v>
      </c>
      <c r="H70" t="s">
        <v>13</v>
      </c>
      <c r="I70" t="s">
        <v>97</v>
      </c>
      <c r="J70" t="s">
        <v>21</v>
      </c>
      <c r="K70" t="s">
        <v>13</v>
      </c>
      <c r="L70">
        <v>5</v>
      </c>
      <c r="M70">
        <v>5</v>
      </c>
      <c r="N70" t="s">
        <v>4615</v>
      </c>
      <c r="O70" t="s">
        <v>4763</v>
      </c>
    </row>
    <row r="71" spans="1:15" x14ac:dyDescent="0.25">
      <c r="A71">
        <v>70</v>
      </c>
      <c r="B71">
        <v>1</v>
      </c>
      <c r="C71" t="s">
        <v>4616</v>
      </c>
      <c r="D71" t="s">
        <v>3270</v>
      </c>
      <c r="E71" t="s">
        <v>3357</v>
      </c>
      <c r="F71" t="s">
        <v>4187</v>
      </c>
      <c r="G71" t="s">
        <v>86</v>
      </c>
      <c r="H71" t="s">
        <v>13</v>
      </c>
      <c r="I71" t="s">
        <v>108</v>
      </c>
      <c r="J71" t="s">
        <v>26</v>
      </c>
      <c r="K71" t="s">
        <v>93</v>
      </c>
      <c r="L71">
        <v>10</v>
      </c>
      <c r="M71">
        <v>10</v>
      </c>
      <c r="N71" t="s">
        <v>4617</v>
      </c>
      <c r="O71" t="s">
        <v>4763</v>
      </c>
    </row>
    <row r="72" spans="1:15" x14ac:dyDescent="0.25">
      <c r="A72">
        <v>71</v>
      </c>
      <c r="B72">
        <v>1</v>
      </c>
      <c r="C72" t="s">
        <v>3418</v>
      </c>
      <c r="D72" t="s">
        <v>3244</v>
      </c>
      <c r="E72" t="s">
        <v>3356</v>
      </c>
      <c r="F72" t="s">
        <v>101</v>
      </c>
      <c r="G72" t="s">
        <v>102</v>
      </c>
      <c r="H72" t="s">
        <v>13</v>
      </c>
      <c r="I72" t="s">
        <v>97</v>
      </c>
      <c r="J72" t="s">
        <v>21</v>
      </c>
      <c r="K72" t="s">
        <v>13</v>
      </c>
      <c r="L72">
        <v>10</v>
      </c>
      <c r="M72">
        <v>10</v>
      </c>
      <c r="N72" t="s">
        <v>4618</v>
      </c>
      <c r="O72" t="s">
        <v>4764</v>
      </c>
    </row>
    <row r="73" spans="1:15" x14ac:dyDescent="0.25">
      <c r="A73">
        <v>72</v>
      </c>
      <c r="B73">
        <v>1</v>
      </c>
      <c r="C73" t="s">
        <v>3487</v>
      </c>
      <c r="D73" t="s">
        <v>3244</v>
      </c>
      <c r="E73" t="s">
        <v>3357</v>
      </c>
      <c r="F73" t="s">
        <v>4190</v>
      </c>
      <c r="G73" t="s">
        <v>102</v>
      </c>
      <c r="H73" t="s">
        <v>13</v>
      </c>
      <c r="I73" t="s">
        <v>108</v>
      </c>
      <c r="J73" t="s">
        <v>26</v>
      </c>
      <c r="K73" t="s">
        <v>93</v>
      </c>
      <c r="L73">
        <v>10</v>
      </c>
      <c r="M73">
        <v>12</v>
      </c>
      <c r="N73" t="s">
        <v>4619</v>
      </c>
      <c r="O73" t="s">
        <v>4764</v>
      </c>
    </row>
    <row r="74" spans="1:15" x14ac:dyDescent="0.25">
      <c r="A74">
        <v>73</v>
      </c>
      <c r="B74">
        <v>1</v>
      </c>
      <c r="C74" t="s">
        <v>3419</v>
      </c>
      <c r="D74" t="s">
        <v>3358</v>
      </c>
      <c r="E74" t="s">
        <v>3356</v>
      </c>
      <c r="F74" t="s">
        <v>4075</v>
      </c>
      <c r="G74" t="s">
        <v>102</v>
      </c>
      <c r="H74" t="s">
        <v>13</v>
      </c>
      <c r="I74" t="s">
        <v>97</v>
      </c>
      <c r="J74" t="s">
        <v>21</v>
      </c>
      <c r="K74" t="s">
        <v>13</v>
      </c>
      <c r="L74">
        <v>10</v>
      </c>
      <c r="M74">
        <v>10</v>
      </c>
      <c r="N74" t="s">
        <v>4620</v>
      </c>
      <c r="O74" t="s">
        <v>4765</v>
      </c>
    </row>
    <row r="75" spans="1:15" x14ac:dyDescent="0.25">
      <c r="A75">
        <v>74</v>
      </c>
      <c r="B75">
        <v>1</v>
      </c>
      <c r="C75" t="s">
        <v>3516</v>
      </c>
      <c r="D75" t="s">
        <v>3358</v>
      </c>
      <c r="E75" t="s">
        <v>3357</v>
      </c>
      <c r="F75" t="s">
        <v>4191</v>
      </c>
      <c r="G75" t="s">
        <v>102</v>
      </c>
      <c r="H75" t="s">
        <v>13</v>
      </c>
      <c r="I75" t="s">
        <v>108</v>
      </c>
      <c r="J75" t="s">
        <v>26</v>
      </c>
      <c r="K75" t="s">
        <v>93</v>
      </c>
      <c r="L75">
        <v>15</v>
      </c>
      <c r="M75">
        <v>12</v>
      </c>
      <c r="N75" t="s">
        <v>4621</v>
      </c>
      <c r="O75" t="s">
        <v>4765</v>
      </c>
    </row>
    <row r="76" spans="1:15" x14ac:dyDescent="0.25">
      <c r="A76">
        <v>75</v>
      </c>
      <c r="B76">
        <v>1</v>
      </c>
      <c r="C76" t="s">
        <v>3420</v>
      </c>
      <c r="D76" t="s">
        <v>3359</v>
      </c>
      <c r="E76" t="s">
        <v>3356</v>
      </c>
      <c r="F76" t="s">
        <v>4006</v>
      </c>
      <c r="G76" t="s">
        <v>102</v>
      </c>
      <c r="H76" t="s">
        <v>103</v>
      </c>
      <c r="I76" t="s">
        <v>97</v>
      </c>
      <c r="J76" t="s">
        <v>21</v>
      </c>
      <c r="K76" t="s">
        <v>13</v>
      </c>
      <c r="L76">
        <v>15</v>
      </c>
      <c r="M76">
        <v>15</v>
      </c>
      <c r="N76" t="s">
        <v>4622</v>
      </c>
      <c r="O76" t="s">
        <v>4766</v>
      </c>
    </row>
    <row r="77" spans="1:15" x14ac:dyDescent="0.25">
      <c r="A77">
        <v>76</v>
      </c>
      <c r="B77">
        <v>1</v>
      </c>
      <c r="C77" t="s">
        <v>3488</v>
      </c>
      <c r="D77" t="s">
        <v>3359</v>
      </c>
      <c r="E77" t="s">
        <v>3357</v>
      </c>
      <c r="F77" t="s">
        <v>4192</v>
      </c>
      <c r="G77" t="s">
        <v>102</v>
      </c>
      <c r="H77" t="s">
        <v>103</v>
      </c>
      <c r="I77" t="s">
        <v>108</v>
      </c>
      <c r="J77" t="s">
        <v>26</v>
      </c>
      <c r="K77" t="s">
        <v>93</v>
      </c>
      <c r="L77">
        <v>15</v>
      </c>
      <c r="M77">
        <v>17</v>
      </c>
      <c r="N77" t="s">
        <v>4623</v>
      </c>
      <c r="O77" t="s">
        <v>4766</v>
      </c>
    </row>
    <row r="78" spans="1:15" x14ac:dyDescent="0.25">
      <c r="A78">
        <v>77</v>
      </c>
      <c r="B78">
        <v>1</v>
      </c>
      <c r="C78" t="s">
        <v>3489</v>
      </c>
      <c r="D78" t="s">
        <v>3238</v>
      </c>
      <c r="E78" t="s">
        <v>3356</v>
      </c>
      <c r="F78" t="s">
        <v>4193</v>
      </c>
      <c r="G78" t="s">
        <v>102</v>
      </c>
      <c r="H78" t="s">
        <v>103</v>
      </c>
      <c r="I78" t="s">
        <v>97</v>
      </c>
      <c r="J78" t="s">
        <v>21</v>
      </c>
      <c r="K78" t="s">
        <v>13</v>
      </c>
      <c r="L78">
        <v>15</v>
      </c>
      <c r="M78">
        <v>15</v>
      </c>
      <c r="N78" t="s">
        <v>4624</v>
      </c>
      <c r="O78" t="s">
        <v>4767</v>
      </c>
    </row>
    <row r="79" spans="1:15" x14ac:dyDescent="0.25">
      <c r="A79">
        <v>78</v>
      </c>
      <c r="B79">
        <v>1</v>
      </c>
      <c r="C79" t="s">
        <v>3517</v>
      </c>
      <c r="D79" t="s">
        <v>3238</v>
      </c>
      <c r="E79" t="s">
        <v>3357</v>
      </c>
      <c r="F79" t="s">
        <v>4194</v>
      </c>
      <c r="G79" t="s">
        <v>102</v>
      </c>
      <c r="H79" t="s">
        <v>103</v>
      </c>
      <c r="I79" t="s">
        <v>108</v>
      </c>
      <c r="J79" t="s">
        <v>26</v>
      </c>
      <c r="K79" t="s">
        <v>93</v>
      </c>
      <c r="L79">
        <v>20</v>
      </c>
      <c r="M79">
        <v>17</v>
      </c>
      <c r="N79" t="s">
        <v>4625</v>
      </c>
      <c r="O79" t="s">
        <v>4767</v>
      </c>
    </row>
    <row r="80" spans="1:15" x14ac:dyDescent="0.25">
      <c r="A80">
        <v>79</v>
      </c>
      <c r="B80">
        <v>1</v>
      </c>
      <c r="C80" t="s">
        <v>3518</v>
      </c>
      <c r="D80" t="s">
        <v>3296</v>
      </c>
      <c r="E80" t="s">
        <v>3399</v>
      </c>
      <c r="F80" t="s">
        <v>4195</v>
      </c>
      <c r="G80" t="s">
        <v>104</v>
      </c>
      <c r="H80" t="s">
        <v>93</v>
      </c>
      <c r="I80" t="s">
        <v>92</v>
      </c>
      <c r="J80" t="s">
        <v>12</v>
      </c>
      <c r="K80" t="s">
        <v>13</v>
      </c>
      <c r="L80">
        <v>10</v>
      </c>
      <c r="M80">
        <v>10</v>
      </c>
      <c r="N80" t="s">
        <v>4626</v>
      </c>
      <c r="O80" t="s">
        <v>4768</v>
      </c>
    </row>
    <row r="81" spans="1:15" x14ac:dyDescent="0.25">
      <c r="A81">
        <v>80</v>
      </c>
      <c r="B81">
        <v>1</v>
      </c>
      <c r="C81" t="s">
        <v>3490</v>
      </c>
      <c r="D81" t="s">
        <v>3296</v>
      </c>
      <c r="E81" t="s">
        <v>3388</v>
      </c>
      <c r="F81" t="s">
        <v>4196</v>
      </c>
      <c r="G81" t="s">
        <v>86</v>
      </c>
      <c r="H81" t="s">
        <v>93</v>
      </c>
      <c r="I81" t="s">
        <v>97</v>
      </c>
      <c r="J81" t="s">
        <v>26</v>
      </c>
      <c r="K81" t="s">
        <v>339</v>
      </c>
      <c r="L81">
        <v>10</v>
      </c>
      <c r="M81">
        <v>11</v>
      </c>
      <c r="N81" t="s">
        <v>4627</v>
      </c>
      <c r="O81" t="s">
        <v>4768</v>
      </c>
    </row>
    <row r="82" spans="1:15" x14ac:dyDescent="0.25">
      <c r="A82">
        <v>81</v>
      </c>
      <c r="B82">
        <v>1</v>
      </c>
      <c r="C82" t="s">
        <v>175</v>
      </c>
      <c r="D82" t="s">
        <v>175</v>
      </c>
      <c r="F82" t="s">
        <v>176</v>
      </c>
      <c r="G82" t="s">
        <v>102</v>
      </c>
      <c r="H82" t="s">
        <v>90</v>
      </c>
      <c r="I82" t="s">
        <v>116</v>
      </c>
      <c r="J82" t="s">
        <v>12</v>
      </c>
      <c r="K82" t="s">
        <v>13</v>
      </c>
      <c r="L82">
        <v>5</v>
      </c>
      <c r="M82">
        <v>5</v>
      </c>
      <c r="N82" t="s">
        <v>3553</v>
      </c>
      <c r="O82" t="s">
        <v>3553</v>
      </c>
    </row>
    <row r="83" spans="1:15" x14ac:dyDescent="0.25">
      <c r="A83">
        <v>82</v>
      </c>
      <c r="B83">
        <v>1</v>
      </c>
      <c r="C83" t="s">
        <v>177</v>
      </c>
      <c r="D83" t="s">
        <v>177</v>
      </c>
      <c r="F83" t="s">
        <v>3996</v>
      </c>
      <c r="G83" t="s">
        <v>102</v>
      </c>
      <c r="H83" t="s">
        <v>90</v>
      </c>
      <c r="I83" t="s">
        <v>116</v>
      </c>
      <c r="J83" t="s">
        <v>12</v>
      </c>
      <c r="K83" t="s">
        <v>13</v>
      </c>
      <c r="L83">
        <v>10</v>
      </c>
      <c r="M83">
        <v>5</v>
      </c>
      <c r="N83" t="s">
        <v>3554</v>
      </c>
      <c r="O83" t="s">
        <v>3554</v>
      </c>
    </row>
    <row r="84" spans="1:15" x14ac:dyDescent="0.25">
      <c r="A84">
        <v>83</v>
      </c>
      <c r="B84">
        <v>1</v>
      </c>
      <c r="C84" t="s">
        <v>178</v>
      </c>
      <c r="D84" t="s">
        <v>178</v>
      </c>
      <c r="F84" t="s">
        <v>176</v>
      </c>
      <c r="G84" t="s">
        <v>102</v>
      </c>
      <c r="H84" t="s">
        <v>90</v>
      </c>
      <c r="I84" t="s">
        <v>116</v>
      </c>
      <c r="J84" t="s">
        <v>17</v>
      </c>
      <c r="K84" t="s">
        <v>13</v>
      </c>
      <c r="L84">
        <v>5</v>
      </c>
      <c r="M84">
        <v>6</v>
      </c>
      <c r="N84" t="s">
        <v>3555</v>
      </c>
      <c r="O84" t="s">
        <v>3555</v>
      </c>
    </row>
    <row r="85" spans="1:15" x14ac:dyDescent="0.25">
      <c r="A85">
        <v>84</v>
      </c>
      <c r="B85">
        <v>1</v>
      </c>
      <c r="C85" t="s">
        <v>223</v>
      </c>
      <c r="D85" t="s">
        <v>223</v>
      </c>
      <c r="F85" t="s">
        <v>101</v>
      </c>
      <c r="G85" t="s">
        <v>127</v>
      </c>
      <c r="H85" t="s">
        <v>90</v>
      </c>
      <c r="I85" t="s">
        <v>108</v>
      </c>
      <c r="J85" t="s">
        <v>17</v>
      </c>
      <c r="K85" t="s">
        <v>93</v>
      </c>
      <c r="L85">
        <v>20</v>
      </c>
      <c r="M85">
        <v>16</v>
      </c>
      <c r="N85" t="s">
        <v>3689</v>
      </c>
      <c r="O85" t="s">
        <v>3689</v>
      </c>
    </row>
    <row r="86" spans="1:15" x14ac:dyDescent="0.25">
      <c r="A86">
        <v>85</v>
      </c>
      <c r="B86">
        <v>1</v>
      </c>
      <c r="C86" t="s">
        <v>380</v>
      </c>
      <c r="D86" t="s">
        <v>380</v>
      </c>
      <c r="F86" t="s">
        <v>101</v>
      </c>
      <c r="G86" t="s">
        <v>127</v>
      </c>
      <c r="H86" t="s">
        <v>116</v>
      </c>
      <c r="I86" t="s">
        <v>112</v>
      </c>
      <c r="J86" t="s">
        <v>17</v>
      </c>
      <c r="K86" t="s">
        <v>90</v>
      </c>
      <c r="L86">
        <v>25</v>
      </c>
      <c r="M86">
        <v>28</v>
      </c>
      <c r="N86" t="s">
        <v>3690</v>
      </c>
      <c r="O86" t="s">
        <v>3690</v>
      </c>
    </row>
    <row r="87" spans="1:15" x14ac:dyDescent="0.25">
      <c r="A87">
        <v>86</v>
      </c>
      <c r="B87">
        <v>1</v>
      </c>
      <c r="C87" t="s">
        <v>224</v>
      </c>
      <c r="D87" t="s">
        <v>224</v>
      </c>
      <c r="F87" t="s">
        <v>4059</v>
      </c>
      <c r="G87" t="s">
        <v>127</v>
      </c>
      <c r="H87" t="s">
        <v>90</v>
      </c>
      <c r="I87" t="s">
        <v>97</v>
      </c>
      <c r="J87" t="s">
        <v>17</v>
      </c>
      <c r="K87" t="s">
        <v>93</v>
      </c>
      <c r="L87">
        <v>20</v>
      </c>
      <c r="M87">
        <v>16</v>
      </c>
      <c r="N87" t="s">
        <v>3891</v>
      </c>
      <c r="O87" t="s">
        <v>3891</v>
      </c>
    </row>
    <row r="88" spans="1:15" x14ac:dyDescent="0.25">
      <c r="A88">
        <v>87</v>
      </c>
      <c r="B88">
        <v>1</v>
      </c>
      <c r="C88" t="s">
        <v>381</v>
      </c>
      <c r="D88" t="s">
        <v>381</v>
      </c>
      <c r="F88" t="s">
        <v>4121</v>
      </c>
      <c r="G88" t="s">
        <v>382</v>
      </c>
      <c r="H88" t="s">
        <v>90</v>
      </c>
      <c r="I88" t="s">
        <v>383</v>
      </c>
      <c r="J88" t="s">
        <v>17</v>
      </c>
      <c r="K88" t="s">
        <v>342</v>
      </c>
      <c r="L88">
        <v>50</v>
      </c>
      <c r="M88">
        <v>21</v>
      </c>
      <c r="N88" t="s">
        <v>3804</v>
      </c>
      <c r="O88" t="s">
        <v>3804</v>
      </c>
    </row>
    <row r="89" spans="1:15" x14ac:dyDescent="0.25">
      <c r="A89">
        <v>88</v>
      </c>
      <c r="B89">
        <v>1</v>
      </c>
      <c r="C89" t="s">
        <v>384</v>
      </c>
      <c r="D89" t="s">
        <v>384</v>
      </c>
      <c r="F89" t="s">
        <v>4122</v>
      </c>
      <c r="G89" t="s">
        <v>127</v>
      </c>
      <c r="H89" t="s">
        <v>116</v>
      </c>
      <c r="I89" t="s">
        <v>112</v>
      </c>
      <c r="J89" t="s">
        <v>17</v>
      </c>
      <c r="K89" t="s">
        <v>90</v>
      </c>
      <c r="L89">
        <v>30</v>
      </c>
      <c r="M89">
        <v>29</v>
      </c>
      <c r="N89" t="s">
        <v>3691</v>
      </c>
      <c r="O89" t="s">
        <v>3691</v>
      </c>
    </row>
    <row r="90" spans="1:15" x14ac:dyDescent="0.25">
      <c r="A90">
        <v>89</v>
      </c>
      <c r="B90">
        <v>1</v>
      </c>
      <c r="C90" t="s">
        <v>412</v>
      </c>
      <c r="D90" t="s">
        <v>412</v>
      </c>
      <c r="F90" t="s">
        <v>4075</v>
      </c>
      <c r="G90" t="s">
        <v>127</v>
      </c>
      <c r="H90" t="s">
        <v>13</v>
      </c>
      <c r="I90" t="s">
        <v>387</v>
      </c>
      <c r="J90" t="s">
        <v>26</v>
      </c>
      <c r="K90" t="s">
        <v>344</v>
      </c>
      <c r="L90">
        <v>30</v>
      </c>
      <c r="M90">
        <v>28</v>
      </c>
      <c r="N90" t="s">
        <v>3692</v>
      </c>
      <c r="O90" t="s">
        <v>3692</v>
      </c>
    </row>
    <row r="91" spans="1:15" x14ac:dyDescent="0.25">
      <c r="A91">
        <v>90</v>
      </c>
      <c r="B91">
        <v>1</v>
      </c>
      <c r="C91" t="s">
        <v>413</v>
      </c>
      <c r="D91" t="s">
        <v>413</v>
      </c>
      <c r="F91" t="s">
        <v>101</v>
      </c>
      <c r="G91" t="s">
        <v>127</v>
      </c>
      <c r="H91" t="s">
        <v>13</v>
      </c>
      <c r="I91" t="s">
        <v>378</v>
      </c>
      <c r="J91" t="s">
        <v>26</v>
      </c>
      <c r="K91" t="s">
        <v>344</v>
      </c>
      <c r="L91">
        <v>20</v>
      </c>
      <c r="M91">
        <v>21</v>
      </c>
      <c r="N91" t="s">
        <v>3693</v>
      </c>
      <c r="O91" t="s">
        <v>3693</v>
      </c>
    </row>
    <row r="92" spans="1:15" x14ac:dyDescent="0.25">
      <c r="A92">
        <v>91</v>
      </c>
      <c r="B92">
        <v>1</v>
      </c>
      <c r="C92" t="s">
        <v>414</v>
      </c>
      <c r="D92" t="s">
        <v>414</v>
      </c>
      <c r="F92" t="s">
        <v>4075</v>
      </c>
      <c r="G92" t="s">
        <v>127</v>
      </c>
      <c r="H92" t="s">
        <v>13</v>
      </c>
      <c r="I92" t="s">
        <v>378</v>
      </c>
      <c r="J92" t="s">
        <v>26</v>
      </c>
      <c r="K92" t="s">
        <v>344</v>
      </c>
      <c r="L92">
        <v>25</v>
      </c>
      <c r="M92">
        <v>21</v>
      </c>
      <c r="N92" t="s">
        <v>3694</v>
      </c>
      <c r="O92" t="s">
        <v>3694</v>
      </c>
    </row>
    <row r="93" spans="1:15" x14ac:dyDescent="0.25">
      <c r="A93">
        <v>92</v>
      </c>
      <c r="B93">
        <v>1</v>
      </c>
      <c r="C93" t="s">
        <v>385</v>
      </c>
      <c r="D93" t="s">
        <v>385</v>
      </c>
      <c r="F93" t="s">
        <v>101</v>
      </c>
      <c r="G93" t="s">
        <v>102</v>
      </c>
      <c r="H93" t="s">
        <v>93</v>
      </c>
      <c r="I93" t="s">
        <v>383</v>
      </c>
      <c r="J93" t="s">
        <v>26</v>
      </c>
      <c r="K93" t="s">
        <v>344</v>
      </c>
      <c r="L93">
        <v>15</v>
      </c>
      <c r="M93">
        <v>17</v>
      </c>
      <c r="N93" t="s">
        <v>3695</v>
      </c>
      <c r="O93" t="s">
        <v>3695</v>
      </c>
    </row>
    <row r="94" spans="1:15" x14ac:dyDescent="0.25">
      <c r="A94">
        <v>93</v>
      </c>
      <c r="B94">
        <v>1</v>
      </c>
      <c r="C94" t="s">
        <v>105</v>
      </c>
      <c r="D94" t="s">
        <v>105</v>
      </c>
      <c r="F94" t="s">
        <v>3997</v>
      </c>
      <c r="G94" t="s">
        <v>86</v>
      </c>
      <c r="H94" t="s">
        <v>92</v>
      </c>
      <c r="I94" t="s">
        <v>92</v>
      </c>
      <c r="J94" t="s">
        <v>12</v>
      </c>
      <c r="K94" t="s">
        <v>13</v>
      </c>
      <c r="L94">
        <v>15</v>
      </c>
      <c r="M94">
        <v>19</v>
      </c>
      <c r="N94" t="s">
        <v>3805</v>
      </c>
      <c r="O94" t="s">
        <v>3805</v>
      </c>
    </row>
    <row r="95" spans="1:15" x14ac:dyDescent="0.25">
      <c r="A95">
        <v>94</v>
      </c>
      <c r="B95">
        <v>1</v>
      </c>
      <c r="C95" t="s">
        <v>106</v>
      </c>
      <c r="D95" t="s">
        <v>106</v>
      </c>
      <c r="F95" t="s">
        <v>3998</v>
      </c>
      <c r="G95" t="s">
        <v>86</v>
      </c>
      <c r="H95" t="s">
        <v>92</v>
      </c>
      <c r="I95" t="s">
        <v>92</v>
      </c>
      <c r="J95" t="s">
        <v>12</v>
      </c>
      <c r="K95" t="s">
        <v>13</v>
      </c>
      <c r="L95">
        <v>20</v>
      </c>
      <c r="M95">
        <v>19</v>
      </c>
      <c r="N95" t="s">
        <v>3892</v>
      </c>
      <c r="O95" t="s">
        <v>3892</v>
      </c>
    </row>
    <row r="96" spans="1:15" x14ac:dyDescent="0.25">
      <c r="A96">
        <v>95</v>
      </c>
      <c r="B96">
        <v>1</v>
      </c>
      <c r="C96" t="s">
        <v>107</v>
      </c>
      <c r="D96" t="s">
        <v>107</v>
      </c>
      <c r="F96" t="s">
        <v>3999</v>
      </c>
      <c r="G96" t="s">
        <v>86</v>
      </c>
      <c r="H96" t="s">
        <v>108</v>
      </c>
      <c r="I96" t="s">
        <v>92</v>
      </c>
      <c r="J96" t="s">
        <v>12</v>
      </c>
      <c r="K96" t="s">
        <v>13</v>
      </c>
      <c r="L96">
        <v>15</v>
      </c>
      <c r="M96">
        <v>15</v>
      </c>
      <c r="N96" t="s">
        <v>3556</v>
      </c>
      <c r="O96" t="s">
        <v>3556</v>
      </c>
    </row>
    <row r="97" spans="1:15" x14ac:dyDescent="0.25">
      <c r="A97">
        <v>96</v>
      </c>
      <c r="B97">
        <v>1</v>
      </c>
      <c r="C97" t="s">
        <v>225</v>
      </c>
      <c r="D97" t="s">
        <v>225</v>
      </c>
      <c r="F97" t="s">
        <v>4060</v>
      </c>
      <c r="G97" t="s">
        <v>102</v>
      </c>
      <c r="H97" t="s">
        <v>226</v>
      </c>
      <c r="I97" t="s">
        <v>92</v>
      </c>
      <c r="J97" t="s">
        <v>21</v>
      </c>
      <c r="K97" t="s">
        <v>93</v>
      </c>
      <c r="L97">
        <v>35</v>
      </c>
      <c r="M97">
        <v>25</v>
      </c>
      <c r="N97" t="s">
        <v>3696</v>
      </c>
      <c r="O97" t="s">
        <v>3696</v>
      </c>
    </row>
    <row r="98" spans="1:15" x14ac:dyDescent="0.25">
      <c r="A98">
        <v>97</v>
      </c>
      <c r="B98">
        <v>1</v>
      </c>
      <c r="C98" t="s">
        <v>109</v>
      </c>
      <c r="D98" t="s">
        <v>109</v>
      </c>
      <c r="F98" t="s">
        <v>4000</v>
      </c>
      <c r="G98" t="s">
        <v>96</v>
      </c>
      <c r="H98" t="s">
        <v>13</v>
      </c>
      <c r="I98" t="s">
        <v>92</v>
      </c>
      <c r="J98" t="s">
        <v>17</v>
      </c>
      <c r="K98" t="s">
        <v>13</v>
      </c>
      <c r="L98">
        <v>10</v>
      </c>
      <c r="M98">
        <v>9</v>
      </c>
      <c r="N98" t="s">
        <v>3893</v>
      </c>
      <c r="O98" t="s">
        <v>3893</v>
      </c>
    </row>
    <row r="99" spans="1:15" x14ac:dyDescent="0.25">
      <c r="A99">
        <v>98</v>
      </c>
      <c r="B99">
        <v>1</v>
      </c>
      <c r="C99" t="s">
        <v>415</v>
      </c>
      <c r="D99" t="s">
        <v>415</v>
      </c>
      <c r="F99" t="s">
        <v>4123</v>
      </c>
      <c r="G99" t="s">
        <v>167</v>
      </c>
      <c r="H99" t="s">
        <v>13</v>
      </c>
      <c r="I99" t="s">
        <v>108</v>
      </c>
      <c r="J99" t="s">
        <v>17</v>
      </c>
      <c r="K99" t="s">
        <v>103</v>
      </c>
      <c r="L99">
        <v>10</v>
      </c>
      <c r="M99">
        <v>10</v>
      </c>
      <c r="N99" t="s">
        <v>3894</v>
      </c>
      <c r="O99" t="s">
        <v>3894</v>
      </c>
    </row>
    <row r="100" spans="1:15" x14ac:dyDescent="0.25">
      <c r="A100">
        <v>99</v>
      </c>
      <c r="B100">
        <v>1</v>
      </c>
      <c r="C100" t="s">
        <v>227</v>
      </c>
      <c r="D100" t="s">
        <v>227</v>
      </c>
      <c r="F100" t="s">
        <v>4061</v>
      </c>
      <c r="G100" t="s">
        <v>104</v>
      </c>
      <c r="H100" t="s">
        <v>13</v>
      </c>
      <c r="I100" t="s">
        <v>87</v>
      </c>
      <c r="J100" t="s">
        <v>17</v>
      </c>
      <c r="K100" t="s">
        <v>93</v>
      </c>
      <c r="L100">
        <v>10</v>
      </c>
      <c r="M100">
        <v>10</v>
      </c>
      <c r="N100" t="s">
        <v>3895</v>
      </c>
      <c r="O100" t="s">
        <v>3895</v>
      </c>
    </row>
    <row r="101" spans="1:15" x14ac:dyDescent="0.25">
      <c r="A101">
        <v>100</v>
      </c>
      <c r="B101">
        <v>1</v>
      </c>
      <c r="C101" t="s">
        <v>228</v>
      </c>
      <c r="D101" t="s">
        <v>228</v>
      </c>
      <c r="F101" t="s">
        <v>4062</v>
      </c>
      <c r="G101" t="s">
        <v>102</v>
      </c>
      <c r="H101" t="s">
        <v>90</v>
      </c>
      <c r="I101" t="s">
        <v>92</v>
      </c>
      <c r="J101" t="s">
        <v>17</v>
      </c>
      <c r="K101" t="s">
        <v>93</v>
      </c>
      <c r="L101">
        <v>20</v>
      </c>
      <c r="M101">
        <v>17</v>
      </c>
      <c r="N101" t="s">
        <v>3806</v>
      </c>
      <c r="O101" t="s">
        <v>3806</v>
      </c>
    </row>
    <row r="102" spans="1:15" x14ac:dyDescent="0.25">
      <c r="A102">
        <v>101</v>
      </c>
      <c r="B102">
        <v>1</v>
      </c>
      <c r="C102" t="s">
        <v>110</v>
      </c>
      <c r="D102" t="s">
        <v>110</v>
      </c>
      <c r="F102" t="s">
        <v>101</v>
      </c>
      <c r="G102" t="s">
        <v>86</v>
      </c>
      <c r="H102" t="s">
        <v>90</v>
      </c>
      <c r="I102" t="s">
        <v>92</v>
      </c>
      <c r="J102" t="s">
        <v>17</v>
      </c>
      <c r="K102" t="s">
        <v>13</v>
      </c>
      <c r="L102">
        <v>15</v>
      </c>
      <c r="M102">
        <v>12</v>
      </c>
      <c r="N102" t="s">
        <v>3557</v>
      </c>
      <c r="O102" t="s">
        <v>3557</v>
      </c>
    </row>
    <row r="103" spans="1:15" x14ac:dyDescent="0.25">
      <c r="A103">
        <v>102</v>
      </c>
      <c r="B103">
        <v>1</v>
      </c>
      <c r="C103" t="s">
        <v>111</v>
      </c>
      <c r="D103" t="s">
        <v>111</v>
      </c>
      <c r="F103" t="s">
        <v>4001</v>
      </c>
      <c r="G103" t="s">
        <v>86</v>
      </c>
      <c r="H103" t="s">
        <v>90</v>
      </c>
      <c r="I103" t="s">
        <v>92</v>
      </c>
      <c r="J103" t="s">
        <v>17</v>
      </c>
      <c r="K103" t="s">
        <v>13</v>
      </c>
      <c r="L103">
        <v>20</v>
      </c>
      <c r="M103">
        <v>10</v>
      </c>
      <c r="N103" t="s">
        <v>3896</v>
      </c>
      <c r="O103" t="s">
        <v>3896</v>
      </c>
    </row>
    <row r="104" spans="1:15" x14ac:dyDescent="0.25">
      <c r="A104">
        <v>103</v>
      </c>
      <c r="B104">
        <v>1</v>
      </c>
      <c r="C104" t="s">
        <v>229</v>
      </c>
      <c r="D104" t="s">
        <v>229</v>
      </c>
      <c r="F104" t="s">
        <v>4062</v>
      </c>
      <c r="G104" t="s">
        <v>102</v>
      </c>
      <c r="H104" t="s">
        <v>116</v>
      </c>
      <c r="I104" t="s">
        <v>92</v>
      </c>
      <c r="J104" t="s">
        <v>17</v>
      </c>
      <c r="K104" t="s">
        <v>93</v>
      </c>
      <c r="L104">
        <v>25</v>
      </c>
      <c r="M104">
        <v>25</v>
      </c>
      <c r="N104" t="s">
        <v>3807</v>
      </c>
      <c r="O104" t="s">
        <v>3807</v>
      </c>
    </row>
    <row r="105" spans="1:15" x14ac:dyDescent="0.25">
      <c r="A105">
        <v>104</v>
      </c>
      <c r="B105">
        <v>1</v>
      </c>
      <c r="C105" t="s">
        <v>230</v>
      </c>
      <c r="D105" t="s">
        <v>230</v>
      </c>
      <c r="F105" t="s">
        <v>4001</v>
      </c>
      <c r="G105" t="s">
        <v>102</v>
      </c>
      <c r="H105" t="s">
        <v>116</v>
      </c>
      <c r="I105" t="s">
        <v>92</v>
      </c>
      <c r="J105" t="s">
        <v>17</v>
      </c>
      <c r="K105" t="s">
        <v>93</v>
      </c>
      <c r="L105">
        <v>30</v>
      </c>
      <c r="M105">
        <v>25</v>
      </c>
      <c r="N105" t="s">
        <v>3897</v>
      </c>
      <c r="O105" t="s">
        <v>3897</v>
      </c>
    </row>
    <row r="106" spans="1:15" x14ac:dyDescent="0.25">
      <c r="A106">
        <v>105</v>
      </c>
      <c r="B106">
        <v>1</v>
      </c>
      <c r="C106" t="s">
        <v>179</v>
      </c>
      <c r="D106" t="s">
        <v>179</v>
      </c>
      <c r="F106" t="s">
        <v>4002</v>
      </c>
      <c r="G106" t="s">
        <v>96</v>
      </c>
      <c r="H106" t="s">
        <v>87</v>
      </c>
      <c r="I106" t="s">
        <v>116</v>
      </c>
      <c r="J106" t="s">
        <v>12</v>
      </c>
      <c r="K106" t="s">
        <v>13</v>
      </c>
      <c r="L106">
        <v>5</v>
      </c>
      <c r="M106">
        <v>8</v>
      </c>
      <c r="N106" t="s">
        <v>3558</v>
      </c>
      <c r="O106" t="s">
        <v>3558</v>
      </c>
    </row>
    <row r="107" spans="1:15" x14ac:dyDescent="0.25">
      <c r="A107">
        <v>106</v>
      </c>
      <c r="B107">
        <v>1</v>
      </c>
      <c r="C107" t="s">
        <v>180</v>
      </c>
      <c r="D107" t="s">
        <v>180</v>
      </c>
      <c r="F107" t="s">
        <v>4003</v>
      </c>
      <c r="G107" t="s">
        <v>102</v>
      </c>
      <c r="H107" t="s">
        <v>90</v>
      </c>
      <c r="I107" t="s">
        <v>116</v>
      </c>
      <c r="J107" t="s">
        <v>12</v>
      </c>
      <c r="K107" t="s">
        <v>13</v>
      </c>
      <c r="L107">
        <v>5</v>
      </c>
      <c r="M107">
        <v>5</v>
      </c>
      <c r="N107" t="s">
        <v>3559</v>
      </c>
      <c r="O107" t="s">
        <v>3559</v>
      </c>
    </row>
    <row r="108" spans="1:15" x14ac:dyDescent="0.25">
      <c r="A108">
        <v>107</v>
      </c>
      <c r="B108">
        <v>1</v>
      </c>
      <c r="C108" t="s">
        <v>416</v>
      </c>
      <c r="D108" t="s">
        <v>416</v>
      </c>
      <c r="F108" t="s">
        <v>4124</v>
      </c>
      <c r="G108" t="s">
        <v>86</v>
      </c>
      <c r="H108" t="s">
        <v>13</v>
      </c>
      <c r="I108" t="s">
        <v>92</v>
      </c>
      <c r="J108" t="s">
        <v>17</v>
      </c>
      <c r="K108" t="s">
        <v>103</v>
      </c>
      <c r="L108">
        <v>10</v>
      </c>
      <c r="M108">
        <v>9</v>
      </c>
      <c r="N108" t="s">
        <v>3808</v>
      </c>
      <c r="O108" t="s">
        <v>3808</v>
      </c>
    </row>
    <row r="109" spans="1:15" x14ac:dyDescent="0.25">
      <c r="A109">
        <v>108</v>
      </c>
      <c r="B109">
        <v>1</v>
      </c>
      <c r="C109" t="s">
        <v>386</v>
      </c>
      <c r="D109" t="s">
        <v>386</v>
      </c>
      <c r="F109" t="s">
        <v>4125</v>
      </c>
      <c r="G109" t="s">
        <v>104</v>
      </c>
      <c r="H109" t="s">
        <v>103</v>
      </c>
      <c r="I109" t="s">
        <v>387</v>
      </c>
      <c r="J109" t="s">
        <v>28</v>
      </c>
      <c r="K109" t="s">
        <v>90</v>
      </c>
      <c r="L109">
        <v>25</v>
      </c>
      <c r="M109">
        <v>22</v>
      </c>
      <c r="N109" t="s">
        <v>3809</v>
      </c>
      <c r="O109" t="s">
        <v>3809</v>
      </c>
    </row>
    <row r="110" spans="1:15" x14ac:dyDescent="0.25">
      <c r="A110">
        <v>109</v>
      </c>
      <c r="B110">
        <v>1</v>
      </c>
      <c r="C110" t="s">
        <v>231</v>
      </c>
      <c r="D110" t="s">
        <v>231</v>
      </c>
      <c r="F110" t="s">
        <v>4063</v>
      </c>
      <c r="G110" t="s">
        <v>86</v>
      </c>
      <c r="H110" t="s">
        <v>90</v>
      </c>
      <c r="I110" t="s">
        <v>87</v>
      </c>
      <c r="J110" t="s">
        <v>12</v>
      </c>
      <c r="K110" t="s">
        <v>93</v>
      </c>
      <c r="L110">
        <v>5</v>
      </c>
      <c r="M110">
        <v>7</v>
      </c>
      <c r="N110" t="s">
        <v>3810</v>
      </c>
      <c r="O110" t="s">
        <v>3810</v>
      </c>
    </row>
    <row r="111" spans="1:15" x14ac:dyDescent="0.25">
      <c r="A111">
        <v>110</v>
      </c>
      <c r="B111">
        <v>1</v>
      </c>
      <c r="C111" t="s">
        <v>3421</v>
      </c>
      <c r="D111" t="s">
        <v>3247</v>
      </c>
      <c r="E111" t="s">
        <v>3360</v>
      </c>
      <c r="F111" t="s">
        <v>4006</v>
      </c>
      <c r="G111" t="s">
        <v>86</v>
      </c>
      <c r="H111" t="s">
        <v>13</v>
      </c>
      <c r="I111" t="s">
        <v>92</v>
      </c>
      <c r="J111" t="s">
        <v>17</v>
      </c>
      <c r="K111" t="s">
        <v>103</v>
      </c>
      <c r="L111">
        <v>10</v>
      </c>
      <c r="M111">
        <v>9</v>
      </c>
      <c r="N111" t="s">
        <v>4628</v>
      </c>
      <c r="O111" t="s">
        <v>4769</v>
      </c>
    </row>
    <row r="112" spans="1:15" x14ac:dyDescent="0.25">
      <c r="A112">
        <v>111</v>
      </c>
      <c r="B112">
        <v>1</v>
      </c>
      <c r="C112" t="s">
        <v>3422</v>
      </c>
      <c r="D112" t="s">
        <v>3247</v>
      </c>
      <c r="E112" t="s">
        <v>3354</v>
      </c>
      <c r="F112" t="s">
        <v>101</v>
      </c>
      <c r="G112" t="s">
        <v>96</v>
      </c>
      <c r="H112" t="s">
        <v>103</v>
      </c>
      <c r="I112" t="s">
        <v>108</v>
      </c>
      <c r="J112" t="s">
        <v>21</v>
      </c>
      <c r="K112" t="s">
        <v>93</v>
      </c>
      <c r="L112">
        <v>10</v>
      </c>
      <c r="M112">
        <v>8</v>
      </c>
      <c r="N112" t="s">
        <v>4629</v>
      </c>
      <c r="O112" t="s">
        <v>4769</v>
      </c>
    </row>
    <row r="113" spans="1:15" x14ac:dyDescent="0.25">
      <c r="A113">
        <v>112</v>
      </c>
      <c r="B113">
        <v>1</v>
      </c>
      <c r="C113" t="s">
        <v>3491</v>
      </c>
      <c r="D113" t="s">
        <v>3248</v>
      </c>
      <c r="E113" t="s">
        <v>3360</v>
      </c>
      <c r="F113" t="s">
        <v>4197</v>
      </c>
      <c r="G113" t="s">
        <v>102</v>
      </c>
      <c r="H113" t="s">
        <v>93</v>
      </c>
      <c r="I113" t="s">
        <v>112</v>
      </c>
      <c r="J113" t="s">
        <v>21</v>
      </c>
      <c r="K113" t="s">
        <v>13</v>
      </c>
      <c r="L113">
        <v>15</v>
      </c>
      <c r="M113">
        <v>14</v>
      </c>
      <c r="N113" t="s">
        <v>4630</v>
      </c>
      <c r="O113" t="s">
        <v>4770</v>
      </c>
    </row>
    <row r="114" spans="1:15" x14ac:dyDescent="0.25">
      <c r="A114">
        <v>113</v>
      </c>
      <c r="B114">
        <v>1</v>
      </c>
      <c r="C114" t="s">
        <v>3492</v>
      </c>
      <c r="D114" t="s">
        <v>3248</v>
      </c>
      <c r="E114" t="s">
        <v>3354</v>
      </c>
      <c r="F114" t="s">
        <v>4197</v>
      </c>
      <c r="G114" t="s">
        <v>104</v>
      </c>
      <c r="H114" t="s">
        <v>90</v>
      </c>
      <c r="I114" t="s">
        <v>112</v>
      </c>
      <c r="J114" t="s">
        <v>26</v>
      </c>
      <c r="K114" t="s">
        <v>339</v>
      </c>
      <c r="L114">
        <v>15</v>
      </c>
      <c r="M114">
        <v>15</v>
      </c>
      <c r="N114" t="s">
        <v>4631</v>
      </c>
      <c r="O114" t="s">
        <v>4770</v>
      </c>
    </row>
    <row r="115" spans="1:15" x14ac:dyDescent="0.25">
      <c r="A115">
        <v>114</v>
      </c>
      <c r="B115">
        <v>1</v>
      </c>
      <c r="C115" t="s">
        <v>181</v>
      </c>
      <c r="D115" t="s">
        <v>181</v>
      </c>
      <c r="F115" t="s">
        <v>100</v>
      </c>
      <c r="G115" t="s">
        <v>167</v>
      </c>
      <c r="H115" t="s">
        <v>93</v>
      </c>
      <c r="I115" t="s">
        <v>116</v>
      </c>
      <c r="J115" t="s">
        <v>12</v>
      </c>
      <c r="K115" t="s">
        <v>13</v>
      </c>
      <c r="L115">
        <v>0</v>
      </c>
      <c r="M115">
        <v>2</v>
      </c>
      <c r="N115" t="s">
        <v>3560</v>
      </c>
      <c r="O115" t="s">
        <v>3560</v>
      </c>
    </row>
    <row r="116" spans="1:15" x14ac:dyDescent="0.25">
      <c r="A116">
        <v>115</v>
      </c>
      <c r="B116">
        <v>1</v>
      </c>
      <c r="C116" t="s">
        <v>113</v>
      </c>
      <c r="D116" t="s">
        <v>113</v>
      </c>
      <c r="F116" t="s">
        <v>4004</v>
      </c>
      <c r="G116" t="s">
        <v>96</v>
      </c>
      <c r="H116" t="s">
        <v>13</v>
      </c>
      <c r="I116" t="s">
        <v>90</v>
      </c>
      <c r="J116" t="s">
        <v>12</v>
      </c>
      <c r="K116" t="s">
        <v>13</v>
      </c>
      <c r="L116">
        <v>0</v>
      </c>
      <c r="M116">
        <v>0</v>
      </c>
      <c r="N116" t="s">
        <v>3561</v>
      </c>
      <c r="O116" t="s">
        <v>3561</v>
      </c>
    </row>
    <row r="117" spans="1:15" x14ac:dyDescent="0.25">
      <c r="A117">
        <v>116</v>
      </c>
      <c r="B117">
        <v>1</v>
      </c>
      <c r="C117" t="s">
        <v>114</v>
      </c>
      <c r="D117" t="s">
        <v>114</v>
      </c>
      <c r="F117" t="s">
        <v>4005</v>
      </c>
      <c r="G117" t="s">
        <v>104</v>
      </c>
      <c r="H117" t="s">
        <v>90</v>
      </c>
      <c r="I117" t="s">
        <v>90</v>
      </c>
      <c r="J117" t="s">
        <v>12</v>
      </c>
      <c r="K117" t="s">
        <v>13</v>
      </c>
      <c r="L117">
        <v>0</v>
      </c>
      <c r="M117">
        <v>1</v>
      </c>
      <c r="N117" t="s">
        <v>3562</v>
      </c>
      <c r="O117" t="s">
        <v>3562</v>
      </c>
    </row>
    <row r="118" spans="1:15" x14ac:dyDescent="0.25">
      <c r="A118">
        <v>117</v>
      </c>
      <c r="B118">
        <v>1</v>
      </c>
      <c r="C118" t="s">
        <v>417</v>
      </c>
      <c r="D118" t="s">
        <v>417</v>
      </c>
      <c r="F118" t="s">
        <v>4079</v>
      </c>
      <c r="G118" t="s">
        <v>102</v>
      </c>
      <c r="H118" t="s">
        <v>13</v>
      </c>
      <c r="I118" t="s">
        <v>97</v>
      </c>
      <c r="J118" t="s">
        <v>21</v>
      </c>
      <c r="K118" t="s">
        <v>103</v>
      </c>
      <c r="L118">
        <v>15</v>
      </c>
      <c r="M118">
        <v>13</v>
      </c>
      <c r="N118" t="s">
        <v>3697</v>
      </c>
      <c r="O118" t="s">
        <v>3697</v>
      </c>
    </row>
    <row r="119" spans="1:15" x14ac:dyDescent="0.25">
      <c r="A119">
        <v>118</v>
      </c>
      <c r="B119">
        <v>1</v>
      </c>
      <c r="C119" t="s">
        <v>232</v>
      </c>
      <c r="D119" t="s">
        <v>232</v>
      </c>
      <c r="F119" t="s">
        <v>4064</v>
      </c>
      <c r="G119" t="s">
        <v>127</v>
      </c>
      <c r="H119" t="s">
        <v>93</v>
      </c>
      <c r="I119" t="s">
        <v>233</v>
      </c>
      <c r="J119" t="s">
        <v>28</v>
      </c>
      <c r="K119" t="s">
        <v>93</v>
      </c>
      <c r="L119">
        <v>35</v>
      </c>
      <c r="M119">
        <v>30</v>
      </c>
      <c r="N119" t="s">
        <v>3811</v>
      </c>
      <c r="O119" t="s">
        <v>3811</v>
      </c>
    </row>
    <row r="120" spans="1:15" x14ac:dyDescent="0.25">
      <c r="A120">
        <v>119</v>
      </c>
      <c r="B120">
        <v>1</v>
      </c>
      <c r="C120" t="s">
        <v>3423</v>
      </c>
      <c r="D120" t="s">
        <v>3236</v>
      </c>
      <c r="E120" t="s">
        <v>3361</v>
      </c>
      <c r="F120" t="s">
        <v>4006</v>
      </c>
      <c r="G120" t="s">
        <v>127</v>
      </c>
      <c r="H120" t="s">
        <v>13</v>
      </c>
      <c r="I120" t="s">
        <v>116</v>
      </c>
      <c r="J120" t="s">
        <v>12</v>
      </c>
      <c r="K120" t="s">
        <v>13</v>
      </c>
      <c r="L120">
        <v>10</v>
      </c>
      <c r="M120">
        <v>8</v>
      </c>
      <c r="N120" t="s">
        <v>4632</v>
      </c>
      <c r="O120" t="s">
        <v>4771</v>
      </c>
    </row>
    <row r="121" spans="1:15" x14ac:dyDescent="0.25">
      <c r="A121">
        <v>120</v>
      </c>
      <c r="B121">
        <v>1</v>
      </c>
      <c r="C121" t="s">
        <v>3424</v>
      </c>
      <c r="D121" t="s">
        <v>3236</v>
      </c>
      <c r="E121" t="s">
        <v>3362</v>
      </c>
      <c r="F121" t="s">
        <v>101</v>
      </c>
      <c r="G121" t="s">
        <v>127</v>
      </c>
      <c r="H121" t="s">
        <v>13</v>
      </c>
      <c r="I121" t="s">
        <v>112</v>
      </c>
      <c r="J121" t="s">
        <v>21</v>
      </c>
      <c r="K121" t="s">
        <v>339</v>
      </c>
      <c r="L121">
        <v>10</v>
      </c>
      <c r="M121">
        <v>10</v>
      </c>
      <c r="N121" t="s">
        <v>4633</v>
      </c>
      <c r="O121" t="s">
        <v>4771</v>
      </c>
    </row>
    <row r="122" spans="1:15" x14ac:dyDescent="0.25">
      <c r="A122">
        <v>121</v>
      </c>
      <c r="B122">
        <v>1</v>
      </c>
      <c r="C122" t="s">
        <v>234</v>
      </c>
      <c r="D122" t="s">
        <v>234</v>
      </c>
      <c r="F122" t="s">
        <v>4065</v>
      </c>
      <c r="G122" t="s">
        <v>127</v>
      </c>
      <c r="H122" t="s">
        <v>92</v>
      </c>
      <c r="I122" t="s">
        <v>108</v>
      </c>
      <c r="J122" t="s">
        <v>17</v>
      </c>
      <c r="K122" t="s">
        <v>93</v>
      </c>
      <c r="L122">
        <v>15</v>
      </c>
      <c r="M122">
        <v>19</v>
      </c>
      <c r="N122" t="s">
        <v>3812</v>
      </c>
      <c r="O122" t="s">
        <v>3812</v>
      </c>
    </row>
    <row r="123" spans="1:15" x14ac:dyDescent="0.25">
      <c r="A123">
        <v>122</v>
      </c>
      <c r="B123">
        <v>1</v>
      </c>
      <c r="C123" t="s">
        <v>3425</v>
      </c>
      <c r="D123" t="s">
        <v>3237</v>
      </c>
      <c r="E123" t="s">
        <v>3361</v>
      </c>
      <c r="F123" t="s">
        <v>4006</v>
      </c>
      <c r="G123" t="s">
        <v>127</v>
      </c>
      <c r="H123" t="s">
        <v>93</v>
      </c>
      <c r="I123" t="s">
        <v>116</v>
      </c>
      <c r="J123" t="s">
        <v>12</v>
      </c>
      <c r="K123" t="s">
        <v>13</v>
      </c>
      <c r="L123">
        <v>10</v>
      </c>
      <c r="M123">
        <v>9</v>
      </c>
      <c r="N123" t="s">
        <v>4634</v>
      </c>
      <c r="O123" t="s">
        <v>4772</v>
      </c>
    </row>
    <row r="124" spans="1:15" x14ac:dyDescent="0.25">
      <c r="A124">
        <v>123</v>
      </c>
      <c r="B124">
        <v>1</v>
      </c>
      <c r="C124" t="s">
        <v>3426</v>
      </c>
      <c r="D124" t="s">
        <v>3237</v>
      </c>
      <c r="E124" t="s">
        <v>3362</v>
      </c>
      <c r="F124" t="s">
        <v>101</v>
      </c>
      <c r="G124" t="s">
        <v>127</v>
      </c>
      <c r="H124" t="s">
        <v>93</v>
      </c>
      <c r="I124" t="s">
        <v>112</v>
      </c>
      <c r="J124" t="s">
        <v>21</v>
      </c>
      <c r="K124" t="s">
        <v>339</v>
      </c>
      <c r="L124">
        <v>10</v>
      </c>
      <c r="M124">
        <v>13</v>
      </c>
      <c r="N124" t="s">
        <v>4635</v>
      </c>
      <c r="O124" t="s">
        <v>4772</v>
      </c>
    </row>
    <row r="125" spans="1:15" x14ac:dyDescent="0.25">
      <c r="A125">
        <v>124</v>
      </c>
      <c r="B125">
        <v>1</v>
      </c>
      <c r="C125" t="s">
        <v>418</v>
      </c>
      <c r="D125" t="s">
        <v>418</v>
      </c>
      <c r="F125" t="s">
        <v>4126</v>
      </c>
      <c r="G125" t="s">
        <v>127</v>
      </c>
      <c r="H125" t="s">
        <v>13</v>
      </c>
      <c r="I125" t="s">
        <v>108</v>
      </c>
      <c r="J125" t="s">
        <v>28</v>
      </c>
      <c r="K125" t="s">
        <v>339</v>
      </c>
      <c r="L125">
        <v>20</v>
      </c>
      <c r="M125">
        <v>20</v>
      </c>
      <c r="N125" t="s">
        <v>3898</v>
      </c>
      <c r="O125" t="s">
        <v>3898</v>
      </c>
    </row>
    <row r="126" spans="1:15" x14ac:dyDescent="0.25">
      <c r="A126">
        <v>125</v>
      </c>
      <c r="B126">
        <v>1</v>
      </c>
      <c r="C126" t="s">
        <v>388</v>
      </c>
      <c r="D126" t="s">
        <v>388</v>
      </c>
      <c r="F126" t="s">
        <v>101</v>
      </c>
      <c r="G126" t="s">
        <v>389</v>
      </c>
      <c r="H126" t="s">
        <v>90</v>
      </c>
      <c r="I126" t="s">
        <v>97</v>
      </c>
      <c r="J126" t="s">
        <v>17</v>
      </c>
      <c r="K126" t="s">
        <v>103</v>
      </c>
      <c r="L126">
        <v>20</v>
      </c>
      <c r="M126">
        <v>20</v>
      </c>
      <c r="N126" t="s">
        <v>3698</v>
      </c>
      <c r="O126" t="s">
        <v>3698</v>
      </c>
    </row>
    <row r="127" spans="1:15" x14ac:dyDescent="0.25">
      <c r="A127">
        <v>126</v>
      </c>
      <c r="B127">
        <v>1</v>
      </c>
      <c r="C127" t="s">
        <v>419</v>
      </c>
      <c r="D127" t="s">
        <v>419</v>
      </c>
      <c r="F127" t="s">
        <v>4127</v>
      </c>
      <c r="G127" t="s">
        <v>96</v>
      </c>
      <c r="H127" t="s">
        <v>13</v>
      </c>
      <c r="I127" t="s">
        <v>378</v>
      </c>
      <c r="J127" t="s">
        <v>12</v>
      </c>
      <c r="K127" t="s">
        <v>344</v>
      </c>
      <c r="L127">
        <v>5</v>
      </c>
      <c r="M127">
        <v>7</v>
      </c>
      <c r="N127" t="s">
        <v>3699</v>
      </c>
      <c r="O127" t="s">
        <v>3699</v>
      </c>
    </row>
    <row r="128" spans="1:15" x14ac:dyDescent="0.25">
      <c r="A128">
        <v>127</v>
      </c>
      <c r="B128">
        <v>1</v>
      </c>
      <c r="C128" t="s">
        <v>182</v>
      </c>
      <c r="D128" t="s">
        <v>182</v>
      </c>
      <c r="F128" t="s">
        <v>4006</v>
      </c>
      <c r="G128" t="s">
        <v>104</v>
      </c>
      <c r="H128" t="s">
        <v>103</v>
      </c>
      <c r="I128" t="s">
        <v>116</v>
      </c>
      <c r="J128" t="s">
        <v>12</v>
      </c>
      <c r="K128" t="s">
        <v>13</v>
      </c>
      <c r="L128">
        <v>5</v>
      </c>
      <c r="M128">
        <v>4</v>
      </c>
      <c r="N128" t="s">
        <v>3563</v>
      </c>
      <c r="O128" t="s">
        <v>3563</v>
      </c>
    </row>
    <row r="129" spans="1:15" x14ac:dyDescent="0.25">
      <c r="A129">
        <v>128</v>
      </c>
      <c r="B129">
        <v>1</v>
      </c>
      <c r="C129" t="s">
        <v>420</v>
      </c>
      <c r="D129" t="s">
        <v>420</v>
      </c>
      <c r="F129" t="s">
        <v>4128</v>
      </c>
      <c r="G129" t="s">
        <v>127</v>
      </c>
      <c r="H129" t="s">
        <v>13</v>
      </c>
      <c r="I129" t="s">
        <v>87</v>
      </c>
      <c r="J129" t="s">
        <v>12</v>
      </c>
      <c r="K129" t="s">
        <v>103</v>
      </c>
      <c r="L129">
        <v>20</v>
      </c>
      <c r="M129">
        <v>15</v>
      </c>
      <c r="N129" t="s">
        <v>3899</v>
      </c>
      <c r="O129" t="s">
        <v>3899</v>
      </c>
    </row>
    <row r="130" spans="1:15" x14ac:dyDescent="0.25">
      <c r="A130">
        <v>129</v>
      </c>
      <c r="B130">
        <v>1</v>
      </c>
      <c r="C130" t="s">
        <v>421</v>
      </c>
      <c r="D130" t="s">
        <v>421</v>
      </c>
      <c r="F130" t="s">
        <v>4129</v>
      </c>
      <c r="G130" t="s">
        <v>127</v>
      </c>
      <c r="H130" t="s">
        <v>13</v>
      </c>
      <c r="I130" t="s">
        <v>383</v>
      </c>
      <c r="J130" t="s">
        <v>21</v>
      </c>
      <c r="K130" t="s">
        <v>344</v>
      </c>
      <c r="L130">
        <v>20</v>
      </c>
      <c r="M130">
        <v>18</v>
      </c>
      <c r="N130" t="s">
        <v>3700</v>
      </c>
      <c r="O130" t="s">
        <v>3700</v>
      </c>
    </row>
    <row r="131" spans="1:15" x14ac:dyDescent="0.25">
      <c r="A131">
        <v>130</v>
      </c>
      <c r="B131">
        <v>1</v>
      </c>
      <c r="C131" t="s">
        <v>3427</v>
      </c>
      <c r="D131" t="s">
        <v>3245</v>
      </c>
      <c r="E131" t="s">
        <v>3363</v>
      </c>
      <c r="F131" t="s">
        <v>4198</v>
      </c>
      <c r="G131" t="s">
        <v>167</v>
      </c>
      <c r="H131" t="s">
        <v>339</v>
      </c>
      <c r="I131" t="s">
        <v>92</v>
      </c>
      <c r="J131" t="s">
        <v>21</v>
      </c>
      <c r="K131" t="s">
        <v>339</v>
      </c>
      <c r="L131">
        <v>10</v>
      </c>
      <c r="M131">
        <v>10</v>
      </c>
      <c r="N131" t="s">
        <v>4636</v>
      </c>
      <c r="O131" t="s">
        <v>4773</v>
      </c>
    </row>
    <row r="132" spans="1:15" x14ac:dyDescent="0.25">
      <c r="A132">
        <v>131</v>
      </c>
      <c r="B132">
        <v>1</v>
      </c>
      <c r="C132" t="s">
        <v>3493</v>
      </c>
      <c r="D132" t="s">
        <v>3245</v>
      </c>
      <c r="E132" t="s">
        <v>3389</v>
      </c>
      <c r="F132" t="s">
        <v>4199</v>
      </c>
      <c r="G132" t="s">
        <v>167</v>
      </c>
      <c r="H132" t="s">
        <v>13</v>
      </c>
      <c r="I132" t="s">
        <v>116</v>
      </c>
      <c r="J132" t="s">
        <v>17</v>
      </c>
      <c r="K132" t="s">
        <v>103</v>
      </c>
      <c r="L132">
        <v>10</v>
      </c>
      <c r="M132">
        <v>10</v>
      </c>
      <c r="N132" t="s">
        <v>4637</v>
      </c>
      <c r="O132" t="s">
        <v>4773</v>
      </c>
    </row>
    <row r="133" spans="1:15" x14ac:dyDescent="0.25">
      <c r="A133">
        <v>132</v>
      </c>
      <c r="B133">
        <v>1</v>
      </c>
      <c r="C133" t="s">
        <v>3428</v>
      </c>
      <c r="D133" t="s">
        <v>3308</v>
      </c>
      <c r="E133" t="s">
        <v>3364</v>
      </c>
      <c r="F133" t="s">
        <v>4200</v>
      </c>
      <c r="H133" t="s">
        <v>13</v>
      </c>
      <c r="I133" t="s">
        <v>116</v>
      </c>
      <c r="J133" t="s">
        <v>12</v>
      </c>
      <c r="K133" t="s">
        <v>351</v>
      </c>
      <c r="L133">
        <v>10</v>
      </c>
      <c r="M133">
        <v>6</v>
      </c>
      <c r="N133" t="s">
        <v>4638</v>
      </c>
      <c r="O133" t="s">
        <v>4774</v>
      </c>
    </row>
    <row r="134" spans="1:15" x14ac:dyDescent="0.25">
      <c r="A134">
        <v>133</v>
      </c>
      <c r="B134">
        <v>1</v>
      </c>
      <c r="C134" t="s">
        <v>3494</v>
      </c>
      <c r="D134" t="s">
        <v>3308</v>
      </c>
      <c r="E134" t="s">
        <v>3390</v>
      </c>
      <c r="F134" t="s">
        <v>4201</v>
      </c>
      <c r="H134" t="s">
        <v>13</v>
      </c>
      <c r="I134" t="s">
        <v>87</v>
      </c>
      <c r="J134" t="s">
        <v>21</v>
      </c>
      <c r="K134" t="s">
        <v>103</v>
      </c>
      <c r="L134">
        <v>10</v>
      </c>
      <c r="M134">
        <v>10</v>
      </c>
      <c r="N134" t="s">
        <v>4639</v>
      </c>
      <c r="O134" t="s">
        <v>4774</v>
      </c>
    </row>
    <row r="135" spans="1:15" x14ac:dyDescent="0.25">
      <c r="A135">
        <v>134</v>
      </c>
      <c r="B135">
        <v>1</v>
      </c>
      <c r="C135" t="s">
        <v>3429</v>
      </c>
      <c r="D135" t="s">
        <v>3299</v>
      </c>
      <c r="E135" t="s">
        <v>3361</v>
      </c>
      <c r="F135" t="s">
        <v>4006</v>
      </c>
      <c r="G135" t="s">
        <v>127</v>
      </c>
      <c r="H135" t="s">
        <v>13</v>
      </c>
      <c r="I135" t="s">
        <v>116</v>
      </c>
      <c r="J135" t="s">
        <v>12</v>
      </c>
      <c r="K135" t="s">
        <v>13</v>
      </c>
      <c r="L135">
        <v>5</v>
      </c>
      <c r="M135">
        <v>8</v>
      </c>
      <c r="N135" t="s">
        <v>4640</v>
      </c>
      <c r="O135" t="s">
        <v>4775</v>
      </c>
    </row>
    <row r="136" spans="1:15" x14ac:dyDescent="0.25">
      <c r="A136">
        <v>135</v>
      </c>
      <c r="B136">
        <v>1</v>
      </c>
      <c r="C136" t="s">
        <v>3430</v>
      </c>
      <c r="D136" t="s">
        <v>3299</v>
      </c>
      <c r="E136" t="s">
        <v>3365</v>
      </c>
      <c r="F136" t="s">
        <v>4129</v>
      </c>
      <c r="G136" t="s">
        <v>127</v>
      </c>
      <c r="H136" t="s">
        <v>13</v>
      </c>
      <c r="I136" t="s">
        <v>108</v>
      </c>
      <c r="J136" t="s">
        <v>17</v>
      </c>
      <c r="K136" t="s">
        <v>93</v>
      </c>
      <c r="L136">
        <v>10</v>
      </c>
      <c r="M136">
        <v>11</v>
      </c>
      <c r="N136" t="s">
        <v>4641</v>
      </c>
      <c r="O136" t="s">
        <v>4775</v>
      </c>
    </row>
    <row r="137" spans="1:15" x14ac:dyDescent="0.25">
      <c r="A137">
        <v>136</v>
      </c>
      <c r="B137">
        <v>1</v>
      </c>
      <c r="C137" t="s">
        <v>3431</v>
      </c>
      <c r="D137" t="s">
        <v>3299</v>
      </c>
      <c r="E137" t="s">
        <v>3362</v>
      </c>
      <c r="F137" t="s">
        <v>101</v>
      </c>
      <c r="G137" t="s">
        <v>127</v>
      </c>
      <c r="H137" t="s">
        <v>13</v>
      </c>
      <c r="I137" t="s">
        <v>112</v>
      </c>
      <c r="J137" t="s">
        <v>21</v>
      </c>
      <c r="K137" t="s">
        <v>339</v>
      </c>
      <c r="L137">
        <v>10</v>
      </c>
      <c r="M137">
        <v>10</v>
      </c>
      <c r="N137" t="s">
        <v>4642</v>
      </c>
      <c r="O137" t="s">
        <v>4775</v>
      </c>
    </row>
    <row r="138" spans="1:15" x14ac:dyDescent="0.25">
      <c r="A138">
        <v>137</v>
      </c>
      <c r="B138">
        <v>1</v>
      </c>
      <c r="C138" t="s">
        <v>115</v>
      </c>
      <c r="D138" t="s">
        <v>115</v>
      </c>
      <c r="F138" t="s">
        <v>4007</v>
      </c>
      <c r="G138" t="s">
        <v>104</v>
      </c>
      <c r="H138" t="s">
        <v>116</v>
      </c>
      <c r="I138" t="s">
        <v>87</v>
      </c>
      <c r="J138" t="s">
        <v>17</v>
      </c>
      <c r="K138" t="s">
        <v>13</v>
      </c>
      <c r="L138">
        <v>20</v>
      </c>
      <c r="M138">
        <v>15</v>
      </c>
      <c r="N138" t="s">
        <v>3564</v>
      </c>
      <c r="O138" t="s">
        <v>3564</v>
      </c>
    </row>
    <row r="139" spans="1:15" x14ac:dyDescent="0.25">
      <c r="A139">
        <v>138</v>
      </c>
      <c r="B139">
        <v>1</v>
      </c>
      <c r="C139" t="s">
        <v>235</v>
      </c>
      <c r="D139" t="s">
        <v>235</v>
      </c>
      <c r="F139" t="s">
        <v>4066</v>
      </c>
      <c r="G139" t="s">
        <v>86</v>
      </c>
      <c r="H139" t="s">
        <v>13</v>
      </c>
      <c r="I139" t="s">
        <v>108</v>
      </c>
      <c r="J139" t="s">
        <v>17</v>
      </c>
      <c r="K139" t="s">
        <v>93</v>
      </c>
      <c r="L139">
        <v>10</v>
      </c>
      <c r="M139">
        <v>8</v>
      </c>
      <c r="N139" t="s">
        <v>3813</v>
      </c>
      <c r="O139" t="s">
        <v>3813</v>
      </c>
    </row>
    <row r="140" spans="1:15" x14ac:dyDescent="0.25">
      <c r="A140">
        <v>139</v>
      </c>
      <c r="B140">
        <v>1</v>
      </c>
      <c r="C140" t="s">
        <v>390</v>
      </c>
      <c r="D140" t="s">
        <v>390</v>
      </c>
      <c r="F140" t="s">
        <v>4130</v>
      </c>
      <c r="G140" t="s">
        <v>96</v>
      </c>
      <c r="H140" t="s">
        <v>90</v>
      </c>
      <c r="I140" t="s">
        <v>87</v>
      </c>
      <c r="J140" t="s">
        <v>21</v>
      </c>
      <c r="K140" t="s">
        <v>90</v>
      </c>
      <c r="L140">
        <v>10</v>
      </c>
      <c r="M140">
        <v>8</v>
      </c>
      <c r="N140" t="s">
        <v>3701</v>
      </c>
      <c r="O140" t="s">
        <v>3701</v>
      </c>
    </row>
    <row r="141" spans="1:15" x14ac:dyDescent="0.25">
      <c r="A141">
        <v>140</v>
      </c>
      <c r="B141">
        <v>1</v>
      </c>
      <c r="C141" t="s">
        <v>422</v>
      </c>
      <c r="D141" t="s">
        <v>422</v>
      </c>
      <c r="F141" t="s">
        <v>3988</v>
      </c>
      <c r="G141" t="s">
        <v>127</v>
      </c>
      <c r="H141" t="s">
        <v>13</v>
      </c>
      <c r="I141" t="s">
        <v>97</v>
      </c>
      <c r="J141" t="s">
        <v>26</v>
      </c>
      <c r="K141" t="s">
        <v>342</v>
      </c>
      <c r="L141">
        <v>20</v>
      </c>
      <c r="M141">
        <v>18</v>
      </c>
      <c r="N141" t="s">
        <v>3702</v>
      </c>
      <c r="O141" t="s">
        <v>3702</v>
      </c>
    </row>
    <row r="142" spans="1:15" x14ac:dyDescent="0.25">
      <c r="A142">
        <v>141</v>
      </c>
      <c r="B142">
        <v>1</v>
      </c>
      <c r="C142" t="s">
        <v>391</v>
      </c>
      <c r="D142" t="s">
        <v>391</v>
      </c>
      <c r="F142" t="s">
        <v>4131</v>
      </c>
      <c r="G142" t="s">
        <v>86</v>
      </c>
      <c r="H142" t="s">
        <v>392</v>
      </c>
      <c r="I142" t="s">
        <v>87</v>
      </c>
      <c r="J142" t="s">
        <v>21</v>
      </c>
      <c r="K142" t="s">
        <v>103</v>
      </c>
      <c r="L142">
        <v>20</v>
      </c>
      <c r="M142">
        <v>5</v>
      </c>
      <c r="N142" t="s">
        <v>3900</v>
      </c>
      <c r="O142" t="s">
        <v>3900</v>
      </c>
    </row>
    <row r="143" spans="1:15" x14ac:dyDescent="0.25">
      <c r="A143">
        <v>142</v>
      </c>
      <c r="B143">
        <v>1</v>
      </c>
      <c r="C143" t="s">
        <v>3495</v>
      </c>
      <c r="D143" t="s">
        <v>3246</v>
      </c>
      <c r="E143" t="s">
        <v>3391</v>
      </c>
      <c r="F143" t="s">
        <v>4202</v>
      </c>
      <c r="G143" t="s">
        <v>96</v>
      </c>
      <c r="H143" t="s">
        <v>116</v>
      </c>
      <c r="I143" t="s">
        <v>93</v>
      </c>
      <c r="J143" t="s">
        <v>12</v>
      </c>
      <c r="K143" t="s">
        <v>13</v>
      </c>
      <c r="L143">
        <v>10</v>
      </c>
      <c r="M143">
        <v>8</v>
      </c>
      <c r="N143" t="s">
        <v>4643</v>
      </c>
      <c r="O143" t="s">
        <v>4776</v>
      </c>
    </row>
    <row r="144" spans="1:15" x14ac:dyDescent="0.25">
      <c r="A144">
        <v>143</v>
      </c>
      <c r="B144">
        <v>1</v>
      </c>
      <c r="C144" t="s">
        <v>3432</v>
      </c>
      <c r="D144" t="s">
        <v>3246</v>
      </c>
      <c r="E144" t="s">
        <v>3366</v>
      </c>
      <c r="F144" t="s">
        <v>95</v>
      </c>
      <c r="G144" t="s">
        <v>96</v>
      </c>
      <c r="H144" t="s">
        <v>116</v>
      </c>
      <c r="I144" t="s">
        <v>116</v>
      </c>
      <c r="J144" t="s">
        <v>12</v>
      </c>
      <c r="K144" t="s">
        <v>13</v>
      </c>
      <c r="L144">
        <v>5</v>
      </c>
      <c r="M144">
        <v>5</v>
      </c>
      <c r="N144" t="s">
        <v>4644</v>
      </c>
      <c r="O144" t="s">
        <v>4776</v>
      </c>
    </row>
    <row r="145" spans="1:15" x14ac:dyDescent="0.25">
      <c r="A145">
        <v>144</v>
      </c>
      <c r="B145">
        <v>1</v>
      </c>
      <c r="C145" t="s">
        <v>423</v>
      </c>
      <c r="D145" t="s">
        <v>423</v>
      </c>
      <c r="F145" t="s">
        <v>4132</v>
      </c>
      <c r="G145" t="s">
        <v>88</v>
      </c>
      <c r="H145" t="s">
        <v>13</v>
      </c>
      <c r="I145" t="s">
        <v>13</v>
      </c>
      <c r="J145" t="s">
        <v>28</v>
      </c>
      <c r="K145" t="s">
        <v>103</v>
      </c>
      <c r="L145">
        <v>15</v>
      </c>
      <c r="M145">
        <v>11</v>
      </c>
      <c r="N145" t="s">
        <v>3814</v>
      </c>
      <c r="O145" t="s">
        <v>3814</v>
      </c>
    </row>
    <row r="146" spans="1:15" x14ac:dyDescent="0.25">
      <c r="A146">
        <v>145</v>
      </c>
      <c r="B146">
        <v>2</v>
      </c>
      <c r="C146" t="s">
        <v>183</v>
      </c>
      <c r="D146" t="s">
        <v>183</v>
      </c>
      <c r="F146" t="s">
        <v>4008</v>
      </c>
      <c r="G146" t="s">
        <v>96</v>
      </c>
      <c r="H146" t="s">
        <v>13</v>
      </c>
      <c r="I146" t="s">
        <v>116</v>
      </c>
      <c r="J146" t="s">
        <v>12</v>
      </c>
      <c r="K146" t="s">
        <v>13</v>
      </c>
      <c r="L146">
        <v>0</v>
      </c>
      <c r="M146">
        <v>1</v>
      </c>
      <c r="N146" t="s">
        <v>3565</v>
      </c>
      <c r="O146" t="s">
        <v>3565</v>
      </c>
    </row>
    <row r="147" spans="1:15" x14ac:dyDescent="0.25">
      <c r="A147">
        <v>146</v>
      </c>
      <c r="B147">
        <v>2</v>
      </c>
      <c r="C147" t="s">
        <v>184</v>
      </c>
      <c r="D147" t="s">
        <v>184</v>
      </c>
      <c r="F147" t="s">
        <v>95</v>
      </c>
      <c r="G147" t="s">
        <v>96</v>
      </c>
      <c r="H147" t="s">
        <v>13</v>
      </c>
      <c r="I147" t="s">
        <v>116</v>
      </c>
      <c r="J147" t="s">
        <v>17</v>
      </c>
      <c r="K147" t="s">
        <v>13</v>
      </c>
      <c r="L147">
        <v>0</v>
      </c>
      <c r="M147">
        <v>1</v>
      </c>
      <c r="N147" t="s">
        <v>3566</v>
      </c>
      <c r="O147" t="s">
        <v>3566</v>
      </c>
    </row>
    <row r="148" spans="1:15" x14ac:dyDescent="0.25">
      <c r="A148">
        <v>147</v>
      </c>
      <c r="B148">
        <v>2</v>
      </c>
      <c r="C148" t="s">
        <v>117</v>
      </c>
      <c r="D148" t="s">
        <v>117</v>
      </c>
      <c r="F148" t="s">
        <v>95</v>
      </c>
      <c r="G148" t="s">
        <v>96</v>
      </c>
      <c r="H148" t="s">
        <v>13</v>
      </c>
      <c r="I148" t="s">
        <v>90</v>
      </c>
      <c r="J148" t="s">
        <v>12</v>
      </c>
      <c r="K148" t="s">
        <v>13</v>
      </c>
      <c r="L148">
        <v>0</v>
      </c>
      <c r="M148">
        <v>0</v>
      </c>
      <c r="N148" t="s">
        <v>3567</v>
      </c>
      <c r="O148" t="s">
        <v>3567</v>
      </c>
    </row>
    <row r="149" spans="1:15" x14ac:dyDescent="0.25">
      <c r="A149">
        <v>148</v>
      </c>
      <c r="B149">
        <v>2</v>
      </c>
      <c r="C149" t="s">
        <v>160</v>
      </c>
      <c r="D149" t="s">
        <v>160</v>
      </c>
      <c r="F149" t="s">
        <v>95</v>
      </c>
      <c r="G149" t="s">
        <v>96</v>
      </c>
      <c r="H149" t="s">
        <v>13</v>
      </c>
      <c r="I149" t="s">
        <v>116</v>
      </c>
      <c r="J149" t="s">
        <v>12</v>
      </c>
      <c r="K149" t="s">
        <v>13</v>
      </c>
      <c r="L149">
        <v>0</v>
      </c>
      <c r="M149">
        <v>1</v>
      </c>
      <c r="N149" t="s">
        <v>3568</v>
      </c>
      <c r="O149" t="s">
        <v>3568</v>
      </c>
    </row>
    <row r="150" spans="1:15" x14ac:dyDescent="0.25">
      <c r="A150">
        <v>149</v>
      </c>
      <c r="B150">
        <v>2</v>
      </c>
      <c r="C150" t="s">
        <v>162</v>
      </c>
      <c r="D150" t="s">
        <v>162</v>
      </c>
      <c r="F150" t="s">
        <v>98</v>
      </c>
      <c r="G150" t="s">
        <v>86</v>
      </c>
      <c r="H150" t="s">
        <v>93</v>
      </c>
      <c r="I150" t="s">
        <v>116</v>
      </c>
      <c r="J150" t="s">
        <v>12</v>
      </c>
      <c r="K150" t="s">
        <v>13</v>
      </c>
      <c r="L150">
        <v>0</v>
      </c>
      <c r="M150">
        <v>1</v>
      </c>
      <c r="N150" t="s">
        <v>3569</v>
      </c>
      <c r="O150" t="s">
        <v>3569</v>
      </c>
    </row>
    <row r="151" spans="1:15" x14ac:dyDescent="0.25">
      <c r="A151">
        <v>150</v>
      </c>
      <c r="B151">
        <v>2</v>
      </c>
      <c r="C151" t="s">
        <v>185</v>
      </c>
      <c r="D151" t="s">
        <v>185</v>
      </c>
      <c r="F151" t="s">
        <v>4009</v>
      </c>
      <c r="G151" t="s">
        <v>86</v>
      </c>
      <c r="H151" t="s">
        <v>93</v>
      </c>
      <c r="I151" t="s">
        <v>116</v>
      </c>
      <c r="J151" t="s">
        <v>12</v>
      </c>
      <c r="K151" t="s">
        <v>13</v>
      </c>
      <c r="L151">
        <v>0</v>
      </c>
      <c r="M151">
        <v>1</v>
      </c>
      <c r="N151" t="s">
        <v>3570</v>
      </c>
      <c r="O151" t="s">
        <v>3570</v>
      </c>
    </row>
    <row r="152" spans="1:15" x14ac:dyDescent="0.25">
      <c r="A152">
        <v>151</v>
      </c>
      <c r="B152">
        <v>2</v>
      </c>
      <c r="C152" t="s">
        <v>186</v>
      </c>
      <c r="D152" t="s">
        <v>186</v>
      </c>
      <c r="F152" t="s">
        <v>98</v>
      </c>
      <c r="G152" t="s">
        <v>86</v>
      </c>
      <c r="H152" t="s">
        <v>93</v>
      </c>
      <c r="I152" t="s">
        <v>116</v>
      </c>
      <c r="J152" t="s">
        <v>17</v>
      </c>
      <c r="K152" t="s">
        <v>13</v>
      </c>
      <c r="L152">
        <v>0</v>
      </c>
      <c r="M152">
        <v>1</v>
      </c>
      <c r="N152" t="s">
        <v>3571</v>
      </c>
      <c r="O152" t="s">
        <v>3571</v>
      </c>
    </row>
    <row r="153" spans="1:15" x14ac:dyDescent="0.25">
      <c r="A153">
        <v>152</v>
      </c>
      <c r="B153">
        <v>2</v>
      </c>
      <c r="C153" t="s">
        <v>168</v>
      </c>
      <c r="D153" t="s">
        <v>168</v>
      </c>
      <c r="F153" t="s">
        <v>3989</v>
      </c>
      <c r="G153" t="s">
        <v>86</v>
      </c>
      <c r="H153" t="s">
        <v>93</v>
      </c>
      <c r="I153" t="s">
        <v>116</v>
      </c>
      <c r="J153" t="s">
        <v>12</v>
      </c>
      <c r="K153" t="s">
        <v>13</v>
      </c>
      <c r="L153">
        <v>5</v>
      </c>
      <c r="M153">
        <v>1</v>
      </c>
      <c r="N153" t="s">
        <v>3572</v>
      </c>
      <c r="O153" t="s">
        <v>3572</v>
      </c>
    </row>
    <row r="154" spans="1:15" x14ac:dyDescent="0.25">
      <c r="A154">
        <v>153</v>
      </c>
      <c r="B154">
        <v>2</v>
      </c>
      <c r="C154" t="s">
        <v>169</v>
      </c>
      <c r="D154" t="s">
        <v>169</v>
      </c>
      <c r="F154" t="s">
        <v>170</v>
      </c>
      <c r="G154" t="s">
        <v>86</v>
      </c>
      <c r="H154" t="s">
        <v>92</v>
      </c>
      <c r="I154" t="s">
        <v>116</v>
      </c>
      <c r="J154" t="s">
        <v>12</v>
      </c>
      <c r="K154" t="s">
        <v>13</v>
      </c>
      <c r="L154">
        <v>15</v>
      </c>
      <c r="M154">
        <v>17</v>
      </c>
      <c r="N154" t="s">
        <v>3573</v>
      </c>
      <c r="O154" t="s">
        <v>3573</v>
      </c>
    </row>
    <row r="155" spans="1:15" x14ac:dyDescent="0.25">
      <c r="A155">
        <v>154</v>
      </c>
      <c r="B155">
        <v>2</v>
      </c>
      <c r="C155" t="s">
        <v>171</v>
      </c>
      <c r="D155" t="s">
        <v>171</v>
      </c>
      <c r="F155" t="s">
        <v>3990</v>
      </c>
      <c r="G155" t="s">
        <v>86</v>
      </c>
      <c r="H155" t="s">
        <v>92</v>
      </c>
      <c r="I155" t="s">
        <v>116</v>
      </c>
      <c r="J155" t="s">
        <v>12</v>
      </c>
      <c r="K155" t="s">
        <v>13</v>
      </c>
      <c r="L155">
        <v>20</v>
      </c>
      <c r="M155">
        <v>17</v>
      </c>
      <c r="N155" t="s">
        <v>3574</v>
      </c>
      <c r="O155" t="s">
        <v>3574</v>
      </c>
    </row>
    <row r="156" spans="1:15" x14ac:dyDescent="0.25">
      <c r="A156">
        <v>155</v>
      </c>
      <c r="B156">
        <v>2</v>
      </c>
      <c r="C156" t="s">
        <v>217</v>
      </c>
      <c r="D156" t="s">
        <v>217</v>
      </c>
      <c r="F156" t="s">
        <v>4054</v>
      </c>
      <c r="G156" t="s">
        <v>102</v>
      </c>
      <c r="H156" t="s">
        <v>90</v>
      </c>
      <c r="I156" t="s">
        <v>87</v>
      </c>
      <c r="J156" t="s">
        <v>17</v>
      </c>
      <c r="K156" t="s">
        <v>93</v>
      </c>
      <c r="L156">
        <v>10</v>
      </c>
      <c r="M156">
        <v>12</v>
      </c>
      <c r="N156" t="s">
        <v>3703</v>
      </c>
      <c r="O156" t="s">
        <v>3703</v>
      </c>
    </row>
    <row r="157" spans="1:15" x14ac:dyDescent="0.25">
      <c r="A157">
        <v>156</v>
      </c>
      <c r="B157">
        <v>2</v>
      </c>
      <c r="C157" t="s">
        <v>218</v>
      </c>
      <c r="D157" t="s">
        <v>218</v>
      </c>
      <c r="F157" t="s">
        <v>4055</v>
      </c>
      <c r="G157" t="s">
        <v>102</v>
      </c>
      <c r="H157" t="s">
        <v>90</v>
      </c>
      <c r="I157" t="s">
        <v>87</v>
      </c>
      <c r="J157" t="s">
        <v>17</v>
      </c>
      <c r="K157" t="s">
        <v>93</v>
      </c>
      <c r="L157">
        <v>15</v>
      </c>
      <c r="M157">
        <v>12</v>
      </c>
      <c r="N157" t="s">
        <v>3815</v>
      </c>
      <c r="O157" t="s">
        <v>3815</v>
      </c>
    </row>
    <row r="158" spans="1:15" x14ac:dyDescent="0.25">
      <c r="A158">
        <v>157</v>
      </c>
      <c r="B158">
        <v>2</v>
      </c>
      <c r="C158" t="s">
        <v>187</v>
      </c>
      <c r="D158" t="s">
        <v>187</v>
      </c>
      <c r="F158" t="s">
        <v>3991</v>
      </c>
      <c r="G158" t="s">
        <v>86</v>
      </c>
      <c r="H158" t="s">
        <v>93</v>
      </c>
      <c r="I158" t="s">
        <v>116</v>
      </c>
      <c r="J158" t="s">
        <v>12</v>
      </c>
      <c r="K158" t="s">
        <v>13</v>
      </c>
      <c r="L158">
        <v>0</v>
      </c>
      <c r="M158">
        <v>0</v>
      </c>
      <c r="N158" t="s">
        <v>3575</v>
      </c>
      <c r="O158" t="s">
        <v>3575</v>
      </c>
    </row>
    <row r="159" spans="1:15" x14ac:dyDescent="0.25">
      <c r="A159">
        <v>158</v>
      </c>
      <c r="B159">
        <v>2</v>
      </c>
      <c r="C159" t="s">
        <v>188</v>
      </c>
      <c r="D159" t="s">
        <v>188</v>
      </c>
      <c r="F159" t="s">
        <v>3991</v>
      </c>
      <c r="G159" t="s">
        <v>86</v>
      </c>
      <c r="H159" t="s">
        <v>93</v>
      </c>
      <c r="I159" t="s">
        <v>116</v>
      </c>
      <c r="J159" t="s">
        <v>17</v>
      </c>
      <c r="K159" t="s">
        <v>13</v>
      </c>
      <c r="L159">
        <v>0</v>
      </c>
      <c r="M159">
        <v>5</v>
      </c>
      <c r="N159" t="s">
        <v>3576</v>
      </c>
      <c r="O159" t="s">
        <v>3576</v>
      </c>
    </row>
    <row r="160" spans="1:15" x14ac:dyDescent="0.25">
      <c r="A160">
        <v>159</v>
      </c>
      <c r="B160">
        <v>2</v>
      </c>
      <c r="C160" t="s">
        <v>118</v>
      </c>
      <c r="D160" t="s">
        <v>118</v>
      </c>
      <c r="F160" t="s">
        <v>3992</v>
      </c>
      <c r="G160" t="s">
        <v>88</v>
      </c>
      <c r="H160" t="s">
        <v>13</v>
      </c>
      <c r="I160" t="s">
        <v>90</v>
      </c>
      <c r="J160" t="s">
        <v>17</v>
      </c>
      <c r="K160" t="s">
        <v>13</v>
      </c>
      <c r="L160">
        <v>0</v>
      </c>
      <c r="M160">
        <v>3</v>
      </c>
      <c r="N160" t="s">
        <v>3577</v>
      </c>
      <c r="O160" t="s">
        <v>3577</v>
      </c>
    </row>
    <row r="161" spans="1:15" x14ac:dyDescent="0.25">
      <c r="A161">
        <v>160</v>
      </c>
      <c r="B161">
        <v>2</v>
      </c>
      <c r="C161" t="s">
        <v>173</v>
      </c>
      <c r="D161" t="s">
        <v>173</v>
      </c>
      <c r="F161" t="s">
        <v>3993</v>
      </c>
      <c r="G161" t="s">
        <v>88</v>
      </c>
      <c r="H161" t="s">
        <v>13</v>
      </c>
      <c r="I161" t="s">
        <v>116</v>
      </c>
      <c r="J161" t="s">
        <v>12</v>
      </c>
      <c r="K161" t="s">
        <v>13</v>
      </c>
      <c r="L161">
        <v>10</v>
      </c>
      <c r="M161">
        <v>7</v>
      </c>
      <c r="N161" t="s">
        <v>3578</v>
      </c>
      <c r="O161" t="s">
        <v>3578</v>
      </c>
    </row>
    <row r="162" spans="1:15" x14ac:dyDescent="0.25">
      <c r="A162">
        <v>161</v>
      </c>
      <c r="B162">
        <v>2</v>
      </c>
      <c r="C162" t="s">
        <v>91</v>
      </c>
      <c r="D162" t="s">
        <v>91</v>
      </c>
      <c r="F162" t="s">
        <v>3993</v>
      </c>
      <c r="G162" t="s">
        <v>88</v>
      </c>
      <c r="H162" t="s">
        <v>13</v>
      </c>
      <c r="I162" t="s">
        <v>87</v>
      </c>
      <c r="J162" t="s">
        <v>17</v>
      </c>
      <c r="K162" t="s">
        <v>13</v>
      </c>
      <c r="L162">
        <v>10</v>
      </c>
      <c r="M162">
        <v>7</v>
      </c>
      <c r="N162" t="s">
        <v>3579</v>
      </c>
      <c r="O162" t="s">
        <v>3579</v>
      </c>
    </row>
    <row r="163" spans="1:15" x14ac:dyDescent="0.25">
      <c r="A163">
        <v>162</v>
      </c>
      <c r="B163">
        <v>2</v>
      </c>
      <c r="C163" t="s">
        <v>3402</v>
      </c>
      <c r="D163" t="s">
        <v>3298</v>
      </c>
      <c r="E163" t="s">
        <v>3351</v>
      </c>
      <c r="F163" t="s">
        <v>98</v>
      </c>
      <c r="G163" t="s">
        <v>86</v>
      </c>
      <c r="H163" t="s">
        <v>93</v>
      </c>
      <c r="I163" t="s">
        <v>116</v>
      </c>
      <c r="J163" t="s">
        <v>12</v>
      </c>
      <c r="K163" t="s">
        <v>13</v>
      </c>
      <c r="L163">
        <v>0</v>
      </c>
      <c r="M163">
        <v>1</v>
      </c>
      <c r="N163" t="s">
        <v>4645</v>
      </c>
      <c r="O163" t="s">
        <v>4777</v>
      </c>
    </row>
    <row r="164" spans="1:15" x14ac:dyDescent="0.25">
      <c r="A164">
        <v>163</v>
      </c>
      <c r="B164">
        <v>2</v>
      </c>
      <c r="C164" t="s">
        <v>3403</v>
      </c>
      <c r="D164" t="s">
        <v>3298</v>
      </c>
      <c r="E164" t="s">
        <v>3352</v>
      </c>
      <c r="F164" t="s">
        <v>3993</v>
      </c>
      <c r="G164" t="s">
        <v>88</v>
      </c>
      <c r="H164" t="s">
        <v>13</v>
      </c>
      <c r="I164" t="s">
        <v>116</v>
      </c>
      <c r="J164" t="s">
        <v>12</v>
      </c>
      <c r="K164" t="s">
        <v>13</v>
      </c>
      <c r="L164">
        <v>10</v>
      </c>
      <c r="M164">
        <v>7</v>
      </c>
      <c r="N164" t="s">
        <v>4646</v>
      </c>
      <c r="O164" t="s">
        <v>4777</v>
      </c>
    </row>
    <row r="165" spans="1:15" x14ac:dyDescent="0.25">
      <c r="A165">
        <v>164</v>
      </c>
      <c r="B165">
        <v>2</v>
      </c>
      <c r="C165" t="s">
        <v>189</v>
      </c>
      <c r="D165" t="s">
        <v>189</v>
      </c>
      <c r="F165" t="s">
        <v>3993</v>
      </c>
      <c r="G165" t="s">
        <v>88</v>
      </c>
      <c r="H165" t="s">
        <v>13</v>
      </c>
      <c r="I165" t="s">
        <v>116</v>
      </c>
      <c r="J165" t="s">
        <v>17</v>
      </c>
      <c r="K165" t="s">
        <v>13</v>
      </c>
      <c r="L165">
        <v>10</v>
      </c>
      <c r="M165">
        <v>8</v>
      </c>
      <c r="N165" t="s">
        <v>3580</v>
      </c>
      <c r="O165" t="s">
        <v>3580</v>
      </c>
    </row>
    <row r="166" spans="1:15" x14ac:dyDescent="0.25">
      <c r="A166">
        <v>165</v>
      </c>
      <c r="B166">
        <v>2</v>
      </c>
      <c r="C166" t="s">
        <v>190</v>
      </c>
      <c r="D166" t="s">
        <v>190</v>
      </c>
      <c r="F166" t="s">
        <v>4010</v>
      </c>
      <c r="G166" t="s">
        <v>88</v>
      </c>
      <c r="H166" t="s">
        <v>13</v>
      </c>
      <c r="I166" t="s">
        <v>116</v>
      </c>
      <c r="J166" t="s">
        <v>12</v>
      </c>
      <c r="K166" t="s">
        <v>13</v>
      </c>
      <c r="L166">
        <v>0</v>
      </c>
      <c r="M166">
        <v>2</v>
      </c>
      <c r="N166" t="s">
        <v>3901</v>
      </c>
      <c r="O166" t="s">
        <v>3901</v>
      </c>
    </row>
    <row r="167" spans="1:15" x14ac:dyDescent="0.25">
      <c r="A167">
        <v>166</v>
      </c>
      <c r="B167">
        <v>2</v>
      </c>
      <c r="C167" t="s">
        <v>119</v>
      </c>
      <c r="D167" t="s">
        <v>119</v>
      </c>
      <c r="F167" t="s">
        <v>4010</v>
      </c>
      <c r="G167" t="s">
        <v>88</v>
      </c>
      <c r="H167" t="s">
        <v>13</v>
      </c>
      <c r="I167" t="s">
        <v>87</v>
      </c>
      <c r="J167" t="s">
        <v>17</v>
      </c>
      <c r="K167" t="s">
        <v>13</v>
      </c>
      <c r="L167">
        <v>10</v>
      </c>
      <c r="M167">
        <v>10</v>
      </c>
      <c r="N167" t="s">
        <v>3902</v>
      </c>
      <c r="O167" t="s">
        <v>3902</v>
      </c>
    </row>
    <row r="168" spans="1:15" x14ac:dyDescent="0.25">
      <c r="A168">
        <v>167</v>
      </c>
      <c r="B168">
        <v>2</v>
      </c>
      <c r="C168" t="s">
        <v>120</v>
      </c>
      <c r="D168" t="s">
        <v>120</v>
      </c>
      <c r="F168" t="s">
        <v>4011</v>
      </c>
      <c r="G168" t="s">
        <v>88</v>
      </c>
      <c r="H168" t="s">
        <v>13</v>
      </c>
      <c r="I168" t="s">
        <v>92</v>
      </c>
      <c r="J168" t="s">
        <v>17</v>
      </c>
      <c r="K168" t="s">
        <v>13</v>
      </c>
      <c r="L168">
        <v>15</v>
      </c>
      <c r="M168">
        <v>12</v>
      </c>
      <c r="N168" t="s">
        <v>3816</v>
      </c>
      <c r="O168" t="s">
        <v>3816</v>
      </c>
    </row>
    <row r="169" spans="1:15" x14ac:dyDescent="0.25">
      <c r="A169">
        <v>168</v>
      </c>
      <c r="B169">
        <v>2</v>
      </c>
      <c r="C169" t="s">
        <v>121</v>
      </c>
      <c r="D169" t="s">
        <v>121</v>
      </c>
      <c r="F169" t="s">
        <v>4012</v>
      </c>
      <c r="G169" t="s">
        <v>88</v>
      </c>
      <c r="H169" t="s">
        <v>13</v>
      </c>
      <c r="I169" t="s">
        <v>90</v>
      </c>
      <c r="J169" t="s">
        <v>12</v>
      </c>
      <c r="K169" t="s">
        <v>13</v>
      </c>
      <c r="L169">
        <v>0</v>
      </c>
      <c r="M169">
        <v>2</v>
      </c>
      <c r="N169" t="s">
        <v>3817</v>
      </c>
      <c r="O169" t="s">
        <v>3817</v>
      </c>
    </row>
    <row r="170" spans="1:15" x14ac:dyDescent="0.25">
      <c r="A170">
        <v>169</v>
      </c>
      <c r="B170">
        <v>2</v>
      </c>
      <c r="C170" t="s">
        <v>393</v>
      </c>
      <c r="D170" t="s">
        <v>393</v>
      </c>
      <c r="F170" t="s">
        <v>3993</v>
      </c>
      <c r="G170" t="s">
        <v>88</v>
      </c>
      <c r="H170" t="s">
        <v>93</v>
      </c>
      <c r="I170" t="s">
        <v>92</v>
      </c>
      <c r="J170" t="s">
        <v>17</v>
      </c>
      <c r="K170" t="s">
        <v>103</v>
      </c>
      <c r="L170">
        <v>10</v>
      </c>
      <c r="M170">
        <v>9</v>
      </c>
      <c r="N170" t="s">
        <v>3704</v>
      </c>
      <c r="O170" t="s">
        <v>3704</v>
      </c>
    </row>
    <row r="171" spans="1:15" x14ac:dyDescent="0.25">
      <c r="A171">
        <v>170</v>
      </c>
      <c r="B171">
        <v>2</v>
      </c>
      <c r="C171" t="s">
        <v>219</v>
      </c>
      <c r="D171" t="s">
        <v>219</v>
      </c>
      <c r="F171" t="s">
        <v>4056</v>
      </c>
      <c r="G171" t="s">
        <v>88</v>
      </c>
      <c r="H171" t="s">
        <v>13</v>
      </c>
      <c r="I171" t="s">
        <v>87</v>
      </c>
      <c r="J171" t="s">
        <v>17</v>
      </c>
      <c r="K171" t="s">
        <v>93</v>
      </c>
      <c r="L171">
        <v>15</v>
      </c>
      <c r="M171">
        <v>10</v>
      </c>
      <c r="N171" t="s">
        <v>3818</v>
      </c>
      <c r="O171" t="s">
        <v>3818</v>
      </c>
    </row>
    <row r="172" spans="1:15" x14ac:dyDescent="0.25">
      <c r="A172">
        <v>171</v>
      </c>
      <c r="B172">
        <v>2</v>
      </c>
      <c r="C172" t="s">
        <v>3496</v>
      </c>
      <c r="D172" t="s">
        <v>3258</v>
      </c>
      <c r="E172" t="s">
        <v>3392</v>
      </c>
      <c r="F172" t="s">
        <v>4067</v>
      </c>
      <c r="G172" t="s">
        <v>104</v>
      </c>
      <c r="H172" t="s">
        <v>90</v>
      </c>
      <c r="I172" t="s">
        <v>112</v>
      </c>
      <c r="J172" t="s">
        <v>26</v>
      </c>
      <c r="K172" t="s">
        <v>90</v>
      </c>
      <c r="L172">
        <v>15</v>
      </c>
      <c r="M172">
        <v>14</v>
      </c>
      <c r="N172" t="s">
        <v>4647</v>
      </c>
      <c r="O172" t="s">
        <v>4778</v>
      </c>
    </row>
    <row r="173" spans="1:15" x14ac:dyDescent="0.25">
      <c r="A173">
        <v>172</v>
      </c>
      <c r="B173">
        <v>2</v>
      </c>
      <c r="C173" t="s">
        <v>3497</v>
      </c>
      <c r="D173" t="s">
        <v>3258</v>
      </c>
      <c r="E173" t="s">
        <v>3393</v>
      </c>
      <c r="F173" t="s">
        <v>4067</v>
      </c>
      <c r="G173" t="s">
        <v>88</v>
      </c>
      <c r="H173" t="s">
        <v>13</v>
      </c>
      <c r="I173" t="s">
        <v>87</v>
      </c>
      <c r="J173" t="s">
        <v>17</v>
      </c>
      <c r="K173" t="s">
        <v>93</v>
      </c>
      <c r="L173">
        <v>10</v>
      </c>
      <c r="M173">
        <v>10</v>
      </c>
      <c r="N173" t="s">
        <v>4648</v>
      </c>
      <c r="O173" t="s">
        <v>4778</v>
      </c>
    </row>
    <row r="174" spans="1:15" x14ac:dyDescent="0.25">
      <c r="A174">
        <v>173</v>
      </c>
      <c r="B174">
        <v>2</v>
      </c>
      <c r="C174" t="s">
        <v>236</v>
      </c>
      <c r="D174" t="s">
        <v>236</v>
      </c>
      <c r="F174" t="s">
        <v>4067</v>
      </c>
      <c r="G174" t="s">
        <v>88</v>
      </c>
      <c r="H174" t="s">
        <v>13</v>
      </c>
      <c r="I174" t="s">
        <v>116</v>
      </c>
      <c r="J174" t="s">
        <v>17</v>
      </c>
      <c r="K174" t="s">
        <v>93</v>
      </c>
      <c r="L174">
        <v>10</v>
      </c>
      <c r="M174">
        <v>9</v>
      </c>
      <c r="N174" t="s">
        <v>3819</v>
      </c>
      <c r="O174" t="s">
        <v>3819</v>
      </c>
    </row>
    <row r="175" spans="1:15" x14ac:dyDescent="0.25">
      <c r="A175">
        <v>174</v>
      </c>
      <c r="B175">
        <v>2</v>
      </c>
      <c r="C175" t="s">
        <v>191</v>
      </c>
      <c r="D175" t="s">
        <v>191</v>
      </c>
      <c r="F175" t="s">
        <v>3993</v>
      </c>
      <c r="G175" t="s">
        <v>88</v>
      </c>
      <c r="H175" t="s">
        <v>13</v>
      </c>
      <c r="I175" t="s">
        <v>116</v>
      </c>
      <c r="J175" t="s">
        <v>12</v>
      </c>
      <c r="K175" t="s">
        <v>13</v>
      </c>
      <c r="L175">
        <v>5</v>
      </c>
      <c r="M175">
        <v>7</v>
      </c>
      <c r="N175" t="s">
        <v>3581</v>
      </c>
      <c r="O175" t="s">
        <v>3581</v>
      </c>
    </row>
    <row r="176" spans="1:15" x14ac:dyDescent="0.25">
      <c r="A176">
        <v>175</v>
      </c>
      <c r="B176">
        <v>2</v>
      </c>
      <c r="C176" t="s">
        <v>410</v>
      </c>
      <c r="D176" t="s">
        <v>410</v>
      </c>
      <c r="F176" t="s">
        <v>4117</v>
      </c>
      <c r="G176" t="s">
        <v>96</v>
      </c>
      <c r="H176" t="s">
        <v>13</v>
      </c>
      <c r="I176" t="s">
        <v>112</v>
      </c>
      <c r="J176" t="s">
        <v>28</v>
      </c>
      <c r="K176" t="s">
        <v>339</v>
      </c>
      <c r="L176">
        <v>10</v>
      </c>
      <c r="M176">
        <v>11</v>
      </c>
      <c r="N176" t="s">
        <v>3705</v>
      </c>
      <c r="O176" t="s">
        <v>3705</v>
      </c>
    </row>
    <row r="177" spans="1:15" x14ac:dyDescent="0.25">
      <c r="A177">
        <v>176</v>
      </c>
      <c r="B177">
        <v>2</v>
      </c>
      <c r="C177" t="s">
        <v>3407</v>
      </c>
      <c r="D177" t="s">
        <v>3271</v>
      </c>
      <c r="E177" t="s">
        <v>3351</v>
      </c>
      <c r="F177" t="s">
        <v>98</v>
      </c>
      <c r="G177" t="s">
        <v>86</v>
      </c>
      <c r="H177" t="s">
        <v>93</v>
      </c>
      <c r="I177" t="s">
        <v>116</v>
      </c>
      <c r="J177" t="s">
        <v>12</v>
      </c>
      <c r="K177" t="s">
        <v>13</v>
      </c>
      <c r="L177">
        <v>0</v>
      </c>
      <c r="M177">
        <v>1</v>
      </c>
      <c r="N177" t="s">
        <v>4649</v>
      </c>
      <c r="O177" t="s">
        <v>4779</v>
      </c>
    </row>
    <row r="178" spans="1:15" x14ac:dyDescent="0.25">
      <c r="A178">
        <v>177</v>
      </c>
      <c r="B178">
        <v>2</v>
      </c>
      <c r="C178" t="s">
        <v>3408</v>
      </c>
      <c r="D178" t="s">
        <v>3271</v>
      </c>
      <c r="E178" t="s">
        <v>2205</v>
      </c>
      <c r="F178" t="s">
        <v>4117</v>
      </c>
      <c r="G178" t="s">
        <v>96</v>
      </c>
      <c r="H178" t="s">
        <v>13</v>
      </c>
      <c r="I178" t="s">
        <v>112</v>
      </c>
      <c r="J178" t="s">
        <v>28</v>
      </c>
      <c r="K178" t="s">
        <v>339</v>
      </c>
      <c r="L178">
        <v>10</v>
      </c>
      <c r="M178">
        <v>11</v>
      </c>
      <c r="N178" t="s">
        <v>4650</v>
      </c>
      <c r="O178" t="s">
        <v>4779</v>
      </c>
    </row>
    <row r="179" spans="1:15" x14ac:dyDescent="0.25">
      <c r="A179">
        <v>178</v>
      </c>
      <c r="B179">
        <v>2</v>
      </c>
      <c r="C179" t="s">
        <v>375</v>
      </c>
      <c r="D179" t="s">
        <v>375</v>
      </c>
      <c r="F179" t="s">
        <v>4118</v>
      </c>
      <c r="G179" t="s">
        <v>104</v>
      </c>
      <c r="H179" t="s">
        <v>93</v>
      </c>
      <c r="I179" t="s">
        <v>112</v>
      </c>
      <c r="J179" t="s">
        <v>28</v>
      </c>
      <c r="K179" t="s">
        <v>339</v>
      </c>
      <c r="L179">
        <v>20</v>
      </c>
      <c r="M179">
        <v>23</v>
      </c>
      <c r="N179" t="s">
        <v>3706</v>
      </c>
      <c r="O179" t="s">
        <v>3706</v>
      </c>
    </row>
    <row r="180" spans="1:15" x14ac:dyDescent="0.25">
      <c r="A180">
        <v>179</v>
      </c>
      <c r="B180">
        <v>2</v>
      </c>
      <c r="C180" t="s">
        <v>376</v>
      </c>
      <c r="D180" t="s">
        <v>376</v>
      </c>
      <c r="F180" t="s">
        <v>4119</v>
      </c>
      <c r="G180" t="s">
        <v>104</v>
      </c>
      <c r="H180" t="s">
        <v>93</v>
      </c>
      <c r="I180" t="s">
        <v>112</v>
      </c>
      <c r="J180" t="s">
        <v>28</v>
      </c>
      <c r="K180" t="s">
        <v>339</v>
      </c>
      <c r="L180">
        <v>25</v>
      </c>
      <c r="M180">
        <v>23</v>
      </c>
      <c r="N180" t="s">
        <v>3820</v>
      </c>
      <c r="O180" t="s">
        <v>3820</v>
      </c>
    </row>
    <row r="181" spans="1:15" x14ac:dyDescent="0.25">
      <c r="A181">
        <v>180</v>
      </c>
      <c r="B181">
        <v>2</v>
      </c>
      <c r="C181" t="s">
        <v>3410</v>
      </c>
      <c r="D181" t="s">
        <v>3243</v>
      </c>
      <c r="E181" t="s">
        <v>3356</v>
      </c>
      <c r="F181" t="s">
        <v>95</v>
      </c>
      <c r="G181" t="s">
        <v>96</v>
      </c>
      <c r="H181" t="s">
        <v>13</v>
      </c>
      <c r="I181" t="s">
        <v>97</v>
      </c>
      <c r="J181" t="s">
        <v>21</v>
      </c>
      <c r="K181" t="s">
        <v>13</v>
      </c>
      <c r="L181">
        <v>5</v>
      </c>
      <c r="M181">
        <v>5</v>
      </c>
      <c r="N181" t="s">
        <v>4651</v>
      </c>
      <c r="O181" t="s">
        <v>4780</v>
      </c>
    </row>
    <row r="182" spans="1:15" x14ac:dyDescent="0.25">
      <c r="A182">
        <v>181</v>
      </c>
      <c r="B182">
        <v>2</v>
      </c>
      <c r="C182" t="s">
        <v>3411</v>
      </c>
      <c r="D182" t="s">
        <v>3243</v>
      </c>
      <c r="E182" t="s">
        <v>3357</v>
      </c>
      <c r="F182" t="s">
        <v>4186</v>
      </c>
      <c r="G182" t="s">
        <v>96</v>
      </c>
      <c r="H182" t="s">
        <v>13</v>
      </c>
      <c r="I182" t="s">
        <v>108</v>
      </c>
      <c r="J182" t="s">
        <v>26</v>
      </c>
      <c r="K182" t="s">
        <v>93</v>
      </c>
      <c r="L182">
        <v>5</v>
      </c>
      <c r="M182">
        <v>6</v>
      </c>
      <c r="N182" t="s">
        <v>4652</v>
      </c>
      <c r="O182" t="s">
        <v>4780</v>
      </c>
    </row>
    <row r="183" spans="1:15" x14ac:dyDescent="0.25">
      <c r="A183">
        <v>182</v>
      </c>
      <c r="B183">
        <v>2</v>
      </c>
      <c r="C183" t="s">
        <v>3433</v>
      </c>
      <c r="D183" t="s">
        <v>3252</v>
      </c>
      <c r="E183" t="s">
        <v>3356</v>
      </c>
      <c r="F183" t="s">
        <v>4203</v>
      </c>
      <c r="G183" t="s">
        <v>96</v>
      </c>
      <c r="H183" t="s">
        <v>13</v>
      </c>
      <c r="I183" t="s">
        <v>97</v>
      </c>
      <c r="J183" t="s">
        <v>21</v>
      </c>
      <c r="K183" t="s">
        <v>13</v>
      </c>
      <c r="L183">
        <v>5</v>
      </c>
      <c r="M183">
        <v>8</v>
      </c>
      <c r="N183" t="s">
        <v>4653</v>
      </c>
      <c r="O183" t="s">
        <v>4781</v>
      </c>
    </row>
    <row r="184" spans="1:15" x14ac:dyDescent="0.25">
      <c r="A184">
        <v>183</v>
      </c>
      <c r="B184">
        <v>2</v>
      </c>
      <c r="C184" t="s">
        <v>3498</v>
      </c>
      <c r="D184" t="s">
        <v>3252</v>
      </c>
      <c r="E184" t="s">
        <v>3357</v>
      </c>
      <c r="F184" t="s">
        <v>4204</v>
      </c>
      <c r="G184" t="s">
        <v>96</v>
      </c>
      <c r="H184" t="s">
        <v>13</v>
      </c>
      <c r="I184" t="s">
        <v>108</v>
      </c>
      <c r="J184" t="s">
        <v>26</v>
      </c>
      <c r="K184" t="s">
        <v>93</v>
      </c>
      <c r="L184">
        <v>5</v>
      </c>
      <c r="M184">
        <v>7</v>
      </c>
      <c r="N184" t="s">
        <v>4654</v>
      </c>
      <c r="O184" t="s">
        <v>4781</v>
      </c>
    </row>
    <row r="185" spans="1:15" x14ac:dyDescent="0.25">
      <c r="A185">
        <v>184</v>
      </c>
      <c r="B185">
        <v>2</v>
      </c>
      <c r="C185" t="s">
        <v>3412</v>
      </c>
      <c r="D185" t="s">
        <v>3269</v>
      </c>
      <c r="E185" t="s">
        <v>3356</v>
      </c>
      <c r="F185" t="s">
        <v>98</v>
      </c>
      <c r="G185" t="s">
        <v>86</v>
      </c>
      <c r="H185" t="s">
        <v>13</v>
      </c>
      <c r="I185" t="s">
        <v>97</v>
      </c>
      <c r="J185" t="s">
        <v>21</v>
      </c>
      <c r="K185" t="s">
        <v>13</v>
      </c>
      <c r="L185">
        <v>5</v>
      </c>
      <c r="M185">
        <v>5</v>
      </c>
      <c r="N185" t="s">
        <v>4655</v>
      </c>
      <c r="O185" t="s">
        <v>4782</v>
      </c>
    </row>
    <row r="186" spans="1:15" x14ac:dyDescent="0.25">
      <c r="A186">
        <v>185</v>
      </c>
      <c r="B186">
        <v>2</v>
      </c>
      <c r="C186" t="s">
        <v>3413</v>
      </c>
      <c r="D186" t="s">
        <v>3269</v>
      </c>
      <c r="E186" t="s">
        <v>3357</v>
      </c>
      <c r="F186" t="s">
        <v>4187</v>
      </c>
      <c r="G186" t="s">
        <v>86</v>
      </c>
      <c r="H186" t="s">
        <v>13</v>
      </c>
      <c r="I186" t="s">
        <v>108</v>
      </c>
      <c r="J186" t="s">
        <v>26</v>
      </c>
      <c r="K186" t="s">
        <v>93</v>
      </c>
      <c r="L186">
        <v>10</v>
      </c>
      <c r="M186">
        <v>10</v>
      </c>
      <c r="N186" t="s">
        <v>4656</v>
      </c>
      <c r="O186" t="s">
        <v>4782</v>
      </c>
    </row>
    <row r="187" spans="1:15" x14ac:dyDescent="0.25">
      <c r="A187">
        <v>186</v>
      </c>
      <c r="B187">
        <v>2</v>
      </c>
      <c r="C187" t="s">
        <v>3417</v>
      </c>
      <c r="D187" t="s">
        <v>3270</v>
      </c>
      <c r="E187" t="s">
        <v>3351</v>
      </c>
      <c r="F187" t="s">
        <v>98</v>
      </c>
      <c r="G187" t="s">
        <v>86</v>
      </c>
      <c r="H187" t="s">
        <v>93</v>
      </c>
      <c r="I187" t="s">
        <v>116</v>
      </c>
      <c r="J187" t="s">
        <v>12</v>
      </c>
      <c r="K187" t="s">
        <v>13</v>
      </c>
      <c r="L187">
        <v>0</v>
      </c>
      <c r="M187">
        <v>1</v>
      </c>
      <c r="N187" t="s">
        <v>4657</v>
      </c>
      <c r="O187" t="s">
        <v>4783</v>
      </c>
    </row>
    <row r="188" spans="1:15" x14ac:dyDescent="0.25">
      <c r="A188">
        <v>187</v>
      </c>
      <c r="B188">
        <v>2</v>
      </c>
      <c r="C188" t="s">
        <v>4614</v>
      </c>
      <c r="D188" t="s">
        <v>3270</v>
      </c>
      <c r="E188" t="s">
        <v>3356</v>
      </c>
      <c r="F188" t="s">
        <v>98</v>
      </c>
      <c r="G188" t="s">
        <v>86</v>
      </c>
      <c r="H188" t="s">
        <v>13</v>
      </c>
      <c r="I188" t="s">
        <v>97</v>
      </c>
      <c r="J188" t="s">
        <v>21</v>
      </c>
      <c r="K188" t="s">
        <v>13</v>
      </c>
      <c r="L188">
        <v>5</v>
      </c>
      <c r="M188">
        <v>5</v>
      </c>
      <c r="N188" t="s">
        <v>4658</v>
      </c>
      <c r="O188" t="s">
        <v>4783</v>
      </c>
    </row>
    <row r="189" spans="1:15" x14ac:dyDescent="0.25">
      <c r="A189">
        <v>188</v>
      </c>
      <c r="B189">
        <v>2</v>
      </c>
      <c r="C189" t="s">
        <v>4616</v>
      </c>
      <c r="D189" t="s">
        <v>3270</v>
      </c>
      <c r="E189" t="s">
        <v>3357</v>
      </c>
      <c r="F189" t="s">
        <v>4187</v>
      </c>
      <c r="G189" t="s">
        <v>86</v>
      </c>
      <c r="H189" t="s">
        <v>13</v>
      </c>
      <c r="I189" t="s">
        <v>108</v>
      </c>
      <c r="J189" t="s">
        <v>26</v>
      </c>
      <c r="K189" t="s">
        <v>93</v>
      </c>
      <c r="L189">
        <v>10</v>
      </c>
      <c r="M189">
        <v>10</v>
      </c>
      <c r="N189" t="s">
        <v>4659</v>
      </c>
      <c r="O189" t="s">
        <v>4783</v>
      </c>
    </row>
    <row r="190" spans="1:15" x14ac:dyDescent="0.25">
      <c r="A190">
        <v>189</v>
      </c>
      <c r="B190">
        <v>2</v>
      </c>
      <c r="C190" t="s">
        <v>3418</v>
      </c>
      <c r="D190" t="s">
        <v>3244</v>
      </c>
      <c r="E190" t="s">
        <v>3356</v>
      </c>
      <c r="F190" t="s">
        <v>101</v>
      </c>
      <c r="G190" t="s">
        <v>102</v>
      </c>
      <c r="H190" t="s">
        <v>13</v>
      </c>
      <c r="I190" t="s">
        <v>97</v>
      </c>
      <c r="J190" t="s">
        <v>21</v>
      </c>
      <c r="K190" t="s">
        <v>13</v>
      </c>
      <c r="L190">
        <v>10</v>
      </c>
      <c r="M190">
        <v>10</v>
      </c>
      <c r="N190" t="s">
        <v>4660</v>
      </c>
      <c r="O190" t="s">
        <v>4784</v>
      </c>
    </row>
    <row r="191" spans="1:15" x14ac:dyDescent="0.25">
      <c r="A191">
        <v>190</v>
      </c>
      <c r="B191">
        <v>2</v>
      </c>
      <c r="C191" t="s">
        <v>3487</v>
      </c>
      <c r="D191" t="s">
        <v>3244</v>
      </c>
      <c r="E191" t="s">
        <v>3357</v>
      </c>
      <c r="F191" t="s">
        <v>4190</v>
      </c>
      <c r="G191" t="s">
        <v>102</v>
      </c>
      <c r="H191" t="s">
        <v>13</v>
      </c>
      <c r="I191" t="s">
        <v>108</v>
      </c>
      <c r="J191" t="s">
        <v>26</v>
      </c>
      <c r="K191" t="s">
        <v>93</v>
      </c>
      <c r="L191">
        <v>10</v>
      </c>
      <c r="M191">
        <v>12</v>
      </c>
      <c r="N191" t="s">
        <v>4661</v>
      </c>
      <c r="O191" t="s">
        <v>4784</v>
      </c>
    </row>
    <row r="192" spans="1:15" x14ac:dyDescent="0.25">
      <c r="A192">
        <v>191</v>
      </c>
      <c r="B192">
        <v>2</v>
      </c>
      <c r="C192" t="s">
        <v>3419</v>
      </c>
      <c r="D192" t="s">
        <v>3358</v>
      </c>
      <c r="E192" t="s">
        <v>3356</v>
      </c>
      <c r="F192" t="s">
        <v>4075</v>
      </c>
      <c r="G192" t="s">
        <v>102</v>
      </c>
      <c r="H192" t="s">
        <v>13</v>
      </c>
      <c r="I192" t="s">
        <v>97</v>
      </c>
      <c r="J192" t="s">
        <v>21</v>
      </c>
      <c r="K192" t="s">
        <v>13</v>
      </c>
      <c r="L192">
        <v>10</v>
      </c>
      <c r="M192">
        <v>10</v>
      </c>
      <c r="N192" t="s">
        <v>4662</v>
      </c>
      <c r="O192" t="s">
        <v>4785</v>
      </c>
    </row>
    <row r="193" spans="1:15" x14ac:dyDescent="0.25">
      <c r="A193">
        <v>192</v>
      </c>
      <c r="B193">
        <v>2</v>
      </c>
      <c r="C193" t="s">
        <v>3516</v>
      </c>
      <c r="D193" t="s">
        <v>3358</v>
      </c>
      <c r="E193" t="s">
        <v>3357</v>
      </c>
      <c r="F193" t="s">
        <v>4191</v>
      </c>
      <c r="G193" t="s">
        <v>102</v>
      </c>
      <c r="H193" t="s">
        <v>13</v>
      </c>
      <c r="I193" t="s">
        <v>108</v>
      </c>
      <c r="J193" t="s">
        <v>26</v>
      </c>
      <c r="K193" t="s">
        <v>93</v>
      </c>
      <c r="L193">
        <v>15</v>
      </c>
      <c r="M193">
        <v>12</v>
      </c>
      <c r="N193" t="s">
        <v>4663</v>
      </c>
      <c r="O193" t="s">
        <v>4785</v>
      </c>
    </row>
    <row r="194" spans="1:15" x14ac:dyDescent="0.25">
      <c r="A194">
        <v>193</v>
      </c>
      <c r="B194">
        <v>2</v>
      </c>
      <c r="C194" t="s">
        <v>3420</v>
      </c>
      <c r="D194" t="s">
        <v>3359</v>
      </c>
      <c r="E194" t="s">
        <v>3356</v>
      </c>
      <c r="F194" t="s">
        <v>4006</v>
      </c>
      <c r="G194" t="s">
        <v>102</v>
      </c>
      <c r="H194" t="s">
        <v>103</v>
      </c>
      <c r="I194" t="s">
        <v>97</v>
      </c>
      <c r="J194" t="s">
        <v>21</v>
      </c>
      <c r="K194" t="s">
        <v>13</v>
      </c>
      <c r="L194">
        <v>15</v>
      </c>
      <c r="M194">
        <v>15</v>
      </c>
      <c r="N194" t="s">
        <v>4664</v>
      </c>
      <c r="O194" t="s">
        <v>4786</v>
      </c>
    </row>
    <row r="195" spans="1:15" x14ac:dyDescent="0.25">
      <c r="A195">
        <v>194</v>
      </c>
      <c r="B195">
        <v>2</v>
      </c>
      <c r="C195" t="s">
        <v>3488</v>
      </c>
      <c r="D195" t="s">
        <v>3359</v>
      </c>
      <c r="E195" t="s">
        <v>3357</v>
      </c>
      <c r="F195" t="s">
        <v>4192</v>
      </c>
      <c r="G195" t="s">
        <v>102</v>
      </c>
      <c r="H195" t="s">
        <v>103</v>
      </c>
      <c r="I195" t="s">
        <v>108</v>
      </c>
      <c r="J195" t="s">
        <v>26</v>
      </c>
      <c r="K195" t="s">
        <v>93</v>
      </c>
      <c r="L195">
        <v>15</v>
      </c>
      <c r="M195">
        <v>17</v>
      </c>
      <c r="N195" t="s">
        <v>4665</v>
      </c>
      <c r="O195" t="s">
        <v>4786</v>
      </c>
    </row>
    <row r="196" spans="1:15" x14ac:dyDescent="0.25">
      <c r="A196">
        <v>195</v>
      </c>
      <c r="B196">
        <v>2</v>
      </c>
      <c r="C196" t="s">
        <v>3489</v>
      </c>
      <c r="D196" t="s">
        <v>3238</v>
      </c>
      <c r="E196" t="s">
        <v>3356</v>
      </c>
      <c r="F196" t="s">
        <v>4193</v>
      </c>
      <c r="G196" t="s">
        <v>102</v>
      </c>
      <c r="H196" t="s">
        <v>103</v>
      </c>
      <c r="I196" t="s">
        <v>97</v>
      </c>
      <c r="J196" t="s">
        <v>21</v>
      </c>
      <c r="K196" t="s">
        <v>13</v>
      </c>
      <c r="L196">
        <v>15</v>
      </c>
      <c r="M196">
        <v>15</v>
      </c>
      <c r="N196" t="s">
        <v>4666</v>
      </c>
      <c r="O196" t="s">
        <v>4787</v>
      </c>
    </row>
    <row r="197" spans="1:15" x14ac:dyDescent="0.25">
      <c r="A197">
        <v>196</v>
      </c>
      <c r="B197">
        <v>2</v>
      </c>
      <c r="C197" t="s">
        <v>3517</v>
      </c>
      <c r="D197" t="s">
        <v>3238</v>
      </c>
      <c r="E197" t="s">
        <v>3357</v>
      </c>
      <c r="F197" t="s">
        <v>4194</v>
      </c>
      <c r="G197" t="s">
        <v>102</v>
      </c>
      <c r="H197" t="s">
        <v>103</v>
      </c>
      <c r="I197" t="s">
        <v>108</v>
      </c>
      <c r="J197" t="s">
        <v>26</v>
      </c>
      <c r="K197" t="s">
        <v>93</v>
      </c>
      <c r="L197">
        <v>20</v>
      </c>
      <c r="M197">
        <v>17</v>
      </c>
      <c r="N197" t="s">
        <v>4667</v>
      </c>
      <c r="O197" t="s">
        <v>4787</v>
      </c>
    </row>
    <row r="198" spans="1:15" x14ac:dyDescent="0.25">
      <c r="A198">
        <v>197</v>
      </c>
      <c r="B198">
        <v>2</v>
      </c>
      <c r="C198" t="s">
        <v>42</v>
      </c>
      <c r="D198" t="s">
        <v>42</v>
      </c>
      <c r="F198" t="s">
        <v>4013</v>
      </c>
      <c r="G198" t="s">
        <v>96</v>
      </c>
      <c r="H198" t="s">
        <v>116</v>
      </c>
      <c r="I198" t="s">
        <v>87</v>
      </c>
      <c r="J198" t="s">
        <v>21</v>
      </c>
      <c r="K198" t="s">
        <v>13</v>
      </c>
      <c r="L198">
        <v>5</v>
      </c>
      <c r="M198">
        <v>9</v>
      </c>
      <c r="N198" t="s">
        <v>3821</v>
      </c>
      <c r="O198" t="s">
        <v>3821</v>
      </c>
    </row>
    <row r="199" spans="1:15" x14ac:dyDescent="0.25">
      <c r="A199">
        <v>198</v>
      </c>
      <c r="B199">
        <v>2</v>
      </c>
      <c r="C199" t="s">
        <v>192</v>
      </c>
      <c r="D199" t="s">
        <v>192</v>
      </c>
      <c r="F199" t="s">
        <v>176</v>
      </c>
      <c r="G199" t="s">
        <v>102</v>
      </c>
      <c r="H199" t="s">
        <v>116</v>
      </c>
      <c r="I199" t="s">
        <v>116</v>
      </c>
      <c r="J199" t="s">
        <v>12</v>
      </c>
      <c r="K199" t="s">
        <v>13</v>
      </c>
      <c r="L199">
        <v>5</v>
      </c>
      <c r="M199">
        <v>6</v>
      </c>
      <c r="N199" t="s">
        <v>3582</v>
      </c>
      <c r="O199" t="s">
        <v>3582</v>
      </c>
    </row>
    <row r="200" spans="1:15" x14ac:dyDescent="0.25">
      <c r="A200">
        <v>199</v>
      </c>
      <c r="B200">
        <v>2</v>
      </c>
      <c r="C200" t="s">
        <v>122</v>
      </c>
      <c r="D200" t="s">
        <v>122</v>
      </c>
      <c r="F200" t="s">
        <v>4014</v>
      </c>
      <c r="G200" t="s">
        <v>102</v>
      </c>
      <c r="H200" t="s">
        <v>116</v>
      </c>
      <c r="I200" t="s">
        <v>97</v>
      </c>
      <c r="J200" t="s">
        <v>17</v>
      </c>
      <c r="K200" t="s">
        <v>13</v>
      </c>
      <c r="L200">
        <v>15</v>
      </c>
      <c r="M200">
        <v>16</v>
      </c>
      <c r="N200" t="s">
        <v>3903</v>
      </c>
      <c r="O200" t="s">
        <v>3903</v>
      </c>
    </row>
    <row r="201" spans="1:15" x14ac:dyDescent="0.25">
      <c r="A201">
        <v>200</v>
      </c>
      <c r="B201">
        <v>2</v>
      </c>
      <c r="C201" t="s">
        <v>237</v>
      </c>
      <c r="D201" t="s">
        <v>237</v>
      </c>
      <c r="F201" t="s">
        <v>4068</v>
      </c>
      <c r="G201" t="s">
        <v>102</v>
      </c>
      <c r="H201" t="s">
        <v>92</v>
      </c>
      <c r="I201" t="s">
        <v>108</v>
      </c>
      <c r="J201" t="s">
        <v>17</v>
      </c>
      <c r="K201" t="s">
        <v>93</v>
      </c>
      <c r="L201">
        <v>25</v>
      </c>
      <c r="M201">
        <v>23</v>
      </c>
      <c r="N201" t="s">
        <v>3707</v>
      </c>
      <c r="O201" t="s">
        <v>3707</v>
      </c>
    </row>
    <row r="202" spans="1:15" x14ac:dyDescent="0.25">
      <c r="A202">
        <v>201</v>
      </c>
      <c r="B202">
        <v>2</v>
      </c>
      <c r="C202" t="s">
        <v>384</v>
      </c>
      <c r="D202" t="s">
        <v>384</v>
      </c>
      <c r="F202" t="s">
        <v>4122</v>
      </c>
      <c r="G202" t="s">
        <v>127</v>
      </c>
      <c r="H202" t="s">
        <v>116</v>
      </c>
      <c r="I202" t="s">
        <v>112</v>
      </c>
      <c r="J202" t="s">
        <v>17</v>
      </c>
      <c r="K202" t="s">
        <v>90</v>
      </c>
      <c r="L202">
        <v>30</v>
      </c>
      <c r="M202">
        <v>29</v>
      </c>
      <c r="N202" t="s">
        <v>3708</v>
      </c>
      <c r="O202" t="s">
        <v>3708</v>
      </c>
    </row>
    <row r="203" spans="1:15" x14ac:dyDescent="0.25">
      <c r="A203">
        <v>202</v>
      </c>
      <c r="B203">
        <v>2</v>
      </c>
      <c r="C203" t="s">
        <v>412</v>
      </c>
      <c r="D203" t="s">
        <v>412</v>
      </c>
      <c r="F203" t="s">
        <v>4075</v>
      </c>
      <c r="G203" t="s">
        <v>127</v>
      </c>
      <c r="H203" t="s">
        <v>13</v>
      </c>
      <c r="I203" t="s">
        <v>387</v>
      </c>
      <c r="J203" t="s">
        <v>26</v>
      </c>
      <c r="K203" t="s">
        <v>344</v>
      </c>
      <c r="L203">
        <v>30</v>
      </c>
      <c r="M203">
        <v>28</v>
      </c>
      <c r="N203" t="s">
        <v>3709</v>
      </c>
      <c r="O203" t="s">
        <v>3709</v>
      </c>
    </row>
    <row r="204" spans="1:15" x14ac:dyDescent="0.25">
      <c r="A204">
        <v>203</v>
      </c>
      <c r="B204">
        <v>2</v>
      </c>
      <c r="C204" t="s">
        <v>413</v>
      </c>
      <c r="D204" t="s">
        <v>413</v>
      </c>
      <c r="F204" t="s">
        <v>101</v>
      </c>
      <c r="G204" t="s">
        <v>127</v>
      </c>
      <c r="H204" t="s">
        <v>13</v>
      </c>
      <c r="I204" t="s">
        <v>378</v>
      </c>
      <c r="J204" t="s">
        <v>26</v>
      </c>
      <c r="K204" t="s">
        <v>344</v>
      </c>
      <c r="L204">
        <v>20</v>
      </c>
      <c r="M204">
        <v>21</v>
      </c>
      <c r="N204" t="s">
        <v>3710</v>
      </c>
      <c r="O204" t="s">
        <v>3710</v>
      </c>
    </row>
    <row r="205" spans="1:15" x14ac:dyDescent="0.25">
      <c r="A205">
        <v>204</v>
      </c>
      <c r="B205">
        <v>2</v>
      </c>
      <c r="C205" t="s">
        <v>414</v>
      </c>
      <c r="D205" t="s">
        <v>414</v>
      </c>
      <c r="F205" t="s">
        <v>4075</v>
      </c>
      <c r="G205" t="s">
        <v>127</v>
      </c>
      <c r="H205" t="s">
        <v>13</v>
      </c>
      <c r="I205" t="s">
        <v>378</v>
      </c>
      <c r="J205" t="s">
        <v>26</v>
      </c>
      <c r="K205" t="s">
        <v>344</v>
      </c>
      <c r="L205">
        <v>25</v>
      </c>
      <c r="M205">
        <v>21</v>
      </c>
      <c r="N205" t="s">
        <v>3711</v>
      </c>
      <c r="O205" t="s">
        <v>3711</v>
      </c>
    </row>
    <row r="206" spans="1:15" x14ac:dyDescent="0.25">
      <c r="A206">
        <v>205</v>
      </c>
      <c r="B206">
        <v>2</v>
      </c>
      <c r="C206" t="s">
        <v>105</v>
      </c>
      <c r="D206" t="s">
        <v>105</v>
      </c>
      <c r="F206" t="s">
        <v>4015</v>
      </c>
      <c r="G206" t="s">
        <v>86</v>
      </c>
      <c r="H206" t="s">
        <v>92</v>
      </c>
      <c r="I206" t="s">
        <v>92</v>
      </c>
      <c r="J206" t="s">
        <v>12</v>
      </c>
      <c r="K206" t="s">
        <v>13</v>
      </c>
      <c r="L206">
        <v>15</v>
      </c>
      <c r="M206">
        <v>19</v>
      </c>
      <c r="N206" t="s">
        <v>3822</v>
      </c>
      <c r="O206" t="s">
        <v>3822</v>
      </c>
    </row>
    <row r="207" spans="1:15" x14ac:dyDescent="0.25">
      <c r="A207">
        <v>206</v>
      </c>
      <c r="B207">
        <v>2</v>
      </c>
      <c r="C207" t="s">
        <v>106</v>
      </c>
      <c r="D207" t="s">
        <v>106</v>
      </c>
      <c r="F207" t="s">
        <v>4016</v>
      </c>
      <c r="G207" t="s">
        <v>86</v>
      </c>
      <c r="H207" t="s">
        <v>92</v>
      </c>
      <c r="I207" t="s">
        <v>92</v>
      </c>
      <c r="J207" t="s">
        <v>12</v>
      </c>
      <c r="K207" t="s">
        <v>13</v>
      </c>
      <c r="L207">
        <v>20</v>
      </c>
      <c r="M207">
        <v>19</v>
      </c>
      <c r="N207" t="s">
        <v>3904</v>
      </c>
      <c r="O207" t="s">
        <v>3904</v>
      </c>
    </row>
    <row r="208" spans="1:15" x14ac:dyDescent="0.25">
      <c r="A208">
        <v>207</v>
      </c>
      <c r="B208">
        <v>2</v>
      </c>
      <c r="C208" t="s">
        <v>424</v>
      </c>
      <c r="D208" t="s">
        <v>424</v>
      </c>
      <c r="F208" t="s">
        <v>4133</v>
      </c>
      <c r="G208" t="s">
        <v>382</v>
      </c>
      <c r="H208" t="s">
        <v>13</v>
      </c>
      <c r="I208" t="s">
        <v>383</v>
      </c>
      <c r="J208" t="s">
        <v>26</v>
      </c>
      <c r="K208" t="s">
        <v>397</v>
      </c>
      <c r="L208">
        <v>30</v>
      </c>
      <c r="M208">
        <v>26</v>
      </c>
      <c r="N208" t="s">
        <v>3712</v>
      </c>
      <c r="O208" t="s">
        <v>3712</v>
      </c>
    </row>
    <row r="209" spans="1:15" x14ac:dyDescent="0.25">
      <c r="A209">
        <v>208</v>
      </c>
      <c r="B209">
        <v>2</v>
      </c>
      <c r="C209" t="s">
        <v>3434</v>
      </c>
      <c r="D209" t="s">
        <v>3255</v>
      </c>
      <c r="E209" t="s">
        <v>3367</v>
      </c>
      <c r="F209" t="s">
        <v>101</v>
      </c>
      <c r="G209" t="s">
        <v>127</v>
      </c>
      <c r="H209" t="s">
        <v>90</v>
      </c>
      <c r="I209" t="s">
        <v>383</v>
      </c>
      <c r="J209" t="s">
        <v>17</v>
      </c>
      <c r="K209" t="s">
        <v>90</v>
      </c>
      <c r="L209">
        <v>20</v>
      </c>
      <c r="M209">
        <v>20</v>
      </c>
      <c r="N209" t="s">
        <v>4668</v>
      </c>
      <c r="O209" t="s">
        <v>4788</v>
      </c>
    </row>
    <row r="210" spans="1:15" x14ac:dyDescent="0.25">
      <c r="A210">
        <v>209</v>
      </c>
      <c r="B210">
        <v>2</v>
      </c>
      <c r="C210" t="s">
        <v>3435</v>
      </c>
      <c r="D210" t="s">
        <v>3255</v>
      </c>
      <c r="E210" t="s">
        <v>3368</v>
      </c>
      <c r="F210" t="s">
        <v>4198</v>
      </c>
      <c r="G210" t="s">
        <v>127</v>
      </c>
      <c r="H210" t="s">
        <v>90</v>
      </c>
      <c r="I210" t="s">
        <v>97</v>
      </c>
      <c r="J210" t="s">
        <v>21</v>
      </c>
      <c r="K210" t="s">
        <v>90</v>
      </c>
      <c r="L210">
        <v>20</v>
      </c>
      <c r="M210">
        <v>19</v>
      </c>
      <c r="N210" t="s">
        <v>4669</v>
      </c>
      <c r="O210" t="s">
        <v>4788</v>
      </c>
    </row>
    <row r="211" spans="1:15" x14ac:dyDescent="0.25">
      <c r="A211">
        <v>210</v>
      </c>
      <c r="B211">
        <v>2</v>
      </c>
      <c r="C211" t="s">
        <v>394</v>
      </c>
      <c r="D211" t="s">
        <v>394</v>
      </c>
      <c r="F211" t="s">
        <v>4006</v>
      </c>
      <c r="G211" t="s">
        <v>127</v>
      </c>
      <c r="H211" t="s">
        <v>93</v>
      </c>
      <c r="I211" t="s">
        <v>112</v>
      </c>
      <c r="J211" t="s">
        <v>17</v>
      </c>
      <c r="K211" t="s">
        <v>351</v>
      </c>
      <c r="L211">
        <v>25</v>
      </c>
      <c r="M211">
        <v>21</v>
      </c>
      <c r="N211" t="s">
        <v>3713</v>
      </c>
      <c r="O211" t="s">
        <v>3713</v>
      </c>
    </row>
    <row r="212" spans="1:15" x14ac:dyDescent="0.25">
      <c r="A212">
        <v>211</v>
      </c>
      <c r="B212">
        <v>2</v>
      </c>
      <c r="C212" t="s">
        <v>425</v>
      </c>
      <c r="D212" t="s">
        <v>425</v>
      </c>
      <c r="F212" t="s">
        <v>4134</v>
      </c>
      <c r="G212" t="s">
        <v>382</v>
      </c>
      <c r="H212" t="s">
        <v>13</v>
      </c>
      <c r="I212" t="s">
        <v>383</v>
      </c>
      <c r="J212" t="s">
        <v>26</v>
      </c>
      <c r="K212" t="s">
        <v>397</v>
      </c>
      <c r="L212">
        <v>35</v>
      </c>
      <c r="M212">
        <v>26</v>
      </c>
      <c r="N212" t="s">
        <v>3823</v>
      </c>
      <c r="O212" t="s">
        <v>3823</v>
      </c>
    </row>
    <row r="213" spans="1:15" x14ac:dyDescent="0.25">
      <c r="A213">
        <v>212</v>
      </c>
      <c r="B213">
        <v>2</v>
      </c>
      <c r="C213" t="s">
        <v>123</v>
      </c>
      <c r="D213" t="s">
        <v>123</v>
      </c>
      <c r="F213" t="s">
        <v>4017</v>
      </c>
      <c r="G213" t="s">
        <v>86</v>
      </c>
      <c r="H213" t="s">
        <v>93</v>
      </c>
      <c r="I213" t="s">
        <v>87</v>
      </c>
      <c r="J213" t="s">
        <v>21</v>
      </c>
      <c r="K213" t="s">
        <v>13</v>
      </c>
      <c r="L213">
        <v>20</v>
      </c>
      <c r="M213">
        <v>7</v>
      </c>
      <c r="N213" t="s">
        <v>3824</v>
      </c>
      <c r="O213" t="s">
        <v>3824</v>
      </c>
    </row>
    <row r="214" spans="1:15" x14ac:dyDescent="0.25">
      <c r="A214">
        <v>213</v>
      </c>
      <c r="B214">
        <v>2</v>
      </c>
      <c r="C214" t="s">
        <v>238</v>
      </c>
      <c r="D214" t="s">
        <v>238</v>
      </c>
      <c r="F214" t="s">
        <v>4069</v>
      </c>
      <c r="G214" t="s">
        <v>167</v>
      </c>
      <c r="H214" t="s">
        <v>13</v>
      </c>
      <c r="I214" t="s">
        <v>87</v>
      </c>
      <c r="J214" t="s">
        <v>17</v>
      </c>
      <c r="K214" t="s">
        <v>93</v>
      </c>
      <c r="L214">
        <v>20</v>
      </c>
      <c r="M214">
        <v>10</v>
      </c>
      <c r="N214" t="s">
        <v>3905</v>
      </c>
      <c r="O214" t="s">
        <v>3905</v>
      </c>
    </row>
    <row r="215" spans="1:15" x14ac:dyDescent="0.25">
      <c r="A215">
        <v>214</v>
      </c>
      <c r="B215">
        <v>2</v>
      </c>
      <c r="C215" t="s">
        <v>193</v>
      </c>
      <c r="D215" t="s">
        <v>193</v>
      </c>
      <c r="F215" t="s">
        <v>4018</v>
      </c>
      <c r="G215" t="s">
        <v>104</v>
      </c>
      <c r="H215" t="s">
        <v>93</v>
      </c>
      <c r="I215" t="s">
        <v>116</v>
      </c>
      <c r="J215" t="s">
        <v>17</v>
      </c>
      <c r="K215" t="s">
        <v>13</v>
      </c>
      <c r="L215">
        <v>0</v>
      </c>
      <c r="M215">
        <v>2</v>
      </c>
      <c r="N215" t="s">
        <v>3583</v>
      </c>
      <c r="O215" t="s">
        <v>3583</v>
      </c>
    </row>
    <row r="216" spans="1:15" x14ac:dyDescent="0.25">
      <c r="A216">
        <v>215</v>
      </c>
      <c r="B216">
        <v>2</v>
      </c>
      <c r="C216" t="s">
        <v>124</v>
      </c>
      <c r="D216" t="s">
        <v>124</v>
      </c>
      <c r="F216" t="s">
        <v>4018</v>
      </c>
      <c r="G216" t="s">
        <v>104</v>
      </c>
      <c r="H216" t="s">
        <v>90</v>
      </c>
      <c r="I216" t="s">
        <v>90</v>
      </c>
      <c r="J216" t="s">
        <v>17</v>
      </c>
      <c r="K216" t="s">
        <v>13</v>
      </c>
      <c r="L216">
        <v>0</v>
      </c>
      <c r="M216">
        <v>1</v>
      </c>
      <c r="N216" t="s">
        <v>3584</v>
      </c>
      <c r="O216" t="s">
        <v>3584</v>
      </c>
    </row>
    <row r="217" spans="1:15" x14ac:dyDescent="0.25">
      <c r="A217">
        <v>216</v>
      </c>
      <c r="B217">
        <v>2</v>
      </c>
      <c r="C217" t="s">
        <v>125</v>
      </c>
      <c r="D217" t="s">
        <v>125</v>
      </c>
      <c r="F217" t="s">
        <v>4018</v>
      </c>
      <c r="G217" t="s">
        <v>104</v>
      </c>
      <c r="H217" t="s">
        <v>116</v>
      </c>
      <c r="I217" t="s">
        <v>93</v>
      </c>
      <c r="J217" t="s">
        <v>17</v>
      </c>
      <c r="K217" t="s">
        <v>13</v>
      </c>
      <c r="L217">
        <v>0</v>
      </c>
      <c r="M217">
        <v>2</v>
      </c>
      <c r="N217" t="s">
        <v>3585</v>
      </c>
      <c r="O217" t="s">
        <v>3585</v>
      </c>
    </row>
    <row r="218" spans="1:15" x14ac:dyDescent="0.25">
      <c r="A218">
        <v>217</v>
      </c>
      <c r="B218">
        <v>2</v>
      </c>
      <c r="C218" t="s">
        <v>426</v>
      </c>
      <c r="D218" t="s">
        <v>426</v>
      </c>
      <c r="F218" t="s">
        <v>4135</v>
      </c>
      <c r="G218" t="s">
        <v>130</v>
      </c>
      <c r="H218" t="s">
        <v>13</v>
      </c>
      <c r="I218" t="s">
        <v>108</v>
      </c>
      <c r="J218" t="s">
        <v>28</v>
      </c>
      <c r="K218" t="s">
        <v>103</v>
      </c>
      <c r="L218">
        <v>0</v>
      </c>
      <c r="M218">
        <v>1</v>
      </c>
      <c r="N218" t="s">
        <v>3906</v>
      </c>
      <c r="O218" t="s">
        <v>3906</v>
      </c>
    </row>
    <row r="219" spans="1:15" x14ac:dyDescent="0.25">
      <c r="A219">
        <v>218</v>
      </c>
      <c r="B219">
        <v>2</v>
      </c>
      <c r="C219" t="s">
        <v>194</v>
      </c>
      <c r="D219" t="s">
        <v>194</v>
      </c>
      <c r="F219" t="s">
        <v>4019</v>
      </c>
      <c r="G219" t="s">
        <v>195</v>
      </c>
      <c r="H219" t="s">
        <v>13</v>
      </c>
      <c r="I219" t="s">
        <v>116</v>
      </c>
      <c r="J219" t="s">
        <v>12</v>
      </c>
      <c r="K219" t="s">
        <v>13</v>
      </c>
      <c r="L219">
        <v>5</v>
      </c>
      <c r="M219">
        <v>4</v>
      </c>
      <c r="N219" t="s">
        <v>3825</v>
      </c>
      <c r="O219" t="s">
        <v>3825</v>
      </c>
    </row>
    <row r="220" spans="1:15" x14ac:dyDescent="0.25">
      <c r="A220">
        <v>219</v>
      </c>
      <c r="B220">
        <v>2</v>
      </c>
      <c r="C220" t="s">
        <v>239</v>
      </c>
      <c r="D220" t="s">
        <v>239</v>
      </c>
      <c r="F220" t="s">
        <v>4026</v>
      </c>
      <c r="G220" t="s">
        <v>86</v>
      </c>
      <c r="H220" t="s">
        <v>93</v>
      </c>
      <c r="I220" t="s">
        <v>92</v>
      </c>
      <c r="J220" t="s">
        <v>17</v>
      </c>
      <c r="K220" t="s">
        <v>93</v>
      </c>
      <c r="L220">
        <v>10</v>
      </c>
      <c r="M220">
        <v>10</v>
      </c>
      <c r="N220" t="s">
        <v>3714</v>
      </c>
      <c r="O220" t="s">
        <v>3714</v>
      </c>
    </row>
    <row r="221" spans="1:15" x14ac:dyDescent="0.25">
      <c r="A221">
        <v>220</v>
      </c>
      <c r="B221">
        <v>2</v>
      </c>
      <c r="C221" t="s">
        <v>126</v>
      </c>
      <c r="D221" t="s">
        <v>126</v>
      </c>
      <c r="F221" t="s">
        <v>4020</v>
      </c>
      <c r="G221" t="s">
        <v>102</v>
      </c>
      <c r="H221" t="s">
        <v>116</v>
      </c>
      <c r="I221" t="s">
        <v>97</v>
      </c>
      <c r="J221" t="s">
        <v>21</v>
      </c>
      <c r="K221" t="s">
        <v>13</v>
      </c>
      <c r="L221">
        <v>25</v>
      </c>
      <c r="M221">
        <v>22</v>
      </c>
      <c r="N221" t="s">
        <v>3586</v>
      </c>
      <c r="O221" t="s">
        <v>3586</v>
      </c>
    </row>
    <row r="222" spans="1:15" x14ac:dyDescent="0.25">
      <c r="A222">
        <v>221</v>
      </c>
      <c r="B222">
        <v>2</v>
      </c>
      <c r="C222" t="s">
        <v>3423</v>
      </c>
      <c r="D222" t="s">
        <v>3236</v>
      </c>
      <c r="E222" t="s">
        <v>3361</v>
      </c>
      <c r="F222" t="s">
        <v>4006</v>
      </c>
      <c r="G222" t="s">
        <v>127</v>
      </c>
      <c r="H222" t="s">
        <v>13</v>
      </c>
      <c r="I222" t="s">
        <v>116</v>
      </c>
      <c r="J222" t="s">
        <v>12</v>
      </c>
      <c r="K222" t="s">
        <v>13</v>
      </c>
      <c r="L222">
        <v>10</v>
      </c>
      <c r="M222">
        <v>8</v>
      </c>
      <c r="N222" t="s">
        <v>4670</v>
      </c>
      <c r="O222" t="s">
        <v>4789</v>
      </c>
    </row>
    <row r="223" spans="1:15" x14ac:dyDescent="0.25">
      <c r="A223">
        <v>222</v>
      </c>
      <c r="B223">
        <v>2</v>
      </c>
      <c r="C223" t="s">
        <v>3424</v>
      </c>
      <c r="D223" t="s">
        <v>3236</v>
      </c>
      <c r="E223" t="s">
        <v>3362</v>
      </c>
      <c r="F223" t="s">
        <v>101</v>
      </c>
      <c r="G223" t="s">
        <v>127</v>
      </c>
      <c r="H223" t="s">
        <v>13</v>
      </c>
      <c r="I223" t="s">
        <v>112</v>
      </c>
      <c r="J223" t="s">
        <v>21</v>
      </c>
      <c r="K223" t="s">
        <v>339</v>
      </c>
      <c r="L223">
        <v>10</v>
      </c>
      <c r="M223">
        <v>10</v>
      </c>
      <c r="N223" t="s">
        <v>4671</v>
      </c>
      <c r="O223" t="s">
        <v>4789</v>
      </c>
    </row>
    <row r="224" spans="1:15" x14ac:dyDescent="0.25">
      <c r="A224">
        <v>223</v>
      </c>
      <c r="B224">
        <v>2</v>
      </c>
      <c r="C224" t="s">
        <v>395</v>
      </c>
      <c r="D224" t="s">
        <v>395</v>
      </c>
      <c r="F224" t="s">
        <v>101</v>
      </c>
      <c r="G224" t="s">
        <v>102</v>
      </c>
      <c r="H224" t="s">
        <v>93</v>
      </c>
      <c r="I224" t="s">
        <v>383</v>
      </c>
      <c r="J224" t="s">
        <v>21</v>
      </c>
      <c r="K224" t="s">
        <v>90</v>
      </c>
      <c r="L224">
        <v>25</v>
      </c>
      <c r="M224">
        <v>21</v>
      </c>
      <c r="N224" t="s">
        <v>3715</v>
      </c>
      <c r="O224" t="s">
        <v>3715</v>
      </c>
    </row>
    <row r="225" spans="1:15" x14ac:dyDescent="0.25">
      <c r="A225">
        <v>224</v>
      </c>
      <c r="B225">
        <v>2</v>
      </c>
      <c r="C225" t="s">
        <v>418</v>
      </c>
      <c r="D225" t="s">
        <v>418</v>
      </c>
      <c r="F225" t="s">
        <v>4136</v>
      </c>
      <c r="G225" t="s">
        <v>127</v>
      </c>
      <c r="H225" t="s">
        <v>13</v>
      </c>
      <c r="I225" t="s">
        <v>108</v>
      </c>
      <c r="J225" t="s">
        <v>28</v>
      </c>
      <c r="K225" t="s">
        <v>339</v>
      </c>
      <c r="L225">
        <v>20</v>
      </c>
      <c r="M225">
        <v>20</v>
      </c>
      <c r="N225" t="s">
        <v>3907</v>
      </c>
      <c r="O225" t="s">
        <v>3907</v>
      </c>
    </row>
    <row r="226" spans="1:15" x14ac:dyDescent="0.25">
      <c r="A226">
        <v>225</v>
      </c>
      <c r="B226">
        <v>2</v>
      </c>
      <c r="C226" t="s">
        <v>388</v>
      </c>
      <c r="D226" t="s">
        <v>388</v>
      </c>
      <c r="F226" t="s">
        <v>101</v>
      </c>
      <c r="G226" t="s">
        <v>389</v>
      </c>
      <c r="H226" t="s">
        <v>90</v>
      </c>
      <c r="I226" t="s">
        <v>97</v>
      </c>
      <c r="J226" t="s">
        <v>17</v>
      </c>
      <c r="K226" t="s">
        <v>103</v>
      </c>
      <c r="L226">
        <v>20</v>
      </c>
      <c r="M226">
        <v>20</v>
      </c>
      <c r="N226" t="s">
        <v>3716</v>
      </c>
      <c r="O226" t="s">
        <v>3716</v>
      </c>
    </row>
    <row r="227" spans="1:15" x14ac:dyDescent="0.25">
      <c r="A227">
        <v>226</v>
      </c>
      <c r="B227">
        <v>3</v>
      </c>
      <c r="C227" t="s">
        <v>196</v>
      </c>
      <c r="D227" t="s">
        <v>196</v>
      </c>
      <c r="F227" t="s">
        <v>4021</v>
      </c>
      <c r="G227" t="s">
        <v>96</v>
      </c>
      <c r="H227" t="s">
        <v>13</v>
      </c>
      <c r="I227" t="s">
        <v>116</v>
      </c>
      <c r="J227" t="s">
        <v>17</v>
      </c>
      <c r="K227" t="s">
        <v>13</v>
      </c>
      <c r="L227">
        <v>0</v>
      </c>
      <c r="M227">
        <v>1</v>
      </c>
      <c r="N227" t="s">
        <v>3826</v>
      </c>
      <c r="O227" t="s">
        <v>3826</v>
      </c>
    </row>
    <row r="228" spans="1:15" x14ac:dyDescent="0.25">
      <c r="A228">
        <v>227</v>
      </c>
      <c r="B228">
        <v>3</v>
      </c>
      <c r="C228" t="s">
        <v>197</v>
      </c>
      <c r="D228" t="s">
        <v>197</v>
      </c>
      <c r="F228" t="s">
        <v>4022</v>
      </c>
      <c r="G228" t="s">
        <v>96</v>
      </c>
      <c r="H228" t="s">
        <v>93</v>
      </c>
      <c r="I228" t="s">
        <v>116</v>
      </c>
      <c r="J228" t="s">
        <v>17</v>
      </c>
      <c r="K228" t="s">
        <v>13</v>
      </c>
      <c r="L228">
        <v>5</v>
      </c>
      <c r="M228">
        <v>4</v>
      </c>
      <c r="N228" t="s">
        <v>3908</v>
      </c>
      <c r="O228" t="s">
        <v>3908</v>
      </c>
    </row>
    <row r="229" spans="1:15" x14ac:dyDescent="0.25">
      <c r="A229">
        <v>228</v>
      </c>
      <c r="B229">
        <v>3</v>
      </c>
      <c r="C229" t="s">
        <v>198</v>
      </c>
      <c r="D229" t="s">
        <v>198</v>
      </c>
      <c r="F229" t="s">
        <v>4023</v>
      </c>
      <c r="G229" t="s">
        <v>104</v>
      </c>
      <c r="H229" t="s">
        <v>13</v>
      </c>
      <c r="I229" t="s">
        <v>116</v>
      </c>
      <c r="J229" t="s">
        <v>17</v>
      </c>
      <c r="K229" t="s">
        <v>13</v>
      </c>
      <c r="L229">
        <v>0</v>
      </c>
      <c r="M229">
        <v>4</v>
      </c>
      <c r="N229" t="s">
        <v>3587</v>
      </c>
      <c r="O229" t="s">
        <v>3587</v>
      </c>
    </row>
    <row r="230" spans="1:15" x14ac:dyDescent="0.25">
      <c r="A230">
        <v>229</v>
      </c>
      <c r="B230">
        <v>3</v>
      </c>
      <c r="C230" t="s">
        <v>199</v>
      </c>
      <c r="D230" t="s">
        <v>199</v>
      </c>
      <c r="F230" t="s">
        <v>4024</v>
      </c>
      <c r="G230" t="s">
        <v>104</v>
      </c>
      <c r="H230" t="s">
        <v>13</v>
      </c>
      <c r="I230" t="s">
        <v>116</v>
      </c>
      <c r="J230" t="s">
        <v>17</v>
      </c>
      <c r="K230" t="s">
        <v>13</v>
      </c>
      <c r="L230">
        <v>5</v>
      </c>
      <c r="M230">
        <v>4</v>
      </c>
      <c r="N230" t="s">
        <v>3827</v>
      </c>
      <c r="O230" t="s">
        <v>3827</v>
      </c>
    </row>
    <row r="231" spans="1:15" x14ac:dyDescent="0.25">
      <c r="A231">
        <v>230</v>
      </c>
      <c r="B231">
        <v>3</v>
      </c>
      <c r="C231" t="s">
        <v>200</v>
      </c>
      <c r="D231" t="s">
        <v>200</v>
      </c>
      <c r="F231" t="s">
        <v>4025</v>
      </c>
      <c r="G231" t="s">
        <v>104</v>
      </c>
      <c r="H231" t="s">
        <v>90</v>
      </c>
      <c r="I231" t="s">
        <v>116</v>
      </c>
      <c r="J231" t="s">
        <v>17</v>
      </c>
      <c r="K231" t="s">
        <v>13</v>
      </c>
      <c r="L231">
        <v>5</v>
      </c>
      <c r="M231">
        <v>5</v>
      </c>
      <c r="N231" t="s">
        <v>3828</v>
      </c>
      <c r="O231" t="s">
        <v>3828</v>
      </c>
    </row>
    <row r="232" spans="1:15" x14ac:dyDescent="0.25">
      <c r="A232">
        <v>231</v>
      </c>
      <c r="B232">
        <v>3</v>
      </c>
      <c r="C232" t="s">
        <v>240</v>
      </c>
      <c r="D232" t="s">
        <v>240</v>
      </c>
      <c r="F232" t="s">
        <v>4070</v>
      </c>
      <c r="G232" t="s">
        <v>86</v>
      </c>
      <c r="H232" t="s">
        <v>90</v>
      </c>
      <c r="I232" t="s">
        <v>92</v>
      </c>
      <c r="J232" t="s">
        <v>17</v>
      </c>
      <c r="K232" t="s">
        <v>93</v>
      </c>
      <c r="L232">
        <v>5</v>
      </c>
      <c r="M232">
        <v>8</v>
      </c>
      <c r="N232" t="s">
        <v>3829</v>
      </c>
      <c r="O232" t="s">
        <v>3829</v>
      </c>
    </row>
    <row r="233" spans="1:15" x14ac:dyDescent="0.25">
      <c r="A233">
        <v>232</v>
      </c>
      <c r="B233">
        <v>3</v>
      </c>
      <c r="C233" t="s">
        <v>241</v>
      </c>
      <c r="D233" t="s">
        <v>241</v>
      </c>
      <c r="F233" t="s">
        <v>4071</v>
      </c>
      <c r="G233" t="s">
        <v>86</v>
      </c>
      <c r="H233" t="s">
        <v>90</v>
      </c>
      <c r="I233" t="s">
        <v>92</v>
      </c>
      <c r="J233" t="s">
        <v>17</v>
      </c>
      <c r="K233" t="s">
        <v>93</v>
      </c>
      <c r="L233">
        <v>10</v>
      </c>
      <c r="M233">
        <v>8</v>
      </c>
      <c r="N233" t="s">
        <v>3909</v>
      </c>
      <c r="O233" t="s">
        <v>3909</v>
      </c>
    </row>
    <row r="234" spans="1:15" x14ac:dyDescent="0.25">
      <c r="A234">
        <v>233</v>
      </c>
      <c r="B234">
        <v>3</v>
      </c>
      <c r="C234" t="s">
        <v>427</v>
      </c>
      <c r="D234" t="s">
        <v>427</v>
      </c>
      <c r="F234" t="s">
        <v>4137</v>
      </c>
      <c r="G234" t="s">
        <v>96</v>
      </c>
      <c r="H234" t="s">
        <v>13</v>
      </c>
      <c r="I234" t="s">
        <v>112</v>
      </c>
      <c r="J234" t="s">
        <v>21</v>
      </c>
      <c r="K234" t="s">
        <v>90</v>
      </c>
      <c r="L234">
        <v>15</v>
      </c>
      <c r="M234">
        <v>11</v>
      </c>
      <c r="N234" t="s">
        <v>3830</v>
      </c>
      <c r="O234" t="s">
        <v>3830</v>
      </c>
    </row>
    <row r="235" spans="1:15" x14ac:dyDescent="0.25">
      <c r="A235">
        <v>234</v>
      </c>
      <c r="B235">
        <v>3</v>
      </c>
      <c r="C235" t="s">
        <v>428</v>
      </c>
      <c r="D235" t="s">
        <v>428</v>
      </c>
      <c r="F235" t="s">
        <v>4117</v>
      </c>
      <c r="G235" t="s">
        <v>96</v>
      </c>
      <c r="H235" t="s">
        <v>13</v>
      </c>
      <c r="I235" t="s">
        <v>112</v>
      </c>
      <c r="J235" t="s">
        <v>28</v>
      </c>
      <c r="K235" t="s">
        <v>339</v>
      </c>
      <c r="L235">
        <v>15</v>
      </c>
      <c r="M235">
        <v>11</v>
      </c>
      <c r="N235" t="s">
        <v>3717</v>
      </c>
      <c r="O235" t="s">
        <v>3717</v>
      </c>
    </row>
    <row r="236" spans="1:15" x14ac:dyDescent="0.25">
      <c r="A236">
        <v>235</v>
      </c>
      <c r="B236">
        <v>3</v>
      </c>
      <c r="C236" t="s">
        <v>429</v>
      </c>
      <c r="D236" t="s">
        <v>429</v>
      </c>
      <c r="F236" t="s">
        <v>4117</v>
      </c>
      <c r="G236" t="s">
        <v>104</v>
      </c>
      <c r="H236" t="s">
        <v>13</v>
      </c>
      <c r="I236" t="s">
        <v>378</v>
      </c>
      <c r="J236" t="s">
        <v>28</v>
      </c>
      <c r="K236" t="s">
        <v>339</v>
      </c>
      <c r="L236">
        <v>25</v>
      </c>
      <c r="M236">
        <v>19</v>
      </c>
      <c r="N236" t="s">
        <v>3718</v>
      </c>
      <c r="O236" t="s">
        <v>3718</v>
      </c>
    </row>
    <row r="237" spans="1:15" x14ac:dyDescent="0.25">
      <c r="A237">
        <v>236</v>
      </c>
      <c r="B237">
        <v>3</v>
      </c>
      <c r="C237" t="s">
        <v>430</v>
      </c>
      <c r="D237" t="s">
        <v>430</v>
      </c>
      <c r="F237" t="s">
        <v>4138</v>
      </c>
      <c r="G237" t="s">
        <v>102</v>
      </c>
      <c r="H237" t="s">
        <v>13</v>
      </c>
      <c r="I237" t="s">
        <v>378</v>
      </c>
      <c r="J237" t="s">
        <v>26</v>
      </c>
      <c r="K237" t="s">
        <v>337</v>
      </c>
      <c r="L237">
        <v>15</v>
      </c>
      <c r="M237">
        <v>16</v>
      </c>
      <c r="N237" t="s">
        <v>3719</v>
      </c>
      <c r="O237" t="s">
        <v>3719</v>
      </c>
    </row>
    <row r="238" spans="1:15" x14ac:dyDescent="0.25">
      <c r="A238">
        <v>237</v>
      </c>
      <c r="B238">
        <v>3</v>
      </c>
      <c r="C238" t="s">
        <v>242</v>
      </c>
      <c r="D238" t="s">
        <v>242</v>
      </c>
      <c r="F238" t="s">
        <v>4072</v>
      </c>
      <c r="G238" t="s">
        <v>102</v>
      </c>
      <c r="H238" t="s">
        <v>13</v>
      </c>
      <c r="I238" t="s">
        <v>116</v>
      </c>
      <c r="J238" t="s">
        <v>17</v>
      </c>
      <c r="K238" t="s">
        <v>93</v>
      </c>
      <c r="L238">
        <v>10</v>
      </c>
      <c r="M238">
        <v>10</v>
      </c>
      <c r="N238" t="s">
        <v>3831</v>
      </c>
      <c r="O238" t="s">
        <v>3831</v>
      </c>
    </row>
    <row r="239" spans="1:15" x14ac:dyDescent="0.25">
      <c r="A239">
        <v>238</v>
      </c>
      <c r="B239">
        <v>3</v>
      </c>
      <c r="C239" t="s">
        <v>3436</v>
      </c>
      <c r="D239" t="s">
        <v>3263</v>
      </c>
      <c r="E239" t="s">
        <v>3369</v>
      </c>
      <c r="F239" t="s">
        <v>4205</v>
      </c>
      <c r="G239" t="s">
        <v>127</v>
      </c>
      <c r="H239" t="s">
        <v>13</v>
      </c>
      <c r="I239" t="s">
        <v>108</v>
      </c>
      <c r="J239" t="s">
        <v>21</v>
      </c>
      <c r="K239" t="s">
        <v>93</v>
      </c>
      <c r="L239">
        <v>10</v>
      </c>
      <c r="M239">
        <v>10</v>
      </c>
      <c r="N239" t="s">
        <v>4672</v>
      </c>
      <c r="O239" t="s">
        <v>4790</v>
      </c>
    </row>
    <row r="240" spans="1:15" x14ac:dyDescent="0.25">
      <c r="A240">
        <v>239</v>
      </c>
      <c r="B240">
        <v>3</v>
      </c>
      <c r="C240" t="s">
        <v>3437</v>
      </c>
      <c r="D240" t="s">
        <v>3263</v>
      </c>
      <c r="E240" t="s">
        <v>3370</v>
      </c>
      <c r="F240" t="s">
        <v>4205</v>
      </c>
      <c r="G240" t="s">
        <v>127</v>
      </c>
      <c r="H240" t="s">
        <v>93</v>
      </c>
      <c r="I240" t="s">
        <v>87</v>
      </c>
      <c r="J240" t="s">
        <v>17</v>
      </c>
      <c r="K240" t="s">
        <v>13</v>
      </c>
      <c r="L240">
        <v>10</v>
      </c>
      <c r="M240">
        <v>8</v>
      </c>
      <c r="N240" t="s">
        <v>4673</v>
      </c>
      <c r="O240" t="s">
        <v>4790</v>
      </c>
    </row>
    <row r="241" spans="1:15" x14ac:dyDescent="0.25">
      <c r="A241">
        <v>240</v>
      </c>
      <c r="B241">
        <v>3</v>
      </c>
      <c r="C241" t="s">
        <v>243</v>
      </c>
      <c r="D241" t="s">
        <v>243</v>
      </c>
      <c r="F241" t="s">
        <v>4073</v>
      </c>
      <c r="G241" t="s">
        <v>102</v>
      </c>
      <c r="H241" t="s">
        <v>93</v>
      </c>
      <c r="I241" t="s">
        <v>116</v>
      </c>
      <c r="J241" t="s">
        <v>17</v>
      </c>
      <c r="K241" t="s">
        <v>93</v>
      </c>
      <c r="L241">
        <v>20</v>
      </c>
      <c r="M241">
        <v>15</v>
      </c>
      <c r="N241" t="s">
        <v>3910</v>
      </c>
      <c r="O241" t="s">
        <v>3910</v>
      </c>
    </row>
    <row r="242" spans="1:15" x14ac:dyDescent="0.25">
      <c r="A242">
        <v>241</v>
      </c>
      <c r="B242">
        <v>3</v>
      </c>
      <c r="C242" t="s">
        <v>201</v>
      </c>
      <c r="D242" t="s">
        <v>201</v>
      </c>
      <c r="F242" t="s">
        <v>4026</v>
      </c>
      <c r="G242" t="s">
        <v>86</v>
      </c>
      <c r="H242" t="s">
        <v>116</v>
      </c>
      <c r="I242" t="s">
        <v>116</v>
      </c>
      <c r="J242" t="s">
        <v>17</v>
      </c>
      <c r="K242" t="s">
        <v>13</v>
      </c>
      <c r="L242">
        <v>5</v>
      </c>
      <c r="M242">
        <v>5</v>
      </c>
      <c r="N242" t="s">
        <v>3588</v>
      </c>
      <c r="O242" t="s">
        <v>3588</v>
      </c>
    </row>
    <row r="243" spans="1:15" x14ac:dyDescent="0.25">
      <c r="A243">
        <v>242</v>
      </c>
      <c r="B243">
        <v>3</v>
      </c>
      <c r="C243" t="s">
        <v>128</v>
      </c>
      <c r="D243" t="s">
        <v>128</v>
      </c>
      <c r="F243" t="s">
        <v>4026</v>
      </c>
      <c r="G243" t="s">
        <v>86</v>
      </c>
      <c r="H243" t="s">
        <v>116</v>
      </c>
      <c r="I243" t="s">
        <v>87</v>
      </c>
      <c r="J243" t="s">
        <v>17</v>
      </c>
      <c r="K243" t="s">
        <v>13</v>
      </c>
      <c r="L243">
        <v>5</v>
      </c>
      <c r="M243">
        <v>7</v>
      </c>
      <c r="N243" t="s">
        <v>3589</v>
      </c>
      <c r="O243" t="s">
        <v>3589</v>
      </c>
    </row>
    <row r="244" spans="1:15" x14ac:dyDescent="0.25">
      <c r="A244">
        <v>243</v>
      </c>
      <c r="B244">
        <v>3</v>
      </c>
      <c r="C244" t="s">
        <v>129</v>
      </c>
      <c r="D244" t="s">
        <v>129</v>
      </c>
      <c r="F244" t="s">
        <v>4027</v>
      </c>
      <c r="G244" t="s">
        <v>130</v>
      </c>
      <c r="H244" t="s">
        <v>93</v>
      </c>
      <c r="I244" t="s">
        <v>90</v>
      </c>
      <c r="J244" t="s">
        <v>12</v>
      </c>
      <c r="K244" t="s">
        <v>13</v>
      </c>
      <c r="L244">
        <v>5</v>
      </c>
      <c r="M244">
        <v>4</v>
      </c>
      <c r="N244" t="s">
        <v>3911</v>
      </c>
      <c r="O244" t="s">
        <v>3911</v>
      </c>
    </row>
    <row r="245" spans="1:15" x14ac:dyDescent="0.25">
      <c r="A245">
        <v>244</v>
      </c>
      <c r="B245">
        <v>3</v>
      </c>
      <c r="C245" t="s">
        <v>202</v>
      </c>
      <c r="D245" t="s">
        <v>202</v>
      </c>
      <c r="F245" t="s">
        <v>4028</v>
      </c>
      <c r="G245" t="s">
        <v>88</v>
      </c>
      <c r="H245" t="s">
        <v>13</v>
      </c>
      <c r="I245" t="s">
        <v>116</v>
      </c>
      <c r="J245" t="s">
        <v>17</v>
      </c>
      <c r="K245" t="s">
        <v>13</v>
      </c>
      <c r="L245">
        <v>5</v>
      </c>
      <c r="M245">
        <v>6</v>
      </c>
      <c r="N245" t="s">
        <v>3912</v>
      </c>
      <c r="O245" t="s">
        <v>3912</v>
      </c>
    </row>
    <row r="246" spans="1:15" x14ac:dyDescent="0.25">
      <c r="A246">
        <v>245</v>
      </c>
      <c r="B246">
        <v>3</v>
      </c>
      <c r="C246" t="s">
        <v>244</v>
      </c>
      <c r="D246" t="s">
        <v>244</v>
      </c>
      <c r="F246" t="s">
        <v>4074</v>
      </c>
      <c r="G246" t="s">
        <v>130</v>
      </c>
      <c r="H246" t="s">
        <v>13</v>
      </c>
      <c r="I246" t="s">
        <v>112</v>
      </c>
      <c r="J246" t="s">
        <v>26</v>
      </c>
      <c r="K246" t="s">
        <v>93</v>
      </c>
      <c r="L246">
        <v>10</v>
      </c>
      <c r="M246">
        <v>8</v>
      </c>
      <c r="N246" t="s">
        <v>3720</v>
      </c>
      <c r="O246" t="s">
        <v>3720</v>
      </c>
    </row>
    <row r="247" spans="1:15" x14ac:dyDescent="0.25">
      <c r="A247">
        <v>246</v>
      </c>
      <c r="B247">
        <v>3</v>
      </c>
      <c r="C247" t="s">
        <v>245</v>
      </c>
      <c r="D247" t="s">
        <v>245</v>
      </c>
      <c r="F247" t="s">
        <v>4074</v>
      </c>
      <c r="G247" t="s">
        <v>130</v>
      </c>
      <c r="H247" t="s">
        <v>13</v>
      </c>
      <c r="I247" t="s">
        <v>92</v>
      </c>
      <c r="J247" t="s">
        <v>21</v>
      </c>
      <c r="K247" t="s">
        <v>93</v>
      </c>
      <c r="L247">
        <v>5</v>
      </c>
      <c r="M247">
        <v>5</v>
      </c>
      <c r="N247" t="s">
        <v>3721</v>
      </c>
      <c r="O247" t="s">
        <v>3721</v>
      </c>
    </row>
    <row r="248" spans="1:15" x14ac:dyDescent="0.25">
      <c r="A248">
        <v>247</v>
      </c>
      <c r="B248">
        <v>3</v>
      </c>
      <c r="C248" t="s">
        <v>3438</v>
      </c>
      <c r="D248" t="s">
        <v>3289</v>
      </c>
      <c r="E248" t="s">
        <v>3369</v>
      </c>
      <c r="F248" t="s">
        <v>101</v>
      </c>
      <c r="G248" t="s">
        <v>127</v>
      </c>
      <c r="H248" t="s">
        <v>13</v>
      </c>
      <c r="I248" t="s">
        <v>383</v>
      </c>
      <c r="J248" t="s">
        <v>21</v>
      </c>
      <c r="K248" t="s">
        <v>339</v>
      </c>
      <c r="L248">
        <v>15</v>
      </c>
      <c r="M248">
        <v>14</v>
      </c>
      <c r="N248" t="s">
        <v>4674</v>
      </c>
      <c r="O248" t="s">
        <v>4791</v>
      </c>
    </row>
    <row r="249" spans="1:15" x14ac:dyDescent="0.25">
      <c r="A249">
        <v>248</v>
      </c>
      <c r="B249">
        <v>3</v>
      </c>
      <c r="C249" t="s">
        <v>3439</v>
      </c>
      <c r="D249" t="s">
        <v>3289</v>
      </c>
      <c r="E249" t="s">
        <v>2711</v>
      </c>
      <c r="F249" t="s">
        <v>4006</v>
      </c>
      <c r="G249" t="s">
        <v>127</v>
      </c>
      <c r="H249" t="s">
        <v>13</v>
      </c>
      <c r="I249" t="s">
        <v>116</v>
      </c>
      <c r="J249" t="s">
        <v>17</v>
      </c>
      <c r="K249" t="s">
        <v>13</v>
      </c>
      <c r="L249">
        <v>10</v>
      </c>
      <c r="M249">
        <v>9</v>
      </c>
      <c r="N249" t="s">
        <v>4675</v>
      </c>
      <c r="O249" t="s">
        <v>4791</v>
      </c>
    </row>
    <row r="250" spans="1:15" x14ac:dyDescent="0.25">
      <c r="A250">
        <v>249</v>
      </c>
      <c r="B250">
        <v>3</v>
      </c>
      <c r="C250" t="s">
        <v>246</v>
      </c>
      <c r="D250" t="s">
        <v>246</v>
      </c>
      <c r="F250" t="s">
        <v>101</v>
      </c>
      <c r="G250" t="s">
        <v>102</v>
      </c>
      <c r="H250" t="s">
        <v>93</v>
      </c>
      <c r="I250" t="s">
        <v>108</v>
      </c>
      <c r="J250" t="s">
        <v>26</v>
      </c>
      <c r="K250" t="s">
        <v>93</v>
      </c>
      <c r="L250">
        <v>15</v>
      </c>
      <c r="M250">
        <v>15</v>
      </c>
      <c r="N250" t="s">
        <v>3722</v>
      </c>
      <c r="O250" t="s">
        <v>3722</v>
      </c>
    </row>
    <row r="251" spans="1:15" x14ac:dyDescent="0.25">
      <c r="A251">
        <v>250</v>
      </c>
      <c r="B251">
        <v>3</v>
      </c>
      <c r="C251" t="s">
        <v>247</v>
      </c>
      <c r="D251" t="s">
        <v>247</v>
      </c>
      <c r="F251" t="s">
        <v>4075</v>
      </c>
      <c r="G251" t="s">
        <v>102</v>
      </c>
      <c r="H251" t="s">
        <v>93</v>
      </c>
      <c r="I251" t="s">
        <v>108</v>
      </c>
      <c r="J251" t="s">
        <v>26</v>
      </c>
      <c r="K251" t="s">
        <v>93</v>
      </c>
      <c r="L251">
        <v>20</v>
      </c>
      <c r="M251">
        <v>15</v>
      </c>
      <c r="N251" t="s">
        <v>3723</v>
      </c>
      <c r="O251" t="s">
        <v>3723</v>
      </c>
    </row>
    <row r="252" spans="1:15" x14ac:dyDescent="0.25">
      <c r="A252">
        <v>251</v>
      </c>
      <c r="B252">
        <v>3</v>
      </c>
      <c r="C252" t="s">
        <v>396</v>
      </c>
      <c r="D252" t="s">
        <v>396</v>
      </c>
      <c r="F252" t="s">
        <v>101</v>
      </c>
      <c r="G252" t="s">
        <v>127</v>
      </c>
      <c r="H252" t="s">
        <v>90</v>
      </c>
      <c r="I252" t="s">
        <v>112</v>
      </c>
      <c r="J252" t="s">
        <v>21</v>
      </c>
      <c r="K252" t="s">
        <v>339</v>
      </c>
      <c r="L252">
        <v>20</v>
      </c>
      <c r="M252">
        <v>18</v>
      </c>
      <c r="N252" t="s">
        <v>3724</v>
      </c>
      <c r="O252" t="s">
        <v>3724</v>
      </c>
    </row>
    <row r="253" spans="1:15" x14ac:dyDescent="0.25">
      <c r="A253">
        <v>252</v>
      </c>
      <c r="B253">
        <v>3</v>
      </c>
      <c r="C253" t="s">
        <v>131</v>
      </c>
      <c r="D253" t="s">
        <v>131</v>
      </c>
      <c r="F253" t="s">
        <v>101</v>
      </c>
      <c r="G253" t="s">
        <v>102</v>
      </c>
      <c r="H253" t="s">
        <v>92</v>
      </c>
      <c r="I253" t="s">
        <v>87</v>
      </c>
      <c r="J253" t="s">
        <v>12</v>
      </c>
      <c r="K253" t="s">
        <v>13</v>
      </c>
      <c r="L253">
        <v>10</v>
      </c>
      <c r="M253">
        <v>11</v>
      </c>
      <c r="N253" t="s">
        <v>3590</v>
      </c>
      <c r="O253" t="s">
        <v>3590</v>
      </c>
    </row>
    <row r="254" spans="1:15" x14ac:dyDescent="0.25">
      <c r="A254">
        <v>253</v>
      </c>
      <c r="B254">
        <v>3</v>
      </c>
      <c r="C254" t="s">
        <v>3440</v>
      </c>
      <c r="D254" t="s">
        <v>3292</v>
      </c>
      <c r="E254" t="s">
        <v>3371</v>
      </c>
      <c r="F254" t="s">
        <v>4127</v>
      </c>
      <c r="G254" t="s">
        <v>389</v>
      </c>
      <c r="H254" t="s">
        <v>93</v>
      </c>
      <c r="I254" t="s">
        <v>92</v>
      </c>
      <c r="J254" t="s">
        <v>17</v>
      </c>
      <c r="K254" t="s">
        <v>342</v>
      </c>
      <c r="L254">
        <v>20</v>
      </c>
      <c r="M254">
        <v>16</v>
      </c>
      <c r="N254" t="s">
        <v>4676</v>
      </c>
      <c r="O254" t="s">
        <v>4792</v>
      </c>
    </row>
    <row r="255" spans="1:15" x14ac:dyDescent="0.25">
      <c r="A255">
        <v>254</v>
      </c>
      <c r="B255">
        <v>3</v>
      </c>
      <c r="C255" t="s">
        <v>3441</v>
      </c>
      <c r="D255" t="s">
        <v>3292</v>
      </c>
      <c r="E255" t="s">
        <v>3372</v>
      </c>
      <c r="F255" t="s">
        <v>4006</v>
      </c>
      <c r="G255" t="s">
        <v>389</v>
      </c>
      <c r="H255" t="s">
        <v>93</v>
      </c>
      <c r="I255" t="s">
        <v>378</v>
      </c>
      <c r="J255" t="s">
        <v>26</v>
      </c>
      <c r="K255" t="s">
        <v>397</v>
      </c>
      <c r="L255">
        <v>20</v>
      </c>
      <c r="M255">
        <v>23</v>
      </c>
      <c r="N255" t="s">
        <v>4677</v>
      </c>
      <c r="O255" t="s">
        <v>4792</v>
      </c>
    </row>
    <row r="256" spans="1:15" x14ac:dyDescent="0.25">
      <c r="A256">
        <v>255</v>
      </c>
      <c r="B256">
        <v>3</v>
      </c>
      <c r="C256" t="s">
        <v>3442</v>
      </c>
      <c r="D256" t="s">
        <v>3292</v>
      </c>
      <c r="E256" t="s">
        <v>3373</v>
      </c>
      <c r="F256" t="s">
        <v>4138</v>
      </c>
      <c r="G256" t="s">
        <v>389</v>
      </c>
      <c r="H256" t="s">
        <v>93</v>
      </c>
      <c r="I256" t="s">
        <v>226</v>
      </c>
      <c r="J256" t="s">
        <v>353</v>
      </c>
      <c r="K256" t="s">
        <v>92</v>
      </c>
      <c r="L256">
        <v>20</v>
      </c>
      <c r="M256">
        <v>23</v>
      </c>
      <c r="N256" t="s">
        <v>4678</v>
      </c>
      <c r="O256" t="s">
        <v>4792</v>
      </c>
    </row>
    <row r="257" spans="1:15" x14ac:dyDescent="0.25">
      <c r="A257">
        <v>256</v>
      </c>
      <c r="B257">
        <v>3</v>
      </c>
      <c r="C257" t="s">
        <v>3519</v>
      </c>
      <c r="D257" t="s">
        <v>3293</v>
      </c>
      <c r="E257" t="s">
        <v>3386</v>
      </c>
      <c r="F257" t="s">
        <v>4206</v>
      </c>
      <c r="G257" t="s">
        <v>127</v>
      </c>
      <c r="H257" t="s">
        <v>90</v>
      </c>
      <c r="I257" t="s">
        <v>97</v>
      </c>
      <c r="J257" t="s">
        <v>12</v>
      </c>
      <c r="K257" t="s">
        <v>339</v>
      </c>
      <c r="L257">
        <v>15</v>
      </c>
      <c r="M257">
        <v>14</v>
      </c>
      <c r="N257" t="s">
        <v>4679</v>
      </c>
      <c r="O257" t="s">
        <v>4793</v>
      </c>
    </row>
    <row r="258" spans="1:15" x14ac:dyDescent="0.25">
      <c r="A258">
        <v>257</v>
      </c>
      <c r="B258">
        <v>3</v>
      </c>
      <c r="C258" t="s">
        <v>3443</v>
      </c>
      <c r="D258" t="s">
        <v>3293</v>
      </c>
      <c r="E258" t="s">
        <v>3354</v>
      </c>
      <c r="F258" t="s">
        <v>4205</v>
      </c>
      <c r="G258" t="s">
        <v>88</v>
      </c>
      <c r="H258" t="s">
        <v>93</v>
      </c>
      <c r="I258" t="s">
        <v>97</v>
      </c>
      <c r="J258" t="s">
        <v>12</v>
      </c>
      <c r="K258" t="s">
        <v>93</v>
      </c>
      <c r="L258">
        <v>15</v>
      </c>
      <c r="M258">
        <v>11</v>
      </c>
      <c r="N258" t="s">
        <v>4680</v>
      </c>
      <c r="O258" t="s">
        <v>4793</v>
      </c>
    </row>
    <row r="259" spans="1:15" x14ac:dyDescent="0.25">
      <c r="A259">
        <v>258</v>
      </c>
      <c r="B259">
        <v>3</v>
      </c>
      <c r="C259" t="s">
        <v>398</v>
      </c>
      <c r="D259" t="s">
        <v>398</v>
      </c>
      <c r="F259" t="s">
        <v>4139</v>
      </c>
      <c r="G259" t="s">
        <v>104</v>
      </c>
      <c r="H259" t="s">
        <v>93</v>
      </c>
      <c r="I259" t="s">
        <v>133</v>
      </c>
      <c r="J259" t="s">
        <v>28</v>
      </c>
      <c r="K259" t="s">
        <v>339</v>
      </c>
      <c r="L259">
        <v>25</v>
      </c>
      <c r="M259">
        <v>21</v>
      </c>
      <c r="N259" t="s">
        <v>3832</v>
      </c>
      <c r="O259" t="s">
        <v>3832</v>
      </c>
    </row>
    <row r="260" spans="1:15" x14ac:dyDescent="0.25">
      <c r="A260">
        <v>259</v>
      </c>
      <c r="B260">
        <v>3</v>
      </c>
      <c r="C260" t="s">
        <v>132</v>
      </c>
      <c r="D260" t="s">
        <v>132</v>
      </c>
      <c r="F260" t="s">
        <v>4029</v>
      </c>
      <c r="G260" t="s">
        <v>96</v>
      </c>
      <c r="H260" t="s">
        <v>103</v>
      </c>
      <c r="I260" t="s">
        <v>133</v>
      </c>
      <c r="J260" t="s">
        <v>28</v>
      </c>
      <c r="K260" t="s">
        <v>13</v>
      </c>
      <c r="L260">
        <v>20</v>
      </c>
      <c r="M260">
        <v>18</v>
      </c>
      <c r="N260" t="s">
        <v>3591</v>
      </c>
      <c r="O260" t="s">
        <v>3591</v>
      </c>
    </row>
    <row r="261" spans="1:15" x14ac:dyDescent="0.25">
      <c r="A261">
        <v>260</v>
      </c>
      <c r="B261">
        <v>3</v>
      </c>
      <c r="C261" t="s">
        <v>431</v>
      </c>
      <c r="D261" t="s">
        <v>431</v>
      </c>
      <c r="F261" t="s">
        <v>4140</v>
      </c>
      <c r="G261" t="s">
        <v>104</v>
      </c>
      <c r="H261" t="s">
        <v>13</v>
      </c>
      <c r="I261" t="s">
        <v>387</v>
      </c>
      <c r="J261" t="s">
        <v>28</v>
      </c>
      <c r="K261" t="s">
        <v>339</v>
      </c>
      <c r="L261">
        <v>25</v>
      </c>
      <c r="M261">
        <v>21</v>
      </c>
      <c r="N261" t="s">
        <v>3725</v>
      </c>
      <c r="O261" t="s">
        <v>3725</v>
      </c>
    </row>
    <row r="262" spans="1:15" x14ac:dyDescent="0.25">
      <c r="A262">
        <v>261</v>
      </c>
      <c r="B262">
        <v>3</v>
      </c>
      <c r="C262" t="s">
        <v>203</v>
      </c>
      <c r="D262" t="s">
        <v>203</v>
      </c>
      <c r="F262" t="s">
        <v>3993</v>
      </c>
      <c r="G262" t="s">
        <v>88</v>
      </c>
      <c r="H262" t="s">
        <v>13</v>
      </c>
      <c r="I262" t="s">
        <v>116</v>
      </c>
      <c r="J262" t="s">
        <v>12</v>
      </c>
      <c r="K262" t="s">
        <v>13</v>
      </c>
      <c r="L262">
        <v>5</v>
      </c>
      <c r="M262">
        <v>7</v>
      </c>
      <c r="N262" t="s">
        <v>3592</v>
      </c>
      <c r="O262" t="s">
        <v>3592</v>
      </c>
    </row>
    <row r="263" spans="1:15" x14ac:dyDescent="0.25">
      <c r="A263">
        <v>262</v>
      </c>
      <c r="B263">
        <v>3</v>
      </c>
      <c r="C263" t="s">
        <v>399</v>
      </c>
      <c r="D263" t="s">
        <v>399</v>
      </c>
      <c r="F263" t="s">
        <v>4006</v>
      </c>
      <c r="G263" t="s">
        <v>127</v>
      </c>
      <c r="H263" t="s">
        <v>93</v>
      </c>
      <c r="I263" t="s">
        <v>108</v>
      </c>
      <c r="J263" t="s">
        <v>26</v>
      </c>
      <c r="K263" t="s">
        <v>337</v>
      </c>
      <c r="L263">
        <v>30</v>
      </c>
      <c r="M263">
        <v>26</v>
      </c>
      <c r="N263" t="s">
        <v>3726</v>
      </c>
      <c r="O263" t="s">
        <v>3726</v>
      </c>
    </row>
    <row r="264" spans="1:15" x14ac:dyDescent="0.25">
      <c r="A264">
        <v>263</v>
      </c>
      <c r="B264">
        <v>3</v>
      </c>
      <c r="C264" t="s">
        <v>400</v>
      </c>
      <c r="D264" t="s">
        <v>400</v>
      </c>
      <c r="F264" t="s">
        <v>4141</v>
      </c>
      <c r="G264" t="s">
        <v>102</v>
      </c>
      <c r="H264" t="s">
        <v>103</v>
      </c>
      <c r="I264" t="s">
        <v>133</v>
      </c>
      <c r="J264" t="s">
        <v>28</v>
      </c>
      <c r="K264" t="s">
        <v>31</v>
      </c>
      <c r="L264">
        <v>35</v>
      </c>
      <c r="M264">
        <v>30</v>
      </c>
      <c r="N264" t="s">
        <v>3833</v>
      </c>
      <c r="O264" t="s">
        <v>3833</v>
      </c>
    </row>
    <row r="265" spans="1:15" x14ac:dyDescent="0.25">
      <c r="A265">
        <v>264</v>
      </c>
      <c r="B265">
        <v>3</v>
      </c>
      <c r="C265" t="s">
        <v>134</v>
      </c>
      <c r="D265" t="s">
        <v>134</v>
      </c>
      <c r="F265" t="s">
        <v>4030</v>
      </c>
      <c r="G265" t="s">
        <v>96</v>
      </c>
      <c r="H265" t="s">
        <v>13</v>
      </c>
      <c r="I265" t="s">
        <v>93</v>
      </c>
      <c r="J265" t="s">
        <v>12</v>
      </c>
      <c r="K265" t="s">
        <v>13</v>
      </c>
      <c r="L265">
        <v>0</v>
      </c>
      <c r="M265">
        <v>1</v>
      </c>
      <c r="N265" t="s">
        <v>3913</v>
      </c>
      <c r="O265" t="s">
        <v>3913</v>
      </c>
    </row>
    <row r="266" spans="1:15" x14ac:dyDescent="0.25">
      <c r="A266">
        <v>265</v>
      </c>
      <c r="B266">
        <v>3</v>
      </c>
      <c r="C266" t="s">
        <v>135</v>
      </c>
      <c r="D266" t="s">
        <v>135</v>
      </c>
      <c r="F266" t="s">
        <v>4031</v>
      </c>
      <c r="G266" t="s">
        <v>104</v>
      </c>
      <c r="H266" t="s">
        <v>93</v>
      </c>
      <c r="I266" t="s">
        <v>93</v>
      </c>
      <c r="J266" t="s">
        <v>12</v>
      </c>
      <c r="K266" t="s">
        <v>13</v>
      </c>
      <c r="L266">
        <v>0</v>
      </c>
      <c r="M266">
        <v>1</v>
      </c>
      <c r="N266" t="s">
        <v>3914</v>
      </c>
      <c r="O266" t="s">
        <v>3914</v>
      </c>
    </row>
    <row r="267" spans="1:15" x14ac:dyDescent="0.25">
      <c r="A267">
        <v>266</v>
      </c>
      <c r="B267">
        <v>3</v>
      </c>
      <c r="C267" t="s">
        <v>136</v>
      </c>
      <c r="D267" t="s">
        <v>136</v>
      </c>
      <c r="F267" t="s">
        <v>4032</v>
      </c>
      <c r="G267" t="s">
        <v>86</v>
      </c>
      <c r="H267" t="s">
        <v>93</v>
      </c>
      <c r="I267" t="s">
        <v>93</v>
      </c>
      <c r="J267" t="s">
        <v>12</v>
      </c>
      <c r="K267" t="s">
        <v>13</v>
      </c>
      <c r="L267">
        <v>0</v>
      </c>
      <c r="M267">
        <v>1</v>
      </c>
      <c r="N267" t="s">
        <v>3834</v>
      </c>
      <c r="O267" t="s">
        <v>3834</v>
      </c>
    </row>
    <row r="268" spans="1:15" x14ac:dyDescent="0.25">
      <c r="A268">
        <v>267</v>
      </c>
      <c r="B268">
        <v>3</v>
      </c>
      <c r="C268" t="s">
        <v>248</v>
      </c>
      <c r="D268" t="s">
        <v>248</v>
      </c>
      <c r="F268" t="s">
        <v>4076</v>
      </c>
      <c r="G268" t="s">
        <v>102</v>
      </c>
      <c r="H268" t="s">
        <v>90</v>
      </c>
      <c r="I268" t="s">
        <v>90</v>
      </c>
      <c r="J268" t="s">
        <v>17</v>
      </c>
      <c r="K268" t="s">
        <v>93</v>
      </c>
      <c r="L268">
        <v>10</v>
      </c>
      <c r="M268">
        <v>8</v>
      </c>
      <c r="N268" t="s">
        <v>3915</v>
      </c>
      <c r="O268" t="s">
        <v>3915</v>
      </c>
    </row>
    <row r="269" spans="1:15" x14ac:dyDescent="0.25">
      <c r="A269">
        <v>268</v>
      </c>
      <c r="B269">
        <v>3</v>
      </c>
      <c r="C269" t="s">
        <v>432</v>
      </c>
      <c r="D269" t="s">
        <v>432</v>
      </c>
      <c r="F269" t="s">
        <v>4138</v>
      </c>
      <c r="G269" t="s">
        <v>102</v>
      </c>
      <c r="H269" t="s">
        <v>13</v>
      </c>
      <c r="I269" t="s">
        <v>378</v>
      </c>
      <c r="J269" t="s">
        <v>26</v>
      </c>
      <c r="K269" t="s">
        <v>337</v>
      </c>
      <c r="L269">
        <v>15</v>
      </c>
      <c r="M269">
        <v>16</v>
      </c>
      <c r="N269" t="s">
        <v>3727</v>
      </c>
      <c r="O269" t="s">
        <v>3727</v>
      </c>
    </row>
    <row r="270" spans="1:15" x14ac:dyDescent="0.25">
      <c r="A270">
        <v>269</v>
      </c>
      <c r="B270">
        <v>3</v>
      </c>
      <c r="C270" t="s">
        <v>433</v>
      </c>
      <c r="D270" t="s">
        <v>433</v>
      </c>
      <c r="F270" t="s">
        <v>4142</v>
      </c>
      <c r="G270" t="s">
        <v>104</v>
      </c>
      <c r="H270" t="s">
        <v>13</v>
      </c>
      <c r="I270" t="s">
        <v>92</v>
      </c>
      <c r="J270" t="s">
        <v>12</v>
      </c>
      <c r="K270" t="s">
        <v>103</v>
      </c>
      <c r="L270">
        <v>10</v>
      </c>
      <c r="M270">
        <v>11</v>
      </c>
      <c r="N270" t="s">
        <v>3835</v>
      </c>
      <c r="O270" t="s">
        <v>3835</v>
      </c>
    </row>
    <row r="271" spans="1:15" x14ac:dyDescent="0.25">
      <c r="A271">
        <v>270</v>
      </c>
      <c r="B271">
        <v>3</v>
      </c>
      <c r="C271" t="s">
        <v>434</v>
      </c>
      <c r="D271" t="s">
        <v>434</v>
      </c>
      <c r="F271" t="s">
        <v>4143</v>
      </c>
      <c r="G271" t="s">
        <v>130</v>
      </c>
      <c r="H271" t="s">
        <v>13</v>
      </c>
      <c r="I271" t="s">
        <v>108</v>
      </c>
      <c r="J271" t="s">
        <v>26</v>
      </c>
      <c r="K271" t="s">
        <v>103</v>
      </c>
      <c r="L271">
        <v>5</v>
      </c>
      <c r="M271">
        <v>6</v>
      </c>
      <c r="N271" t="s">
        <v>3728</v>
      </c>
      <c r="O271" t="s">
        <v>3728</v>
      </c>
    </row>
    <row r="272" spans="1:15" x14ac:dyDescent="0.25">
      <c r="A272">
        <v>271</v>
      </c>
      <c r="B272">
        <v>3</v>
      </c>
      <c r="C272" t="s">
        <v>435</v>
      </c>
      <c r="D272" t="s">
        <v>435</v>
      </c>
      <c r="F272" t="s">
        <v>4074</v>
      </c>
      <c r="G272" t="s">
        <v>104</v>
      </c>
      <c r="H272" t="s">
        <v>13</v>
      </c>
      <c r="I272" t="s">
        <v>108</v>
      </c>
      <c r="J272" t="s">
        <v>28</v>
      </c>
      <c r="K272" t="s">
        <v>344</v>
      </c>
      <c r="L272">
        <v>10</v>
      </c>
      <c r="M272">
        <v>12</v>
      </c>
      <c r="N272" t="s">
        <v>3729</v>
      </c>
      <c r="O272" t="s">
        <v>3729</v>
      </c>
    </row>
    <row r="273" spans="1:15" x14ac:dyDescent="0.25">
      <c r="A273">
        <v>272</v>
      </c>
      <c r="B273">
        <v>3</v>
      </c>
      <c r="C273" t="s">
        <v>436</v>
      </c>
      <c r="D273" t="s">
        <v>436</v>
      </c>
      <c r="F273" t="s">
        <v>4144</v>
      </c>
      <c r="G273" t="s">
        <v>104</v>
      </c>
      <c r="H273" t="s">
        <v>13</v>
      </c>
      <c r="I273" t="s">
        <v>387</v>
      </c>
      <c r="J273" t="s">
        <v>28</v>
      </c>
      <c r="K273" t="s">
        <v>339</v>
      </c>
      <c r="L273">
        <v>10</v>
      </c>
      <c r="M273">
        <v>13</v>
      </c>
      <c r="N273" t="s">
        <v>3836</v>
      </c>
      <c r="O273" t="s">
        <v>3836</v>
      </c>
    </row>
    <row r="274" spans="1:15" x14ac:dyDescent="0.25">
      <c r="A274">
        <v>273</v>
      </c>
      <c r="B274">
        <v>3</v>
      </c>
      <c r="C274" t="s">
        <v>401</v>
      </c>
      <c r="D274" t="s">
        <v>401</v>
      </c>
      <c r="F274" t="s">
        <v>4145</v>
      </c>
      <c r="G274" t="s">
        <v>86</v>
      </c>
      <c r="H274" t="s">
        <v>93</v>
      </c>
      <c r="I274" t="s">
        <v>90</v>
      </c>
      <c r="J274" t="s">
        <v>17</v>
      </c>
      <c r="K274" t="s">
        <v>90</v>
      </c>
      <c r="L274">
        <v>10</v>
      </c>
      <c r="M274">
        <v>8</v>
      </c>
      <c r="N274" t="s">
        <v>3916</v>
      </c>
      <c r="O274" t="s">
        <v>3916</v>
      </c>
    </row>
    <row r="275" spans="1:15" x14ac:dyDescent="0.25">
      <c r="A275">
        <v>274</v>
      </c>
      <c r="B275">
        <v>3</v>
      </c>
      <c r="C275" t="s">
        <v>137</v>
      </c>
      <c r="D275" t="s">
        <v>137</v>
      </c>
      <c r="F275" t="s">
        <v>4032</v>
      </c>
      <c r="G275" t="s">
        <v>104</v>
      </c>
      <c r="H275" t="s">
        <v>90</v>
      </c>
      <c r="I275" t="s">
        <v>93</v>
      </c>
      <c r="J275" t="s">
        <v>12</v>
      </c>
      <c r="K275" t="s">
        <v>13</v>
      </c>
      <c r="L275">
        <v>5</v>
      </c>
      <c r="M275">
        <v>4</v>
      </c>
      <c r="N275" t="s">
        <v>3837</v>
      </c>
      <c r="O275" t="s">
        <v>3837</v>
      </c>
    </row>
    <row r="276" spans="1:15" x14ac:dyDescent="0.25">
      <c r="A276">
        <v>275</v>
      </c>
      <c r="B276">
        <v>3</v>
      </c>
      <c r="C276" t="s">
        <v>249</v>
      </c>
      <c r="D276" t="s">
        <v>249</v>
      </c>
      <c r="F276" t="s">
        <v>101</v>
      </c>
      <c r="G276" t="s">
        <v>102</v>
      </c>
      <c r="H276" t="s">
        <v>90</v>
      </c>
      <c r="I276" t="s">
        <v>87</v>
      </c>
      <c r="J276" t="s">
        <v>21</v>
      </c>
      <c r="K276" t="s">
        <v>93</v>
      </c>
      <c r="L276">
        <v>15</v>
      </c>
      <c r="M276">
        <v>11</v>
      </c>
      <c r="N276" t="s">
        <v>3730</v>
      </c>
      <c r="O276" t="s">
        <v>3730</v>
      </c>
    </row>
    <row r="277" spans="1:15" x14ac:dyDescent="0.25">
      <c r="A277">
        <v>276</v>
      </c>
      <c r="B277">
        <v>3</v>
      </c>
      <c r="C277" t="s">
        <v>437</v>
      </c>
      <c r="D277" t="s">
        <v>437</v>
      </c>
      <c r="F277" t="s">
        <v>4146</v>
      </c>
      <c r="G277" t="s">
        <v>86</v>
      </c>
      <c r="H277" t="s">
        <v>13</v>
      </c>
      <c r="I277" t="s">
        <v>13</v>
      </c>
      <c r="J277" t="s">
        <v>12</v>
      </c>
      <c r="K277" t="s">
        <v>103</v>
      </c>
      <c r="L277">
        <v>10</v>
      </c>
      <c r="M277">
        <v>7</v>
      </c>
      <c r="N277" t="s">
        <v>3838</v>
      </c>
      <c r="O277" t="s">
        <v>3838</v>
      </c>
    </row>
    <row r="278" spans="1:15" x14ac:dyDescent="0.25">
      <c r="A278">
        <v>277</v>
      </c>
      <c r="B278">
        <v>4</v>
      </c>
      <c r="C278" t="s">
        <v>138</v>
      </c>
      <c r="D278" t="s">
        <v>138</v>
      </c>
      <c r="F278" t="s">
        <v>100</v>
      </c>
      <c r="G278" t="s">
        <v>96</v>
      </c>
      <c r="H278" t="s">
        <v>90</v>
      </c>
      <c r="I278" t="s">
        <v>92</v>
      </c>
      <c r="J278" t="s">
        <v>21</v>
      </c>
      <c r="K278" t="s">
        <v>13</v>
      </c>
      <c r="L278">
        <v>15</v>
      </c>
      <c r="M278">
        <v>12</v>
      </c>
      <c r="N278" t="s">
        <v>3593</v>
      </c>
      <c r="O278" t="s">
        <v>3593</v>
      </c>
    </row>
    <row r="279" spans="1:15" x14ac:dyDescent="0.25">
      <c r="A279">
        <v>278</v>
      </c>
      <c r="B279">
        <v>4</v>
      </c>
      <c r="C279" t="s">
        <v>3444</v>
      </c>
      <c r="D279" t="s">
        <v>3259</v>
      </c>
      <c r="E279" t="s">
        <v>3374</v>
      </c>
      <c r="F279" t="s">
        <v>4006</v>
      </c>
      <c r="G279" t="s">
        <v>86</v>
      </c>
      <c r="H279" t="s">
        <v>13</v>
      </c>
      <c r="I279" t="s">
        <v>108</v>
      </c>
      <c r="J279" t="s">
        <v>26</v>
      </c>
      <c r="K279" t="s">
        <v>438</v>
      </c>
      <c r="L279">
        <v>20</v>
      </c>
      <c r="M279">
        <v>16</v>
      </c>
      <c r="N279" t="s">
        <v>4681</v>
      </c>
      <c r="O279" t="s">
        <v>4794</v>
      </c>
    </row>
    <row r="280" spans="1:15" x14ac:dyDescent="0.25">
      <c r="A280">
        <v>279</v>
      </c>
      <c r="B280">
        <v>4</v>
      </c>
      <c r="C280" t="s">
        <v>3445</v>
      </c>
      <c r="D280" t="s">
        <v>3259</v>
      </c>
      <c r="E280" t="s">
        <v>3375</v>
      </c>
      <c r="F280" t="s">
        <v>4207</v>
      </c>
      <c r="G280" t="s">
        <v>382</v>
      </c>
      <c r="H280" t="s">
        <v>13</v>
      </c>
      <c r="I280" t="s">
        <v>439</v>
      </c>
      <c r="J280" t="s">
        <v>28</v>
      </c>
      <c r="K280" t="s">
        <v>440</v>
      </c>
      <c r="L280">
        <v>25</v>
      </c>
      <c r="M280">
        <v>27</v>
      </c>
      <c r="N280" t="s">
        <v>4682</v>
      </c>
      <c r="O280" t="s">
        <v>4794</v>
      </c>
    </row>
    <row r="281" spans="1:15" x14ac:dyDescent="0.25">
      <c r="A281">
        <v>280</v>
      </c>
      <c r="B281">
        <v>4</v>
      </c>
      <c r="C281" t="s">
        <v>139</v>
      </c>
      <c r="D281" t="s">
        <v>139</v>
      </c>
      <c r="F281" t="s">
        <v>140</v>
      </c>
      <c r="G281" t="s">
        <v>104</v>
      </c>
      <c r="H281" t="s">
        <v>93</v>
      </c>
      <c r="I281" t="s">
        <v>92</v>
      </c>
      <c r="J281" t="s">
        <v>17</v>
      </c>
      <c r="K281" t="s">
        <v>13</v>
      </c>
      <c r="L281">
        <v>10</v>
      </c>
      <c r="M281">
        <v>10</v>
      </c>
      <c r="N281" t="s">
        <v>3594</v>
      </c>
      <c r="O281" t="s">
        <v>3594</v>
      </c>
    </row>
    <row r="282" spans="1:15" x14ac:dyDescent="0.25">
      <c r="A282">
        <v>281</v>
      </c>
      <c r="B282">
        <v>4</v>
      </c>
      <c r="C282" t="s">
        <v>141</v>
      </c>
      <c r="D282" t="s">
        <v>141</v>
      </c>
      <c r="F282" t="s">
        <v>4026</v>
      </c>
      <c r="G282" t="s">
        <v>86</v>
      </c>
      <c r="H282" t="s">
        <v>93</v>
      </c>
      <c r="I282" t="s">
        <v>87</v>
      </c>
      <c r="J282" t="s">
        <v>17</v>
      </c>
      <c r="K282" t="s">
        <v>13</v>
      </c>
      <c r="L282">
        <v>5</v>
      </c>
      <c r="M282">
        <v>7</v>
      </c>
      <c r="N282" t="s">
        <v>3595</v>
      </c>
      <c r="O282" t="s">
        <v>3595</v>
      </c>
    </row>
    <row r="283" spans="1:15" x14ac:dyDescent="0.25">
      <c r="A283">
        <v>282</v>
      </c>
      <c r="B283">
        <v>4</v>
      </c>
      <c r="C283" t="s">
        <v>250</v>
      </c>
      <c r="D283" t="s">
        <v>250</v>
      </c>
      <c r="F283" t="s">
        <v>4020</v>
      </c>
      <c r="G283" t="s">
        <v>86</v>
      </c>
      <c r="H283" t="s">
        <v>90</v>
      </c>
      <c r="I283" t="s">
        <v>87</v>
      </c>
      <c r="J283" t="s">
        <v>21</v>
      </c>
      <c r="K283" t="s">
        <v>93</v>
      </c>
      <c r="L283">
        <v>15</v>
      </c>
      <c r="M283">
        <v>8</v>
      </c>
      <c r="N283" t="s">
        <v>3731</v>
      </c>
      <c r="O283" t="s">
        <v>3731</v>
      </c>
    </row>
    <row r="284" spans="1:15" x14ac:dyDescent="0.25">
      <c r="A284">
        <v>283</v>
      </c>
      <c r="B284">
        <v>4</v>
      </c>
      <c r="C284" t="s">
        <v>204</v>
      </c>
      <c r="D284" t="s">
        <v>204</v>
      </c>
      <c r="F284" t="s">
        <v>4009</v>
      </c>
      <c r="G284" t="s">
        <v>86</v>
      </c>
      <c r="H284" t="s">
        <v>13</v>
      </c>
      <c r="I284" t="s">
        <v>116</v>
      </c>
      <c r="J284" t="s">
        <v>12</v>
      </c>
      <c r="K284" t="s">
        <v>13</v>
      </c>
      <c r="L284">
        <v>0</v>
      </c>
      <c r="M284">
        <v>1</v>
      </c>
      <c r="N284" t="s">
        <v>3596</v>
      </c>
      <c r="O284" t="s">
        <v>3596</v>
      </c>
    </row>
    <row r="285" spans="1:15" x14ac:dyDescent="0.25">
      <c r="A285">
        <v>284</v>
      </c>
      <c r="B285">
        <v>4</v>
      </c>
      <c r="C285" t="s">
        <v>205</v>
      </c>
      <c r="D285" t="s">
        <v>205</v>
      </c>
      <c r="F285" t="s">
        <v>4033</v>
      </c>
      <c r="G285" t="s">
        <v>86</v>
      </c>
      <c r="H285" t="s">
        <v>87</v>
      </c>
      <c r="I285" t="s">
        <v>116</v>
      </c>
      <c r="J285" t="s">
        <v>12</v>
      </c>
      <c r="K285" t="s">
        <v>13</v>
      </c>
      <c r="L285">
        <v>10</v>
      </c>
      <c r="M285">
        <v>8</v>
      </c>
      <c r="N285" t="s">
        <v>3839</v>
      </c>
      <c r="O285" t="s">
        <v>3839</v>
      </c>
    </row>
    <row r="286" spans="1:15" x14ac:dyDescent="0.25">
      <c r="A286">
        <v>285</v>
      </c>
      <c r="B286">
        <v>4</v>
      </c>
      <c r="C286" t="s">
        <v>142</v>
      </c>
      <c r="D286" t="s">
        <v>142</v>
      </c>
      <c r="F286" t="s">
        <v>4034</v>
      </c>
      <c r="G286" t="s">
        <v>86</v>
      </c>
      <c r="H286" t="s">
        <v>90</v>
      </c>
      <c r="I286" t="s">
        <v>92</v>
      </c>
      <c r="J286" t="s">
        <v>17</v>
      </c>
      <c r="K286" t="s">
        <v>13</v>
      </c>
      <c r="L286">
        <v>15</v>
      </c>
      <c r="M286">
        <v>11</v>
      </c>
      <c r="N286" t="s">
        <v>3840</v>
      </c>
      <c r="O286" t="s">
        <v>3840</v>
      </c>
    </row>
    <row r="287" spans="1:15" x14ac:dyDescent="0.25">
      <c r="A287">
        <v>286</v>
      </c>
      <c r="B287">
        <v>4</v>
      </c>
      <c r="C287" t="s">
        <v>143</v>
      </c>
      <c r="D287" t="s">
        <v>143</v>
      </c>
      <c r="F287" t="s">
        <v>4026</v>
      </c>
      <c r="G287" t="s">
        <v>96</v>
      </c>
      <c r="H287" t="s">
        <v>93</v>
      </c>
      <c r="I287" t="s">
        <v>87</v>
      </c>
      <c r="J287" t="s">
        <v>17</v>
      </c>
      <c r="K287" t="s">
        <v>13</v>
      </c>
      <c r="L287">
        <v>5</v>
      </c>
      <c r="M287">
        <v>5</v>
      </c>
      <c r="N287" t="s">
        <v>3597</v>
      </c>
      <c r="O287" t="s">
        <v>3597</v>
      </c>
    </row>
    <row r="288" spans="1:15" x14ac:dyDescent="0.25">
      <c r="A288">
        <v>287</v>
      </c>
      <c r="B288">
        <v>4</v>
      </c>
      <c r="C288" t="s">
        <v>441</v>
      </c>
      <c r="D288" t="s">
        <v>441</v>
      </c>
      <c r="F288" t="s">
        <v>4147</v>
      </c>
      <c r="G288" t="s">
        <v>86</v>
      </c>
      <c r="H288" t="s">
        <v>13</v>
      </c>
      <c r="I288" t="s">
        <v>378</v>
      </c>
      <c r="J288" t="s">
        <v>28</v>
      </c>
      <c r="K288" t="s">
        <v>344</v>
      </c>
      <c r="L288">
        <v>20</v>
      </c>
      <c r="M288">
        <v>19</v>
      </c>
      <c r="N288" t="s">
        <v>3732</v>
      </c>
      <c r="O288" t="s">
        <v>3732</v>
      </c>
    </row>
    <row r="289" spans="1:15" x14ac:dyDescent="0.25">
      <c r="A289">
        <v>288</v>
      </c>
      <c r="B289">
        <v>4</v>
      </c>
      <c r="C289" t="s">
        <v>402</v>
      </c>
      <c r="D289" t="s">
        <v>402</v>
      </c>
      <c r="F289" t="s">
        <v>4141</v>
      </c>
      <c r="G289" t="s">
        <v>104</v>
      </c>
      <c r="H289" t="s">
        <v>93</v>
      </c>
      <c r="I289" t="s">
        <v>92</v>
      </c>
      <c r="J289" t="s">
        <v>12</v>
      </c>
      <c r="K289" t="s">
        <v>103</v>
      </c>
      <c r="L289">
        <v>10</v>
      </c>
      <c r="M289">
        <v>12</v>
      </c>
      <c r="N289" t="s">
        <v>3841</v>
      </c>
      <c r="O289" t="s">
        <v>3841</v>
      </c>
    </row>
    <row r="290" spans="1:15" x14ac:dyDescent="0.25">
      <c r="A290">
        <v>289</v>
      </c>
      <c r="B290">
        <v>4</v>
      </c>
      <c r="C290" t="s">
        <v>144</v>
      </c>
      <c r="D290" t="s">
        <v>144</v>
      </c>
      <c r="F290" t="s">
        <v>4035</v>
      </c>
      <c r="G290" t="s">
        <v>96</v>
      </c>
      <c r="H290" t="s">
        <v>90</v>
      </c>
      <c r="I290" t="s">
        <v>87</v>
      </c>
      <c r="J290" t="s">
        <v>12</v>
      </c>
      <c r="K290" t="s">
        <v>13</v>
      </c>
      <c r="L290">
        <v>5</v>
      </c>
      <c r="M290">
        <v>5</v>
      </c>
      <c r="N290" t="s">
        <v>3598</v>
      </c>
      <c r="O290" t="s">
        <v>3598</v>
      </c>
    </row>
    <row r="291" spans="1:15" x14ac:dyDescent="0.25">
      <c r="A291">
        <v>290</v>
      </c>
      <c r="B291">
        <v>4</v>
      </c>
      <c r="C291" t="s">
        <v>251</v>
      </c>
      <c r="D291" t="s">
        <v>251</v>
      </c>
      <c r="F291" t="s">
        <v>4077</v>
      </c>
      <c r="G291" t="s">
        <v>104</v>
      </c>
      <c r="H291" t="s">
        <v>13</v>
      </c>
      <c r="I291" t="s">
        <v>97</v>
      </c>
      <c r="J291" t="s">
        <v>17</v>
      </c>
      <c r="K291" t="s">
        <v>93</v>
      </c>
      <c r="L291">
        <v>10</v>
      </c>
      <c r="M291">
        <v>9</v>
      </c>
      <c r="N291" t="s">
        <v>3842</v>
      </c>
      <c r="O291" t="s">
        <v>3842</v>
      </c>
    </row>
    <row r="292" spans="1:15" x14ac:dyDescent="0.25">
      <c r="A292">
        <v>291</v>
      </c>
      <c r="B292">
        <v>4</v>
      </c>
      <c r="C292" t="s">
        <v>442</v>
      </c>
      <c r="D292" t="s">
        <v>442</v>
      </c>
      <c r="F292" t="s">
        <v>4148</v>
      </c>
      <c r="G292" t="s">
        <v>86</v>
      </c>
      <c r="H292" t="s">
        <v>13</v>
      </c>
      <c r="I292" t="s">
        <v>108</v>
      </c>
      <c r="J292" t="s">
        <v>17</v>
      </c>
      <c r="K292" t="s">
        <v>397</v>
      </c>
      <c r="L292">
        <v>35</v>
      </c>
      <c r="M292">
        <v>8</v>
      </c>
      <c r="N292" t="s">
        <v>3843</v>
      </c>
      <c r="O292" t="s">
        <v>3843</v>
      </c>
    </row>
    <row r="293" spans="1:15" x14ac:dyDescent="0.25">
      <c r="A293">
        <v>292</v>
      </c>
      <c r="B293">
        <v>4</v>
      </c>
      <c r="C293" t="s">
        <v>252</v>
      </c>
      <c r="D293" t="s">
        <v>252</v>
      </c>
      <c r="F293" t="s">
        <v>100</v>
      </c>
      <c r="G293" t="s">
        <v>104</v>
      </c>
      <c r="H293" t="s">
        <v>90</v>
      </c>
      <c r="I293" t="s">
        <v>97</v>
      </c>
      <c r="J293" t="s">
        <v>26</v>
      </c>
      <c r="K293" t="s">
        <v>93</v>
      </c>
      <c r="L293">
        <v>10</v>
      </c>
      <c r="M293">
        <v>9</v>
      </c>
      <c r="N293" t="s">
        <v>3733</v>
      </c>
      <c r="O293" t="s">
        <v>3733</v>
      </c>
    </row>
    <row r="294" spans="1:15" x14ac:dyDescent="0.25">
      <c r="A294">
        <v>293</v>
      </c>
      <c r="B294">
        <v>4</v>
      </c>
      <c r="C294" t="s">
        <v>253</v>
      </c>
      <c r="D294" t="s">
        <v>253</v>
      </c>
      <c r="F294" t="s">
        <v>4078</v>
      </c>
      <c r="G294" t="s">
        <v>86</v>
      </c>
      <c r="H294" t="s">
        <v>93</v>
      </c>
      <c r="I294" t="s">
        <v>87</v>
      </c>
      <c r="J294" t="s">
        <v>17</v>
      </c>
      <c r="K294" t="s">
        <v>93</v>
      </c>
      <c r="L294">
        <v>10</v>
      </c>
      <c r="M294">
        <v>9</v>
      </c>
      <c r="N294" t="s">
        <v>3734</v>
      </c>
      <c r="O294" t="s">
        <v>3734</v>
      </c>
    </row>
    <row r="295" spans="1:15" x14ac:dyDescent="0.25">
      <c r="A295">
        <v>294</v>
      </c>
      <c r="B295">
        <v>4</v>
      </c>
      <c r="C295" t="s">
        <v>254</v>
      </c>
      <c r="D295" t="s">
        <v>254</v>
      </c>
      <c r="F295" t="s">
        <v>100</v>
      </c>
      <c r="G295" t="s">
        <v>96</v>
      </c>
      <c r="H295" t="s">
        <v>13</v>
      </c>
      <c r="I295" t="s">
        <v>87</v>
      </c>
      <c r="J295" t="s">
        <v>21</v>
      </c>
      <c r="K295" t="s">
        <v>93</v>
      </c>
      <c r="L295">
        <v>10</v>
      </c>
      <c r="M295">
        <v>9</v>
      </c>
      <c r="N295" t="s">
        <v>3735</v>
      </c>
      <c r="O295" t="s">
        <v>3735</v>
      </c>
    </row>
    <row r="296" spans="1:15" x14ac:dyDescent="0.25">
      <c r="A296">
        <v>295</v>
      </c>
      <c r="B296">
        <v>4</v>
      </c>
      <c r="C296" t="s">
        <v>145</v>
      </c>
      <c r="D296" t="s">
        <v>145</v>
      </c>
      <c r="F296" t="s">
        <v>4036</v>
      </c>
      <c r="G296" t="s">
        <v>130</v>
      </c>
      <c r="H296" t="s">
        <v>93</v>
      </c>
      <c r="I296" t="s">
        <v>87</v>
      </c>
      <c r="J296" t="s">
        <v>17</v>
      </c>
      <c r="K296" t="s">
        <v>13</v>
      </c>
      <c r="L296">
        <v>5</v>
      </c>
      <c r="M296">
        <v>5</v>
      </c>
      <c r="N296" t="s">
        <v>3599</v>
      </c>
      <c r="O296" t="s">
        <v>3599</v>
      </c>
    </row>
    <row r="297" spans="1:15" x14ac:dyDescent="0.25">
      <c r="A297">
        <v>296</v>
      </c>
      <c r="B297">
        <v>4</v>
      </c>
      <c r="C297" t="s">
        <v>76</v>
      </c>
      <c r="D297" t="s">
        <v>76</v>
      </c>
      <c r="F297" t="s">
        <v>100</v>
      </c>
      <c r="G297" t="s">
        <v>104</v>
      </c>
      <c r="H297" t="s">
        <v>90</v>
      </c>
      <c r="I297" t="s">
        <v>87</v>
      </c>
      <c r="J297" t="s">
        <v>21</v>
      </c>
      <c r="K297" t="s">
        <v>13</v>
      </c>
      <c r="L297">
        <v>10</v>
      </c>
      <c r="M297">
        <v>9</v>
      </c>
      <c r="N297" t="s">
        <v>3600</v>
      </c>
      <c r="O297" t="s">
        <v>3600</v>
      </c>
    </row>
    <row r="298" spans="1:15" x14ac:dyDescent="0.25">
      <c r="A298">
        <v>297</v>
      </c>
      <c r="B298">
        <v>4</v>
      </c>
      <c r="C298" t="s">
        <v>255</v>
      </c>
      <c r="D298" t="s">
        <v>255</v>
      </c>
      <c r="F298" t="s">
        <v>4079</v>
      </c>
      <c r="G298" t="s">
        <v>102</v>
      </c>
      <c r="H298" t="s">
        <v>13</v>
      </c>
      <c r="I298" t="s">
        <v>87</v>
      </c>
      <c r="J298" t="s">
        <v>21</v>
      </c>
      <c r="K298" t="s">
        <v>93</v>
      </c>
      <c r="L298">
        <v>10</v>
      </c>
      <c r="M298">
        <v>9</v>
      </c>
      <c r="N298" t="s">
        <v>3736</v>
      </c>
      <c r="O298" t="s">
        <v>3736</v>
      </c>
    </row>
    <row r="299" spans="1:15" x14ac:dyDescent="0.25">
      <c r="A299">
        <v>298</v>
      </c>
      <c r="B299">
        <v>4</v>
      </c>
      <c r="C299" t="s">
        <v>443</v>
      </c>
      <c r="D299" t="s">
        <v>443</v>
      </c>
      <c r="F299" t="s">
        <v>4149</v>
      </c>
      <c r="G299" t="s">
        <v>382</v>
      </c>
      <c r="H299" t="s">
        <v>13</v>
      </c>
      <c r="I299" t="s">
        <v>233</v>
      </c>
      <c r="J299" t="s">
        <v>353</v>
      </c>
      <c r="K299" t="s">
        <v>337</v>
      </c>
      <c r="L299">
        <v>25</v>
      </c>
      <c r="M299">
        <v>25</v>
      </c>
      <c r="N299" t="s">
        <v>3737</v>
      </c>
      <c r="O299" t="s">
        <v>3737</v>
      </c>
    </row>
    <row r="300" spans="1:15" x14ac:dyDescent="0.25">
      <c r="A300">
        <v>299</v>
      </c>
      <c r="B300">
        <v>4</v>
      </c>
      <c r="C300" t="s">
        <v>146</v>
      </c>
      <c r="D300" t="s">
        <v>146</v>
      </c>
      <c r="F300" t="s">
        <v>4037</v>
      </c>
      <c r="G300" t="s">
        <v>86</v>
      </c>
      <c r="H300" t="s">
        <v>116</v>
      </c>
      <c r="I300" t="s">
        <v>92</v>
      </c>
      <c r="J300" t="s">
        <v>12</v>
      </c>
      <c r="K300" t="s">
        <v>13</v>
      </c>
      <c r="L300">
        <v>10</v>
      </c>
      <c r="M300">
        <v>14</v>
      </c>
      <c r="N300" t="s">
        <v>3601</v>
      </c>
      <c r="O300" t="s">
        <v>3601</v>
      </c>
    </row>
    <row r="301" spans="1:15" x14ac:dyDescent="0.25">
      <c r="A301">
        <v>300</v>
      </c>
      <c r="B301">
        <v>4</v>
      </c>
      <c r="C301" t="s">
        <v>147</v>
      </c>
      <c r="D301" t="s">
        <v>147</v>
      </c>
      <c r="F301" t="s">
        <v>4038</v>
      </c>
      <c r="G301" t="s">
        <v>104</v>
      </c>
      <c r="H301" t="s">
        <v>93</v>
      </c>
      <c r="I301" t="s">
        <v>87</v>
      </c>
      <c r="J301" t="s">
        <v>12</v>
      </c>
      <c r="K301" t="s">
        <v>13</v>
      </c>
      <c r="L301">
        <v>0</v>
      </c>
      <c r="M301">
        <v>5</v>
      </c>
      <c r="N301" t="s">
        <v>3602</v>
      </c>
      <c r="O301" t="s">
        <v>3602</v>
      </c>
    </row>
    <row r="302" spans="1:15" x14ac:dyDescent="0.25">
      <c r="A302">
        <v>301</v>
      </c>
      <c r="B302">
        <v>4</v>
      </c>
      <c r="C302" t="s">
        <v>256</v>
      </c>
      <c r="D302" t="s">
        <v>256</v>
      </c>
      <c r="F302" t="s">
        <v>4037</v>
      </c>
      <c r="G302" t="s">
        <v>102</v>
      </c>
      <c r="H302" t="s">
        <v>92</v>
      </c>
      <c r="I302" t="s">
        <v>108</v>
      </c>
      <c r="J302" t="s">
        <v>12</v>
      </c>
      <c r="K302" t="s">
        <v>93</v>
      </c>
      <c r="L302">
        <v>15</v>
      </c>
      <c r="M302">
        <v>22</v>
      </c>
      <c r="N302" t="s">
        <v>3738</v>
      </c>
      <c r="O302" t="s">
        <v>3738</v>
      </c>
    </row>
    <row r="303" spans="1:15" x14ac:dyDescent="0.25">
      <c r="A303">
        <v>302</v>
      </c>
      <c r="B303">
        <v>4</v>
      </c>
      <c r="C303" t="s">
        <v>444</v>
      </c>
      <c r="D303" t="s">
        <v>444</v>
      </c>
      <c r="F303" t="s">
        <v>100</v>
      </c>
      <c r="G303" t="s">
        <v>96</v>
      </c>
      <c r="H303" t="s">
        <v>13</v>
      </c>
      <c r="I303" t="s">
        <v>116</v>
      </c>
      <c r="J303" t="s">
        <v>21</v>
      </c>
      <c r="K303" t="s">
        <v>90</v>
      </c>
      <c r="L303">
        <v>10</v>
      </c>
      <c r="M303">
        <v>8</v>
      </c>
      <c r="N303" t="s">
        <v>3739</v>
      </c>
      <c r="O303" t="s">
        <v>3739</v>
      </c>
    </row>
    <row r="304" spans="1:15" x14ac:dyDescent="0.25">
      <c r="A304">
        <v>303</v>
      </c>
      <c r="B304">
        <v>4</v>
      </c>
      <c r="C304" t="s">
        <v>148</v>
      </c>
      <c r="D304" t="s">
        <v>148</v>
      </c>
      <c r="F304" t="s">
        <v>4039</v>
      </c>
      <c r="G304" t="s">
        <v>104</v>
      </c>
      <c r="H304" t="s">
        <v>93</v>
      </c>
      <c r="I304" t="s">
        <v>87</v>
      </c>
      <c r="J304" t="s">
        <v>12</v>
      </c>
      <c r="K304" t="s">
        <v>13</v>
      </c>
      <c r="L304">
        <v>5</v>
      </c>
      <c r="M304">
        <v>6</v>
      </c>
      <c r="N304" t="s">
        <v>3917</v>
      </c>
      <c r="O304" t="s">
        <v>3917</v>
      </c>
    </row>
    <row r="305" spans="1:15" x14ac:dyDescent="0.25">
      <c r="A305">
        <v>304</v>
      </c>
      <c r="B305">
        <v>4</v>
      </c>
      <c r="C305" t="s">
        <v>403</v>
      </c>
      <c r="D305" t="s">
        <v>403</v>
      </c>
      <c r="F305" t="s">
        <v>4150</v>
      </c>
      <c r="G305" t="s">
        <v>104</v>
      </c>
      <c r="H305" t="s">
        <v>93</v>
      </c>
      <c r="I305" t="s">
        <v>92</v>
      </c>
      <c r="J305" t="s">
        <v>12</v>
      </c>
      <c r="K305" t="s">
        <v>103</v>
      </c>
      <c r="L305">
        <v>15</v>
      </c>
      <c r="M305">
        <v>12</v>
      </c>
      <c r="N305" t="s">
        <v>3918</v>
      </c>
      <c r="O305" t="s">
        <v>3918</v>
      </c>
    </row>
    <row r="306" spans="1:15" x14ac:dyDescent="0.25">
      <c r="A306">
        <v>305</v>
      </c>
      <c r="B306">
        <v>4</v>
      </c>
      <c r="C306" t="s">
        <v>257</v>
      </c>
      <c r="D306" t="s">
        <v>257</v>
      </c>
      <c r="F306" t="s">
        <v>4080</v>
      </c>
      <c r="G306" t="s">
        <v>102</v>
      </c>
      <c r="H306" t="s">
        <v>92</v>
      </c>
      <c r="I306" t="s">
        <v>108</v>
      </c>
      <c r="J306" t="s">
        <v>12</v>
      </c>
      <c r="K306" t="s">
        <v>93</v>
      </c>
      <c r="L306">
        <v>20</v>
      </c>
      <c r="M306">
        <v>22</v>
      </c>
      <c r="N306" t="s">
        <v>3844</v>
      </c>
      <c r="O306" t="s">
        <v>3844</v>
      </c>
    </row>
    <row r="307" spans="1:15" x14ac:dyDescent="0.25">
      <c r="A307">
        <v>306</v>
      </c>
      <c r="B307">
        <v>5</v>
      </c>
      <c r="C307" t="s">
        <v>3446</v>
      </c>
      <c r="D307" t="s">
        <v>3282</v>
      </c>
      <c r="E307" t="s">
        <v>3376</v>
      </c>
      <c r="F307" t="s">
        <v>4042</v>
      </c>
      <c r="G307" t="s">
        <v>104</v>
      </c>
      <c r="H307" t="s">
        <v>93</v>
      </c>
      <c r="I307" t="s">
        <v>116</v>
      </c>
      <c r="J307" t="s">
        <v>12</v>
      </c>
      <c r="K307" t="s">
        <v>13</v>
      </c>
      <c r="L307">
        <v>0</v>
      </c>
      <c r="M307">
        <v>1</v>
      </c>
      <c r="N307" t="s">
        <v>4683</v>
      </c>
      <c r="O307" t="s">
        <v>4795</v>
      </c>
    </row>
    <row r="308" spans="1:15" x14ac:dyDescent="0.25">
      <c r="A308">
        <v>307</v>
      </c>
      <c r="B308">
        <v>5</v>
      </c>
      <c r="C308" t="s">
        <v>3447</v>
      </c>
      <c r="D308" t="s">
        <v>3282</v>
      </c>
      <c r="E308" t="s">
        <v>3377</v>
      </c>
      <c r="F308" t="s">
        <v>3993</v>
      </c>
      <c r="G308" t="s">
        <v>88</v>
      </c>
      <c r="H308" t="s">
        <v>13</v>
      </c>
      <c r="I308" t="s">
        <v>116</v>
      </c>
      <c r="J308" t="s">
        <v>12</v>
      </c>
      <c r="K308" t="s">
        <v>13</v>
      </c>
      <c r="L308">
        <v>5</v>
      </c>
      <c r="M308">
        <v>7</v>
      </c>
      <c r="N308" t="s">
        <v>4684</v>
      </c>
      <c r="O308" t="s">
        <v>4795</v>
      </c>
    </row>
    <row r="309" spans="1:15" x14ac:dyDescent="0.25">
      <c r="A309">
        <v>308</v>
      </c>
      <c r="B309">
        <v>5</v>
      </c>
      <c r="C309" t="s">
        <v>206</v>
      </c>
      <c r="D309" t="s">
        <v>206</v>
      </c>
      <c r="F309" t="s">
        <v>95</v>
      </c>
      <c r="G309" t="s">
        <v>96</v>
      </c>
      <c r="H309" t="s">
        <v>13</v>
      </c>
      <c r="I309" t="s">
        <v>116</v>
      </c>
      <c r="J309" t="s">
        <v>12</v>
      </c>
      <c r="K309" t="s">
        <v>13</v>
      </c>
      <c r="L309">
        <v>0</v>
      </c>
      <c r="M309">
        <v>1</v>
      </c>
      <c r="N309" t="s">
        <v>3603</v>
      </c>
      <c r="O309" t="s">
        <v>3603</v>
      </c>
    </row>
    <row r="310" spans="1:15" x14ac:dyDescent="0.25">
      <c r="A310">
        <v>309</v>
      </c>
      <c r="B310">
        <v>5</v>
      </c>
      <c r="C310" t="s">
        <v>207</v>
      </c>
      <c r="D310" t="s">
        <v>207</v>
      </c>
      <c r="F310" t="s">
        <v>4040</v>
      </c>
      <c r="G310" t="s">
        <v>96</v>
      </c>
      <c r="H310" t="s">
        <v>13</v>
      </c>
      <c r="I310" t="s">
        <v>116</v>
      </c>
      <c r="J310" t="s">
        <v>12</v>
      </c>
      <c r="K310" t="s">
        <v>13</v>
      </c>
      <c r="L310">
        <v>5</v>
      </c>
      <c r="M310">
        <v>1</v>
      </c>
      <c r="N310" t="s">
        <v>3604</v>
      </c>
      <c r="O310" t="s">
        <v>3604</v>
      </c>
    </row>
    <row r="311" spans="1:15" x14ac:dyDescent="0.25">
      <c r="A311">
        <v>310</v>
      </c>
      <c r="B311">
        <v>5</v>
      </c>
      <c r="C311" t="s">
        <v>149</v>
      </c>
      <c r="D311" t="s">
        <v>149</v>
      </c>
      <c r="F311" t="s">
        <v>4041</v>
      </c>
      <c r="G311" t="s">
        <v>104</v>
      </c>
      <c r="H311" t="s">
        <v>90</v>
      </c>
      <c r="I311" t="s">
        <v>87</v>
      </c>
      <c r="J311" t="s">
        <v>12</v>
      </c>
      <c r="K311" t="s">
        <v>13</v>
      </c>
      <c r="L311">
        <v>5</v>
      </c>
      <c r="M311">
        <v>5</v>
      </c>
      <c r="N311" t="s">
        <v>3845</v>
      </c>
      <c r="O311" t="s">
        <v>3845</v>
      </c>
    </row>
    <row r="312" spans="1:15" x14ac:dyDescent="0.25">
      <c r="A312">
        <v>311</v>
      </c>
      <c r="B312">
        <v>5</v>
      </c>
      <c r="C312" t="s">
        <v>208</v>
      </c>
      <c r="D312" t="s">
        <v>208</v>
      </c>
      <c r="F312" t="s">
        <v>4042</v>
      </c>
      <c r="G312" t="s">
        <v>104</v>
      </c>
      <c r="H312" t="s">
        <v>93</v>
      </c>
      <c r="I312" t="s">
        <v>116</v>
      </c>
      <c r="J312" t="s">
        <v>12</v>
      </c>
      <c r="K312" t="s">
        <v>13</v>
      </c>
      <c r="L312">
        <v>0</v>
      </c>
      <c r="M312">
        <v>1</v>
      </c>
      <c r="N312" t="s">
        <v>3605</v>
      </c>
      <c r="O312" t="s">
        <v>3605</v>
      </c>
    </row>
    <row r="313" spans="1:15" x14ac:dyDescent="0.25">
      <c r="A313">
        <v>312</v>
      </c>
      <c r="B313">
        <v>5</v>
      </c>
      <c r="C313" t="s">
        <v>150</v>
      </c>
      <c r="D313" t="s">
        <v>150</v>
      </c>
      <c r="F313" t="s">
        <v>3991</v>
      </c>
      <c r="G313" t="s">
        <v>102</v>
      </c>
      <c r="H313" t="s">
        <v>90</v>
      </c>
      <c r="I313" t="s">
        <v>87</v>
      </c>
      <c r="J313" t="s">
        <v>12</v>
      </c>
      <c r="K313" t="s">
        <v>13</v>
      </c>
      <c r="L313">
        <v>5</v>
      </c>
      <c r="M313">
        <v>6</v>
      </c>
      <c r="N313" t="s">
        <v>3606</v>
      </c>
      <c r="O313" t="s">
        <v>3606</v>
      </c>
    </row>
    <row r="314" spans="1:15" x14ac:dyDescent="0.25">
      <c r="A314">
        <v>313</v>
      </c>
      <c r="B314">
        <v>5</v>
      </c>
      <c r="C314" t="s">
        <v>151</v>
      </c>
      <c r="D314" t="s">
        <v>151</v>
      </c>
      <c r="F314" t="s">
        <v>4007</v>
      </c>
      <c r="G314" t="s">
        <v>86</v>
      </c>
      <c r="H314" t="s">
        <v>93</v>
      </c>
      <c r="I314" t="s">
        <v>112</v>
      </c>
      <c r="J314" t="s">
        <v>21</v>
      </c>
      <c r="K314" t="s">
        <v>13</v>
      </c>
      <c r="L314">
        <v>5</v>
      </c>
      <c r="M314">
        <v>7</v>
      </c>
      <c r="N314" t="s">
        <v>3607</v>
      </c>
      <c r="O314" t="s">
        <v>3607</v>
      </c>
    </row>
    <row r="315" spans="1:15" x14ac:dyDescent="0.25">
      <c r="A315">
        <v>314</v>
      </c>
      <c r="B315">
        <v>5</v>
      </c>
      <c r="C315" t="s">
        <v>209</v>
      </c>
      <c r="D315" t="s">
        <v>209</v>
      </c>
      <c r="F315" t="s">
        <v>3993</v>
      </c>
      <c r="G315" t="s">
        <v>88</v>
      </c>
      <c r="H315" t="s">
        <v>13</v>
      </c>
      <c r="I315" t="s">
        <v>116</v>
      </c>
      <c r="J315" t="s">
        <v>12</v>
      </c>
      <c r="K315" t="s">
        <v>13</v>
      </c>
      <c r="L315">
        <v>0</v>
      </c>
      <c r="M315">
        <v>7</v>
      </c>
      <c r="N315" t="s">
        <v>3608</v>
      </c>
      <c r="O315" t="s">
        <v>3608</v>
      </c>
    </row>
    <row r="316" spans="1:15" x14ac:dyDescent="0.25">
      <c r="A316">
        <v>315</v>
      </c>
      <c r="B316">
        <v>5</v>
      </c>
      <c r="C316" t="s">
        <v>3448</v>
      </c>
      <c r="D316" t="s">
        <v>3283</v>
      </c>
      <c r="E316" t="s">
        <v>3378</v>
      </c>
      <c r="F316" t="s">
        <v>4208</v>
      </c>
      <c r="G316" t="s">
        <v>96</v>
      </c>
      <c r="H316" t="s">
        <v>90</v>
      </c>
      <c r="I316" t="s">
        <v>112</v>
      </c>
      <c r="J316" t="s">
        <v>21</v>
      </c>
      <c r="K316" t="s">
        <v>339</v>
      </c>
      <c r="L316">
        <v>5</v>
      </c>
      <c r="M316">
        <v>8</v>
      </c>
      <c r="N316" t="s">
        <v>4685</v>
      </c>
      <c r="O316" t="s">
        <v>4796</v>
      </c>
    </row>
    <row r="317" spans="1:15" x14ac:dyDescent="0.25">
      <c r="A317">
        <v>316</v>
      </c>
      <c r="B317">
        <v>5</v>
      </c>
      <c r="C317" t="s">
        <v>3449</v>
      </c>
      <c r="D317" t="s">
        <v>3283</v>
      </c>
      <c r="E317" t="s">
        <v>3379</v>
      </c>
      <c r="F317" t="s">
        <v>4209</v>
      </c>
      <c r="G317" t="s">
        <v>86</v>
      </c>
      <c r="H317" t="s">
        <v>90</v>
      </c>
      <c r="I317" t="s">
        <v>112</v>
      </c>
      <c r="J317" t="s">
        <v>21</v>
      </c>
      <c r="K317" t="s">
        <v>103</v>
      </c>
      <c r="L317">
        <v>10</v>
      </c>
      <c r="M317">
        <v>10</v>
      </c>
      <c r="N317" t="s">
        <v>4686</v>
      </c>
      <c r="O317" t="s">
        <v>4796</v>
      </c>
    </row>
    <row r="318" spans="1:15" x14ac:dyDescent="0.25">
      <c r="A318">
        <v>317</v>
      </c>
      <c r="B318">
        <v>5</v>
      </c>
      <c r="C318" t="s">
        <v>3499</v>
      </c>
      <c r="D318" t="s">
        <v>3283</v>
      </c>
      <c r="E318" t="s">
        <v>3394</v>
      </c>
      <c r="F318" t="s">
        <v>4210</v>
      </c>
      <c r="G318" t="s">
        <v>102</v>
      </c>
      <c r="H318" t="s">
        <v>90</v>
      </c>
      <c r="I318" t="s">
        <v>112</v>
      </c>
      <c r="J318" t="s">
        <v>21</v>
      </c>
      <c r="K318" t="s">
        <v>13</v>
      </c>
      <c r="L318">
        <v>15</v>
      </c>
      <c r="M318">
        <v>16</v>
      </c>
      <c r="N318" t="s">
        <v>4687</v>
      </c>
      <c r="O318" t="s">
        <v>4796</v>
      </c>
    </row>
    <row r="319" spans="1:15" x14ac:dyDescent="0.25">
      <c r="A319">
        <v>318</v>
      </c>
      <c r="B319">
        <v>5</v>
      </c>
      <c r="C319" t="s">
        <v>258</v>
      </c>
      <c r="D319" t="s">
        <v>258</v>
      </c>
      <c r="F319" t="s">
        <v>4081</v>
      </c>
      <c r="G319" t="s">
        <v>127</v>
      </c>
      <c r="H319" t="s">
        <v>93</v>
      </c>
      <c r="I319" t="s">
        <v>108</v>
      </c>
      <c r="J319" t="s">
        <v>17</v>
      </c>
      <c r="K319" t="s">
        <v>93</v>
      </c>
      <c r="L319">
        <v>10</v>
      </c>
      <c r="M319">
        <v>12</v>
      </c>
      <c r="N319" t="s">
        <v>3740</v>
      </c>
      <c r="O319" t="s">
        <v>3740</v>
      </c>
    </row>
    <row r="320" spans="1:15" x14ac:dyDescent="0.25">
      <c r="A320">
        <v>319</v>
      </c>
      <c r="B320">
        <v>1</v>
      </c>
      <c r="C320" t="s">
        <v>404</v>
      </c>
      <c r="D320" t="s">
        <v>404</v>
      </c>
      <c r="F320" t="s">
        <v>4151</v>
      </c>
      <c r="G320" t="s">
        <v>104</v>
      </c>
      <c r="H320" t="s">
        <v>93</v>
      </c>
      <c r="I320" t="s">
        <v>108</v>
      </c>
      <c r="J320" t="s">
        <v>353</v>
      </c>
      <c r="K320" t="s">
        <v>339</v>
      </c>
      <c r="L320">
        <v>0</v>
      </c>
      <c r="M320">
        <v>7</v>
      </c>
      <c r="N320" t="s">
        <v>3846</v>
      </c>
      <c r="O320" t="s">
        <v>3846</v>
      </c>
    </row>
    <row r="321" spans="1:15" x14ac:dyDescent="0.25">
      <c r="A321">
        <v>320</v>
      </c>
      <c r="B321">
        <v>1</v>
      </c>
      <c r="C321" t="s">
        <v>445</v>
      </c>
      <c r="D321" t="s">
        <v>445</v>
      </c>
      <c r="F321" t="s">
        <v>4152</v>
      </c>
      <c r="G321" t="s">
        <v>96</v>
      </c>
      <c r="H321" t="s">
        <v>13</v>
      </c>
      <c r="I321" t="s">
        <v>97</v>
      </c>
      <c r="J321" t="s">
        <v>353</v>
      </c>
      <c r="K321" t="s">
        <v>342</v>
      </c>
      <c r="L321">
        <v>0</v>
      </c>
      <c r="M321">
        <v>2</v>
      </c>
      <c r="N321" t="s">
        <v>3919</v>
      </c>
      <c r="O321" t="s">
        <v>3919</v>
      </c>
    </row>
    <row r="322" spans="1:15" x14ac:dyDescent="0.25">
      <c r="A322">
        <v>321</v>
      </c>
      <c r="B322">
        <v>1</v>
      </c>
      <c r="C322" t="s">
        <v>446</v>
      </c>
      <c r="D322" t="s">
        <v>446</v>
      </c>
      <c r="F322" t="s">
        <v>4153</v>
      </c>
      <c r="G322" t="s">
        <v>104</v>
      </c>
      <c r="H322" t="s">
        <v>13</v>
      </c>
      <c r="I322" t="s">
        <v>92</v>
      </c>
      <c r="J322" t="s">
        <v>28</v>
      </c>
      <c r="K322" t="s">
        <v>339</v>
      </c>
      <c r="L322">
        <v>0</v>
      </c>
      <c r="M322">
        <v>2</v>
      </c>
      <c r="N322" t="s">
        <v>3920</v>
      </c>
      <c r="O322" t="s">
        <v>3920</v>
      </c>
    </row>
    <row r="323" spans="1:15" x14ac:dyDescent="0.25">
      <c r="A323">
        <v>322</v>
      </c>
      <c r="B323">
        <v>1</v>
      </c>
      <c r="C323" t="s">
        <v>81</v>
      </c>
      <c r="D323" t="s">
        <v>81</v>
      </c>
      <c r="F323" t="s">
        <v>4043</v>
      </c>
      <c r="G323" t="s">
        <v>88</v>
      </c>
      <c r="H323" t="s">
        <v>13</v>
      </c>
      <c r="I323" t="s">
        <v>92</v>
      </c>
      <c r="J323" t="s">
        <v>21</v>
      </c>
      <c r="K323" t="s">
        <v>13</v>
      </c>
      <c r="L323">
        <v>0</v>
      </c>
      <c r="M323">
        <v>6</v>
      </c>
      <c r="N323" t="s">
        <v>3847</v>
      </c>
      <c r="O323" t="s">
        <v>3847</v>
      </c>
    </row>
    <row r="324" spans="1:15" x14ac:dyDescent="0.25">
      <c r="A324">
        <v>323</v>
      </c>
      <c r="B324">
        <v>2</v>
      </c>
      <c r="C324" t="s">
        <v>259</v>
      </c>
      <c r="D324" t="s">
        <v>259</v>
      </c>
      <c r="F324" t="s">
        <v>4082</v>
      </c>
      <c r="G324" t="s">
        <v>96</v>
      </c>
      <c r="H324" t="s">
        <v>90</v>
      </c>
      <c r="I324" t="s">
        <v>116</v>
      </c>
      <c r="J324" t="s">
        <v>17</v>
      </c>
      <c r="K324" t="s">
        <v>93</v>
      </c>
      <c r="L324">
        <v>0</v>
      </c>
      <c r="M324">
        <v>7</v>
      </c>
      <c r="N324" t="s">
        <v>3921</v>
      </c>
      <c r="O324" t="s">
        <v>3921</v>
      </c>
    </row>
    <row r="325" spans="1:15" x14ac:dyDescent="0.25">
      <c r="A325">
        <v>324</v>
      </c>
      <c r="B325">
        <v>2</v>
      </c>
      <c r="C325" t="s">
        <v>447</v>
      </c>
      <c r="D325" t="s">
        <v>447</v>
      </c>
      <c r="F325" t="s">
        <v>4154</v>
      </c>
      <c r="G325" t="s">
        <v>104</v>
      </c>
      <c r="H325" t="s">
        <v>13</v>
      </c>
      <c r="I325" t="s">
        <v>112</v>
      </c>
      <c r="J325" t="s">
        <v>28</v>
      </c>
      <c r="K325" t="s">
        <v>90</v>
      </c>
      <c r="L325">
        <v>0</v>
      </c>
      <c r="M325">
        <v>3</v>
      </c>
      <c r="N325" t="s">
        <v>3922</v>
      </c>
      <c r="O325" t="s">
        <v>3922</v>
      </c>
    </row>
    <row r="326" spans="1:15" x14ac:dyDescent="0.25">
      <c r="A326">
        <v>325</v>
      </c>
      <c r="B326">
        <v>2</v>
      </c>
      <c r="C326" t="s">
        <v>152</v>
      </c>
      <c r="D326" t="s">
        <v>152</v>
      </c>
      <c r="F326" t="s">
        <v>4044</v>
      </c>
      <c r="G326" t="s">
        <v>88</v>
      </c>
      <c r="H326" t="s">
        <v>13</v>
      </c>
      <c r="I326" t="s">
        <v>13</v>
      </c>
      <c r="J326" t="s">
        <v>21</v>
      </c>
      <c r="K326" t="s">
        <v>13</v>
      </c>
      <c r="L326">
        <v>0</v>
      </c>
      <c r="M326">
        <v>2</v>
      </c>
      <c r="N326" t="s">
        <v>3923</v>
      </c>
      <c r="O326" t="s">
        <v>3923</v>
      </c>
    </row>
    <row r="327" spans="1:15" x14ac:dyDescent="0.25">
      <c r="A327">
        <v>326</v>
      </c>
      <c r="B327">
        <v>3</v>
      </c>
      <c r="C327" t="s">
        <v>448</v>
      </c>
      <c r="D327" t="s">
        <v>448</v>
      </c>
      <c r="F327" t="s">
        <v>4045</v>
      </c>
      <c r="G327" t="s">
        <v>96</v>
      </c>
      <c r="H327" t="s">
        <v>13</v>
      </c>
      <c r="I327" t="s">
        <v>233</v>
      </c>
      <c r="J327" t="s">
        <v>28</v>
      </c>
      <c r="K327" t="s">
        <v>337</v>
      </c>
      <c r="L327">
        <v>0</v>
      </c>
      <c r="M327">
        <v>8</v>
      </c>
      <c r="N327" t="s">
        <v>3741</v>
      </c>
      <c r="O327" t="s">
        <v>3741</v>
      </c>
    </row>
    <row r="328" spans="1:15" x14ac:dyDescent="0.25">
      <c r="A328">
        <v>327</v>
      </c>
      <c r="B328">
        <v>3</v>
      </c>
      <c r="C328" t="s">
        <v>153</v>
      </c>
      <c r="D328" t="s">
        <v>153</v>
      </c>
      <c r="F328" t="s">
        <v>4045</v>
      </c>
      <c r="G328" t="s">
        <v>96</v>
      </c>
      <c r="H328" t="s">
        <v>92</v>
      </c>
      <c r="I328" t="s">
        <v>92</v>
      </c>
      <c r="J328" t="s">
        <v>21</v>
      </c>
      <c r="K328" t="s">
        <v>13</v>
      </c>
      <c r="L328">
        <v>0</v>
      </c>
      <c r="M328">
        <v>2</v>
      </c>
      <c r="N328" t="s">
        <v>3609</v>
      </c>
      <c r="O328" t="s">
        <v>3609</v>
      </c>
    </row>
    <row r="329" spans="1:15" x14ac:dyDescent="0.25">
      <c r="A329">
        <v>328</v>
      </c>
      <c r="B329">
        <v>3</v>
      </c>
      <c r="C329" t="s">
        <v>260</v>
      </c>
      <c r="D329" t="s">
        <v>1745</v>
      </c>
      <c r="E329" t="s">
        <v>4917</v>
      </c>
      <c r="F329" t="s">
        <v>4083</v>
      </c>
      <c r="G329" t="s">
        <v>102</v>
      </c>
      <c r="H329" t="s">
        <v>116</v>
      </c>
      <c r="I329" t="s">
        <v>92</v>
      </c>
      <c r="J329" t="s">
        <v>17</v>
      </c>
      <c r="K329" t="s">
        <v>93</v>
      </c>
      <c r="L329">
        <v>0</v>
      </c>
      <c r="M329">
        <v>8</v>
      </c>
      <c r="N329" t="s">
        <v>3924</v>
      </c>
      <c r="O329" t="s">
        <v>4918</v>
      </c>
    </row>
    <row r="330" spans="1:15" x14ac:dyDescent="0.25">
      <c r="A330">
        <v>329</v>
      </c>
      <c r="B330">
        <v>3</v>
      </c>
      <c r="C330" t="s">
        <v>261</v>
      </c>
      <c r="D330" t="s">
        <v>1745</v>
      </c>
      <c r="E330" t="s">
        <v>4919</v>
      </c>
      <c r="F330" t="s">
        <v>4084</v>
      </c>
      <c r="G330" t="s">
        <v>102</v>
      </c>
      <c r="H330" t="s">
        <v>93</v>
      </c>
      <c r="I330" t="s">
        <v>90</v>
      </c>
      <c r="J330" t="s">
        <v>17</v>
      </c>
      <c r="K330" t="s">
        <v>93</v>
      </c>
      <c r="L330">
        <v>0</v>
      </c>
      <c r="M330">
        <v>5</v>
      </c>
      <c r="N330" t="s">
        <v>3925</v>
      </c>
      <c r="O330" t="s">
        <v>4918</v>
      </c>
    </row>
    <row r="331" spans="1:15" x14ac:dyDescent="0.25">
      <c r="A331">
        <v>330</v>
      </c>
      <c r="B331">
        <v>3</v>
      </c>
      <c r="C331" t="s">
        <v>449</v>
      </c>
      <c r="D331" t="s">
        <v>449</v>
      </c>
      <c r="F331" t="s">
        <v>4155</v>
      </c>
      <c r="G331" t="s">
        <v>127</v>
      </c>
      <c r="H331" t="s">
        <v>13</v>
      </c>
      <c r="I331" t="s">
        <v>92</v>
      </c>
      <c r="J331" t="s">
        <v>26</v>
      </c>
      <c r="K331" t="s">
        <v>90</v>
      </c>
      <c r="L331">
        <v>0</v>
      </c>
      <c r="M331">
        <v>5</v>
      </c>
      <c r="N331" t="s">
        <v>3742</v>
      </c>
      <c r="O331" t="s">
        <v>3742</v>
      </c>
    </row>
    <row r="332" spans="1:15" x14ac:dyDescent="0.25">
      <c r="A332">
        <v>331</v>
      </c>
      <c r="B332">
        <v>3</v>
      </c>
      <c r="C332" t="s">
        <v>262</v>
      </c>
      <c r="D332" t="s">
        <v>262</v>
      </c>
      <c r="F332" t="s">
        <v>4085</v>
      </c>
      <c r="G332" t="s">
        <v>96</v>
      </c>
      <c r="H332" t="s">
        <v>13</v>
      </c>
      <c r="I332" t="s">
        <v>93</v>
      </c>
      <c r="J332" t="s">
        <v>17</v>
      </c>
      <c r="K332" t="s">
        <v>93</v>
      </c>
      <c r="L332">
        <v>0</v>
      </c>
      <c r="M332">
        <v>2</v>
      </c>
      <c r="N332" t="s">
        <v>3926</v>
      </c>
      <c r="O332" t="s">
        <v>3926</v>
      </c>
    </row>
    <row r="333" spans="1:15" x14ac:dyDescent="0.25">
      <c r="A333">
        <v>332</v>
      </c>
      <c r="B333">
        <v>1</v>
      </c>
      <c r="C333" t="s">
        <v>450</v>
      </c>
      <c r="D333" t="s">
        <v>450</v>
      </c>
      <c r="F333" t="s">
        <v>4156</v>
      </c>
      <c r="G333" t="s">
        <v>104</v>
      </c>
      <c r="H333" t="s">
        <v>13</v>
      </c>
      <c r="I333" t="s">
        <v>108</v>
      </c>
      <c r="J333" t="s">
        <v>21</v>
      </c>
      <c r="K333" t="s">
        <v>90</v>
      </c>
      <c r="L333">
        <v>0</v>
      </c>
      <c r="M333">
        <v>6</v>
      </c>
      <c r="N333" t="s">
        <v>3927</v>
      </c>
      <c r="O333" t="s">
        <v>3927</v>
      </c>
    </row>
    <row r="334" spans="1:15" x14ac:dyDescent="0.25">
      <c r="A334">
        <v>333</v>
      </c>
      <c r="B334">
        <v>1</v>
      </c>
      <c r="C334" t="s">
        <v>3450</v>
      </c>
      <c r="D334" t="s">
        <v>3272</v>
      </c>
      <c r="E334" t="s">
        <v>2543</v>
      </c>
      <c r="F334" t="s">
        <v>263</v>
      </c>
      <c r="G334" t="s">
        <v>86</v>
      </c>
      <c r="H334" t="s">
        <v>339</v>
      </c>
      <c r="I334" t="s">
        <v>87</v>
      </c>
      <c r="J334" t="s">
        <v>17</v>
      </c>
      <c r="K334" t="s">
        <v>103</v>
      </c>
      <c r="L334">
        <v>0</v>
      </c>
      <c r="M334">
        <v>2</v>
      </c>
      <c r="N334" t="s">
        <v>4688</v>
      </c>
      <c r="O334" t="s">
        <v>4797</v>
      </c>
    </row>
    <row r="335" spans="1:15" x14ac:dyDescent="0.25">
      <c r="A335">
        <v>334</v>
      </c>
      <c r="B335">
        <v>1</v>
      </c>
      <c r="C335" t="s">
        <v>3500</v>
      </c>
      <c r="D335" t="s">
        <v>3272</v>
      </c>
      <c r="E335" t="s">
        <v>2703</v>
      </c>
      <c r="F335" t="s">
        <v>4211</v>
      </c>
      <c r="G335" t="s">
        <v>86</v>
      </c>
      <c r="H335" t="s">
        <v>339</v>
      </c>
      <c r="I335" t="s">
        <v>92</v>
      </c>
      <c r="J335" t="s">
        <v>21</v>
      </c>
      <c r="K335" t="s">
        <v>103</v>
      </c>
      <c r="L335">
        <v>0</v>
      </c>
      <c r="M335">
        <v>2</v>
      </c>
      <c r="N335" t="s">
        <v>4689</v>
      </c>
      <c r="O335" t="s">
        <v>4797</v>
      </c>
    </row>
    <row r="336" spans="1:15" x14ac:dyDescent="0.25">
      <c r="A336">
        <v>335</v>
      </c>
      <c r="B336">
        <v>1</v>
      </c>
      <c r="C336" t="s">
        <v>3451</v>
      </c>
      <c r="D336" t="s">
        <v>2938</v>
      </c>
      <c r="E336" t="s">
        <v>2543</v>
      </c>
      <c r="F336" t="s">
        <v>263</v>
      </c>
      <c r="G336" t="s">
        <v>96</v>
      </c>
      <c r="H336" t="s">
        <v>87</v>
      </c>
      <c r="I336" t="s">
        <v>87</v>
      </c>
      <c r="J336" t="s">
        <v>21</v>
      </c>
      <c r="K336" t="s">
        <v>93</v>
      </c>
      <c r="L336">
        <v>0</v>
      </c>
      <c r="M336">
        <v>3</v>
      </c>
      <c r="N336" t="s">
        <v>4690</v>
      </c>
      <c r="O336" t="s">
        <v>4798</v>
      </c>
    </row>
    <row r="337" spans="1:15" x14ac:dyDescent="0.25">
      <c r="A337">
        <v>336</v>
      </c>
      <c r="B337">
        <v>1</v>
      </c>
      <c r="C337" t="s">
        <v>3501</v>
      </c>
      <c r="D337" t="s">
        <v>2938</v>
      </c>
      <c r="E337" t="s">
        <v>2703</v>
      </c>
      <c r="F337" t="s">
        <v>4211</v>
      </c>
      <c r="G337" t="s">
        <v>96</v>
      </c>
      <c r="H337" t="s">
        <v>87</v>
      </c>
      <c r="I337" t="s">
        <v>92</v>
      </c>
      <c r="J337" t="s">
        <v>21</v>
      </c>
      <c r="K337" t="s">
        <v>93</v>
      </c>
      <c r="L337">
        <v>0</v>
      </c>
      <c r="M337">
        <v>1</v>
      </c>
      <c r="N337" t="s">
        <v>4691</v>
      </c>
      <c r="O337" t="s">
        <v>4798</v>
      </c>
    </row>
    <row r="338" spans="1:15" x14ac:dyDescent="0.25">
      <c r="A338">
        <v>337</v>
      </c>
      <c r="B338">
        <v>2</v>
      </c>
      <c r="C338" t="s">
        <v>3452</v>
      </c>
      <c r="D338" t="s">
        <v>2960</v>
      </c>
      <c r="E338" t="s">
        <v>2543</v>
      </c>
      <c r="F338" t="s">
        <v>263</v>
      </c>
      <c r="G338" t="s">
        <v>86</v>
      </c>
      <c r="H338" t="s">
        <v>339</v>
      </c>
      <c r="I338" t="s">
        <v>87</v>
      </c>
      <c r="J338" t="s">
        <v>17</v>
      </c>
      <c r="K338" t="s">
        <v>103</v>
      </c>
      <c r="L338">
        <v>0</v>
      </c>
      <c r="M338">
        <v>2</v>
      </c>
      <c r="N338" t="s">
        <v>4692</v>
      </c>
      <c r="O338" t="s">
        <v>4799</v>
      </c>
    </row>
    <row r="339" spans="1:15" x14ac:dyDescent="0.25">
      <c r="A339">
        <v>338</v>
      </c>
      <c r="B339">
        <v>2</v>
      </c>
      <c r="C339" t="s">
        <v>3502</v>
      </c>
      <c r="D339" t="s">
        <v>2960</v>
      </c>
      <c r="E339" t="s">
        <v>2703</v>
      </c>
      <c r="F339" t="s">
        <v>4212</v>
      </c>
      <c r="G339" t="s">
        <v>86</v>
      </c>
      <c r="H339" t="s">
        <v>339</v>
      </c>
      <c r="I339" t="s">
        <v>92</v>
      </c>
      <c r="J339" t="s">
        <v>21</v>
      </c>
      <c r="K339" t="s">
        <v>103</v>
      </c>
      <c r="L339">
        <v>0</v>
      </c>
      <c r="M339">
        <v>2</v>
      </c>
      <c r="N339" t="s">
        <v>4693</v>
      </c>
      <c r="O339" t="s">
        <v>4799</v>
      </c>
    </row>
    <row r="340" spans="1:15" x14ac:dyDescent="0.25">
      <c r="A340">
        <v>339</v>
      </c>
      <c r="B340">
        <v>2</v>
      </c>
      <c r="C340" t="s">
        <v>451</v>
      </c>
      <c r="D340" t="s">
        <v>451</v>
      </c>
      <c r="F340" t="s">
        <v>4157</v>
      </c>
      <c r="G340" t="s">
        <v>104</v>
      </c>
      <c r="H340" t="s">
        <v>13</v>
      </c>
      <c r="I340" t="s">
        <v>97</v>
      </c>
      <c r="J340" t="s">
        <v>21</v>
      </c>
      <c r="K340" t="s">
        <v>397</v>
      </c>
      <c r="L340">
        <v>0</v>
      </c>
      <c r="M340">
        <v>3</v>
      </c>
      <c r="N340" t="s">
        <v>3928</v>
      </c>
      <c r="O340" t="s">
        <v>3928</v>
      </c>
    </row>
    <row r="341" spans="1:15" x14ac:dyDescent="0.25">
      <c r="A341">
        <v>340</v>
      </c>
      <c r="B341">
        <v>2</v>
      </c>
      <c r="C341" t="s">
        <v>3503</v>
      </c>
      <c r="D341" t="s">
        <v>2657</v>
      </c>
      <c r="E341" t="s">
        <v>2543</v>
      </c>
      <c r="F341" t="s">
        <v>4213</v>
      </c>
      <c r="G341" t="s">
        <v>88</v>
      </c>
      <c r="H341" t="s">
        <v>93</v>
      </c>
      <c r="I341" t="s">
        <v>116</v>
      </c>
      <c r="J341" t="s">
        <v>17</v>
      </c>
      <c r="K341" t="s">
        <v>339</v>
      </c>
      <c r="L341">
        <v>0</v>
      </c>
      <c r="M341">
        <v>3</v>
      </c>
      <c r="N341" t="s">
        <v>4694</v>
      </c>
      <c r="O341" t="s">
        <v>4800</v>
      </c>
    </row>
    <row r="342" spans="1:15" x14ac:dyDescent="0.25">
      <c r="A342">
        <v>341</v>
      </c>
      <c r="B342">
        <v>2</v>
      </c>
      <c r="C342" t="s">
        <v>3520</v>
      </c>
      <c r="D342" t="s">
        <v>2657</v>
      </c>
      <c r="E342" t="s">
        <v>2703</v>
      </c>
      <c r="F342" t="s">
        <v>4214</v>
      </c>
      <c r="G342" t="s">
        <v>88</v>
      </c>
      <c r="H342" t="s">
        <v>93</v>
      </c>
      <c r="I342" t="s">
        <v>92</v>
      </c>
      <c r="J342" t="s">
        <v>21</v>
      </c>
      <c r="K342" t="s">
        <v>397</v>
      </c>
      <c r="L342">
        <v>0</v>
      </c>
      <c r="M342">
        <v>5</v>
      </c>
      <c r="N342" t="s">
        <v>4695</v>
      </c>
      <c r="O342" t="s">
        <v>4800</v>
      </c>
    </row>
    <row r="343" spans="1:15" x14ac:dyDescent="0.25">
      <c r="A343">
        <v>342</v>
      </c>
      <c r="B343">
        <v>2</v>
      </c>
      <c r="C343" t="s">
        <v>154</v>
      </c>
      <c r="D343" t="s">
        <v>154</v>
      </c>
      <c r="F343" t="s">
        <v>4046</v>
      </c>
      <c r="G343" t="s">
        <v>155</v>
      </c>
      <c r="H343" t="s">
        <v>103</v>
      </c>
      <c r="I343" t="s">
        <v>108</v>
      </c>
      <c r="J343" t="s">
        <v>28</v>
      </c>
      <c r="K343" t="s">
        <v>13</v>
      </c>
      <c r="L343">
        <v>0</v>
      </c>
      <c r="M343">
        <v>4</v>
      </c>
      <c r="N343" t="s">
        <v>3848</v>
      </c>
      <c r="O343" t="s">
        <v>3848</v>
      </c>
    </row>
    <row r="344" spans="1:15" x14ac:dyDescent="0.25">
      <c r="A344">
        <v>343</v>
      </c>
      <c r="B344">
        <v>2</v>
      </c>
      <c r="C344" t="s">
        <v>405</v>
      </c>
      <c r="D344" t="s">
        <v>405</v>
      </c>
      <c r="F344" t="s">
        <v>4158</v>
      </c>
      <c r="G344" t="s">
        <v>86</v>
      </c>
      <c r="H344" t="s">
        <v>406</v>
      </c>
      <c r="I344" t="s">
        <v>112</v>
      </c>
      <c r="J344" t="s">
        <v>21</v>
      </c>
      <c r="K344" t="s">
        <v>90</v>
      </c>
      <c r="L344">
        <v>0</v>
      </c>
      <c r="M344">
        <v>0</v>
      </c>
      <c r="N344" t="s">
        <v>3743</v>
      </c>
      <c r="O344" t="s">
        <v>3743</v>
      </c>
    </row>
    <row r="345" spans="1:15" x14ac:dyDescent="0.25">
      <c r="A345">
        <v>344</v>
      </c>
      <c r="B345">
        <v>2</v>
      </c>
      <c r="C345" t="s">
        <v>407</v>
      </c>
      <c r="D345" t="s">
        <v>407</v>
      </c>
      <c r="F345" t="s">
        <v>4159</v>
      </c>
      <c r="G345" t="s">
        <v>86</v>
      </c>
      <c r="H345" t="s">
        <v>93</v>
      </c>
      <c r="I345" t="s">
        <v>87</v>
      </c>
      <c r="J345" t="s">
        <v>17</v>
      </c>
      <c r="K345" t="s">
        <v>397</v>
      </c>
      <c r="L345">
        <v>0</v>
      </c>
      <c r="M345">
        <v>2</v>
      </c>
      <c r="N345" t="s">
        <v>3744</v>
      </c>
      <c r="O345" t="s">
        <v>3744</v>
      </c>
    </row>
    <row r="346" spans="1:15" x14ac:dyDescent="0.25">
      <c r="A346">
        <v>345</v>
      </c>
      <c r="B346">
        <v>2</v>
      </c>
      <c r="C346" t="s">
        <v>452</v>
      </c>
      <c r="D346" t="s">
        <v>452</v>
      </c>
      <c r="F346" t="s">
        <v>4160</v>
      </c>
      <c r="G346" t="s">
        <v>104</v>
      </c>
      <c r="H346" t="s">
        <v>13</v>
      </c>
      <c r="I346" t="s">
        <v>92</v>
      </c>
      <c r="J346" t="s">
        <v>17</v>
      </c>
      <c r="K346" t="s">
        <v>339</v>
      </c>
      <c r="L346">
        <v>0</v>
      </c>
      <c r="M346">
        <v>4</v>
      </c>
      <c r="N346" t="s">
        <v>3745</v>
      </c>
      <c r="O346" t="s">
        <v>3745</v>
      </c>
    </row>
    <row r="347" spans="1:15" x14ac:dyDescent="0.25">
      <c r="A347">
        <v>346</v>
      </c>
      <c r="B347">
        <v>2</v>
      </c>
      <c r="C347" t="s">
        <v>156</v>
      </c>
      <c r="D347" t="s">
        <v>156</v>
      </c>
      <c r="F347" t="s">
        <v>4047</v>
      </c>
      <c r="G347" t="s">
        <v>88</v>
      </c>
      <c r="H347" t="s">
        <v>13</v>
      </c>
      <c r="I347" t="s">
        <v>92</v>
      </c>
      <c r="J347" t="s">
        <v>21</v>
      </c>
      <c r="K347" t="s">
        <v>13</v>
      </c>
      <c r="L347">
        <v>0</v>
      </c>
      <c r="M347">
        <v>3</v>
      </c>
      <c r="N347" t="s">
        <v>3610</v>
      </c>
      <c r="O347" t="s">
        <v>3610</v>
      </c>
    </row>
    <row r="348" spans="1:15" x14ac:dyDescent="0.25">
      <c r="A348">
        <v>347</v>
      </c>
      <c r="B348">
        <v>2</v>
      </c>
      <c r="C348" t="s">
        <v>157</v>
      </c>
      <c r="D348" t="s">
        <v>157</v>
      </c>
      <c r="F348" t="s">
        <v>4048</v>
      </c>
      <c r="G348" t="s">
        <v>104</v>
      </c>
      <c r="H348" t="s">
        <v>103</v>
      </c>
      <c r="I348" t="s">
        <v>92</v>
      </c>
      <c r="J348" t="s">
        <v>21</v>
      </c>
      <c r="K348" t="s">
        <v>13</v>
      </c>
      <c r="L348">
        <v>0</v>
      </c>
      <c r="M348">
        <v>2</v>
      </c>
      <c r="N348" t="s">
        <v>3849</v>
      </c>
      <c r="O348" t="s">
        <v>3849</v>
      </c>
    </row>
    <row r="349" spans="1:15" x14ac:dyDescent="0.25">
      <c r="A349">
        <v>348</v>
      </c>
      <c r="B349">
        <v>2</v>
      </c>
      <c r="C349" t="s">
        <v>210</v>
      </c>
      <c r="D349" t="s">
        <v>210</v>
      </c>
      <c r="F349" t="s">
        <v>4049</v>
      </c>
      <c r="G349" t="s">
        <v>104</v>
      </c>
      <c r="H349" t="s">
        <v>13</v>
      </c>
      <c r="I349" t="s">
        <v>116</v>
      </c>
      <c r="J349" t="s">
        <v>17</v>
      </c>
      <c r="K349" t="s">
        <v>13</v>
      </c>
      <c r="L349">
        <v>0</v>
      </c>
      <c r="M349">
        <v>2</v>
      </c>
      <c r="N349" t="s">
        <v>3929</v>
      </c>
      <c r="O349" t="s">
        <v>3929</v>
      </c>
    </row>
    <row r="350" spans="1:15" x14ac:dyDescent="0.25">
      <c r="A350">
        <v>349</v>
      </c>
      <c r="B350">
        <v>2</v>
      </c>
      <c r="C350" t="s">
        <v>453</v>
      </c>
      <c r="D350" t="s">
        <v>453</v>
      </c>
      <c r="F350" t="s">
        <v>4048</v>
      </c>
      <c r="G350" t="s">
        <v>104</v>
      </c>
      <c r="H350" t="s">
        <v>13</v>
      </c>
      <c r="I350" t="s">
        <v>112</v>
      </c>
      <c r="J350" t="s">
        <v>12</v>
      </c>
      <c r="K350" t="s">
        <v>351</v>
      </c>
      <c r="L350">
        <v>0</v>
      </c>
      <c r="M350">
        <v>4</v>
      </c>
      <c r="N350" t="s">
        <v>3850</v>
      </c>
      <c r="O350" t="s">
        <v>3850</v>
      </c>
    </row>
    <row r="351" spans="1:15" x14ac:dyDescent="0.25">
      <c r="A351">
        <v>350</v>
      </c>
      <c r="B351">
        <v>2</v>
      </c>
      <c r="C351" t="s">
        <v>3504</v>
      </c>
      <c r="D351" t="s">
        <v>3029</v>
      </c>
      <c r="E351" t="s">
        <v>2543</v>
      </c>
      <c r="F351" t="s">
        <v>4215</v>
      </c>
      <c r="G351" t="s">
        <v>86</v>
      </c>
      <c r="H351" t="s">
        <v>397</v>
      </c>
      <c r="I351" t="s">
        <v>112</v>
      </c>
      <c r="J351" t="s">
        <v>21</v>
      </c>
      <c r="K351" t="s">
        <v>103</v>
      </c>
      <c r="L351">
        <v>0</v>
      </c>
      <c r="M351">
        <v>0</v>
      </c>
      <c r="N351" t="s">
        <v>4696</v>
      </c>
      <c r="O351" t="s">
        <v>4801</v>
      </c>
    </row>
    <row r="352" spans="1:15" x14ac:dyDescent="0.25">
      <c r="A352">
        <v>351</v>
      </c>
      <c r="B352">
        <v>2</v>
      </c>
      <c r="C352" t="s">
        <v>3521</v>
      </c>
      <c r="D352" t="s">
        <v>3029</v>
      </c>
      <c r="E352" t="s">
        <v>2703</v>
      </c>
      <c r="F352" t="s">
        <v>4216</v>
      </c>
      <c r="G352" t="s">
        <v>86</v>
      </c>
      <c r="H352" t="s">
        <v>351</v>
      </c>
      <c r="I352" t="s">
        <v>112</v>
      </c>
      <c r="J352" t="s">
        <v>26</v>
      </c>
      <c r="K352" t="s">
        <v>103</v>
      </c>
      <c r="L352">
        <v>0</v>
      </c>
      <c r="M352">
        <v>5</v>
      </c>
      <c r="N352" t="s">
        <v>4697</v>
      </c>
      <c r="O352" t="s">
        <v>4801</v>
      </c>
    </row>
    <row r="353" spans="1:15" x14ac:dyDescent="0.25">
      <c r="A353">
        <v>352</v>
      </c>
      <c r="B353">
        <v>2</v>
      </c>
      <c r="C353" t="s">
        <v>3453</v>
      </c>
      <c r="D353" t="s">
        <v>2845</v>
      </c>
      <c r="E353" t="s">
        <v>2543</v>
      </c>
      <c r="F353" t="s">
        <v>4047</v>
      </c>
      <c r="G353" t="s">
        <v>88</v>
      </c>
      <c r="H353" t="s">
        <v>13</v>
      </c>
      <c r="I353" t="s">
        <v>92</v>
      </c>
      <c r="J353" t="s">
        <v>17</v>
      </c>
      <c r="K353" t="s">
        <v>13</v>
      </c>
      <c r="L353">
        <v>0</v>
      </c>
      <c r="M353">
        <v>6</v>
      </c>
      <c r="N353" t="s">
        <v>4698</v>
      </c>
      <c r="O353" t="s">
        <v>4802</v>
      </c>
    </row>
    <row r="354" spans="1:15" x14ac:dyDescent="0.25">
      <c r="A354">
        <v>353</v>
      </c>
      <c r="B354">
        <v>2</v>
      </c>
      <c r="C354" t="s">
        <v>3505</v>
      </c>
      <c r="D354" t="s">
        <v>2845</v>
      </c>
      <c r="E354" t="s">
        <v>2703</v>
      </c>
      <c r="F354" t="s">
        <v>4217</v>
      </c>
      <c r="G354" t="s">
        <v>88</v>
      </c>
      <c r="H354" t="s">
        <v>103</v>
      </c>
      <c r="I354" t="s">
        <v>92</v>
      </c>
      <c r="J354" t="s">
        <v>17</v>
      </c>
      <c r="K354" t="s">
        <v>351</v>
      </c>
      <c r="L354">
        <v>0</v>
      </c>
      <c r="M354">
        <v>5</v>
      </c>
      <c r="N354" t="s">
        <v>4699</v>
      </c>
      <c r="O354" t="s">
        <v>4802</v>
      </c>
    </row>
    <row r="355" spans="1:15" x14ac:dyDescent="0.25">
      <c r="A355">
        <v>354</v>
      </c>
      <c r="B355">
        <v>2</v>
      </c>
      <c r="C355" t="s">
        <v>264</v>
      </c>
      <c r="D355" t="s">
        <v>264</v>
      </c>
      <c r="F355" t="s">
        <v>263</v>
      </c>
      <c r="G355" t="s">
        <v>86</v>
      </c>
      <c r="H355" t="s">
        <v>92</v>
      </c>
      <c r="I355" t="s">
        <v>87</v>
      </c>
      <c r="J355" t="s">
        <v>17</v>
      </c>
      <c r="K355" t="s">
        <v>93</v>
      </c>
      <c r="L355">
        <v>0</v>
      </c>
      <c r="M355">
        <v>5</v>
      </c>
      <c r="N355" t="s">
        <v>3746</v>
      </c>
      <c r="O355" t="s">
        <v>3746</v>
      </c>
    </row>
    <row r="356" spans="1:15" x14ac:dyDescent="0.25">
      <c r="A356">
        <v>355</v>
      </c>
      <c r="B356">
        <v>2</v>
      </c>
      <c r="C356" t="s">
        <v>3454</v>
      </c>
      <c r="D356" t="s">
        <v>3257</v>
      </c>
      <c r="E356" t="s">
        <v>2543</v>
      </c>
      <c r="F356" t="s">
        <v>263</v>
      </c>
      <c r="G356" t="s">
        <v>104</v>
      </c>
      <c r="H356" t="s">
        <v>90</v>
      </c>
      <c r="I356" t="s">
        <v>87</v>
      </c>
      <c r="J356" t="s">
        <v>17</v>
      </c>
      <c r="K356" t="s">
        <v>103</v>
      </c>
      <c r="L356">
        <v>0</v>
      </c>
      <c r="M356">
        <v>3</v>
      </c>
      <c r="N356" t="s">
        <v>4700</v>
      </c>
      <c r="O356" t="s">
        <v>4803</v>
      </c>
    </row>
    <row r="357" spans="1:15" x14ac:dyDescent="0.25">
      <c r="A357">
        <v>356</v>
      </c>
      <c r="B357">
        <v>2</v>
      </c>
      <c r="C357" t="s">
        <v>3506</v>
      </c>
      <c r="D357" t="s">
        <v>3257</v>
      </c>
      <c r="E357" t="s">
        <v>2703</v>
      </c>
      <c r="F357" t="s">
        <v>4212</v>
      </c>
      <c r="G357" t="s">
        <v>104</v>
      </c>
      <c r="H357" t="s">
        <v>90</v>
      </c>
      <c r="I357" t="s">
        <v>92</v>
      </c>
      <c r="J357" t="s">
        <v>21</v>
      </c>
      <c r="K357" t="s">
        <v>103</v>
      </c>
      <c r="L357">
        <v>0</v>
      </c>
      <c r="M357">
        <v>3</v>
      </c>
      <c r="N357" t="s">
        <v>4701</v>
      </c>
      <c r="O357" t="s">
        <v>4803</v>
      </c>
    </row>
    <row r="358" spans="1:15" x14ac:dyDescent="0.25">
      <c r="A358">
        <v>357</v>
      </c>
      <c r="B358">
        <v>2</v>
      </c>
      <c r="C358" t="s">
        <v>454</v>
      </c>
      <c r="D358" t="s">
        <v>454</v>
      </c>
      <c r="F358" t="s">
        <v>4159</v>
      </c>
      <c r="G358" t="s">
        <v>127</v>
      </c>
      <c r="H358" t="s">
        <v>13</v>
      </c>
      <c r="I358" t="s">
        <v>378</v>
      </c>
      <c r="J358" t="s">
        <v>21</v>
      </c>
      <c r="K358" t="s">
        <v>90</v>
      </c>
      <c r="L358">
        <v>0</v>
      </c>
      <c r="M358">
        <v>7</v>
      </c>
      <c r="N358" t="s">
        <v>3747</v>
      </c>
      <c r="O358" t="s">
        <v>3747</v>
      </c>
    </row>
    <row r="359" spans="1:15" x14ac:dyDescent="0.25">
      <c r="A359">
        <v>358</v>
      </c>
      <c r="B359">
        <v>2</v>
      </c>
      <c r="C359" t="s">
        <v>158</v>
      </c>
      <c r="D359" t="s">
        <v>158</v>
      </c>
      <c r="F359" t="s">
        <v>4047</v>
      </c>
      <c r="G359" t="s">
        <v>88</v>
      </c>
      <c r="H359" t="s">
        <v>13</v>
      </c>
      <c r="I359" t="s">
        <v>87</v>
      </c>
      <c r="J359" t="s">
        <v>17</v>
      </c>
      <c r="K359" t="s">
        <v>13</v>
      </c>
      <c r="L359">
        <v>0</v>
      </c>
      <c r="M359">
        <v>7</v>
      </c>
      <c r="N359" t="s">
        <v>3611</v>
      </c>
      <c r="O359" t="s">
        <v>3611</v>
      </c>
    </row>
    <row r="360" spans="1:15" x14ac:dyDescent="0.25">
      <c r="A360">
        <v>359</v>
      </c>
      <c r="B360">
        <v>2</v>
      </c>
      <c r="C360" t="s">
        <v>265</v>
      </c>
      <c r="D360" t="s">
        <v>265</v>
      </c>
      <c r="F360" t="s">
        <v>4047</v>
      </c>
      <c r="G360" t="s">
        <v>88</v>
      </c>
      <c r="H360" t="s">
        <v>13</v>
      </c>
      <c r="I360" t="s">
        <v>87</v>
      </c>
      <c r="J360" t="s">
        <v>17</v>
      </c>
      <c r="K360" t="s">
        <v>93</v>
      </c>
      <c r="L360">
        <v>0</v>
      </c>
      <c r="M360">
        <v>10</v>
      </c>
      <c r="N360" t="s">
        <v>3748</v>
      </c>
      <c r="O360" t="s">
        <v>3748</v>
      </c>
    </row>
    <row r="361" spans="1:15" x14ac:dyDescent="0.25">
      <c r="A361">
        <v>360</v>
      </c>
      <c r="B361">
        <v>3</v>
      </c>
      <c r="C361" t="s">
        <v>266</v>
      </c>
      <c r="D361" t="s">
        <v>266</v>
      </c>
      <c r="F361" t="s">
        <v>4047</v>
      </c>
      <c r="G361" t="s">
        <v>88</v>
      </c>
      <c r="H361" t="s">
        <v>93</v>
      </c>
      <c r="I361" t="s">
        <v>97</v>
      </c>
      <c r="J361" t="s">
        <v>17</v>
      </c>
      <c r="K361" t="s">
        <v>93</v>
      </c>
      <c r="L361">
        <v>0</v>
      </c>
      <c r="M361">
        <v>5</v>
      </c>
      <c r="N361" t="s">
        <v>3749</v>
      </c>
      <c r="O361" t="s">
        <v>3749</v>
      </c>
    </row>
    <row r="362" spans="1:15" x14ac:dyDescent="0.25">
      <c r="A362">
        <v>361</v>
      </c>
      <c r="B362">
        <v>3</v>
      </c>
      <c r="C362" t="s">
        <v>455</v>
      </c>
      <c r="D362" t="s">
        <v>455</v>
      </c>
      <c r="F362" t="s">
        <v>4161</v>
      </c>
      <c r="G362" t="s">
        <v>88</v>
      </c>
      <c r="H362" t="s">
        <v>13</v>
      </c>
      <c r="I362" t="s">
        <v>93</v>
      </c>
      <c r="J362" t="s">
        <v>21</v>
      </c>
      <c r="K362" t="s">
        <v>90</v>
      </c>
      <c r="L362">
        <v>0</v>
      </c>
      <c r="M362">
        <v>8</v>
      </c>
      <c r="N362" t="s">
        <v>3930</v>
      </c>
      <c r="O362" t="s">
        <v>3930</v>
      </c>
    </row>
    <row r="363" spans="1:15" x14ac:dyDescent="0.25">
      <c r="A363">
        <v>362</v>
      </c>
      <c r="B363">
        <v>3</v>
      </c>
      <c r="C363" t="s">
        <v>456</v>
      </c>
      <c r="D363" t="s">
        <v>456</v>
      </c>
      <c r="F363" t="s">
        <v>4159</v>
      </c>
      <c r="G363" t="s">
        <v>86</v>
      </c>
      <c r="H363" t="s">
        <v>13</v>
      </c>
      <c r="I363" t="s">
        <v>92</v>
      </c>
      <c r="J363" t="s">
        <v>21</v>
      </c>
      <c r="K363" t="s">
        <v>337</v>
      </c>
      <c r="L363">
        <v>0</v>
      </c>
      <c r="M363">
        <v>2</v>
      </c>
      <c r="N363" t="s">
        <v>3750</v>
      </c>
      <c r="O363" t="s">
        <v>3750</v>
      </c>
    </row>
    <row r="364" spans="1:15" x14ac:dyDescent="0.25">
      <c r="A364">
        <v>363</v>
      </c>
      <c r="B364">
        <v>3</v>
      </c>
      <c r="C364" t="s">
        <v>159</v>
      </c>
      <c r="D364" t="s">
        <v>159</v>
      </c>
      <c r="F364" t="s">
        <v>4047</v>
      </c>
      <c r="G364" t="s">
        <v>88</v>
      </c>
      <c r="H364" t="s">
        <v>13</v>
      </c>
      <c r="I364" t="s">
        <v>87</v>
      </c>
      <c r="J364" t="s">
        <v>17</v>
      </c>
      <c r="K364" t="s">
        <v>13</v>
      </c>
      <c r="L364">
        <v>0</v>
      </c>
      <c r="M364">
        <v>7</v>
      </c>
      <c r="N364" t="s">
        <v>3612</v>
      </c>
      <c r="O364" t="s">
        <v>3612</v>
      </c>
    </row>
    <row r="365" spans="1:15" x14ac:dyDescent="0.25">
      <c r="A365">
        <v>364</v>
      </c>
      <c r="B365">
        <v>1</v>
      </c>
      <c r="C365" t="s">
        <v>9</v>
      </c>
      <c r="D365" t="s">
        <v>9</v>
      </c>
      <c r="F365" t="s">
        <v>10</v>
      </c>
      <c r="G365" t="s">
        <v>10</v>
      </c>
      <c r="H365" t="s">
        <v>11</v>
      </c>
      <c r="I365" t="s">
        <v>11</v>
      </c>
      <c r="J365" t="s">
        <v>12</v>
      </c>
      <c r="K365" t="s">
        <v>13</v>
      </c>
      <c r="L365">
        <v>0</v>
      </c>
      <c r="M365">
        <v>0</v>
      </c>
      <c r="N365" t="s">
        <v>3613</v>
      </c>
      <c r="O365" t="s">
        <v>3613</v>
      </c>
    </row>
    <row r="366" spans="1:15" x14ac:dyDescent="0.25">
      <c r="A366">
        <v>365</v>
      </c>
      <c r="B366">
        <v>1</v>
      </c>
      <c r="C366" t="s">
        <v>14</v>
      </c>
      <c r="D366" t="s">
        <v>14</v>
      </c>
      <c r="F366" t="s">
        <v>10</v>
      </c>
      <c r="G366" t="s">
        <v>10</v>
      </c>
      <c r="H366" t="s">
        <v>11</v>
      </c>
      <c r="I366" t="s">
        <v>11</v>
      </c>
      <c r="J366" t="s">
        <v>12</v>
      </c>
      <c r="K366" t="s">
        <v>13</v>
      </c>
      <c r="L366">
        <v>0</v>
      </c>
      <c r="M366">
        <v>0</v>
      </c>
      <c r="N366" t="s">
        <v>3614</v>
      </c>
      <c r="O366" t="s">
        <v>3614</v>
      </c>
    </row>
    <row r="367" spans="1:15" x14ac:dyDescent="0.25">
      <c r="A367">
        <v>366</v>
      </c>
      <c r="B367">
        <v>1</v>
      </c>
      <c r="C367" t="s">
        <v>15</v>
      </c>
      <c r="D367" t="s">
        <v>15</v>
      </c>
      <c r="F367" t="s">
        <v>10</v>
      </c>
      <c r="G367" t="s">
        <v>10</v>
      </c>
      <c r="H367" t="s">
        <v>11</v>
      </c>
      <c r="I367" t="s">
        <v>11</v>
      </c>
      <c r="J367" t="s">
        <v>12</v>
      </c>
      <c r="K367" t="s">
        <v>13</v>
      </c>
      <c r="L367">
        <v>0</v>
      </c>
      <c r="M367">
        <v>0</v>
      </c>
      <c r="N367" t="s">
        <v>3615</v>
      </c>
      <c r="O367" t="s">
        <v>3615</v>
      </c>
    </row>
    <row r="368" spans="1:15" x14ac:dyDescent="0.25">
      <c r="A368">
        <v>367</v>
      </c>
      <c r="B368">
        <v>1</v>
      </c>
      <c r="C368" t="s">
        <v>16</v>
      </c>
      <c r="D368" t="s">
        <v>16</v>
      </c>
      <c r="F368" t="s">
        <v>10</v>
      </c>
      <c r="G368" t="s">
        <v>10</v>
      </c>
      <c r="H368" t="s">
        <v>11</v>
      </c>
      <c r="I368" t="s">
        <v>11</v>
      </c>
      <c r="J368" t="s">
        <v>17</v>
      </c>
      <c r="K368" t="s">
        <v>13</v>
      </c>
      <c r="L368">
        <v>5</v>
      </c>
      <c r="M368">
        <v>3</v>
      </c>
      <c r="N368" t="s">
        <v>3616</v>
      </c>
      <c r="O368" t="s">
        <v>3616</v>
      </c>
    </row>
    <row r="369" spans="1:15" x14ac:dyDescent="0.25">
      <c r="A369">
        <v>368</v>
      </c>
      <c r="B369">
        <v>1</v>
      </c>
      <c r="C369" t="s">
        <v>18</v>
      </c>
      <c r="D369" t="s">
        <v>18</v>
      </c>
      <c r="F369" t="s">
        <v>3962</v>
      </c>
      <c r="G369" t="s">
        <v>10</v>
      </c>
      <c r="H369" t="s">
        <v>11</v>
      </c>
      <c r="I369" t="s">
        <v>11</v>
      </c>
      <c r="J369" t="s">
        <v>17</v>
      </c>
      <c r="K369" t="s">
        <v>13</v>
      </c>
      <c r="L369">
        <v>10</v>
      </c>
      <c r="M369">
        <v>5</v>
      </c>
      <c r="N369" t="s">
        <v>3617</v>
      </c>
      <c r="O369" t="s">
        <v>3617</v>
      </c>
    </row>
    <row r="370" spans="1:15" x14ac:dyDescent="0.25">
      <c r="A370">
        <v>369</v>
      </c>
      <c r="B370">
        <v>1</v>
      </c>
      <c r="C370" t="s">
        <v>267</v>
      </c>
      <c r="D370" t="s">
        <v>267</v>
      </c>
      <c r="F370" t="s">
        <v>10</v>
      </c>
      <c r="G370" t="s">
        <v>10</v>
      </c>
      <c r="H370" t="s">
        <v>11</v>
      </c>
      <c r="I370" t="s">
        <v>11</v>
      </c>
      <c r="J370" t="s">
        <v>12</v>
      </c>
      <c r="K370" t="s">
        <v>93</v>
      </c>
      <c r="L370">
        <v>0</v>
      </c>
      <c r="M370">
        <v>0</v>
      </c>
      <c r="N370" t="s">
        <v>3751</v>
      </c>
      <c r="O370" t="s">
        <v>3751</v>
      </c>
    </row>
    <row r="371" spans="1:15" x14ac:dyDescent="0.25">
      <c r="A371">
        <v>370</v>
      </c>
      <c r="B371">
        <v>1</v>
      </c>
      <c r="C371" t="s">
        <v>322</v>
      </c>
      <c r="D371" t="s">
        <v>322</v>
      </c>
      <c r="F371" t="s">
        <v>4162</v>
      </c>
      <c r="G371" t="s">
        <v>10</v>
      </c>
      <c r="H371" t="s">
        <v>11</v>
      </c>
      <c r="I371" t="s">
        <v>20</v>
      </c>
      <c r="J371" t="s">
        <v>21</v>
      </c>
      <c r="K371" t="s">
        <v>103</v>
      </c>
      <c r="L371">
        <v>15</v>
      </c>
      <c r="M371">
        <v>14</v>
      </c>
      <c r="N371" t="s">
        <v>3851</v>
      </c>
      <c r="O371" t="s">
        <v>3851</v>
      </c>
    </row>
    <row r="372" spans="1:15" x14ac:dyDescent="0.25">
      <c r="A372">
        <v>371</v>
      </c>
      <c r="B372">
        <v>1</v>
      </c>
      <c r="C372" t="s">
        <v>323</v>
      </c>
      <c r="D372" t="s">
        <v>323</v>
      </c>
      <c r="F372" t="s">
        <v>4163</v>
      </c>
      <c r="G372" t="s">
        <v>10</v>
      </c>
      <c r="H372" t="s">
        <v>11</v>
      </c>
      <c r="I372" t="s">
        <v>23</v>
      </c>
      <c r="J372" t="s">
        <v>17</v>
      </c>
      <c r="K372" t="s">
        <v>103</v>
      </c>
      <c r="L372">
        <v>15</v>
      </c>
      <c r="M372">
        <v>15</v>
      </c>
      <c r="N372" t="s">
        <v>3852</v>
      </c>
      <c r="O372" t="s">
        <v>3852</v>
      </c>
    </row>
    <row r="373" spans="1:15" x14ac:dyDescent="0.25">
      <c r="A373">
        <v>372</v>
      </c>
      <c r="B373">
        <v>1</v>
      </c>
      <c r="C373" t="s">
        <v>324</v>
      </c>
      <c r="D373" t="s">
        <v>324</v>
      </c>
      <c r="F373" t="s">
        <v>3969</v>
      </c>
      <c r="G373" t="s">
        <v>10</v>
      </c>
      <c r="H373" t="s">
        <v>11</v>
      </c>
      <c r="I373" t="s">
        <v>25</v>
      </c>
      <c r="J373" t="s">
        <v>26</v>
      </c>
      <c r="K373" t="s">
        <v>103</v>
      </c>
      <c r="L373">
        <v>15</v>
      </c>
      <c r="M373">
        <v>14</v>
      </c>
      <c r="N373" t="s">
        <v>3752</v>
      </c>
      <c r="O373" t="s">
        <v>3752</v>
      </c>
    </row>
    <row r="374" spans="1:15" x14ac:dyDescent="0.25">
      <c r="A374">
        <v>373</v>
      </c>
      <c r="B374">
        <v>1</v>
      </c>
      <c r="C374" t="s">
        <v>19</v>
      </c>
      <c r="D374" t="s">
        <v>19</v>
      </c>
      <c r="F374" t="s">
        <v>3963</v>
      </c>
      <c r="G374" t="s">
        <v>10</v>
      </c>
      <c r="H374" t="s">
        <v>11</v>
      </c>
      <c r="I374" t="s">
        <v>20</v>
      </c>
      <c r="J374" t="s">
        <v>21</v>
      </c>
      <c r="K374" t="s">
        <v>13</v>
      </c>
      <c r="L374">
        <v>10</v>
      </c>
      <c r="M374">
        <v>10</v>
      </c>
      <c r="N374" t="s">
        <v>3618</v>
      </c>
      <c r="O374" t="s">
        <v>3618</v>
      </c>
    </row>
    <row r="375" spans="1:15" x14ac:dyDescent="0.25">
      <c r="A375">
        <v>374</v>
      </c>
      <c r="B375">
        <v>1</v>
      </c>
      <c r="C375" t="s">
        <v>22</v>
      </c>
      <c r="D375" t="s">
        <v>22</v>
      </c>
      <c r="F375" t="s">
        <v>3964</v>
      </c>
      <c r="G375" t="s">
        <v>10</v>
      </c>
      <c r="H375" t="s">
        <v>11</v>
      </c>
      <c r="I375" t="s">
        <v>23</v>
      </c>
      <c r="J375" t="s">
        <v>17</v>
      </c>
      <c r="K375" t="s">
        <v>13</v>
      </c>
      <c r="L375">
        <v>10</v>
      </c>
      <c r="M375">
        <v>10</v>
      </c>
      <c r="N375" t="s">
        <v>3619</v>
      </c>
      <c r="O375" t="s">
        <v>3619</v>
      </c>
    </row>
    <row r="376" spans="1:15" x14ac:dyDescent="0.25">
      <c r="A376">
        <v>375</v>
      </c>
      <c r="B376">
        <v>1</v>
      </c>
      <c r="C376" t="s">
        <v>24</v>
      </c>
      <c r="D376" t="s">
        <v>24</v>
      </c>
      <c r="F376" t="s">
        <v>10</v>
      </c>
      <c r="G376" t="s">
        <v>10</v>
      </c>
      <c r="H376" t="s">
        <v>11</v>
      </c>
      <c r="I376" t="s">
        <v>25</v>
      </c>
      <c r="J376" t="s">
        <v>26</v>
      </c>
      <c r="K376" t="s">
        <v>13</v>
      </c>
      <c r="L376">
        <v>10</v>
      </c>
      <c r="M376">
        <v>10</v>
      </c>
      <c r="N376" t="s">
        <v>3620</v>
      </c>
      <c r="O376" t="s">
        <v>3620</v>
      </c>
    </row>
    <row r="377" spans="1:15" x14ac:dyDescent="0.25">
      <c r="A377">
        <v>376</v>
      </c>
      <c r="B377">
        <v>1</v>
      </c>
      <c r="C377" t="s">
        <v>268</v>
      </c>
      <c r="D377" t="s">
        <v>268</v>
      </c>
      <c r="F377" t="s">
        <v>3964</v>
      </c>
      <c r="G377" t="s">
        <v>10</v>
      </c>
      <c r="H377" t="s">
        <v>11</v>
      </c>
      <c r="I377" t="s">
        <v>20</v>
      </c>
      <c r="J377" t="s">
        <v>17</v>
      </c>
      <c r="K377" t="s">
        <v>93</v>
      </c>
      <c r="L377">
        <v>10</v>
      </c>
      <c r="M377">
        <v>10</v>
      </c>
      <c r="N377" t="s">
        <v>3753</v>
      </c>
      <c r="O377" t="s">
        <v>3753</v>
      </c>
    </row>
    <row r="378" spans="1:15" x14ac:dyDescent="0.25">
      <c r="A378">
        <v>377</v>
      </c>
      <c r="B378">
        <v>1</v>
      </c>
      <c r="C378" t="s">
        <v>269</v>
      </c>
      <c r="D378" t="s">
        <v>269</v>
      </c>
      <c r="F378" t="s">
        <v>4086</v>
      </c>
      <c r="G378" t="s">
        <v>10</v>
      </c>
      <c r="H378" t="s">
        <v>25</v>
      </c>
      <c r="I378" t="s">
        <v>25</v>
      </c>
      <c r="J378" t="s">
        <v>21</v>
      </c>
      <c r="K378" t="s">
        <v>93</v>
      </c>
      <c r="L378">
        <v>10</v>
      </c>
      <c r="M378">
        <v>12</v>
      </c>
      <c r="N378" t="s">
        <v>3853</v>
      </c>
      <c r="O378" t="s">
        <v>3853</v>
      </c>
    </row>
    <row r="379" spans="1:15" x14ac:dyDescent="0.25">
      <c r="A379">
        <v>378</v>
      </c>
      <c r="B379">
        <v>1</v>
      </c>
      <c r="C379" t="s">
        <v>270</v>
      </c>
      <c r="D379" t="s">
        <v>270</v>
      </c>
      <c r="F379" t="s">
        <v>3964</v>
      </c>
      <c r="G379" t="s">
        <v>10</v>
      </c>
      <c r="H379" t="s">
        <v>25</v>
      </c>
      <c r="I379" t="s">
        <v>23</v>
      </c>
      <c r="J379" t="s">
        <v>21</v>
      </c>
      <c r="K379" t="s">
        <v>93</v>
      </c>
      <c r="L379">
        <v>15</v>
      </c>
      <c r="M379">
        <v>16</v>
      </c>
      <c r="N379" t="s">
        <v>3754</v>
      </c>
      <c r="O379" t="s">
        <v>3754</v>
      </c>
    </row>
    <row r="380" spans="1:15" x14ac:dyDescent="0.25">
      <c r="A380">
        <v>379</v>
      </c>
      <c r="B380">
        <v>1</v>
      </c>
      <c r="C380" t="s">
        <v>325</v>
      </c>
      <c r="D380" t="s">
        <v>325</v>
      </c>
      <c r="F380" t="s">
        <v>4164</v>
      </c>
      <c r="G380" t="s">
        <v>10</v>
      </c>
      <c r="H380" t="s">
        <v>25</v>
      </c>
      <c r="I380" t="s">
        <v>25</v>
      </c>
      <c r="J380" t="s">
        <v>26</v>
      </c>
      <c r="K380" t="s">
        <v>90</v>
      </c>
      <c r="L380">
        <v>20</v>
      </c>
      <c r="M380">
        <v>16</v>
      </c>
      <c r="N380" t="s">
        <v>3854</v>
      </c>
      <c r="O380" t="s">
        <v>3854</v>
      </c>
    </row>
    <row r="381" spans="1:15" x14ac:dyDescent="0.25">
      <c r="A381">
        <v>380</v>
      </c>
      <c r="B381">
        <v>1</v>
      </c>
      <c r="C381" t="s">
        <v>271</v>
      </c>
      <c r="D381" t="s">
        <v>271</v>
      </c>
      <c r="F381" t="s">
        <v>4087</v>
      </c>
      <c r="G381" t="s">
        <v>10</v>
      </c>
      <c r="H381" t="s">
        <v>11</v>
      </c>
      <c r="I381" t="s">
        <v>11</v>
      </c>
      <c r="J381" t="s">
        <v>21</v>
      </c>
      <c r="K381" t="s">
        <v>93</v>
      </c>
      <c r="L381">
        <v>10</v>
      </c>
      <c r="M381">
        <v>7</v>
      </c>
      <c r="N381" t="s">
        <v>3931</v>
      </c>
      <c r="O381" t="s">
        <v>3931</v>
      </c>
    </row>
    <row r="382" spans="1:15" x14ac:dyDescent="0.25">
      <c r="A382">
        <v>381</v>
      </c>
      <c r="B382">
        <v>1</v>
      </c>
      <c r="C382" t="s">
        <v>272</v>
      </c>
      <c r="D382" t="s">
        <v>272</v>
      </c>
      <c r="F382" t="s">
        <v>4088</v>
      </c>
      <c r="G382" t="s">
        <v>10</v>
      </c>
      <c r="H382" t="s">
        <v>17</v>
      </c>
      <c r="I382" t="s">
        <v>25</v>
      </c>
      <c r="J382" t="s">
        <v>12</v>
      </c>
      <c r="K382" t="s">
        <v>93</v>
      </c>
      <c r="L382">
        <v>10</v>
      </c>
      <c r="M382">
        <v>10</v>
      </c>
      <c r="N382" t="s">
        <v>3932</v>
      </c>
      <c r="O382" t="s">
        <v>3932</v>
      </c>
    </row>
    <row r="383" spans="1:15" x14ac:dyDescent="0.25">
      <c r="A383">
        <v>382</v>
      </c>
      <c r="B383">
        <v>1</v>
      </c>
      <c r="C383" t="s">
        <v>27</v>
      </c>
      <c r="D383" t="s">
        <v>27</v>
      </c>
      <c r="F383" t="s">
        <v>3965</v>
      </c>
      <c r="G383" t="s">
        <v>10</v>
      </c>
      <c r="H383" t="s">
        <v>11</v>
      </c>
      <c r="I383" t="s">
        <v>25</v>
      </c>
      <c r="J383" t="s">
        <v>28</v>
      </c>
      <c r="K383" t="s">
        <v>13</v>
      </c>
      <c r="L383">
        <v>15</v>
      </c>
      <c r="M383">
        <v>15</v>
      </c>
      <c r="N383" t="s">
        <v>3855</v>
      </c>
      <c r="O383" t="s">
        <v>3855</v>
      </c>
    </row>
    <row r="384" spans="1:15" x14ac:dyDescent="0.25">
      <c r="A384">
        <v>383</v>
      </c>
      <c r="B384">
        <v>1</v>
      </c>
      <c r="C384" t="s">
        <v>273</v>
      </c>
      <c r="D384" t="s">
        <v>273</v>
      </c>
      <c r="F384" t="s">
        <v>4089</v>
      </c>
      <c r="G384" t="s">
        <v>10</v>
      </c>
      <c r="H384" t="s">
        <v>11</v>
      </c>
      <c r="I384" t="s">
        <v>25</v>
      </c>
      <c r="J384" t="s">
        <v>12</v>
      </c>
      <c r="K384" t="s">
        <v>93</v>
      </c>
      <c r="L384">
        <v>10</v>
      </c>
      <c r="M384">
        <v>5</v>
      </c>
      <c r="N384" t="s">
        <v>3933</v>
      </c>
      <c r="O384" t="s">
        <v>3933</v>
      </c>
    </row>
    <row r="385" spans="1:15" x14ac:dyDescent="0.25">
      <c r="A385">
        <v>384</v>
      </c>
      <c r="B385">
        <v>1</v>
      </c>
      <c r="C385" t="s">
        <v>29</v>
      </c>
      <c r="D385" t="s">
        <v>29</v>
      </c>
      <c r="F385" t="s">
        <v>3966</v>
      </c>
      <c r="G385" t="s">
        <v>10</v>
      </c>
      <c r="H385" t="s">
        <v>11</v>
      </c>
      <c r="I385" t="s">
        <v>25</v>
      </c>
      <c r="J385" t="s">
        <v>17</v>
      </c>
      <c r="K385" t="s">
        <v>13</v>
      </c>
      <c r="L385">
        <v>5</v>
      </c>
      <c r="M385">
        <v>5</v>
      </c>
      <c r="N385" t="s">
        <v>3934</v>
      </c>
      <c r="O385" t="s">
        <v>3934</v>
      </c>
    </row>
    <row r="386" spans="1:15" x14ac:dyDescent="0.25">
      <c r="A386">
        <v>385</v>
      </c>
      <c r="B386">
        <v>1</v>
      </c>
      <c r="C386" t="s">
        <v>274</v>
      </c>
      <c r="D386" t="s">
        <v>274</v>
      </c>
      <c r="F386" t="s">
        <v>4090</v>
      </c>
      <c r="G386" t="s">
        <v>10</v>
      </c>
      <c r="H386" t="s">
        <v>11</v>
      </c>
      <c r="I386" t="s">
        <v>23</v>
      </c>
      <c r="J386" t="s">
        <v>21</v>
      </c>
      <c r="K386" t="s">
        <v>93</v>
      </c>
      <c r="L386">
        <v>15</v>
      </c>
      <c r="M386">
        <v>15</v>
      </c>
      <c r="N386" t="s">
        <v>3935</v>
      </c>
      <c r="O386" t="s">
        <v>3935</v>
      </c>
    </row>
    <row r="387" spans="1:15" x14ac:dyDescent="0.25">
      <c r="A387">
        <v>386</v>
      </c>
      <c r="B387">
        <v>1</v>
      </c>
      <c r="C387" t="s">
        <v>275</v>
      </c>
      <c r="D387" t="s">
        <v>275</v>
      </c>
      <c r="F387" t="s">
        <v>4091</v>
      </c>
      <c r="G387" t="s">
        <v>10</v>
      </c>
      <c r="H387" t="s">
        <v>11</v>
      </c>
      <c r="I387" t="s">
        <v>23</v>
      </c>
      <c r="J387" t="s">
        <v>12</v>
      </c>
      <c r="K387" t="s">
        <v>93</v>
      </c>
      <c r="L387">
        <v>10</v>
      </c>
      <c r="M387">
        <v>11</v>
      </c>
      <c r="N387" t="s">
        <v>3856</v>
      </c>
      <c r="O387" t="s">
        <v>3856</v>
      </c>
    </row>
    <row r="388" spans="1:15" x14ac:dyDescent="0.25">
      <c r="A388">
        <v>387</v>
      </c>
      <c r="B388">
        <v>1</v>
      </c>
      <c r="C388" t="s">
        <v>30</v>
      </c>
      <c r="D388" t="s">
        <v>30</v>
      </c>
      <c r="F388" t="s">
        <v>3967</v>
      </c>
      <c r="G388" t="s">
        <v>10</v>
      </c>
      <c r="H388" t="s">
        <v>31</v>
      </c>
      <c r="I388" t="s">
        <v>11</v>
      </c>
      <c r="J388" t="s">
        <v>12</v>
      </c>
      <c r="K388" t="s">
        <v>13</v>
      </c>
      <c r="L388">
        <v>5</v>
      </c>
      <c r="M388">
        <v>7</v>
      </c>
      <c r="N388" t="s">
        <v>3621</v>
      </c>
      <c r="O388" t="s">
        <v>3621</v>
      </c>
    </row>
    <row r="389" spans="1:15" x14ac:dyDescent="0.25">
      <c r="A389">
        <v>388</v>
      </c>
      <c r="B389">
        <v>1</v>
      </c>
      <c r="C389" t="s">
        <v>457</v>
      </c>
      <c r="D389" t="s">
        <v>457</v>
      </c>
      <c r="F389" t="s">
        <v>4165</v>
      </c>
      <c r="G389" t="s">
        <v>10</v>
      </c>
      <c r="H389" t="s">
        <v>13</v>
      </c>
      <c r="I389" t="s">
        <v>32</v>
      </c>
      <c r="J389" t="s">
        <v>21</v>
      </c>
      <c r="K389" t="s">
        <v>90</v>
      </c>
      <c r="L389">
        <v>15</v>
      </c>
      <c r="M389">
        <v>17</v>
      </c>
      <c r="N389" t="s">
        <v>3936</v>
      </c>
      <c r="O389" t="s">
        <v>3936</v>
      </c>
    </row>
    <row r="390" spans="1:15" x14ac:dyDescent="0.25">
      <c r="A390">
        <v>389</v>
      </c>
      <c r="B390">
        <v>1</v>
      </c>
      <c r="C390" t="s">
        <v>276</v>
      </c>
      <c r="D390" t="s">
        <v>276</v>
      </c>
      <c r="F390" t="s">
        <v>3963</v>
      </c>
      <c r="G390" t="s">
        <v>10</v>
      </c>
      <c r="H390" t="s">
        <v>11</v>
      </c>
      <c r="I390" t="s">
        <v>20</v>
      </c>
      <c r="J390" t="s">
        <v>21</v>
      </c>
      <c r="K390" t="s">
        <v>93</v>
      </c>
      <c r="L390">
        <v>15</v>
      </c>
      <c r="M390">
        <v>13</v>
      </c>
      <c r="N390" t="s">
        <v>3755</v>
      </c>
      <c r="O390" t="s">
        <v>3755</v>
      </c>
    </row>
    <row r="391" spans="1:15" x14ac:dyDescent="0.25">
      <c r="A391">
        <v>390</v>
      </c>
      <c r="B391">
        <v>1</v>
      </c>
      <c r="C391" t="s">
        <v>277</v>
      </c>
      <c r="D391" t="s">
        <v>277</v>
      </c>
      <c r="F391" t="s">
        <v>3963</v>
      </c>
      <c r="G391" t="s">
        <v>10</v>
      </c>
      <c r="H391" t="s">
        <v>11</v>
      </c>
      <c r="I391" t="s">
        <v>278</v>
      </c>
      <c r="J391" t="s">
        <v>21</v>
      </c>
      <c r="K391" t="s">
        <v>93</v>
      </c>
      <c r="L391">
        <v>20</v>
      </c>
      <c r="M391">
        <v>17</v>
      </c>
      <c r="N391" t="s">
        <v>3756</v>
      </c>
      <c r="O391" t="s">
        <v>3756</v>
      </c>
    </row>
    <row r="392" spans="1:15" x14ac:dyDescent="0.25">
      <c r="A392">
        <v>391</v>
      </c>
      <c r="B392">
        <v>1</v>
      </c>
      <c r="C392" t="s">
        <v>3455</v>
      </c>
      <c r="D392" t="s">
        <v>3242</v>
      </c>
      <c r="E392" t="s">
        <v>3380</v>
      </c>
      <c r="F392" t="s">
        <v>10</v>
      </c>
      <c r="G392" t="s">
        <v>10</v>
      </c>
      <c r="H392" t="s">
        <v>11</v>
      </c>
      <c r="I392" t="s">
        <v>32</v>
      </c>
      <c r="J392" t="s">
        <v>21</v>
      </c>
      <c r="K392" t="s">
        <v>103</v>
      </c>
      <c r="L392">
        <v>10</v>
      </c>
      <c r="M392">
        <v>16</v>
      </c>
      <c r="N392" t="s">
        <v>4702</v>
      </c>
      <c r="O392" t="s">
        <v>4804</v>
      </c>
    </row>
    <row r="393" spans="1:15" x14ac:dyDescent="0.25">
      <c r="A393">
        <v>392</v>
      </c>
      <c r="B393">
        <v>1</v>
      </c>
      <c r="C393" t="s">
        <v>3456</v>
      </c>
      <c r="D393" t="s">
        <v>3242</v>
      </c>
      <c r="E393" t="s">
        <v>3381</v>
      </c>
      <c r="F393" t="s">
        <v>10</v>
      </c>
      <c r="G393" t="s">
        <v>10</v>
      </c>
      <c r="H393" t="s">
        <v>32</v>
      </c>
      <c r="I393" t="s">
        <v>11</v>
      </c>
      <c r="J393" t="s">
        <v>17</v>
      </c>
      <c r="K393" t="s">
        <v>13</v>
      </c>
      <c r="L393">
        <v>10</v>
      </c>
      <c r="M393">
        <v>11</v>
      </c>
      <c r="N393" t="s">
        <v>4703</v>
      </c>
      <c r="O393" t="s">
        <v>4804</v>
      </c>
    </row>
    <row r="394" spans="1:15" x14ac:dyDescent="0.25">
      <c r="A394">
        <v>393</v>
      </c>
      <c r="B394">
        <v>1</v>
      </c>
      <c r="C394" t="s">
        <v>279</v>
      </c>
      <c r="D394" t="s">
        <v>279</v>
      </c>
      <c r="F394" t="s">
        <v>4092</v>
      </c>
      <c r="G394" t="s">
        <v>10</v>
      </c>
      <c r="H394" t="s">
        <v>17</v>
      </c>
      <c r="I394" t="s">
        <v>32</v>
      </c>
      <c r="J394" t="s">
        <v>21</v>
      </c>
      <c r="K394" t="s">
        <v>93</v>
      </c>
      <c r="L394">
        <v>15</v>
      </c>
      <c r="M394">
        <v>16</v>
      </c>
      <c r="N394" t="s">
        <v>3857</v>
      </c>
      <c r="O394" t="s">
        <v>3857</v>
      </c>
    </row>
    <row r="395" spans="1:15" x14ac:dyDescent="0.25">
      <c r="A395">
        <v>394</v>
      </c>
      <c r="B395">
        <v>1</v>
      </c>
      <c r="C395" t="s">
        <v>280</v>
      </c>
      <c r="D395" t="s">
        <v>280</v>
      </c>
      <c r="F395" t="s">
        <v>4093</v>
      </c>
      <c r="G395" t="s">
        <v>10</v>
      </c>
      <c r="H395" t="s">
        <v>11</v>
      </c>
      <c r="I395" t="s">
        <v>25</v>
      </c>
      <c r="J395" t="s">
        <v>21</v>
      </c>
      <c r="K395" t="s">
        <v>93</v>
      </c>
      <c r="L395">
        <v>10</v>
      </c>
      <c r="M395">
        <v>13</v>
      </c>
      <c r="N395" t="s">
        <v>3858</v>
      </c>
      <c r="O395" t="s">
        <v>3858</v>
      </c>
    </row>
    <row r="396" spans="1:15" x14ac:dyDescent="0.25">
      <c r="A396">
        <v>395</v>
      </c>
      <c r="B396">
        <v>1</v>
      </c>
      <c r="C396" t="s">
        <v>281</v>
      </c>
      <c r="D396" t="s">
        <v>281</v>
      </c>
      <c r="F396" t="s">
        <v>3973</v>
      </c>
      <c r="G396" t="s">
        <v>10</v>
      </c>
      <c r="H396" t="s">
        <v>11</v>
      </c>
      <c r="I396" t="s">
        <v>25</v>
      </c>
      <c r="J396" t="s">
        <v>21</v>
      </c>
      <c r="K396" t="s">
        <v>93</v>
      </c>
      <c r="L396">
        <v>15</v>
      </c>
      <c r="M396">
        <v>13</v>
      </c>
      <c r="N396" t="s">
        <v>3937</v>
      </c>
      <c r="O396" t="s">
        <v>3937</v>
      </c>
    </row>
    <row r="397" spans="1:15" x14ac:dyDescent="0.25">
      <c r="A397">
        <v>396</v>
      </c>
      <c r="B397">
        <v>1</v>
      </c>
      <c r="C397" t="s">
        <v>282</v>
      </c>
      <c r="D397" t="s">
        <v>282</v>
      </c>
      <c r="F397" t="s">
        <v>4094</v>
      </c>
      <c r="G397" t="s">
        <v>10</v>
      </c>
      <c r="H397" t="s">
        <v>17</v>
      </c>
      <c r="I397" t="s">
        <v>32</v>
      </c>
      <c r="J397" t="s">
        <v>21</v>
      </c>
      <c r="K397" t="s">
        <v>93</v>
      </c>
      <c r="L397">
        <v>20</v>
      </c>
      <c r="M397">
        <v>20</v>
      </c>
      <c r="N397" t="s">
        <v>3938</v>
      </c>
      <c r="O397" t="s">
        <v>3938</v>
      </c>
    </row>
    <row r="398" spans="1:15" x14ac:dyDescent="0.25">
      <c r="A398">
        <v>397</v>
      </c>
      <c r="B398">
        <v>1</v>
      </c>
      <c r="C398" t="s">
        <v>283</v>
      </c>
      <c r="D398" t="s">
        <v>283</v>
      </c>
      <c r="F398" t="s">
        <v>4095</v>
      </c>
      <c r="G398" t="s">
        <v>10</v>
      </c>
      <c r="H398" t="s">
        <v>17</v>
      </c>
      <c r="I398" t="s">
        <v>32</v>
      </c>
      <c r="J398" t="s">
        <v>21</v>
      </c>
      <c r="K398" t="s">
        <v>93</v>
      </c>
      <c r="L398">
        <v>20</v>
      </c>
      <c r="M398">
        <v>20</v>
      </c>
      <c r="N398" t="s">
        <v>3939</v>
      </c>
      <c r="O398" t="s">
        <v>3939</v>
      </c>
    </row>
    <row r="399" spans="1:15" x14ac:dyDescent="0.25">
      <c r="A399">
        <v>398</v>
      </c>
      <c r="B399">
        <v>1</v>
      </c>
      <c r="C399" t="s">
        <v>326</v>
      </c>
      <c r="D399" t="s">
        <v>326</v>
      </c>
      <c r="F399" t="s">
        <v>4166</v>
      </c>
      <c r="G399" t="s">
        <v>10</v>
      </c>
      <c r="H399" t="s">
        <v>17</v>
      </c>
      <c r="I399" t="s">
        <v>32</v>
      </c>
      <c r="J399" t="s">
        <v>28</v>
      </c>
      <c r="K399" t="s">
        <v>90</v>
      </c>
      <c r="L399">
        <v>25</v>
      </c>
      <c r="M399">
        <v>22</v>
      </c>
      <c r="N399" t="s">
        <v>3940</v>
      </c>
      <c r="O399" t="s">
        <v>3940</v>
      </c>
    </row>
    <row r="400" spans="1:15" x14ac:dyDescent="0.25">
      <c r="A400">
        <v>399</v>
      </c>
      <c r="B400">
        <v>1</v>
      </c>
      <c r="C400" t="s">
        <v>165</v>
      </c>
      <c r="D400" t="s">
        <v>165</v>
      </c>
      <c r="F400" t="s">
        <v>4167</v>
      </c>
      <c r="G400" t="s">
        <v>10</v>
      </c>
      <c r="H400" t="s">
        <v>21</v>
      </c>
      <c r="I400" t="s">
        <v>32</v>
      </c>
      <c r="J400" t="s">
        <v>21</v>
      </c>
      <c r="K400" t="s">
        <v>90</v>
      </c>
      <c r="L400">
        <v>20</v>
      </c>
      <c r="M400">
        <v>22</v>
      </c>
      <c r="N400" t="s">
        <v>3543</v>
      </c>
      <c r="O400" t="s">
        <v>3543</v>
      </c>
    </row>
    <row r="401" spans="1:15" x14ac:dyDescent="0.25">
      <c r="A401">
        <v>400</v>
      </c>
      <c r="B401">
        <v>1</v>
      </c>
      <c r="C401" t="s">
        <v>327</v>
      </c>
      <c r="D401" t="s">
        <v>327</v>
      </c>
      <c r="F401" t="s">
        <v>10</v>
      </c>
      <c r="G401" t="s">
        <v>10</v>
      </c>
      <c r="H401" t="s">
        <v>11</v>
      </c>
      <c r="I401" t="s">
        <v>32</v>
      </c>
      <c r="J401" t="s">
        <v>21</v>
      </c>
      <c r="K401" t="s">
        <v>90</v>
      </c>
      <c r="L401">
        <v>20</v>
      </c>
      <c r="M401">
        <v>16</v>
      </c>
      <c r="N401" t="s">
        <v>3757</v>
      </c>
      <c r="O401" t="s">
        <v>3757</v>
      </c>
    </row>
    <row r="402" spans="1:15" x14ac:dyDescent="0.25">
      <c r="A402">
        <v>401</v>
      </c>
      <c r="B402">
        <v>1</v>
      </c>
      <c r="C402" t="s">
        <v>328</v>
      </c>
      <c r="D402" t="s">
        <v>328</v>
      </c>
      <c r="F402" t="s">
        <v>10</v>
      </c>
      <c r="G402" t="s">
        <v>10</v>
      </c>
      <c r="H402" t="s">
        <v>25</v>
      </c>
      <c r="I402" t="s">
        <v>32</v>
      </c>
      <c r="J402" t="s">
        <v>21</v>
      </c>
      <c r="K402" t="s">
        <v>90</v>
      </c>
      <c r="L402">
        <v>20</v>
      </c>
      <c r="M402">
        <v>20</v>
      </c>
      <c r="N402" t="s">
        <v>3758</v>
      </c>
      <c r="O402" t="s">
        <v>3758</v>
      </c>
    </row>
    <row r="403" spans="1:15" x14ac:dyDescent="0.25">
      <c r="A403">
        <v>402</v>
      </c>
      <c r="B403">
        <v>1</v>
      </c>
      <c r="C403" t="s">
        <v>329</v>
      </c>
      <c r="D403" t="s">
        <v>329</v>
      </c>
      <c r="F403" t="s">
        <v>10</v>
      </c>
      <c r="G403" t="s">
        <v>10</v>
      </c>
      <c r="H403" t="s">
        <v>11</v>
      </c>
      <c r="I403" t="s">
        <v>32</v>
      </c>
      <c r="J403" t="s">
        <v>21</v>
      </c>
      <c r="K403" t="s">
        <v>90</v>
      </c>
      <c r="L403">
        <v>20</v>
      </c>
      <c r="M403">
        <v>16</v>
      </c>
      <c r="N403" t="s">
        <v>3759</v>
      </c>
      <c r="O403" t="s">
        <v>3759</v>
      </c>
    </row>
    <row r="404" spans="1:15" x14ac:dyDescent="0.25">
      <c r="A404">
        <v>403</v>
      </c>
      <c r="B404">
        <v>1</v>
      </c>
      <c r="C404" t="s">
        <v>330</v>
      </c>
      <c r="D404" t="s">
        <v>330</v>
      </c>
      <c r="F404" t="s">
        <v>4168</v>
      </c>
      <c r="G404" t="s">
        <v>10</v>
      </c>
      <c r="H404" t="s">
        <v>17</v>
      </c>
      <c r="I404" t="s">
        <v>32</v>
      </c>
      <c r="J404" t="s">
        <v>21</v>
      </c>
      <c r="K404" t="s">
        <v>90</v>
      </c>
      <c r="L404">
        <v>25</v>
      </c>
      <c r="M404">
        <v>24</v>
      </c>
      <c r="N404" t="s">
        <v>3859</v>
      </c>
      <c r="O404" t="s">
        <v>3859</v>
      </c>
    </row>
    <row r="405" spans="1:15" x14ac:dyDescent="0.25">
      <c r="A405">
        <v>404</v>
      </c>
      <c r="B405">
        <v>1</v>
      </c>
      <c r="C405" t="s">
        <v>331</v>
      </c>
      <c r="D405" t="s">
        <v>331</v>
      </c>
      <c r="F405" t="s">
        <v>4096</v>
      </c>
      <c r="G405" t="s">
        <v>10</v>
      </c>
      <c r="H405" t="s">
        <v>25</v>
      </c>
      <c r="I405" t="s">
        <v>25</v>
      </c>
      <c r="J405" t="s">
        <v>21</v>
      </c>
      <c r="K405" t="s">
        <v>90</v>
      </c>
      <c r="L405">
        <v>15</v>
      </c>
      <c r="M405">
        <v>15</v>
      </c>
      <c r="N405" t="s">
        <v>3760</v>
      </c>
      <c r="O405" t="s">
        <v>3760</v>
      </c>
    </row>
    <row r="406" spans="1:15" x14ac:dyDescent="0.25">
      <c r="A406">
        <v>405</v>
      </c>
      <c r="B406">
        <v>1</v>
      </c>
      <c r="C406" t="s">
        <v>3457</v>
      </c>
      <c r="D406" t="s">
        <v>3250</v>
      </c>
      <c r="E406" t="s">
        <v>3380</v>
      </c>
      <c r="F406" t="s">
        <v>4218</v>
      </c>
      <c r="G406" t="s">
        <v>10</v>
      </c>
      <c r="H406" t="s">
        <v>11</v>
      </c>
      <c r="I406" t="s">
        <v>32</v>
      </c>
      <c r="J406" t="s">
        <v>26</v>
      </c>
      <c r="K406" t="s">
        <v>108</v>
      </c>
      <c r="L406">
        <v>25</v>
      </c>
      <c r="M406">
        <v>23</v>
      </c>
      <c r="N406" t="s">
        <v>4704</v>
      </c>
      <c r="O406" t="s">
        <v>4805</v>
      </c>
    </row>
    <row r="407" spans="1:15" x14ac:dyDescent="0.25">
      <c r="A407">
        <v>406</v>
      </c>
      <c r="B407">
        <v>1</v>
      </c>
      <c r="C407" t="s">
        <v>3458</v>
      </c>
      <c r="D407" t="s">
        <v>3250</v>
      </c>
      <c r="E407" t="s">
        <v>3381</v>
      </c>
      <c r="F407" t="s">
        <v>10</v>
      </c>
      <c r="G407" t="s">
        <v>10</v>
      </c>
      <c r="H407" t="s">
        <v>32</v>
      </c>
      <c r="I407" t="s">
        <v>11</v>
      </c>
      <c r="J407" t="s">
        <v>21</v>
      </c>
      <c r="K407" t="s">
        <v>90</v>
      </c>
      <c r="L407">
        <v>25</v>
      </c>
      <c r="M407">
        <v>21</v>
      </c>
      <c r="N407" t="s">
        <v>4705</v>
      </c>
      <c r="O407" t="s">
        <v>4805</v>
      </c>
    </row>
    <row r="408" spans="1:15" x14ac:dyDescent="0.25">
      <c r="A408">
        <v>407</v>
      </c>
      <c r="B408">
        <v>1</v>
      </c>
      <c r="C408" t="s">
        <v>3459</v>
      </c>
      <c r="D408" t="s">
        <v>3281</v>
      </c>
      <c r="E408" t="s">
        <v>3380</v>
      </c>
      <c r="F408" t="s">
        <v>10</v>
      </c>
      <c r="G408" t="s">
        <v>10</v>
      </c>
      <c r="H408" t="s">
        <v>11</v>
      </c>
      <c r="I408" t="s">
        <v>32</v>
      </c>
      <c r="J408" t="s">
        <v>26</v>
      </c>
      <c r="K408" t="s">
        <v>90</v>
      </c>
      <c r="L408">
        <v>15</v>
      </c>
      <c r="M408">
        <v>12</v>
      </c>
      <c r="N408" t="s">
        <v>4706</v>
      </c>
      <c r="O408" t="s">
        <v>4806</v>
      </c>
    </row>
    <row r="409" spans="1:15" x14ac:dyDescent="0.25">
      <c r="A409">
        <v>408</v>
      </c>
      <c r="B409">
        <v>1</v>
      </c>
      <c r="C409" t="s">
        <v>3460</v>
      </c>
      <c r="D409" t="s">
        <v>3281</v>
      </c>
      <c r="E409" t="s">
        <v>3381</v>
      </c>
      <c r="F409" t="s">
        <v>10</v>
      </c>
      <c r="G409" t="s">
        <v>10</v>
      </c>
      <c r="H409" t="s">
        <v>32</v>
      </c>
      <c r="I409" t="s">
        <v>11</v>
      </c>
      <c r="J409" t="s">
        <v>21</v>
      </c>
      <c r="K409" t="s">
        <v>13</v>
      </c>
      <c r="L409">
        <v>15</v>
      </c>
      <c r="M409">
        <v>13</v>
      </c>
      <c r="N409" t="s">
        <v>4707</v>
      </c>
      <c r="O409" t="s">
        <v>4806</v>
      </c>
    </row>
    <row r="410" spans="1:15" x14ac:dyDescent="0.25">
      <c r="A410">
        <v>409</v>
      </c>
      <c r="B410">
        <v>1</v>
      </c>
      <c r="C410" t="s">
        <v>3461</v>
      </c>
      <c r="D410" t="s">
        <v>3249</v>
      </c>
      <c r="E410" t="s">
        <v>3380</v>
      </c>
      <c r="F410" t="s">
        <v>10</v>
      </c>
      <c r="G410" t="s">
        <v>10</v>
      </c>
      <c r="H410" t="s">
        <v>11</v>
      </c>
      <c r="I410" t="s">
        <v>32</v>
      </c>
      <c r="J410" t="s">
        <v>28</v>
      </c>
      <c r="K410" t="s">
        <v>92</v>
      </c>
      <c r="L410">
        <v>20</v>
      </c>
      <c r="M410">
        <v>20</v>
      </c>
      <c r="N410" t="s">
        <v>4708</v>
      </c>
      <c r="O410" t="s">
        <v>4807</v>
      </c>
    </row>
    <row r="411" spans="1:15" x14ac:dyDescent="0.25">
      <c r="A411">
        <v>410</v>
      </c>
      <c r="B411">
        <v>1</v>
      </c>
      <c r="C411" t="s">
        <v>3462</v>
      </c>
      <c r="D411" t="s">
        <v>3249</v>
      </c>
      <c r="E411" t="s">
        <v>3381</v>
      </c>
      <c r="F411" t="s">
        <v>10</v>
      </c>
      <c r="G411" t="s">
        <v>10</v>
      </c>
      <c r="H411" t="s">
        <v>82</v>
      </c>
      <c r="I411" t="s">
        <v>11</v>
      </c>
      <c r="J411" t="s">
        <v>26</v>
      </c>
      <c r="K411" t="s">
        <v>93</v>
      </c>
      <c r="L411">
        <v>25</v>
      </c>
      <c r="M411">
        <v>20</v>
      </c>
      <c r="N411" t="s">
        <v>4709</v>
      </c>
      <c r="O411" t="s">
        <v>4807</v>
      </c>
    </row>
    <row r="412" spans="1:15" x14ac:dyDescent="0.25">
      <c r="A412">
        <v>411</v>
      </c>
      <c r="B412">
        <v>2</v>
      </c>
      <c r="C412" t="s">
        <v>9</v>
      </c>
      <c r="D412" t="s">
        <v>9</v>
      </c>
      <c r="F412" t="s">
        <v>10</v>
      </c>
      <c r="G412" t="s">
        <v>10</v>
      </c>
      <c r="H412" t="s">
        <v>11</v>
      </c>
      <c r="I412" t="s">
        <v>11</v>
      </c>
      <c r="J412" t="s">
        <v>12</v>
      </c>
      <c r="K412" t="s">
        <v>13</v>
      </c>
      <c r="L412">
        <v>0</v>
      </c>
      <c r="M412">
        <v>0</v>
      </c>
      <c r="N412" t="s">
        <v>3622</v>
      </c>
      <c r="O412" t="s">
        <v>3622</v>
      </c>
    </row>
    <row r="413" spans="1:15" x14ac:dyDescent="0.25">
      <c r="A413">
        <v>412</v>
      </c>
      <c r="B413">
        <v>2</v>
      </c>
      <c r="C413" t="s">
        <v>14</v>
      </c>
      <c r="D413" t="s">
        <v>14</v>
      </c>
      <c r="F413" t="s">
        <v>10</v>
      </c>
      <c r="G413" t="s">
        <v>10</v>
      </c>
      <c r="H413" t="s">
        <v>11</v>
      </c>
      <c r="I413" t="s">
        <v>11</v>
      </c>
      <c r="J413" t="s">
        <v>12</v>
      </c>
      <c r="K413" t="s">
        <v>13</v>
      </c>
      <c r="L413">
        <v>0</v>
      </c>
      <c r="M413">
        <v>0</v>
      </c>
      <c r="N413" t="s">
        <v>3623</v>
      </c>
      <c r="O413" t="s">
        <v>3623</v>
      </c>
    </row>
    <row r="414" spans="1:15" x14ac:dyDescent="0.25">
      <c r="A414">
        <v>413</v>
      </c>
      <c r="B414">
        <v>2</v>
      </c>
      <c r="C414" t="s">
        <v>15</v>
      </c>
      <c r="D414" t="s">
        <v>15</v>
      </c>
      <c r="F414" t="s">
        <v>10</v>
      </c>
      <c r="G414" t="s">
        <v>10</v>
      </c>
      <c r="H414" t="s">
        <v>11</v>
      </c>
      <c r="I414" t="s">
        <v>11</v>
      </c>
      <c r="J414" t="s">
        <v>12</v>
      </c>
      <c r="K414" t="s">
        <v>13</v>
      </c>
      <c r="L414">
        <v>0</v>
      </c>
      <c r="M414">
        <v>0</v>
      </c>
      <c r="N414" t="s">
        <v>3624</v>
      </c>
      <c r="O414" t="s">
        <v>3624</v>
      </c>
    </row>
    <row r="415" spans="1:15" x14ac:dyDescent="0.25">
      <c r="A415">
        <v>414</v>
      </c>
      <c r="B415">
        <v>2</v>
      </c>
      <c r="C415" t="s">
        <v>33</v>
      </c>
      <c r="D415" t="s">
        <v>33</v>
      </c>
      <c r="F415" t="s">
        <v>3968</v>
      </c>
      <c r="G415" t="s">
        <v>10</v>
      </c>
      <c r="H415" t="s">
        <v>11</v>
      </c>
      <c r="I415" t="s">
        <v>11</v>
      </c>
      <c r="J415" t="s">
        <v>12</v>
      </c>
      <c r="K415" t="s">
        <v>13</v>
      </c>
      <c r="L415">
        <v>0</v>
      </c>
      <c r="M415">
        <v>0</v>
      </c>
      <c r="N415" t="s">
        <v>3625</v>
      </c>
      <c r="O415" t="s">
        <v>3625</v>
      </c>
    </row>
    <row r="416" spans="1:15" x14ac:dyDescent="0.25">
      <c r="A416">
        <v>415</v>
      </c>
      <c r="B416">
        <v>2</v>
      </c>
      <c r="C416" t="s">
        <v>34</v>
      </c>
      <c r="D416" t="s">
        <v>34</v>
      </c>
      <c r="F416" t="s">
        <v>3962</v>
      </c>
      <c r="G416" t="s">
        <v>10</v>
      </c>
      <c r="H416" t="s">
        <v>11</v>
      </c>
      <c r="I416" t="s">
        <v>25</v>
      </c>
      <c r="J416" t="s">
        <v>12</v>
      </c>
      <c r="K416" t="s">
        <v>13</v>
      </c>
      <c r="L416">
        <v>0</v>
      </c>
      <c r="M416">
        <v>2</v>
      </c>
      <c r="N416" t="s">
        <v>3626</v>
      </c>
      <c r="O416" t="s">
        <v>3626</v>
      </c>
    </row>
    <row r="417" spans="1:15" x14ac:dyDescent="0.25">
      <c r="A417">
        <v>416</v>
      </c>
      <c r="B417">
        <v>2</v>
      </c>
      <c r="C417" t="s">
        <v>284</v>
      </c>
      <c r="D417" t="s">
        <v>284</v>
      </c>
      <c r="F417" t="s">
        <v>3964</v>
      </c>
      <c r="G417" t="s">
        <v>10</v>
      </c>
      <c r="H417" t="s">
        <v>11</v>
      </c>
      <c r="I417" t="s">
        <v>20</v>
      </c>
      <c r="J417" t="s">
        <v>17</v>
      </c>
      <c r="K417" t="s">
        <v>93</v>
      </c>
      <c r="L417">
        <v>0</v>
      </c>
      <c r="M417">
        <v>10</v>
      </c>
      <c r="N417" t="s">
        <v>3761</v>
      </c>
      <c r="O417" t="s">
        <v>3761</v>
      </c>
    </row>
    <row r="418" spans="1:15" x14ac:dyDescent="0.25">
      <c r="A418">
        <v>417</v>
      </c>
      <c r="B418">
        <v>2</v>
      </c>
      <c r="C418" t="s">
        <v>35</v>
      </c>
      <c r="D418" t="s">
        <v>35</v>
      </c>
      <c r="F418" t="s">
        <v>10</v>
      </c>
      <c r="G418" t="s">
        <v>10</v>
      </c>
      <c r="H418" t="s">
        <v>25</v>
      </c>
      <c r="I418" t="s">
        <v>25</v>
      </c>
      <c r="J418" t="s">
        <v>12</v>
      </c>
      <c r="K418" t="s">
        <v>13</v>
      </c>
      <c r="L418">
        <v>0</v>
      </c>
      <c r="M418">
        <v>1</v>
      </c>
      <c r="N418" t="s">
        <v>3627</v>
      </c>
      <c r="O418" t="s">
        <v>3627</v>
      </c>
    </row>
    <row r="419" spans="1:15" x14ac:dyDescent="0.25">
      <c r="A419">
        <v>418</v>
      </c>
      <c r="B419">
        <v>2</v>
      </c>
      <c r="C419" t="s">
        <v>285</v>
      </c>
      <c r="D419" t="s">
        <v>285</v>
      </c>
      <c r="F419" t="s">
        <v>4096</v>
      </c>
      <c r="G419" t="s">
        <v>10</v>
      </c>
      <c r="H419" t="s">
        <v>20</v>
      </c>
      <c r="I419" t="s">
        <v>25</v>
      </c>
      <c r="J419" t="s">
        <v>17</v>
      </c>
      <c r="K419" t="s">
        <v>93</v>
      </c>
      <c r="L419">
        <v>0</v>
      </c>
      <c r="M419">
        <v>4</v>
      </c>
      <c r="N419" t="s">
        <v>3762</v>
      </c>
      <c r="O419" t="s">
        <v>3762</v>
      </c>
    </row>
    <row r="420" spans="1:15" x14ac:dyDescent="0.25">
      <c r="A420">
        <v>419</v>
      </c>
      <c r="B420">
        <v>2</v>
      </c>
      <c r="C420" t="s">
        <v>36</v>
      </c>
      <c r="D420" t="s">
        <v>36</v>
      </c>
      <c r="F420" t="s">
        <v>10</v>
      </c>
      <c r="G420" t="s">
        <v>10</v>
      </c>
      <c r="H420" t="s">
        <v>25</v>
      </c>
      <c r="I420" t="s">
        <v>20</v>
      </c>
      <c r="J420" t="s">
        <v>12</v>
      </c>
      <c r="K420" t="s">
        <v>13</v>
      </c>
      <c r="L420">
        <v>0</v>
      </c>
      <c r="M420">
        <v>1</v>
      </c>
      <c r="N420" t="s">
        <v>3628</v>
      </c>
      <c r="O420" t="s">
        <v>3628</v>
      </c>
    </row>
    <row r="421" spans="1:15" x14ac:dyDescent="0.25">
      <c r="A421">
        <v>420</v>
      </c>
      <c r="B421">
        <v>2</v>
      </c>
      <c r="C421" t="s">
        <v>37</v>
      </c>
      <c r="D421" t="s">
        <v>37</v>
      </c>
      <c r="F421" t="s">
        <v>10</v>
      </c>
      <c r="G421" t="s">
        <v>10</v>
      </c>
      <c r="H421" t="s">
        <v>11</v>
      </c>
      <c r="I421" t="s">
        <v>25</v>
      </c>
      <c r="J421" t="s">
        <v>12</v>
      </c>
      <c r="K421" t="s">
        <v>13</v>
      </c>
      <c r="L421">
        <v>0</v>
      </c>
      <c r="M421">
        <v>1</v>
      </c>
      <c r="N421" t="s">
        <v>3629</v>
      </c>
      <c r="O421" t="s">
        <v>3629</v>
      </c>
    </row>
    <row r="422" spans="1:15" x14ac:dyDescent="0.25">
      <c r="A422">
        <v>421</v>
      </c>
      <c r="B422">
        <v>2</v>
      </c>
      <c r="C422" t="s">
        <v>38</v>
      </c>
      <c r="D422" t="s">
        <v>38</v>
      </c>
      <c r="F422" t="s">
        <v>10</v>
      </c>
      <c r="G422" t="s">
        <v>10</v>
      </c>
      <c r="H422" t="s">
        <v>11</v>
      </c>
      <c r="I422" t="s">
        <v>11</v>
      </c>
      <c r="J422" t="s">
        <v>12</v>
      </c>
      <c r="K422" t="s">
        <v>13</v>
      </c>
      <c r="L422">
        <v>0</v>
      </c>
      <c r="M422">
        <v>0</v>
      </c>
      <c r="N422" t="s">
        <v>3630</v>
      </c>
      <c r="O422" t="s">
        <v>3630</v>
      </c>
    </row>
    <row r="423" spans="1:15" x14ac:dyDescent="0.25">
      <c r="A423">
        <v>422</v>
      </c>
      <c r="B423">
        <v>2</v>
      </c>
      <c r="C423" t="s">
        <v>39</v>
      </c>
      <c r="D423" t="s">
        <v>39</v>
      </c>
      <c r="F423" t="s">
        <v>3968</v>
      </c>
      <c r="G423" t="s">
        <v>10</v>
      </c>
      <c r="H423" t="s">
        <v>11</v>
      </c>
      <c r="I423" t="s">
        <v>11</v>
      </c>
      <c r="J423" t="s">
        <v>12</v>
      </c>
      <c r="K423" t="s">
        <v>13</v>
      </c>
      <c r="L423">
        <v>5</v>
      </c>
      <c r="M423">
        <v>0</v>
      </c>
      <c r="N423" t="s">
        <v>3631</v>
      </c>
      <c r="O423" t="s">
        <v>3631</v>
      </c>
    </row>
    <row r="424" spans="1:15" x14ac:dyDescent="0.25">
      <c r="A424">
        <v>423</v>
      </c>
      <c r="B424">
        <v>2</v>
      </c>
      <c r="C424" t="s">
        <v>267</v>
      </c>
      <c r="D424" t="s">
        <v>267</v>
      </c>
      <c r="F424" t="s">
        <v>10</v>
      </c>
      <c r="G424" t="s">
        <v>10</v>
      </c>
      <c r="H424" t="s">
        <v>11</v>
      </c>
      <c r="I424" t="s">
        <v>11</v>
      </c>
      <c r="J424" t="s">
        <v>12</v>
      </c>
      <c r="K424" t="s">
        <v>93</v>
      </c>
      <c r="L424">
        <v>0</v>
      </c>
      <c r="M424">
        <v>0</v>
      </c>
      <c r="N424" t="s">
        <v>3763</v>
      </c>
      <c r="O424" t="s">
        <v>3763</v>
      </c>
    </row>
    <row r="425" spans="1:15" x14ac:dyDescent="0.25">
      <c r="A425">
        <v>424</v>
      </c>
      <c r="B425">
        <v>2</v>
      </c>
      <c r="C425" t="s">
        <v>40</v>
      </c>
      <c r="D425" t="s">
        <v>40</v>
      </c>
      <c r="F425" t="s">
        <v>3967</v>
      </c>
      <c r="G425" t="s">
        <v>10</v>
      </c>
      <c r="H425" t="s">
        <v>11</v>
      </c>
      <c r="I425" t="s">
        <v>11</v>
      </c>
      <c r="J425" t="s">
        <v>17</v>
      </c>
      <c r="K425" t="s">
        <v>13</v>
      </c>
      <c r="L425">
        <v>5</v>
      </c>
      <c r="M425">
        <v>5</v>
      </c>
      <c r="N425" t="s">
        <v>3632</v>
      </c>
      <c r="O425" t="s">
        <v>3632</v>
      </c>
    </row>
    <row r="426" spans="1:15" x14ac:dyDescent="0.25">
      <c r="A426">
        <v>425</v>
      </c>
      <c r="B426">
        <v>2</v>
      </c>
      <c r="C426" t="s">
        <v>286</v>
      </c>
      <c r="D426" t="s">
        <v>286</v>
      </c>
      <c r="F426" t="s">
        <v>4097</v>
      </c>
      <c r="G426" t="s">
        <v>10</v>
      </c>
      <c r="H426" t="s">
        <v>11</v>
      </c>
      <c r="I426" t="s">
        <v>11</v>
      </c>
      <c r="J426" t="s">
        <v>21</v>
      </c>
      <c r="K426" t="s">
        <v>93</v>
      </c>
      <c r="L426">
        <v>10</v>
      </c>
      <c r="M426">
        <v>6</v>
      </c>
      <c r="N426" t="s">
        <v>3860</v>
      </c>
      <c r="O426" t="s">
        <v>3860</v>
      </c>
    </row>
    <row r="427" spans="1:15" x14ac:dyDescent="0.25">
      <c r="A427">
        <v>426</v>
      </c>
      <c r="B427">
        <v>2</v>
      </c>
      <c r="C427" t="s">
        <v>287</v>
      </c>
      <c r="D427" t="s">
        <v>287</v>
      </c>
      <c r="F427" t="s">
        <v>4098</v>
      </c>
      <c r="G427" t="s">
        <v>10</v>
      </c>
      <c r="H427" t="s">
        <v>11</v>
      </c>
      <c r="I427" t="s">
        <v>25</v>
      </c>
      <c r="J427" t="s">
        <v>12</v>
      </c>
      <c r="K427" t="s">
        <v>93</v>
      </c>
      <c r="L427">
        <v>0</v>
      </c>
      <c r="M427">
        <v>5</v>
      </c>
      <c r="N427" t="s">
        <v>3941</v>
      </c>
      <c r="O427" t="s">
        <v>3941</v>
      </c>
    </row>
    <row r="428" spans="1:15" x14ac:dyDescent="0.25">
      <c r="A428">
        <v>427</v>
      </c>
      <c r="B428">
        <v>2</v>
      </c>
      <c r="C428" t="s">
        <v>288</v>
      </c>
      <c r="D428" t="s">
        <v>288</v>
      </c>
      <c r="F428" t="s">
        <v>10</v>
      </c>
      <c r="G428" t="s">
        <v>10</v>
      </c>
      <c r="H428" t="s">
        <v>11</v>
      </c>
      <c r="I428" t="s">
        <v>11</v>
      </c>
      <c r="J428" t="s">
        <v>17</v>
      </c>
      <c r="K428" t="s">
        <v>93</v>
      </c>
      <c r="L428">
        <v>5</v>
      </c>
      <c r="M428">
        <v>5</v>
      </c>
      <c r="N428" t="s">
        <v>3764</v>
      </c>
      <c r="O428" t="s">
        <v>3764</v>
      </c>
    </row>
    <row r="429" spans="1:15" x14ac:dyDescent="0.25">
      <c r="A429">
        <v>428</v>
      </c>
      <c r="B429">
        <v>2</v>
      </c>
      <c r="C429" t="s">
        <v>322</v>
      </c>
      <c r="D429" t="s">
        <v>322</v>
      </c>
      <c r="F429" t="s">
        <v>4162</v>
      </c>
      <c r="G429" t="s">
        <v>10</v>
      </c>
      <c r="H429" t="s">
        <v>11</v>
      </c>
      <c r="I429" t="s">
        <v>20</v>
      </c>
      <c r="J429" t="s">
        <v>21</v>
      </c>
      <c r="K429" t="s">
        <v>103</v>
      </c>
      <c r="L429">
        <v>15</v>
      </c>
      <c r="M429">
        <v>14</v>
      </c>
      <c r="N429" t="s">
        <v>3861</v>
      </c>
      <c r="O429" t="s">
        <v>3861</v>
      </c>
    </row>
    <row r="430" spans="1:15" x14ac:dyDescent="0.25">
      <c r="A430">
        <v>429</v>
      </c>
      <c r="B430">
        <v>2</v>
      </c>
      <c r="C430" t="s">
        <v>323</v>
      </c>
      <c r="D430" t="s">
        <v>323</v>
      </c>
      <c r="F430" t="s">
        <v>4163</v>
      </c>
      <c r="G430" t="s">
        <v>10</v>
      </c>
      <c r="H430" t="s">
        <v>11</v>
      </c>
      <c r="I430" t="s">
        <v>23</v>
      </c>
      <c r="J430" t="s">
        <v>17</v>
      </c>
      <c r="K430" t="s">
        <v>103</v>
      </c>
      <c r="L430">
        <v>15</v>
      </c>
      <c r="M430">
        <v>15</v>
      </c>
      <c r="N430" t="s">
        <v>3862</v>
      </c>
      <c r="O430" t="s">
        <v>3862</v>
      </c>
    </row>
    <row r="431" spans="1:15" x14ac:dyDescent="0.25">
      <c r="A431">
        <v>430</v>
      </c>
      <c r="B431">
        <v>2</v>
      </c>
      <c r="C431" t="s">
        <v>324</v>
      </c>
      <c r="D431" t="s">
        <v>324</v>
      </c>
      <c r="F431" t="s">
        <v>3969</v>
      </c>
      <c r="G431" t="s">
        <v>10</v>
      </c>
      <c r="H431" t="s">
        <v>11</v>
      </c>
      <c r="I431" t="s">
        <v>25</v>
      </c>
      <c r="J431" t="s">
        <v>26</v>
      </c>
      <c r="K431" t="s">
        <v>103</v>
      </c>
      <c r="L431">
        <v>15</v>
      </c>
      <c r="M431">
        <v>14</v>
      </c>
      <c r="N431" t="s">
        <v>3765</v>
      </c>
      <c r="O431" t="s">
        <v>3765</v>
      </c>
    </row>
    <row r="432" spans="1:15" x14ac:dyDescent="0.25">
      <c r="A432">
        <v>431</v>
      </c>
      <c r="B432">
        <v>2</v>
      </c>
      <c r="C432" t="s">
        <v>41</v>
      </c>
      <c r="D432" t="s">
        <v>41</v>
      </c>
      <c r="F432" t="s">
        <v>3969</v>
      </c>
      <c r="G432" t="s">
        <v>10</v>
      </c>
      <c r="H432" t="s">
        <v>11</v>
      </c>
      <c r="I432" t="s">
        <v>25</v>
      </c>
      <c r="J432" t="s">
        <v>26</v>
      </c>
      <c r="K432" t="s">
        <v>13</v>
      </c>
      <c r="L432">
        <v>15</v>
      </c>
      <c r="M432">
        <v>13</v>
      </c>
      <c r="N432" t="s">
        <v>3633</v>
      </c>
      <c r="O432" t="s">
        <v>3633</v>
      </c>
    </row>
    <row r="433" spans="1:15" x14ac:dyDescent="0.25">
      <c r="A433">
        <v>432</v>
      </c>
      <c r="B433">
        <v>2</v>
      </c>
      <c r="C433" t="s">
        <v>332</v>
      </c>
      <c r="D433" t="s">
        <v>332</v>
      </c>
      <c r="F433" t="s">
        <v>4169</v>
      </c>
      <c r="G433" t="s">
        <v>10</v>
      </c>
      <c r="H433" t="s">
        <v>11</v>
      </c>
      <c r="I433" t="s">
        <v>23</v>
      </c>
      <c r="J433" t="s">
        <v>17</v>
      </c>
      <c r="K433" t="s">
        <v>90</v>
      </c>
      <c r="L433">
        <v>15</v>
      </c>
      <c r="M433">
        <v>15</v>
      </c>
      <c r="N433" t="s">
        <v>3863</v>
      </c>
      <c r="O433" t="s">
        <v>3863</v>
      </c>
    </row>
    <row r="434" spans="1:15" x14ac:dyDescent="0.25">
      <c r="A434">
        <v>433</v>
      </c>
      <c r="B434">
        <v>2</v>
      </c>
      <c r="C434" t="s">
        <v>333</v>
      </c>
      <c r="D434" t="s">
        <v>333</v>
      </c>
      <c r="F434" t="s">
        <v>4169</v>
      </c>
      <c r="G434" t="s">
        <v>10</v>
      </c>
      <c r="H434" t="s">
        <v>11</v>
      </c>
      <c r="I434" t="s">
        <v>20</v>
      </c>
      <c r="J434" t="s">
        <v>17</v>
      </c>
      <c r="K434" t="s">
        <v>103</v>
      </c>
      <c r="L434">
        <v>10</v>
      </c>
      <c r="M434">
        <v>10</v>
      </c>
      <c r="N434" t="s">
        <v>3864</v>
      </c>
      <c r="O434" t="s">
        <v>3864</v>
      </c>
    </row>
    <row r="435" spans="1:15" x14ac:dyDescent="0.25">
      <c r="A435">
        <v>434</v>
      </c>
      <c r="B435">
        <v>2</v>
      </c>
      <c r="C435" t="s">
        <v>334</v>
      </c>
      <c r="D435" t="s">
        <v>334</v>
      </c>
      <c r="F435" t="s">
        <v>4170</v>
      </c>
      <c r="G435" t="s">
        <v>10</v>
      </c>
      <c r="H435" t="s">
        <v>11</v>
      </c>
      <c r="I435" t="s">
        <v>20</v>
      </c>
      <c r="J435" t="s">
        <v>17</v>
      </c>
      <c r="K435" t="s">
        <v>103</v>
      </c>
      <c r="L435">
        <v>15</v>
      </c>
      <c r="M435">
        <v>12</v>
      </c>
      <c r="N435" t="s">
        <v>3865</v>
      </c>
      <c r="O435" t="s">
        <v>3865</v>
      </c>
    </row>
    <row r="436" spans="1:15" x14ac:dyDescent="0.25">
      <c r="A436">
        <v>435</v>
      </c>
      <c r="B436">
        <v>2</v>
      </c>
      <c r="C436" t="s">
        <v>19</v>
      </c>
      <c r="D436" t="s">
        <v>19</v>
      </c>
      <c r="F436" t="s">
        <v>3963</v>
      </c>
      <c r="G436" t="s">
        <v>10</v>
      </c>
      <c r="H436" t="s">
        <v>11</v>
      </c>
      <c r="I436" t="s">
        <v>20</v>
      </c>
      <c r="J436" t="s">
        <v>21</v>
      </c>
      <c r="K436" t="s">
        <v>13</v>
      </c>
      <c r="L436">
        <v>10</v>
      </c>
      <c r="M436">
        <v>10</v>
      </c>
      <c r="N436" t="s">
        <v>3634</v>
      </c>
      <c r="O436" t="s">
        <v>3634</v>
      </c>
    </row>
    <row r="437" spans="1:15" x14ac:dyDescent="0.25">
      <c r="A437">
        <v>436</v>
      </c>
      <c r="B437">
        <v>2</v>
      </c>
      <c r="C437" t="s">
        <v>289</v>
      </c>
      <c r="D437" t="s">
        <v>289</v>
      </c>
      <c r="F437" t="s">
        <v>4099</v>
      </c>
      <c r="G437" t="s">
        <v>10</v>
      </c>
      <c r="H437" t="s">
        <v>11</v>
      </c>
      <c r="I437" t="s">
        <v>23</v>
      </c>
      <c r="J437" t="s">
        <v>21</v>
      </c>
      <c r="K437" t="s">
        <v>93</v>
      </c>
      <c r="L437">
        <v>15</v>
      </c>
      <c r="M437">
        <v>15</v>
      </c>
      <c r="N437" t="s">
        <v>3866</v>
      </c>
      <c r="O437" t="s">
        <v>3866</v>
      </c>
    </row>
    <row r="438" spans="1:15" x14ac:dyDescent="0.25">
      <c r="A438">
        <v>437</v>
      </c>
      <c r="B438">
        <v>2</v>
      </c>
      <c r="C438" t="s">
        <v>22</v>
      </c>
      <c r="D438" t="s">
        <v>22</v>
      </c>
      <c r="F438" t="s">
        <v>3964</v>
      </c>
      <c r="G438" t="s">
        <v>10</v>
      </c>
      <c r="H438" t="s">
        <v>11</v>
      </c>
      <c r="I438" t="s">
        <v>23</v>
      </c>
      <c r="J438" t="s">
        <v>17</v>
      </c>
      <c r="K438" t="s">
        <v>13</v>
      </c>
      <c r="L438">
        <v>10</v>
      </c>
      <c r="M438">
        <v>10</v>
      </c>
      <c r="N438" t="s">
        <v>3635</v>
      </c>
      <c r="O438" t="s">
        <v>3635</v>
      </c>
    </row>
    <row r="439" spans="1:15" x14ac:dyDescent="0.25">
      <c r="A439">
        <v>438</v>
      </c>
      <c r="B439">
        <v>2</v>
      </c>
      <c r="C439" t="s">
        <v>24</v>
      </c>
      <c r="D439" t="s">
        <v>24</v>
      </c>
      <c r="F439" t="s">
        <v>10</v>
      </c>
      <c r="G439" t="s">
        <v>10</v>
      </c>
      <c r="H439" t="s">
        <v>11</v>
      </c>
      <c r="I439" t="s">
        <v>25</v>
      </c>
      <c r="J439" t="s">
        <v>26</v>
      </c>
      <c r="K439" t="s">
        <v>13</v>
      </c>
      <c r="L439">
        <v>10</v>
      </c>
      <c r="M439">
        <v>10</v>
      </c>
      <c r="N439" t="s">
        <v>3636</v>
      </c>
      <c r="O439" t="s">
        <v>3636</v>
      </c>
    </row>
    <row r="440" spans="1:15" x14ac:dyDescent="0.25">
      <c r="A440">
        <v>439</v>
      </c>
      <c r="B440">
        <v>2</v>
      </c>
      <c r="C440" t="s">
        <v>290</v>
      </c>
      <c r="D440" t="s">
        <v>290</v>
      </c>
      <c r="F440" t="s">
        <v>3968</v>
      </c>
      <c r="G440" t="s">
        <v>10</v>
      </c>
      <c r="H440" t="s">
        <v>11</v>
      </c>
      <c r="I440" t="s">
        <v>25</v>
      </c>
      <c r="J440" t="s">
        <v>21</v>
      </c>
      <c r="K440" t="s">
        <v>93</v>
      </c>
      <c r="L440">
        <v>10</v>
      </c>
      <c r="M440">
        <v>10</v>
      </c>
      <c r="N440" t="s">
        <v>3766</v>
      </c>
      <c r="O440" t="s">
        <v>3766</v>
      </c>
    </row>
    <row r="441" spans="1:15" x14ac:dyDescent="0.25">
      <c r="A441">
        <v>440</v>
      </c>
      <c r="B441">
        <v>2</v>
      </c>
      <c r="C441" t="s">
        <v>335</v>
      </c>
      <c r="D441" t="s">
        <v>335</v>
      </c>
      <c r="F441" t="s">
        <v>4092</v>
      </c>
      <c r="G441" t="s">
        <v>10</v>
      </c>
      <c r="H441" t="s">
        <v>11</v>
      </c>
      <c r="I441" t="s">
        <v>25</v>
      </c>
      <c r="J441" t="s">
        <v>21</v>
      </c>
      <c r="K441" t="s">
        <v>90</v>
      </c>
      <c r="L441">
        <v>10</v>
      </c>
      <c r="M441">
        <v>10</v>
      </c>
      <c r="N441" t="s">
        <v>3867</v>
      </c>
      <c r="O441" t="s">
        <v>3867</v>
      </c>
    </row>
    <row r="442" spans="1:15" x14ac:dyDescent="0.25">
      <c r="A442">
        <v>441</v>
      </c>
      <c r="B442">
        <v>2</v>
      </c>
      <c r="C442" t="s">
        <v>291</v>
      </c>
      <c r="D442" t="s">
        <v>291</v>
      </c>
      <c r="F442" t="s">
        <v>4100</v>
      </c>
      <c r="G442" t="s">
        <v>10</v>
      </c>
      <c r="H442" t="s">
        <v>11</v>
      </c>
      <c r="I442" t="s">
        <v>25</v>
      </c>
      <c r="J442" t="s">
        <v>21</v>
      </c>
      <c r="K442" t="s">
        <v>93</v>
      </c>
      <c r="L442">
        <v>10</v>
      </c>
      <c r="M442">
        <v>11</v>
      </c>
      <c r="N442" t="s">
        <v>3767</v>
      </c>
      <c r="O442" t="s">
        <v>3767</v>
      </c>
    </row>
    <row r="443" spans="1:15" x14ac:dyDescent="0.25">
      <c r="A443">
        <v>442</v>
      </c>
      <c r="B443">
        <v>2</v>
      </c>
      <c r="C443" t="s">
        <v>292</v>
      </c>
      <c r="D443" t="s">
        <v>292</v>
      </c>
      <c r="F443" t="s">
        <v>10</v>
      </c>
      <c r="G443" t="s">
        <v>10</v>
      </c>
      <c r="H443" t="s">
        <v>11</v>
      </c>
      <c r="I443" t="s">
        <v>25</v>
      </c>
      <c r="J443" t="s">
        <v>21</v>
      </c>
      <c r="K443" t="s">
        <v>93</v>
      </c>
      <c r="L443">
        <v>10</v>
      </c>
      <c r="M443">
        <v>10</v>
      </c>
      <c r="N443" t="s">
        <v>3768</v>
      </c>
      <c r="O443" t="s">
        <v>3768</v>
      </c>
    </row>
    <row r="444" spans="1:15" x14ac:dyDescent="0.25">
      <c r="A444">
        <v>443</v>
      </c>
      <c r="B444">
        <v>2</v>
      </c>
      <c r="C444" t="s">
        <v>42</v>
      </c>
      <c r="D444" t="s">
        <v>42</v>
      </c>
      <c r="F444" t="s">
        <v>3970</v>
      </c>
      <c r="G444" t="s">
        <v>10</v>
      </c>
      <c r="H444" t="s">
        <v>11</v>
      </c>
      <c r="I444" t="s">
        <v>20</v>
      </c>
      <c r="J444" t="s">
        <v>21</v>
      </c>
      <c r="K444" t="s">
        <v>13</v>
      </c>
      <c r="L444">
        <v>5</v>
      </c>
      <c r="M444">
        <v>7</v>
      </c>
      <c r="N444" t="s">
        <v>3821</v>
      </c>
      <c r="O444" t="s">
        <v>3821</v>
      </c>
    </row>
    <row r="445" spans="1:15" x14ac:dyDescent="0.25">
      <c r="A445">
        <v>444</v>
      </c>
      <c r="B445">
        <v>2</v>
      </c>
      <c r="C445" t="s">
        <v>293</v>
      </c>
      <c r="D445" t="s">
        <v>293</v>
      </c>
      <c r="F445" t="s">
        <v>10</v>
      </c>
      <c r="G445" t="s">
        <v>10</v>
      </c>
      <c r="H445" t="s">
        <v>20</v>
      </c>
      <c r="I445" t="s">
        <v>25</v>
      </c>
      <c r="J445" t="s">
        <v>21</v>
      </c>
      <c r="K445" t="s">
        <v>93</v>
      </c>
      <c r="L445">
        <v>20</v>
      </c>
      <c r="M445">
        <v>16</v>
      </c>
      <c r="N445" t="s">
        <v>3769</v>
      </c>
      <c r="O445" t="s">
        <v>3769</v>
      </c>
    </row>
    <row r="446" spans="1:15" x14ac:dyDescent="0.25">
      <c r="A446">
        <v>445</v>
      </c>
      <c r="B446">
        <v>2</v>
      </c>
      <c r="C446" t="s">
        <v>336</v>
      </c>
      <c r="D446" t="s">
        <v>336</v>
      </c>
      <c r="F446" t="s">
        <v>4171</v>
      </c>
      <c r="G446" t="s">
        <v>10</v>
      </c>
      <c r="H446" t="s">
        <v>25</v>
      </c>
      <c r="I446" t="s">
        <v>23</v>
      </c>
      <c r="J446" t="s">
        <v>26</v>
      </c>
      <c r="K446" t="s">
        <v>103</v>
      </c>
      <c r="L446">
        <v>25</v>
      </c>
      <c r="M446">
        <v>20</v>
      </c>
      <c r="N446" t="s">
        <v>3868</v>
      </c>
      <c r="O446" t="s">
        <v>3868</v>
      </c>
    </row>
    <row r="447" spans="1:15" x14ac:dyDescent="0.25">
      <c r="A447">
        <v>446</v>
      </c>
      <c r="B447">
        <v>2</v>
      </c>
      <c r="C447" t="s">
        <v>43</v>
      </c>
      <c r="D447" t="s">
        <v>43</v>
      </c>
      <c r="F447" t="s">
        <v>3968</v>
      </c>
      <c r="G447" t="s">
        <v>10</v>
      </c>
      <c r="H447" t="s">
        <v>11</v>
      </c>
      <c r="I447" t="s">
        <v>25</v>
      </c>
      <c r="J447" t="s">
        <v>21</v>
      </c>
      <c r="K447" t="s">
        <v>13</v>
      </c>
      <c r="L447">
        <v>15</v>
      </c>
      <c r="M447">
        <v>11</v>
      </c>
      <c r="N447" t="s">
        <v>3637</v>
      </c>
      <c r="O447" t="s">
        <v>3637</v>
      </c>
    </row>
    <row r="448" spans="1:15" x14ac:dyDescent="0.25">
      <c r="A448">
        <v>447</v>
      </c>
      <c r="B448">
        <v>2</v>
      </c>
      <c r="C448" t="s">
        <v>294</v>
      </c>
      <c r="D448" t="s">
        <v>294</v>
      </c>
      <c r="F448" t="s">
        <v>4101</v>
      </c>
      <c r="G448" t="s">
        <v>10</v>
      </c>
      <c r="H448" t="s">
        <v>25</v>
      </c>
      <c r="I448" t="s">
        <v>25</v>
      </c>
      <c r="J448" t="s">
        <v>21</v>
      </c>
      <c r="K448" t="s">
        <v>93</v>
      </c>
      <c r="L448">
        <v>20</v>
      </c>
      <c r="M448">
        <v>16</v>
      </c>
      <c r="N448" t="s">
        <v>3869</v>
      </c>
      <c r="O448" t="s">
        <v>3869</v>
      </c>
    </row>
    <row r="449" spans="1:15" x14ac:dyDescent="0.25">
      <c r="A449">
        <v>448</v>
      </c>
      <c r="B449">
        <v>2</v>
      </c>
      <c r="C449" t="s">
        <v>295</v>
      </c>
      <c r="D449" t="s">
        <v>295</v>
      </c>
      <c r="F449" t="s">
        <v>3968</v>
      </c>
      <c r="G449" t="s">
        <v>10</v>
      </c>
      <c r="H449" t="s">
        <v>17</v>
      </c>
      <c r="I449" t="s">
        <v>32</v>
      </c>
      <c r="J449" t="s">
        <v>21</v>
      </c>
      <c r="K449" t="s">
        <v>93</v>
      </c>
      <c r="L449">
        <v>25</v>
      </c>
      <c r="M449">
        <v>22</v>
      </c>
      <c r="N449" t="s">
        <v>3770</v>
      </c>
      <c r="O449" t="s">
        <v>3770</v>
      </c>
    </row>
    <row r="450" spans="1:15" x14ac:dyDescent="0.25">
      <c r="A450">
        <v>449</v>
      </c>
      <c r="B450">
        <v>2</v>
      </c>
      <c r="C450" t="s">
        <v>296</v>
      </c>
      <c r="D450" t="s">
        <v>296</v>
      </c>
      <c r="F450" t="s">
        <v>3968</v>
      </c>
      <c r="G450" t="s">
        <v>10</v>
      </c>
      <c r="H450" t="s">
        <v>25</v>
      </c>
      <c r="I450" t="s">
        <v>11</v>
      </c>
      <c r="J450" t="s">
        <v>12</v>
      </c>
      <c r="K450" t="s">
        <v>93</v>
      </c>
      <c r="L450">
        <v>5</v>
      </c>
      <c r="M450">
        <v>5</v>
      </c>
      <c r="N450" t="s">
        <v>3771</v>
      </c>
      <c r="O450" t="s">
        <v>3771</v>
      </c>
    </row>
    <row r="451" spans="1:15" x14ac:dyDescent="0.25">
      <c r="A451">
        <v>450</v>
      </c>
      <c r="B451">
        <v>2</v>
      </c>
      <c r="C451" t="s">
        <v>3463</v>
      </c>
      <c r="D451" t="s">
        <v>3253</v>
      </c>
      <c r="E451" t="s">
        <v>3380</v>
      </c>
      <c r="F451" t="s">
        <v>3968</v>
      </c>
      <c r="G451" t="s">
        <v>10</v>
      </c>
      <c r="H451" t="s">
        <v>11</v>
      </c>
      <c r="I451" t="s">
        <v>32</v>
      </c>
      <c r="J451" t="s">
        <v>21</v>
      </c>
      <c r="K451" t="s">
        <v>90</v>
      </c>
      <c r="L451">
        <v>10</v>
      </c>
      <c r="M451">
        <v>16</v>
      </c>
      <c r="N451" t="s">
        <v>4710</v>
      </c>
      <c r="O451" t="s">
        <v>4808</v>
      </c>
    </row>
    <row r="452" spans="1:15" x14ac:dyDescent="0.25">
      <c r="A452">
        <v>451</v>
      </c>
      <c r="B452">
        <v>2</v>
      </c>
      <c r="C452" t="s">
        <v>3464</v>
      </c>
      <c r="D452" t="s">
        <v>3253</v>
      </c>
      <c r="E452" t="s">
        <v>3381</v>
      </c>
      <c r="F452" t="s">
        <v>3968</v>
      </c>
      <c r="G452" t="s">
        <v>10</v>
      </c>
      <c r="H452" t="s">
        <v>32</v>
      </c>
      <c r="I452" t="s">
        <v>11</v>
      </c>
      <c r="J452" t="s">
        <v>17</v>
      </c>
      <c r="K452" t="s">
        <v>13</v>
      </c>
      <c r="L452">
        <v>10</v>
      </c>
      <c r="M452">
        <v>11</v>
      </c>
      <c r="N452" t="s">
        <v>4711</v>
      </c>
      <c r="O452" t="s">
        <v>4808</v>
      </c>
    </row>
    <row r="453" spans="1:15" x14ac:dyDescent="0.25">
      <c r="A453">
        <v>452</v>
      </c>
      <c r="B453">
        <v>2</v>
      </c>
      <c r="C453" t="s">
        <v>3465</v>
      </c>
      <c r="D453" t="s">
        <v>1715</v>
      </c>
      <c r="E453" t="s">
        <v>3380</v>
      </c>
      <c r="F453" t="s">
        <v>3968</v>
      </c>
      <c r="G453" t="s">
        <v>10</v>
      </c>
      <c r="H453" t="s">
        <v>11</v>
      </c>
      <c r="I453" t="s">
        <v>32</v>
      </c>
      <c r="J453" t="s">
        <v>21</v>
      </c>
      <c r="K453" t="s">
        <v>90</v>
      </c>
      <c r="L453">
        <v>10</v>
      </c>
      <c r="M453">
        <v>16</v>
      </c>
      <c r="N453" t="s">
        <v>4712</v>
      </c>
      <c r="O453" t="s">
        <v>4809</v>
      </c>
    </row>
    <row r="454" spans="1:15" x14ac:dyDescent="0.25">
      <c r="A454">
        <v>453</v>
      </c>
      <c r="B454">
        <v>2</v>
      </c>
      <c r="C454" t="s">
        <v>3466</v>
      </c>
      <c r="D454" t="s">
        <v>1715</v>
      </c>
      <c r="E454" t="s">
        <v>3381</v>
      </c>
      <c r="F454" t="s">
        <v>3968</v>
      </c>
      <c r="G454" t="s">
        <v>10</v>
      </c>
      <c r="H454" t="s">
        <v>32</v>
      </c>
      <c r="I454" t="s">
        <v>11</v>
      </c>
      <c r="J454" t="s">
        <v>12</v>
      </c>
      <c r="K454" t="s">
        <v>13</v>
      </c>
      <c r="L454">
        <v>10</v>
      </c>
      <c r="M454">
        <v>9</v>
      </c>
      <c r="N454" t="s">
        <v>4713</v>
      </c>
      <c r="O454" t="s">
        <v>4809</v>
      </c>
    </row>
    <row r="455" spans="1:15" x14ac:dyDescent="0.25">
      <c r="A455">
        <v>454</v>
      </c>
      <c r="B455">
        <v>2</v>
      </c>
      <c r="C455" t="s">
        <v>44</v>
      </c>
      <c r="D455" t="s">
        <v>44</v>
      </c>
      <c r="F455" t="s">
        <v>3968</v>
      </c>
      <c r="G455" t="s">
        <v>10</v>
      </c>
      <c r="H455" t="s">
        <v>11</v>
      </c>
      <c r="I455" t="s">
        <v>11</v>
      </c>
      <c r="J455" t="s">
        <v>17</v>
      </c>
      <c r="K455" t="s">
        <v>13</v>
      </c>
      <c r="L455">
        <v>5</v>
      </c>
      <c r="M455">
        <v>3</v>
      </c>
      <c r="N455" t="s">
        <v>3638</v>
      </c>
      <c r="O455" t="s">
        <v>3638</v>
      </c>
    </row>
    <row r="456" spans="1:15" x14ac:dyDescent="0.25">
      <c r="A456">
        <v>455</v>
      </c>
      <c r="B456">
        <v>2</v>
      </c>
      <c r="C456" t="s">
        <v>45</v>
      </c>
      <c r="D456" t="s">
        <v>45</v>
      </c>
      <c r="F456" t="s">
        <v>3968</v>
      </c>
      <c r="G456" t="s">
        <v>10</v>
      </c>
      <c r="H456" t="s">
        <v>11</v>
      </c>
      <c r="I456" t="s">
        <v>11</v>
      </c>
      <c r="J456" t="s">
        <v>21</v>
      </c>
      <c r="K456" t="s">
        <v>13</v>
      </c>
      <c r="L456">
        <v>5</v>
      </c>
      <c r="M456">
        <v>6</v>
      </c>
      <c r="N456" t="s">
        <v>3639</v>
      </c>
      <c r="O456" t="s">
        <v>3639</v>
      </c>
    </row>
    <row r="457" spans="1:15" x14ac:dyDescent="0.25">
      <c r="A457">
        <v>456</v>
      </c>
      <c r="B457">
        <v>2</v>
      </c>
      <c r="C457" t="s">
        <v>46</v>
      </c>
      <c r="D457" t="s">
        <v>46</v>
      </c>
      <c r="F457" t="s">
        <v>3968</v>
      </c>
      <c r="G457" t="s">
        <v>10</v>
      </c>
      <c r="H457" t="s">
        <v>11</v>
      </c>
      <c r="I457" t="s">
        <v>20</v>
      </c>
      <c r="J457" t="s">
        <v>17</v>
      </c>
      <c r="K457" t="s">
        <v>13</v>
      </c>
      <c r="L457">
        <v>5</v>
      </c>
      <c r="M457">
        <v>6</v>
      </c>
      <c r="N457" t="s">
        <v>3640</v>
      </c>
      <c r="O457" t="s">
        <v>3640</v>
      </c>
    </row>
    <row r="458" spans="1:15" x14ac:dyDescent="0.25">
      <c r="A458">
        <v>457</v>
      </c>
      <c r="B458">
        <v>2</v>
      </c>
      <c r="C458" t="s">
        <v>3522</v>
      </c>
      <c r="D458" t="s">
        <v>3254</v>
      </c>
      <c r="E458" t="s">
        <v>3380</v>
      </c>
      <c r="F458" t="s">
        <v>4219</v>
      </c>
      <c r="G458" t="s">
        <v>10</v>
      </c>
      <c r="H458" t="s">
        <v>11</v>
      </c>
      <c r="I458" t="s">
        <v>32</v>
      </c>
      <c r="J458" t="s">
        <v>28</v>
      </c>
      <c r="K458" t="s">
        <v>337</v>
      </c>
      <c r="L458">
        <v>30</v>
      </c>
      <c r="M458">
        <v>22</v>
      </c>
      <c r="N458" t="s">
        <v>4714</v>
      </c>
      <c r="O458" t="s">
        <v>4810</v>
      </c>
    </row>
    <row r="459" spans="1:15" x14ac:dyDescent="0.25">
      <c r="A459">
        <v>458</v>
      </c>
      <c r="B459">
        <v>2</v>
      </c>
      <c r="C459" t="s">
        <v>3467</v>
      </c>
      <c r="D459" t="s">
        <v>3254</v>
      </c>
      <c r="E459" t="s">
        <v>3381</v>
      </c>
      <c r="F459" t="s">
        <v>3963</v>
      </c>
      <c r="G459" t="s">
        <v>10</v>
      </c>
      <c r="H459" t="s">
        <v>32</v>
      </c>
      <c r="I459" t="s">
        <v>11</v>
      </c>
      <c r="J459" t="s">
        <v>21</v>
      </c>
      <c r="K459" t="s">
        <v>93</v>
      </c>
      <c r="L459">
        <v>25</v>
      </c>
      <c r="M459">
        <v>4</v>
      </c>
      <c r="N459" t="s">
        <v>4715</v>
      </c>
      <c r="O459" t="s">
        <v>4810</v>
      </c>
    </row>
    <row r="460" spans="1:15" x14ac:dyDescent="0.25">
      <c r="A460">
        <v>459</v>
      </c>
      <c r="B460">
        <v>2</v>
      </c>
      <c r="C460" t="s">
        <v>47</v>
      </c>
      <c r="D460" t="s">
        <v>47</v>
      </c>
      <c r="F460" t="s">
        <v>3967</v>
      </c>
      <c r="G460" t="s">
        <v>10</v>
      </c>
      <c r="H460" t="s">
        <v>11</v>
      </c>
      <c r="I460" t="s">
        <v>11</v>
      </c>
      <c r="J460" t="s">
        <v>17</v>
      </c>
      <c r="K460" t="s">
        <v>13</v>
      </c>
      <c r="L460">
        <v>0</v>
      </c>
      <c r="M460">
        <v>5</v>
      </c>
      <c r="N460" t="s">
        <v>3641</v>
      </c>
      <c r="O460" t="s">
        <v>3641</v>
      </c>
    </row>
    <row r="461" spans="1:15" x14ac:dyDescent="0.25">
      <c r="A461">
        <v>460</v>
      </c>
      <c r="B461">
        <v>2</v>
      </c>
      <c r="C461" t="s">
        <v>48</v>
      </c>
      <c r="D461" t="s">
        <v>48</v>
      </c>
      <c r="F461" t="s">
        <v>3971</v>
      </c>
      <c r="G461" t="s">
        <v>10</v>
      </c>
      <c r="H461" t="s">
        <v>17</v>
      </c>
      <c r="I461" t="s">
        <v>20</v>
      </c>
      <c r="J461" t="s">
        <v>17</v>
      </c>
      <c r="K461" t="s">
        <v>13</v>
      </c>
      <c r="L461">
        <v>5</v>
      </c>
      <c r="M461">
        <v>7</v>
      </c>
      <c r="N461" t="s">
        <v>3642</v>
      </c>
      <c r="O461" t="s">
        <v>3642</v>
      </c>
    </row>
    <row r="462" spans="1:15" x14ac:dyDescent="0.25">
      <c r="A462">
        <v>461</v>
      </c>
      <c r="B462">
        <v>2</v>
      </c>
      <c r="C462" t="s">
        <v>49</v>
      </c>
      <c r="D462" t="s">
        <v>49</v>
      </c>
      <c r="F462" t="s">
        <v>10</v>
      </c>
      <c r="G462" t="s">
        <v>10</v>
      </c>
      <c r="H462" t="s">
        <v>11</v>
      </c>
      <c r="I462" t="s">
        <v>11</v>
      </c>
      <c r="J462" t="s">
        <v>12</v>
      </c>
      <c r="K462" t="s">
        <v>13</v>
      </c>
      <c r="L462">
        <v>0</v>
      </c>
      <c r="M462">
        <v>0</v>
      </c>
      <c r="N462" t="s">
        <v>3643</v>
      </c>
      <c r="O462" t="s">
        <v>3643</v>
      </c>
    </row>
    <row r="463" spans="1:15" x14ac:dyDescent="0.25">
      <c r="A463">
        <v>462</v>
      </c>
      <c r="B463">
        <v>2</v>
      </c>
      <c r="C463" t="s">
        <v>297</v>
      </c>
      <c r="D463" t="s">
        <v>297</v>
      </c>
      <c r="F463" t="s">
        <v>4102</v>
      </c>
      <c r="G463" t="s">
        <v>10</v>
      </c>
      <c r="H463" t="s">
        <v>11</v>
      </c>
      <c r="I463" t="s">
        <v>11</v>
      </c>
      <c r="J463" t="s">
        <v>21</v>
      </c>
      <c r="K463" t="s">
        <v>93</v>
      </c>
      <c r="L463">
        <v>5</v>
      </c>
      <c r="M463">
        <v>6</v>
      </c>
      <c r="N463" t="s">
        <v>3870</v>
      </c>
      <c r="O463" t="s">
        <v>3870</v>
      </c>
    </row>
    <row r="464" spans="1:15" x14ac:dyDescent="0.25">
      <c r="A464">
        <v>463</v>
      </c>
      <c r="B464">
        <v>2</v>
      </c>
      <c r="C464" t="s">
        <v>50</v>
      </c>
      <c r="D464" t="s">
        <v>50</v>
      </c>
      <c r="F464" t="s">
        <v>3972</v>
      </c>
      <c r="G464" t="s">
        <v>10</v>
      </c>
      <c r="H464" t="s">
        <v>11</v>
      </c>
      <c r="I464" t="s">
        <v>11</v>
      </c>
      <c r="J464" t="s">
        <v>17</v>
      </c>
      <c r="K464" t="s">
        <v>13</v>
      </c>
      <c r="L464">
        <v>0</v>
      </c>
      <c r="M464">
        <v>2</v>
      </c>
      <c r="N464" t="s">
        <v>3871</v>
      </c>
      <c r="O464" t="s">
        <v>3871</v>
      </c>
    </row>
    <row r="465" spans="1:15" x14ac:dyDescent="0.25">
      <c r="A465">
        <v>464</v>
      </c>
      <c r="B465">
        <v>2</v>
      </c>
      <c r="C465" t="s">
        <v>298</v>
      </c>
      <c r="D465" t="s">
        <v>298</v>
      </c>
      <c r="F465" t="s">
        <v>4103</v>
      </c>
      <c r="G465" t="s">
        <v>10</v>
      </c>
      <c r="H465" t="s">
        <v>11</v>
      </c>
      <c r="I465" t="s">
        <v>11</v>
      </c>
      <c r="J465" t="s">
        <v>17</v>
      </c>
      <c r="K465" t="s">
        <v>93</v>
      </c>
      <c r="L465">
        <v>5</v>
      </c>
      <c r="M465">
        <v>7</v>
      </c>
      <c r="N465" t="s">
        <v>3772</v>
      </c>
      <c r="O465" t="s">
        <v>3772</v>
      </c>
    </row>
    <row r="466" spans="1:15" x14ac:dyDescent="0.25">
      <c r="A466">
        <v>465</v>
      </c>
      <c r="B466">
        <v>2</v>
      </c>
      <c r="C466" t="s">
        <v>51</v>
      </c>
      <c r="D466" t="s">
        <v>51</v>
      </c>
      <c r="F466" t="s">
        <v>10</v>
      </c>
      <c r="G466" t="s">
        <v>10</v>
      </c>
      <c r="H466" t="s">
        <v>11</v>
      </c>
      <c r="I466" t="s">
        <v>11</v>
      </c>
      <c r="J466" t="s">
        <v>17</v>
      </c>
      <c r="K466" t="s">
        <v>13</v>
      </c>
      <c r="L466">
        <v>0</v>
      </c>
      <c r="M466">
        <v>3</v>
      </c>
      <c r="N466" t="s">
        <v>3644</v>
      </c>
      <c r="O466" t="s">
        <v>3644</v>
      </c>
    </row>
    <row r="467" spans="1:15" x14ac:dyDescent="0.25">
      <c r="A467">
        <v>466</v>
      </c>
      <c r="B467">
        <v>2</v>
      </c>
      <c r="C467" t="s">
        <v>299</v>
      </c>
      <c r="D467" t="s">
        <v>299</v>
      </c>
      <c r="F467" t="s">
        <v>3968</v>
      </c>
      <c r="G467" t="s">
        <v>10</v>
      </c>
      <c r="H467" t="s">
        <v>11</v>
      </c>
      <c r="I467" t="s">
        <v>11</v>
      </c>
      <c r="J467" t="s">
        <v>12</v>
      </c>
      <c r="K467" t="s">
        <v>93</v>
      </c>
      <c r="L467">
        <v>0</v>
      </c>
      <c r="M467">
        <v>0</v>
      </c>
      <c r="N467" t="s">
        <v>3773</v>
      </c>
      <c r="O467" t="s">
        <v>3773</v>
      </c>
    </row>
    <row r="468" spans="1:15" x14ac:dyDescent="0.25">
      <c r="A468">
        <v>467</v>
      </c>
      <c r="B468">
        <v>2</v>
      </c>
      <c r="C468" t="s">
        <v>279</v>
      </c>
      <c r="D468" t="s">
        <v>279</v>
      </c>
      <c r="F468" t="s">
        <v>4092</v>
      </c>
      <c r="G468" t="s">
        <v>10</v>
      </c>
      <c r="H468" t="s">
        <v>17</v>
      </c>
      <c r="I468" t="s">
        <v>32</v>
      </c>
      <c r="J468" t="s">
        <v>21</v>
      </c>
      <c r="K468" t="s">
        <v>93</v>
      </c>
      <c r="L468">
        <v>15</v>
      </c>
      <c r="M468">
        <v>16</v>
      </c>
      <c r="N468" t="s">
        <v>3872</v>
      </c>
      <c r="O468" t="s">
        <v>3872</v>
      </c>
    </row>
    <row r="469" spans="1:15" x14ac:dyDescent="0.25">
      <c r="A469">
        <v>468</v>
      </c>
      <c r="B469">
        <v>2</v>
      </c>
      <c r="C469" t="s">
        <v>300</v>
      </c>
      <c r="D469" t="s">
        <v>300</v>
      </c>
      <c r="F469" t="s">
        <v>3968</v>
      </c>
      <c r="G469" t="s">
        <v>10</v>
      </c>
      <c r="H469" t="s">
        <v>17</v>
      </c>
      <c r="I469" t="s">
        <v>32</v>
      </c>
      <c r="J469" t="s">
        <v>21</v>
      </c>
      <c r="K469" t="s">
        <v>93</v>
      </c>
      <c r="L469">
        <v>20</v>
      </c>
      <c r="M469">
        <v>22</v>
      </c>
      <c r="N469" t="s">
        <v>3774</v>
      </c>
      <c r="O469" t="s">
        <v>3774</v>
      </c>
    </row>
    <row r="470" spans="1:15" x14ac:dyDescent="0.25">
      <c r="A470">
        <v>469</v>
      </c>
      <c r="B470">
        <v>2</v>
      </c>
      <c r="C470" t="s">
        <v>280</v>
      </c>
      <c r="D470" t="s">
        <v>280</v>
      </c>
      <c r="F470" t="s">
        <v>4093</v>
      </c>
      <c r="G470" t="s">
        <v>10</v>
      </c>
      <c r="H470" t="s">
        <v>11</v>
      </c>
      <c r="I470" t="s">
        <v>25</v>
      </c>
      <c r="J470" t="s">
        <v>21</v>
      </c>
      <c r="K470" t="s">
        <v>93</v>
      </c>
      <c r="L470">
        <v>10</v>
      </c>
      <c r="M470">
        <v>13</v>
      </c>
      <c r="N470" t="s">
        <v>3873</v>
      </c>
      <c r="O470" t="s">
        <v>3873</v>
      </c>
    </row>
    <row r="471" spans="1:15" x14ac:dyDescent="0.25">
      <c r="A471">
        <v>470</v>
      </c>
      <c r="B471">
        <v>2</v>
      </c>
      <c r="C471" t="s">
        <v>281</v>
      </c>
      <c r="D471" t="s">
        <v>281</v>
      </c>
      <c r="F471" t="s">
        <v>3973</v>
      </c>
      <c r="G471" t="s">
        <v>10</v>
      </c>
      <c r="H471" t="s">
        <v>11</v>
      </c>
      <c r="I471" t="s">
        <v>25</v>
      </c>
      <c r="J471" t="s">
        <v>21</v>
      </c>
      <c r="K471" t="s">
        <v>93</v>
      </c>
      <c r="L471">
        <v>15</v>
      </c>
      <c r="M471">
        <v>13</v>
      </c>
      <c r="N471" t="s">
        <v>3942</v>
      </c>
      <c r="O471" t="s">
        <v>3942</v>
      </c>
    </row>
    <row r="472" spans="1:15" x14ac:dyDescent="0.25">
      <c r="A472">
        <v>471</v>
      </c>
      <c r="B472">
        <v>2</v>
      </c>
      <c r="C472" t="s">
        <v>52</v>
      </c>
      <c r="D472" t="s">
        <v>52</v>
      </c>
      <c r="F472" t="s">
        <v>3973</v>
      </c>
      <c r="G472" t="s">
        <v>10</v>
      </c>
      <c r="H472" t="s">
        <v>25</v>
      </c>
      <c r="I472" t="s">
        <v>25</v>
      </c>
      <c r="J472" t="s">
        <v>21</v>
      </c>
      <c r="K472" t="s">
        <v>13</v>
      </c>
      <c r="L472">
        <v>10</v>
      </c>
      <c r="M472">
        <v>10</v>
      </c>
      <c r="N472" t="s">
        <v>3943</v>
      </c>
      <c r="O472" t="s">
        <v>3943</v>
      </c>
    </row>
    <row r="473" spans="1:15" x14ac:dyDescent="0.25">
      <c r="A473">
        <v>472</v>
      </c>
      <c r="B473">
        <v>2</v>
      </c>
      <c r="C473" t="s">
        <v>301</v>
      </c>
      <c r="D473" t="s">
        <v>301</v>
      </c>
      <c r="F473" t="s">
        <v>3967</v>
      </c>
      <c r="G473" t="s">
        <v>10</v>
      </c>
      <c r="H473" t="s">
        <v>25</v>
      </c>
      <c r="I473" t="s">
        <v>11</v>
      </c>
      <c r="J473" t="s">
        <v>17</v>
      </c>
      <c r="K473" t="s">
        <v>93</v>
      </c>
      <c r="L473">
        <v>0</v>
      </c>
      <c r="M473">
        <v>3</v>
      </c>
      <c r="N473" t="s">
        <v>3775</v>
      </c>
      <c r="O473" t="s">
        <v>3775</v>
      </c>
    </row>
    <row r="474" spans="1:15" x14ac:dyDescent="0.25">
      <c r="A474">
        <v>473</v>
      </c>
      <c r="B474">
        <v>2</v>
      </c>
      <c r="C474" t="s">
        <v>338</v>
      </c>
      <c r="D474" t="s">
        <v>338</v>
      </c>
      <c r="F474" t="s">
        <v>3967</v>
      </c>
      <c r="G474" t="s">
        <v>10</v>
      </c>
      <c r="H474" t="s">
        <v>11</v>
      </c>
      <c r="I474" t="s">
        <v>11</v>
      </c>
      <c r="J474" t="s">
        <v>21</v>
      </c>
      <c r="K474" t="s">
        <v>339</v>
      </c>
      <c r="L474">
        <v>5</v>
      </c>
      <c r="M474">
        <v>7</v>
      </c>
      <c r="N474" t="s">
        <v>3776</v>
      </c>
      <c r="O474" t="s">
        <v>3776</v>
      </c>
    </row>
    <row r="475" spans="1:15" x14ac:dyDescent="0.25">
      <c r="A475">
        <v>474</v>
      </c>
      <c r="B475">
        <v>2</v>
      </c>
      <c r="C475" t="s">
        <v>53</v>
      </c>
      <c r="D475" t="s">
        <v>53</v>
      </c>
      <c r="F475" t="s">
        <v>10</v>
      </c>
      <c r="G475" t="s">
        <v>10</v>
      </c>
      <c r="H475" t="s">
        <v>11</v>
      </c>
      <c r="I475" t="s">
        <v>11</v>
      </c>
      <c r="J475" t="s">
        <v>12</v>
      </c>
      <c r="K475" t="s">
        <v>13</v>
      </c>
      <c r="L475">
        <v>0</v>
      </c>
      <c r="M475">
        <v>0</v>
      </c>
      <c r="N475" t="s">
        <v>3645</v>
      </c>
      <c r="O475" t="s">
        <v>3645</v>
      </c>
    </row>
    <row r="476" spans="1:15" x14ac:dyDescent="0.25">
      <c r="A476">
        <v>475</v>
      </c>
      <c r="B476">
        <v>2</v>
      </c>
      <c r="C476" t="s">
        <v>3523</v>
      </c>
      <c r="D476" t="s">
        <v>3256</v>
      </c>
      <c r="E476" t="s">
        <v>3380</v>
      </c>
      <c r="F476" t="s">
        <v>4220</v>
      </c>
      <c r="G476" t="s">
        <v>10</v>
      </c>
      <c r="H476" t="s">
        <v>11</v>
      </c>
      <c r="I476" t="s">
        <v>32</v>
      </c>
      <c r="J476" t="s">
        <v>21</v>
      </c>
      <c r="K476" t="s">
        <v>90</v>
      </c>
      <c r="L476">
        <v>25</v>
      </c>
      <c r="M476">
        <v>20</v>
      </c>
      <c r="N476" t="s">
        <v>4716</v>
      </c>
      <c r="O476" t="s">
        <v>4811</v>
      </c>
    </row>
    <row r="477" spans="1:15" x14ac:dyDescent="0.25">
      <c r="A477">
        <v>476</v>
      </c>
      <c r="B477">
        <v>2</v>
      </c>
      <c r="C477" t="s">
        <v>3524</v>
      </c>
      <c r="D477" t="s">
        <v>3256</v>
      </c>
      <c r="E477" t="s">
        <v>3381</v>
      </c>
      <c r="F477" t="s">
        <v>4220</v>
      </c>
      <c r="G477" t="s">
        <v>10</v>
      </c>
      <c r="H477" t="s">
        <v>32</v>
      </c>
      <c r="I477" t="s">
        <v>11</v>
      </c>
      <c r="J477" t="s">
        <v>12</v>
      </c>
      <c r="K477" t="s">
        <v>13</v>
      </c>
      <c r="L477">
        <v>25</v>
      </c>
      <c r="M477">
        <v>17</v>
      </c>
      <c r="N477" t="s">
        <v>4717</v>
      </c>
      <c r="O477" t="s">
        <v>4811</v>
      </c>
    </row>
    <row r="478" spans="1:15" x14ac:dyDescent="0.25">
      <c r="A478">
        <v>477</v>
      </c>
      <c r="B478">
        <v>2</v>
      </c>
      <c r="C478" t="s">
        <v>3525</v>
      </c>
      <c r="D478" t="s">
        <v>1068</v>
      </c>
      <c r="E478" t="s">
        <v>3380</v>
      </c>
      <c r="F478" t="s">
        <v>4221</v>
      </c>
      <c r="G478" t="s">
        <v>10</v>
      </c>
      <c r="H478" t="s">
        <v>23</v>
      </c>
      <c r="I478" t="s">
        <v>11</v>
      </c>
      <c r="J478" t="s">
        <v>12</v>
      </c>
      <c r="K478" t="s">
        <v>90</v>
      </c>
      <c r="L478">
        <v>25</v>
      </c>
      <c r="M478">
        <v>23</v>
      </c>
      <c r="N478" t="s">
        <v>4718</v>
      </c>
      <c r="O478" t="s">
        <v>4812</v>
      </c>
    </row>
    <row r="479" spans="1:15" x14ac:dyDescent="0.25">
      <c r="A479">
        <v>478</v>
      </c>
      <c r="B479">
        <v>2</v>
      </c>
      <c r="C479" t="s">
        <v>3526</v>
      </c>
      <c r="D479" t="s">
        <v>1068</v>
      </c>
      <c r="E479" t="s">
        <v>3381</v>
      </c>
      <c r="F479" t="s">
        <v>4221</v>
      </c>
      <c r="G479" t="s">
        <v>10</v>
      </c>
      <c r="H479" t="s">
        <v>32</v>
      </c>
      <c r="I479" t="s">
        <v>11</v>
      </c>
      <c r="J479" t="s">
        <v>12</v>
      </c>
      <c r="K479" t="s">
        <v>90</v>
      </c>
      <c r="L479">
        <v>25</v>
      </c>
      <c r="M479">
        <v>23</v>
      </c>
      <c r="N479" t="s">
        <v>4719</v>
      </c>
      <c r="O479" t="s">
        <v>4812</v>
      </c>
    </row>
    <row r="480" spans="1:15" x14ac:dyDescent="0.25">
      <c r="A480">
        <v>479</v>
      </c>
      <c r="B480">
        <v>2</v>
      </c>
      <c r="C480" t="s">
        <v>282</v>
      </c>
      <c r="D480" t="s">
        <v>282</v>
      </c>
      <c r="F480" t="s">
        <v>4094</v>
      </c>
      <c r="G480" t="s">
        <v>10</v>
      </c>
      <c r="H480" t="s">
        <v>17</v>
      </c>
      <c r="I480" t="s">
        <v>32</v>
      </c>
      <c r="J480" t="s">
        <v>21</v>
      </c>
      <c r="K480" t="s">
        <v>93</v>
      </c>
      <c r="L480">
        <v>20</v>
      </c>
      <c r="M480">
        <v>20</v>
      </c>
      <c r="N480" t="s">
        <v>3944</v>
      </c>
      <c r="O480" t="s">
        <v>3944</v>
      </c>
    </row>
    <row r="481" spans="1:15" x14ac:dyDescent="0.25">
      <c r="A481">
        <v>480</v>
      </c>
      <c r="B481">
        <v>2</v>
      </c>
      <c r="C481" t="s">
        <v>283</v>
      </c>
      <c r="D481" t="s">
        <v>283</v>
      </c>
      <c r="F481" t="s">
        <v>4104</v>
      </c>
      <c r="G481" t="s">
        <v>10</v>
      </c>
      <c r="H481" t="s">
        <v>17</v>
      </c>
      <c r="I481" t="s">
        <v>32</v>
      </c>
      <c r="J481" t="s">
        <v>21</v>
      </c>
      <c r="K481" t="s">
        <v>93</v>
      </c>
      <c r="L481">
        <v>20</v>
      </c>
      <c r="M481">
        <v>20</v>
      </c>
      <c r="N481" t="s">
        <v>3945</v>
      </c>
      <c r="O481" t="s">
        <v>3945</v>
      </c>
    </row>
    <row r="482" spans="1:15" x14ac:dyDescent="0.25">
      <c r="A482">
        <v>481</v>
      </c>
      <c r="B482">
        <v>2</v>
      </c>
      <c r="C482" t="s">
        <v>326</v>
      </c>
      <c r="D482" t="s">
        <v>326</v>
      </c>
      <c r="F482" t="s">
        <v>4104</v>
      </c>
      <c r="G482" t="s">
        <v>10</v>
      </c>
      <c r="H482" t="s">
        <v>17</v>
      </c>
      <c r="I482" t="s">
        <v>32</v>
      </c>
      <c r="J482" t="s">
        <v>28</v>
      </c>
      <c r="K482" t="s">
        <v>90</v>
      </c>
      <c r="L482">
        <v>25</v>
      </c>
      <c r="M482">
        <v>24</v>
      </c>
      <c r="N482" t="s">
        <v>3946</v>
      </c>
      <c r="O482" t="s">
        <v>3946</v>
      </c>
    </row>
    <row r="483" spans="1:15" x14ac:dyDescent="0.25">
      <c r="A483">
        <v>482</v>
      </c>
      <c r="B483">
        <v>2</v>
      </c>
      <c r="C483" t="s">
        <v>329</v>
      </c>
      <c r="D483" t="s">
        <v>329</v>
      </c>
      <c r="F483" t="s">
        <v>10</v>
      </c>
      <c r="G483" t="s">
        <v>10</v>
      </c>
      <c r="H483" t="s">
        <v>11</v>
      </c>
      <c r="I483" t="s">
        <v>32</v>
      </c>
      <c r="J483" t="s">
        <v>21</v>
      </c>
      <c r="K483" t="s">
        <v>90</v>
      </c>
      <c r="L483">
        <v>20</v>
      </c>
      <c r="M483">
        <v>16</v>
      </c>
      <c r="N483" t="s">
        <v>3777</v>
      </c>
      <c r="O483" t="s">
        <v>3777</v>
      </c>
    </row>
    <row r="484" spans="1:15" x14ac:dyDescent="0.25">
      <c r="A484">
        <v>483</v>
      </c>
      <c r="B484">
        <v>2</v>
      </c>
      <c r="C484" t="s">
        <v>331</v>
      </c>
      <c r="D484" t="s">
        <v>331</v>
      </c>
      <c r="F484" t="s">
        <v>4096</v>
      </c>
      <c r="G484" t="s">
        <v>10</v>
      </c>
      <c r="H484" t="s">
        <v>25</v>
      </c>
      <c r="I484" t="s">
        <v>25</v>
      </c>
      <c r="J484" t="s">
        <v>21</v>
      </c>
      <c r="K484" t="s">
        <v>90</v>
      </c>
      <c r="L484">
        <v>15</v>
      </c>
      <c r="M484">
        <v>15</v>
      </c>
      <c r="N484" t="s">
        <v>3778</v>
      </c>
      <c r="O484" t="s">
        <v>3778</v>
      </c>
    </row>
    <row r="485" spans="1:15" x14ac:dyDescent="0.25">
      <c r="A485">
        <v>484</v>
      </c>
      <c r="B485">
        <v>2</v>
      </c>
      <c r="C485" t="s">
        <v>330</v>
      </c>
      <c r="D485" t="s">
        <v>330</v>
      </c>
      <c r="F485" t="s">
        <v>4168</v>
      </c>
      <c r="G485" t="s">
        <v>10</v>
      </c>
      <c r="H485" t="s">
        <v>17</v>
      </c>
      <c r="I485" t="s">
        <v>32</v>
      </c>
      <c r="J485" t="s">
        <v>21</v>
      </c>
      <c r="K485" t="s">
        <v>90</v>
      </c>
      <c r="L485">
        <v>25</v>
      </c>
      <c r="M485">
        <v>24</v>
      </c>
      <c r="N485" t="s">
        <v>3874</v>
      </c>
      <c r="O485" t="s">
        <v>3874</v>
      </c>
    </row>
    <row r="486" spans="1:15" x14ac:dyDescent="0.25">
      <c r="A486">
        <v>485</v>
      </c>
      <c r="B486">
        <v>2</v>
      </c>
      <c r="C486" t="s">
        <v>340</v>
      </c>
      <c r="D486" t="s">
        <v>340</v>
      </c>
      <c r="F486" t="s">
        <v>10</v>
      </c>
      <c r="G486" t="s">
        <v>10</v>
      </c>
      <c r="H486" t="s">
        <v>11</v>
      </c>
      <c r="I486" t="s">
        <v>32</v>
      </c>
      <c r="J486" t="s">
        <v>21</v>
      </c>
      <c r="K486" t="s">
        <v>90</v>
      </c>
      <c r="L486">
        <v>20</v>
      </c>
      <c r="M486">
        <v>16</v>
      </c>
      <c r="N486" t="s">
        <v>3779</v>
      </c>
      <c r="O486" t="s">
        <v>3779</v>
      </c>
    </row>
    <row r="487" spans="1:15" x14ac:dyDescent="0.25">
      <c r="A487">
        <v>486</v>
      </c>
      <c r="B487">
        <v>2</v>
      </c>
      <c r="C487" t="s">
        <v>341</v>
      </c>
      <c r="D487" t="s">
        <v>341</v>
      </c>
      <c r="F487" t="s">
        <v>10</v>
      </c>
      <c r="G487" t="s">
        <v>10</v>
      </c>
      <c r="H487" t="s">
        <v>11</v>
      </c>
      <c r="I487" t="s">
        <v>32</v>
      </c>
      <c r="J487" t="s">
        <v>21</v>
      </c>
      <c r="K487" t="s">
        <v>342</v>
      </c>
      <c r="L487">
        <v>25</v>
      </c>
      <c r="M487">
        <v>22</v>
      </c>
      <c r="N487" t="s">
        <v>3780</v>
      </c>
      <c r="O487" t="s">
        <v>3780</v>
      </c>
    </row>
    <row r="488" spans="1:15" x14ac:dyDescent="0.25">
      <c r="A488">
        <v>487</v>
      </c>
      <c r="B488">
        <v>2</v>
      </c>
      <c r="C488" t="s">
        <v>302</v>
      </c>
      <c r="D488" t="s">
        <v>302</v>
      </c>
      <c r="F488" t="s">
        <v>3967</v>
      </c>
      <c r="G488" t="s">
        <v>10</v>
      </c>
      <c r="H488" t="s">
        <v>20</v>
      </c>
      <c r="I488" t="s">
        <v>278</v>
      </c>
      <c r="J488" t="s">
        <v>17</v>
      </c>
      <c r="K488" t="s">
        <v>93</v>
      </c>
      <c r="L488">
        <v>20</v>
      </c>
      <c r="M488">
        <v>21</v>
      </c>
      <c r="N488" t="s">
        <v>3781</v>
      </c>
      <c r="O488" t="s">
        <v>3781</v>
      </c>
    </row>
    <row r="489" spans="1:15" x14ac:dyDescent="0.25">
      <c r="A489">
        <v>488</v>
      </c>
      <c r="B489">
        <v>2</v>
      </c>
      <c r="C489" t="s">
        <v>303</v>
      </c>
      <c r="D489" t="s">
        <v>303</v>
      </c>
      <c r="F489" t="s">
        <v>4105</v>
      </c>
      <c r="G489" t="s">
        <v>10</v>
      </c>
      <c r="H489" t="s">
        <v>20</v>
      </c>
      <c r="I489" t="s">
        <v>278</v>
      </c>
      <c r="J489" t="s">
        <v>17</v>
      </c>
      <c r="K489" t="s">
        <v>93</v>
      </c>
      <c r="L489">
        <v>25</v>
      </c>
      <c r="M489">
        <v>21</v>
      </c>
      <c r="N489" t="s">
        <v>3875</v>
      </c>
      <c r="O489" t="s">
        <v>3875</v>
      </c>
    </row>
    <row r="490" spans="1:15" x14ac:dyDescent="0.25">
      <c r="A490">
        <v>489</v>
      </c>
      <c r="B490">
        <v>3</v>
      </c>
      <c r="C490" t="s">
        <v>9</v>
      </c>
      <c r="D490" t="s">
        <v>9</v>
      </c>
      <c r="F490" t="s">
        <v>10</v>
      </c>
      <c r="G490" t="s">
        <v>10</v>
      </c>
      <c r="H490" t="s">
        <v>11</v>
      </c>
      <c r="I490" t="s">
        <v>11</v>
      </c>
      <c r="J490" t="s">
        <v>12</v>
      </c>
      <c r="K490" t="s">
        <v>13</v>
      </c>
      <c r="L490">
        <v>0</v>
      </c>
      <c r="M490">
        <v>0</v>
      </c>
      <c r="N490" t="s">
        <v>3646</v>
      </c>
      <c r="O490" t="s">
        <v>3646</v>
      </c>
    </row>
    <row r="491" spans="1:15" x14ac:dyDescent="0.25">
      <c r="A491">
        <v>490</v>
      </c>
      <c r="B491">
        <v>3</v>
      </c>
      <c r="C491" t="s">
        <v>14</v>
      </c>
      <c r="D491" t="s">
        <v>14</v>
      </c>
      <c r="F491" t="s">
        <v>10</v>
      </c>
      <c r="G491" t="s">
        <v>10</v>
      </c>
      <c r="H491" t="s">
        <v>11</v>
      </c>
      <c r="I491" t="s">
        <v>11</v>
      </c>
      <c r="J491" t="s">
        <v>12</v>
      </c>
      <c r="K491" t="s">
        <v>13</v>
      </c>
      <c r="L491">
        <v>0</v>
      </c>
      <c r="M491">
        <v>0</v>
      </c>
      <c r="N491" t="s">
        <v>3647</v>
      </c>
      <c r="O491" t="s">
        <v>3647</v>
      </c>
    </row>
    <row r="492" spans="1:15" x14ac:dyDescent="0.25">
      <c r="A492">
        <v>491</v>
      </c>
      <c r="B492">
        <v>3</v>
      </c>
      <c r="C492" t="s">
        <v>304</v>
      </c>
      <c r="D492" t="s">
        <v>304</v>
      </c>
      <c r="F492" t="s">
        <v>4106</v>
      </c>
      <c r="G492" t="s">
        <v>10</v>
      </c>
      <c r="H492" t="s">
        <v>11</v>
      </c>
      <c r="I492" t="s">
        <v>25</v>
      </c>
      <c r="J492" t="s">
        <v>21</v>
      </c>
      <c r="K492" t="s">
        <v>93</v>
      </c>
      <c r="L492">
        <v>15</v>
      </c>
      <c r="M492">
        <v>11</v>
      </c>
      <c r="N492" t="s">
        <v>3947</v>
      </c>
      <c r="O492" t="s">
        <v>3947</v>
      </c>
    </row>
    <row r="493" spans="1:15" x14ac:dyDescent="0.25">
      <c r="A493">
        <v>492</v>
      </c>
      <c r="B493">
        <v>3</v>
      </c>
      <c r="C493" t="s">
        <v>3527</v>
      </c>
      <c r="D493" t="s">
        <v>427</v>
      </c>
      <c r="E493" t="s">
        <v>3380</v>
      </c>
      <c r="F493" t="s">
        <v>4106</v>
      </c>
      <c r="G493" t="s">
        <v>10</v>
      </c>
      <c r="H493" t="s">
        <v>11</v>
      </c>
      <c r="I493" t="s">
        <v>32</v>
      </c>
      <c r="J493" t="s">
        <v>21</v>
      </c>
      <c r="K493" t="s">
        <v>90</v>
      </c>
      <c r="L493">
        <v>15</v>
      </c>
      <c r="M493">
        <v>15</v>
      </c>
      <c r="N493" t="s">
        <v>4720</v>
      </c>
      <c r="O493" t="s">
        <v>3830</v>
      </c>
    </row>
    <row r="494" spans="1:15" x14ac:dyDescent="0.25">
      <c r="A494">
        <v>493</v>
      </c>
      <c r="B494">
        <v>3</v>
      </c>
      <c r="C494" t="s">
        <v>3528</v>
      </c>
      <c r="D494" t="s">
        <v>427</v>
      </c>
      <c r="E494" t="s">
        <v>3381</v>
      </c>
      <c r="F494" t="s">
        <v>4106</v>
      </c>
      <c r="G494" t="s">
        <v>10</v>
      </c>
      <c r="H494" t="s">
        <v>32</v>
      </c>
      <c r="I494" t="s">
        <v>11</v>
      </c>
      <c r="J494" t="s">
        <v>17</v>
      </c>
      <c r="K494" t="s">
        <v>13</v>
      </c>
      <c r="L494">
        <v>15</v>
      </c>
      <c r="M494">
        <v>11</v>
      </c>
      <c r="N494" t="s">
        <v>4721</v>
      </c>
      <c r="O494" t="s">
        <v>3830</v>
      </c>
    </row>
    <row r="495" spans="1:15" x14ac:dyDescent="0.25">
      <c r="A495">
        <v>494</v>
      </c>
      <c r="B495">
        <v>3</v>
      </c>
      <c r="C495" t="s">
        <v>343</v>
      </c>
      <c r="D495" t="s">
        <v>343</v>
      </c>
      <c r="F495" t="s">
        <v>4172</v>
      </c>
      <c r="G495" t="s">
        <v>10</v>
      </c>
      <c r="H495" t="s">
        <v>11</v>
      </c>
      <c r="I495" t="s">
        <v>20</v>
      </c>
      <c r="J495" t="s">
        <v>12</v>
      </c>
      <c r="K495" t="s">
        <v>103</v>
      </c>
      <c r="L495">
        <v>10</v>
      </c>
      <c r="M495">
        <v>8</v>
      </c>
      <c r="N495" t="s">
        <v>3948</v>
      </c>
      <c r="O495" t="s">
        <v>3948</v>
      </c>
    </row>
    <row r="496" spans="1:15" x14ac:dyDescent="0.25">
      <c r="A496">
        <v>495</v>
      </c>
      <c r="B496">
        <v>3</v>
      </c>
      <c r="C496" t="s">
        <v>54</v>
      </c>
      <c r="D496" t="s">
        <v>54</v>
      </c>
      <c r="F496" t="s">
        <v>10</v>
      </c>
      <c r="G496" t="s">
        <v>10</v>
      </c>
      <c r="H496" t="s">
        <v>11</v>
      </c>
      <c r="I496" t="s">
        <v>25</v>
      </c>
      <c r="J496" t="s">
        <v>21</v>
      </c>
      <c r="K496" t="s">
        <v>13</v>
      </c>
      <c r="L496">
        <v>10</v>
      </c>
      <c r="M496">
        <v>11</v>
      </c>
      <c r="N496" t="s">
        <v>3648</v>
      </c>
      <c r="O496" t="s">
        <v>3648</v>
      </c>
    </row>
    <row r="497" spans="1:15" x14ac:dyDescent="0.25">
      <c r="A497">
        <v>496</v>
      </c>
      <c r="B497">
        <v>3</v>
      </c>
      <c r="C497" t="s">
        <v>3468</v>
      </c>
      <c r="D497" t="s">
        <v>3262</v>
      </c>
      <c r="E497" t="s">
        <v>3380</v>
      </c>
      <c r="F497" t="s">
        <v>10</v>
      </c>
      <c r="G497" t="s">
        <v>10</v>
      </c>
      <c r="H497" t="s">
        <v>11</v>
      </c>
      <c r="I497" t="s">
        <v>32</v>
      </c>
      <c r="J497" t="s">
        <v>21</v>
      </c>
      <c r="K497" t="s">
        <v>93</v>
      </c>
      <c r="L497">
        <v>15</v>
      </c>
      <c r="M497">
        <v>15</v>
      </c>
      <c r="N497" t="s">
        <v>4722</v>
      </c>
      <c r="O497" t="s">
        <v>4813</v>
      </c>
    </row>
    <row r="498" spans="1:15" x14ac:dyDescent="0.25">
      <c r="A498">
        <v>497</v>
      </c>
      <c r="B498">
        <v>3</v>
      </c>
      <c r="C498" t="s">
        <v>3469</v>
      </c>
      <c r="D498" t="s">
        <v>3262</v>
      </c>
      <c r="E498" t="s">
        <v>3381</v>
      </c>
      <c r="F498" t="s">
        <v>10</v>
      </c>
      <c r="G498" t="s">
        <v>10</v>
      </c>
      <c r="H498" t="s">
        <v>32</v>
      </c>
      <c r="I498" t="s">
        <v>11</v>
      </c>
      <c r="J498" t="s">
        <v>17</v>
      </c>
      <c r="K498" t="s">
        <v>13</v>
      </c>
      <c r="L498">
        <v>15</v>
      </c>
      <c r="M498">
        <v>11</v>
      </c>
      <c r="N498" t="s">
        <v>4723</v>
      </c>
      <c r="O498" t="s">
        <v>4813</v>
      </c>
    </row>
    <row r="499" spans="1:15" x14ac:dyDescent="0.25">
      <c r="A499">
        <v>498</v>
      </c>
      <c r="B499">
        <v>3</v>
      </c>
      <c r="C499" t="s">
        <v>55</v>
      </c>
      <c r="D499" t="s">
        <v>55</v>
      </c>
      <c r="F499" t="s">
        <v>10</v>
      </c>
      <c r="G499" t="s">
        <v>10</v>
      </c>
      <c r="H499" t="s">
        <v>11</v>
      </c>
      <c r="I499" t="s">
        <v>25</v>
      </c>
      <c r="J499" t="s">
        <v>26</v>
      </c>
      <c r="K499" t="s">
        <v>13</v>
      </c>
      <c r="L499">
        <v>10</v>
      </c>
      <c r="M499">
        <v>10</v>
      </c>
      <c r="N499" t="s">
        <v>3649</v>
      </c>
      <c r="O499" t="s">
        <v>3649</v>
      </c>
    </row>
    <row r="500" spans="1:15" x14ac:dyDescent="0.25">
      <c r="A500">
        <v>499</v>
      </c>
      <c r="B500">
        <v>3</v>
      </c>
      <c r="C500" t="s">
        <v>56</v>
      </c>
      <c r="D500" t="s">
        <v>56</v>
      </c>
      <c r="F500" t="s">
        <v>3962</v>
      </c>
      <c r="G500" t="s">
        <v>10</v>
      </c>
      <c r="H500" t="s">
        <v>25</v>
      </c>
      <c r="I500" t="s">
        <v>25</v>
      </c>
      <c r="J500" t="s">
        <v>26</v>
      </c>
      <c r="K500" t="s">
        <v>13</v>
      </c>
      <c r="L500">
        <v>10</v>
      </c>
      <c r="M500">
        <v>11</v>
      </c>
      <c r="N500" t="s">
        <v>3650</v>
      </c>
      <c r="O500" t="s">
        <v>3650</v>
      </c>
    </row>
    <row r="501" spans="1:15" x14ac:dyDescent="0.25">
      <c r="A501">
        <v>500</v>
      </c>
      <c r="B501">
        <v>3</v>
      </c>
      <c r="C501" t="s">
        <v>305</v>
      </c>
      <c r="D501" t="s">
        <v>305</v>
      </c>
      <c r="F501" t="s">
        <v>3971</v>
      </c>
      <c r="G501" t="s">
        <v>10</v>
      </c>
      <c r="H501" t="s">
        <v>11</v>
      </c>
      <c r="I501" t="s">
        <v>20</v>
      </c>
      <c r="J501" t="s">
        <v>21</v>
      </c>
      <c r="K501" t="s">
        <v>93</v>
      </c>
      <c r="L501">
        <v>10</v>
      </c>
      <c r="M501">
        <v>13</v>
      </c>
      <c r="N501" t="s">
        <v>3782</v>
      </c>
      <c r="O501" t="s">
        <v>3782</v>
      </c>
    </row>
    <row r="502" spans="1:15" x14ac:dyDescent="0.25">
      <c r="A502">
        <v>501</v>
      </c>
      <c r="B502">
        <v>3</v>
      </c>
      <c r="C502" t="s">
        <v>57</v>
      </c>
      <c r="D502" t="s">
        <v>57</v>
      </c>
      <c r="F502" t="s">
        <v>3974</v>
      </c>
      <c r="G502" t="s">
        <v>10</v>
      </c>
      <c r="H502" t="s">
        <v>11</v>
      </c>
      <c r="I502" t="s">
        <v>25</v>
      </c>
      <c r="J502" t="s">
        <v>21</v>
      </c>
      <c r="K502" t="s">
        <v>13</v>
      </c>
      <c r="L502">
        <v>10</v>
      </c>
      <c r="M502">
        <v>11</v>
      </c>
      <c r="N502" t="s">
        <v>3651</v>
      </c>
      <c r="O502" t="s">
        <v>3651</v>
      </c>
    </row>
    <row r="503" spans="1:15" x14ac:dyDescent="0.25">
      <c r="A503">
        <v>502</v>
      </c>
      <c r="B503">
        <v>3</v>
      </c>
      <c r="C503" t="s">
        <v>306</v>
      </c>
      <c r="D503" t="s">
        <v>306</v>
      </c>
      <c r="F503" t="s">
        <v>3962</v>
      </c>
      <c r="G503" t="s">
        <v>10</v>
      </c>
      <c r="H503" t="s">
        <v>25</v>
      </c>
      <c r="I503" t="s">
        <v>25</v>
      </c>
      <c r="J503" t="s">
        <v>17</v>
      </c>
      <c r="K503" t="s">
        <v>93</v>
      </c>
      <c r="L503">
        <v>10</v>
      </c>
      <c r="M503">
        <v>7</v>
      </c>
      <c r="N503" t="s">
        <v>3783</v>
      </c>
      <c r="O503" t="s">
        <v>3783</v>
      </c>
    </row>
    <row r="504" spans="1:15" x14ac:dyDescent="0.25">
      <c r="A504">
        <v>503</v>
      </c>
      <c r="B504">
        <v>3</v>
      </c>
      <c r="C504" t="s">
        <v>58</v>
      </c>
      <c r="D504" t="s">
        <v>58</v>
      </c>
      <c r="F504" t="s">
        <v>3975</v>
      </c>
      <c r="G504" t="s">
        <v>10</v>
      </c>
      <c r="H504" t="s">
        <v>11</v>
      </c>
      <c r="I504" t="s">
        <v>25</v>
      </c>
      <c r="J504" t="s">
        <v>12</v>
      </c>
      <c r="K504" t="s">
        <v>13</v>
      </c>
      <c r="L504">
        <v>5</v>
      </c>
      <c r="M504">
        <v>2</v>
      </c>
      <c r="N504" t="s">
        <v>3876</v>
      </c>
      <c r="O504" t="s">
        <v>3876</v>
      </c>
    </row>
    <row r="505" spans="1:15" x14ac:dyDescent="0.25">
      <c r="A505">
        <v>504</v>
      </c>
      <c r="B505">
        <v>3</v>
      </c>
      <c r="C505" t="s">
        <v>59</v>
      </c>
      <c r="D505" t="s">
        <v>59</v>
      </c>
      <c r="F505" t="s">
        <v>10</v>
      </c>
      <c r="G505" t="s">
        <v>10</v>
      </c>
      <c r="H505" t="s">
        <v>25</v>
      </c>
      <c r="I505" t="s">
        <v>25</v>
      </c>
      <c r="J505" t="s">
        <v>21</v>
      </c>
      <c r="K505" t="s">
        <v>13</v>
      </c>
      <c r="L505">
        <v>10</v>
      </c>
      <c r="M505">
        <v>10</v>
      </c>
      <c r="N505" t="s">
        <v>3652</v>
      </c>
      <c r="O505" t="s">
        <v>3652</v>
      </c>
    </row>
    <row r="506" spans="1:15" x14ac:dyDescent="0.25">
      <c r="A506">
        <v>505</v>
      </c>
      <c r="B506">
        <v>3</v>
      </c>
      <c r="C506" t="s">
        <v>244</v>
      </c>
      <c r="D506" t="s">
        <v>244</v>
      </c>
      <c r="F506" t="s">
        <v>4107</v>
      </c>
      <c r="G506" t="s">
        <v>10</v>
      </c>
      <c r="H506" t="s">
        <v>25</v>
      </c>
      <c r="I506" t="s">
        <v>11</v>
      </c>
      <c r="J506" t="s">
        <v>26</v>
      </c>
      <c r="K506" t="s">
        <v>93</v>
      </c>
      <c r="L506">
        <v>5</v>
      </c>
      <c r="M506">
        <v>5</v>
      </c>
      <c r="N506" t="s">
        <v>3720</v>
      </c>
      <c r="O506" t="s">
        <v>3720</v>
      </c>
    </row>
    <row r="507" spans="1:15" x14ac:dyDescent="0.25">
      <c r="A507">
        <v>506</v>
      </c>
      <c r="B507">
        <v>3</v>
      </c>
      <c r="C507" t="s">
        <v>245</v>
      </c>
      <c r="D507" t="s">
        <v>245</v>
      </c>
      <c r="F507" t="s">
        <v>4107</v>
      </c>
      <c r="G507" t="s">
        <v>10</v>
      </c>
      <c r="H507" t="s">
        <v>11</v>
      </c>
      <c r="I507" t="s">
        <v>11</v>
      </c>
      <c r="J507" t="s">
        <v>21</v>
      </c>
      <c r="K507" t="s">
        <v>93</v>
      </c>
      <c r="L507">
        <v>5</v>
      </c>
      <c r="M507">
        <v>7</v>
      </c>
      <c r="N507" t="s">
        <v>3721</v>
      </c>
      <c r="O507" t="s">
        <v>3721</v>
      </c>
    </row>
    <row r="508" spans="1:15" x14ac:dyDescent="0.25">
      <c r="A508">
        <v>507</v>
      </c>
      <c r="B508">
        <v>3</v>
      </c>
      <c r="C508" t="s">
        <v>307</v>
      </c>
      <c r="D508" t="s">
        <v>307</v>
      </c>
      <c r="F508" t="s">
        <v>3963</v>
      </c>
      <c r="G508" t="s">
        <v>10</v>
      </c>
      <c r="H508" t="s">
        <v>11</v>
      </c>
      <c r="I508" t="s">
        <v>20</v>
      </c>
      <c r="J508" t="s">
        <v>21</v>
      </c>
      <c r="K508" t="s">
        <v>93</v>
      </c>
      <c r="L508">
        <v>10</v>
      </c>
      <c r="M508">
        <v>13</v>
      </c>
      <c r="N508" t="s">
        <v>3784</v>
      </c>
      <c r="O508" t="s">
        <v>3784</v>
      </c>
    </row>
    <row r="509" spans="1:15" x14ac:dyDescent="0.25">
      <c r="A509">
        <v>508</v>
      </c>
      <c r="B509">
        <v>3</v>
      </c>
      <c r="C509" t="s">
        <v>60</v>
      </c>
      <c r="D509" t="s">
        <v>60</v>
      </c>
      <c r="F509" t="s">
        <v>10</v>
      </c>
      <c r="G509" t="s">
        <v>10</v>
      </c>
      <c r="H509" t="s">
        <v>25</v>
      </c>
      <c r="I509" t="s">
        <v>25</v>
      </c>
      <c r="J509" t="s">
        <v>21</v>
      </c>
      <c r="K509" t="s">
        <v>13</v>
      </c>
      <c r="L509">
        <v>10</v>
      </c>
      <c r="M509">
        <v>10</v>
      </c>
      <c r="N509" t="s">
        <v>3653</v>
      </c>
      <c r="O509" t="s">
        <v>3653</v>
      </c>
    </row>
    <row r="510" spans="1:15" x14ac:dyDescent="0.25">
      <c r="A510">
        <v>509</v>
      </c>
      <c r="B510">
        <v>3</v>
      </c>
      <c r="C510" t="s">
        <v>308</v>
      </c>
      <c r="D510" t="s">
        <v>308</v>
      </c>
      <c r="F510" t="s">
        <v>10</v>
      </c>
      <c r="G510" t="s">
        <v>10</v>
      </c>
      <c r="H510" t="s">
        <v>11</v>
      </c>
      <c r="I510" t="s">
        <v>11</v>
      </c>
      <c r="J510" t="s">
        <v>21</v>
      </c>
      <c r="K510" t="s">
        <v>93</v>
      </c>
      <c r="L510">
        <v>10</v>
      </c>
      <c r="M510">
        <v>9</v>
      </c>
      <c r="N510" t="s">
        <v>3785</v>
      </c>
      <c r="O510" t="s">
        <v>3785</v>
      </c>
    </row>
    <row r="511" spans="1:15" x14ac:dyDescent="0.25">
      <c r="A511">
        <v>510</v>
      </c>
      <c r="B511">
        <v>3</v>
      </c>
      <c r="C511" t="s">
        <v>3470</v>
      </c>
      <c r="D511" t="s">
        <v>3294</v>
      </c>
      <c r="E511" t="s">
        <v>3380</v>
      </c>
      <c r="F511" t="s">
        <v>10</v>
      </c>
      <c r="G511" t="s">
        <v>10</v>
      </c>
      <c r="H511" t="s">
        <v>11</v>
      </c>
      <c r="I511" t="s">
        <v>32</v>
      </c>
      <c r="J511" t="s">
        <v>26</v>
      </c>
      <c r="K511" t="s">
        <v>344</v>
      </c>
      <c r="L511">
        <v>15</v>
      </c>
      <c r="M511">
        <v>21</v>
      </c>
      <c r="N511" t="s">
        <v>4724</v>
      </c>
      <c r="O511" t="s">
        <v>4814</v>
      </c>
    </row>
    <row r="512" spans="1:15" x14ac:dyDescent="0.25">
      <c r="A512">
        <v>511</v>
      </c>
      <c r="B512">
        <v>3</v>
      </c>
      <c r="C512" t="s">
        <v>3471</v>
      </c>
      <c r="D512" t="s">
        <v>3294</v>
      </c>
      <c r="E512" t="s">
        <v>3381</v>
      </c>
      <c r="F512" t="s">
        <v>10</v>
      </c>
      <c r="G512" t="s">
        <v>10</v>
      </c>
      <c r="H512" t="s">
        <v>32</v>
      </c>
      <c r="I512" t="s">
        <v>11</v>
      </c>
      <c r="J512" t="s">
        <v>21</v>
      </c>
      <c r="K512" t="s">
        <v>93</v>
      </c>
      <c r="L512">
        <v>10</v>
      </c>
      <c r="M512">
        <v>12</v>
      </c>
      <c r="N512" t="s">
        <v>4725</v>
      </c>
      <c r="O512" t="s">
        <v>4814</v>
      </c>
    </row>
    <row r="513" spans="1:15" x14ac:dyDescent="0.25">
      <c r="A513">
        <v>512</v>
      </c>
      <c r="B513">
        <v>3</v>
      </c>
      <c r="C513" t="s">
        <v>3472</v>
      </c>
      <c r="D513" t="s">
        <v>3295</v>
      </c>
      <c r="E513" t="s">
        <v>3380</v>
      </c>
      <c r="F513" t="s">
        <v>4115</v>
      </c>
      <c r="G513" t="s">
        <v>10</v>
      </c>
      <c r="H513" t="s">
        <v>11</v>
      </c>
      <c r="I513" t="s">
        <v>32</v>
      </c>
      <c r="J513" t="s">
        <v>26</v>
      </c>
      <c r="K513" t="s">
        <v>92</v>
      </c>
      <c r="L513">
        <v>20</v>
      </c>
      <c r="M513">
        <v>19</v>
      </c>
      <c r="N513" t="s">
        <v>4726</v>
      </c>
      <c r="O513" t="s">
        <v>4815</v>
      </c>
    </row>
    <row r="514" spans="1:15" x14ac:dyDescent="0.25">
      <c r="A514">
        <v>513</v>
      </c>
      <c r="B514">
        <v>3</v>
      </c>
      <c r="C514" t="s">
        <v>3473</v>
      </c>
      <c r="D514" t="s">
        <v>3295</v>
      </c>
      <c r="E514" t="s">
        <v>3381</v>
      </c>
      <c r="F514" t="s">
        <v>4115</v>
      </c>
      <c r="G514" t="s">
        <v>10</v>
      </c>
      <c r="H514" t="s">
        <v>32</v>
      </c>
      <c r="I514" t="s">
        <v>11</v>
      </c>
      <c r="J514" t="s">
        <v>21</v>
      </c>
      <c r="K514" t="s">
        <v>93</v>
      </c>
      <c r="L514">
        <v>15</v>
      </c>
      <c r="M514">
        <v>4</v>
      </c>
      <c r="N514" t="s">
        <v>4727</v>
      </c>
      <c r="O514" t="s">
        <v>4815</v>
      </c>
    </row>
    <row r="515" spans="1:15" x14ac:dyDescent="0.25">
      <c r="A515">
        <v>514</v>
      </c>
      <c r="B515">
        <v>3</v>
      </c>
      <c r="C515" t="s">
        <v>3507</v>
      </c>
      <c r="D515" t="s">
        <v>3261</v>
      </c>
      <c r="E515" t="s">
        <v>3395</v>
      </c>
      <c r="F515" t="s">
        <v>4086</v>
      </c>
      <c r="G515" t="s">
        <v>10</v>
      </c>
      <c r="H515" t="s">
        <v>11</v>
      </c>
      <c r="I515" t="s">
        <v>32</v>
      </c>
      <c r="J515" t="s">
        <v>21</v>
      </c>
      <c r="K515" t="s">
        <v>93</v>
      </c>
      <c r="L515">
        <v>15</v>
      </c>
      <c r="M515">
        <v>16</v>
      </c>
      <c r="N515" t="s">
        <v>4728</v>
      </c>
      <c r="O515" t="s">
        <v>4816</v>
      </c>
    </row>
    <row r="516" spans="1:15" x14ac:dyDescent="0.25">
      <c r="A516">
        <v>515</v>
      </c>
      <c r="B516">
        <v>3</v>
      </c>
      <c r="C516" t="s">
        <v>3474</v>
      </c>
      <c r="D516" t="s">
        <v>3261</v>
      </c>
      <c r="E516" t="s">
        <v>3382</v>
      </c>
      <c r="F516" t="s">
        <v>4222</v>
      </c>
      <c r="G516" t="s">
        <v>10</v>
      </c>
      <c r="H516" t="s">
        <v>32</v>
      </c>
      <c r="I516" t="s">
        <v>11</v>
      </c>
      <c r="J516" t="s">
        <v>17</v>
      </c>
      <c r="K516" t="s">
        <v>13</v>
      </c>
      <c r="L516">
        <v>10</v>
      </c>
      <c r="M516">
        <v>11</v>
      </c>
      <c r="N516" t="s">
        <v>4729</v>
      </c>
      <c r="O516" t="s">
        <v>4816</v>
      </c>
    </row>
    <row r="517" spans="1:15" x14ac:dyDescent="0.25">
      <c r="A517">
        <v>516</v>
      </c>
      <c r="B517">
        <v>3</v>
      </c>
      <c r="C517" t="s">
        <v>309</v>
      </c>
      <c r="D517" t="s">
        <v>309</v>
      </c>
      <c r="F517" t="s">
        <v>4086</v>
      </c>
      <c r="G517" t="s">
        <v>10</v>
      </c>
      <c r="H517" t="s">
        <v>11</v>
      </c>
      <c r="I517" t="s">
        <v>25</v>
      </c>
      <c r="J517" t="s">
        <v>21</v>
      </c>
      <c r="K517" t="s">
        <v>93</v>
      </c>
      <c r="L517">
        <v>15</v>
      </c>
      <c r="M517">
        <v>13</v>
      </c>
      <c r="N517" t="s">
        <v>3877</v>
      </c>
      <c r="O517" t="s">
        <v>3877</v>
      </c>
    </row>
    <row r="518" spans="1:15" x14ac:dyDescent="0.25">
      <c r="A518">
        <v>517</v>
      </c>
      <c r="B518">
        <v>3</v>
      </c>
      <c r="C518" t="s">
        <v>61</v>
      </c>
      <c r="D518" t="s">
        <v>61</v>
      </c>
      <c r="F518" t="s">
        <v>10</v>
      </c>
      <c r="G518" t="s">
        <v>10</v>
      </c>
      <c r="H518" t="s">
        <v>25</v>
      </c>
      <c r="I518" t="s">
        <v>11</v>
      </c>
      <c r="J518" t="s">
        <v>21</v>
      </c>
      <c r="K518" t="s">
        <v>13</v>
      </c>
      <c r="L518">
        <v>10</v>
      </c>
      <c r="M518">
        <v>10</v>
      </c>
      <c r="N518" t="s">
        <v>3654</v>
      </c>
      <c r="O518" t="s">
        <v>3654</v>
      </c>
    </row>
    <row r="519" spans="1:15" x14ac:dyDescent="0.25">
      <c r="A519">
        <v>518</v>
      </c>
      <c r="B519">
        <v>3</v>
      </c>
      <c r="C519" t="s">
        <v>62</v>
      </c>
      <c r="D519" t="s">
        <v>62</v>
      </c>
      <c r="F519" t="s">
        <v>3976</v>
      </c>
      <c r="G519" t="s">
        <v>10</v>
      </c>
      <c r="H519" t="s">
        <v>25</v>
      </c>
      <c r="I519" t="s">
        <v>11</v>
      </c>
      <c r="J519" t="s">
        <v>17</v>
      </c>
      <c r="K519" t="s">
        <v>13</v>
      </c>
      <c r="L519">
        <v>5</v>
      </c>
      <c r="M519">
        <v>5</v>
      </c>
      <c r="N519" t="s">
        <v>3878</v>
      </c>
      <c r="O519" t="s">
        <v>3878</v>
      </c>
    </row>
    <row r="520" spans="1:15" x14ac:dyDescent="0.25">
      <c r="A520">
        <v>519</v>
      </c>
      <c r="B520">
        <v>3</v>
      </c>
      <c r="C520" t="s">
        <v>63</v>
      </c>
      <c r="D520" t="s">
        <v>63</v>
      </c>
      <c r="F520" t="s">
        <v>10</v>
      </c>
      <c r="G520" t="s">
        <v>10</v>
      </c>
      <c r="H520" t="s">
        <v>11</v>
      </c>
      <c r="I520" t="s">
        <v>11</v>
      </c>
      <c r="J520" t="s">
        <v>17</v>
      </c>
      <c r="K520" t="s">
        <v>13</v>
      </c>
      <c r="L520">
        <v>5</v>
      </c>
      <c r="M520">
        <v>3</v>
      </c>
      <c r="N520" t="s">
        <v>3655</v>
      </c>
      <c r="O520" t="s">
        <v>3655</v>
      </c>
    </row>
    <row r="521" spans="1:15" x14ac:dyDescent="0.25">
      <c r="A521">
        <v>520</v>
      </c>
      <c r="B521">
        <v>3</v>
      </c>
      <c r="C521" t="s">
        <v>64</v>
      </c>
      <c r="D521" t="s">
        <v>64</v>
      </c>
      <c r="F521" t="s">
        <v>3977</v>
      </c>
      <c r="G521" t="s">
        <v>10</v>
      </c>
      <c r="H521" t="s">
        <v>11</v>
      </c>
      <c r="I521" t="s">
        <v>11</v>
      </c>
      <c r="J521" t="s">
        <v>21</v>
      </c>
      <c r="K521" t="s">
        <v>13</v>
      </c>
      <c r="L521">
        <v>10</v>
      </c>
      <c r="M521">
        <v>7</v>
      </c>
      <c r="N521" t="s">
        <v>3949</v>
      </c>
      <c r="O521" t="s">
        <v>3949</v>
      </c>
    </row>
    <row r="522" spans="1:15" x14ac:dyDescent="0.25">
      <c r="A522">
        <v>521</v>
      </c>
      <c r="B522">
        <v>3</v>
      </c>
      <c r="C522" t="s">
        <v>65</v>
      </c>
      <c r="D522" t="s">
        <v>65</v>
      </c>
      <c r="F522" t="s">
        <v>3978</v>
      </c>
      <c r="G522" t="s">
        <v>10</v>
      </c>
      <c r="H522" t="s">
        <v>11</v>
      </c>
      <c r="I522" t="s">
        <v>11</v>
      </c>
      <c r="J522" t="s">
        <v>17</v>
      </c>
      <c r="K522" t="s">
        <v>13</v>
      </c>
      <c r="L522">
        <v>10</v>
      </c>
      <c r="M522">
        <v>5</v>
      </c>
      <c r="N522" t="s">
        <v>3879</v>
      </c>
      <c r="O522" t="s">
        <v>3879</v>
      </c>
    </row>
    <row r="523" spans="1:15" x14ac:dyDescent="0.25">
      <c r="A523">
        <v>522</v>
      </c>
      <c r="B523">
        <v>3</v>
      </c>
      <c r="C523" t="s">
        <v>310</v>
      </c>
      <c r="D523" t="s">
        <v>310</v>
      </c>
      <c r="F523" t="s">
        <v>4108</v>
      </c>
      <c r="G523" t="s">
        <v>10</v>
      </c>
      <c r="H523" t="s">
        <v>11</v>
      </c>
      <c r="I523" t="s">
        <v>11</v>
      </c>
      <c r="J523" t="s">
        <v>17</v>
      </c>
      <c r="K523" t="s">
        <v>93</v>
      </c>
      <c r="L523">
        <v>10</v>
      </c>
      <c r="M523">
        <v>7</v>
      </c>
      <c r="N523" t="s">
        <v>3786</v>
      </c>
      <c r="O523" t="s">
        <v>3786</v>
      </c>
    </row>
    <row r="524" spans="1:15" x14ac:dyDescent="0.25">
      <c r="A524">
        <v>523</v>
      </c>
      <c r="B524">
        <v>3</v>
      </c>
      <c r="C524" t="s">
        <v>66</v>
      </c>
      <c r="D524" t="s">
        <v>66</v>
      </c>
      <c r="F524" t="s">
        <v>3979</v>
      </c>
      <c r="G524" t="s">
        <v>10</v>
      </c>
      <c r="H524" t="s">
        <v>11</v>
      </c>
      <c r="I524" t="s">
        <v>11</v>
      </c>
      <c r="J524" t="s">
        <v>17</v>
      </c>
      <c r="K524" t="s">
        <v>13</v>
      </c>
      <c r="L524">
        <v>5</v>
      </c>
      <c r="M524">
        <v>5</v>
      </c>
      <c r="N524" t="s">
        <v>3656</v>
      </c>
      <c r="O524" t="s">
        <v>3656</v>
      </c>
    </row>
    <row r="525" spans="1:15" x14ac:dyDescent="0.25">
      <c r="A525">
        <v>524</v>
      </c>
      <c r="B525">
        <v>3</v>
      </c>
      <c r="C525" t="s">
        <v>311</v>
      </c>
      <c r="D525" t="s">
        <v>311</v>
      </c>
      <c r="F525" t="s">
        <v>4109</v>
      </c>
      <c r="G525" t="s">
        <v>10</v>
      </c>
      <c r="H525" t="s">
        <v>11</v>
      </c>
      <c r="I525" t="s">
        <v>25</v>
      </c>
      <c r="J525" t="s">
        <v>17</v>
      </c>
      <c r="K525" t="s">
        <v>93</v>
      </c>
      <c r="L525">
        <v>10</v>
      </c>
      <c r="M525">
        <v>8</v>
      </c>
      <c r="N525" t="s">
        <v>3880</v>
      </c>
      <c r="O525" t="s">
        <v>3880</v>
      </c>
    </row>
    <row r="526" spans="1:15" x14ac:dyDescent="0.25">
      <c r="A526">
        <v>525</v>
      </c>
      <c r="B526">
        <v>3</v>
      </c>
      <c r="C526" t="s">
        <v>67</v>
      </c>
      <c r="D526" t="s">
        <v>67</v>
      </c>
      <c r="F526" t="s">
        <v>3980</v>
      </c>
      <c r="G526" t="s">
        <v>10</v>
      </c>
      <c r="H526" t="s">
        <v>11</v>
      </c>
      <c r="I526" t="s">
        <v>25</v>
      </c>
      <c r="J526" t="s">
        <v>12</v>
      </c>
      <c r="K526" t="s">
        <v>13</v>
      </c>
      <c r="L526">
        <v>0</v>
      </c>
      <c r="M526">
        <v>2</v>
      </c>
      <c r="N526" t="s">
        <v>3657</v>
      </c>
      <c r="O526" t="s">
        <v>3657</v>
      </c>
    </row>
    <row r="527" spans="1:15" x14ac:dyDescent="0.25">
      <c r="A527">
        <v>526</v>
      </c>
      <c r="B527">
        <v>3</v>
      </c>
      <c r="C527" t="s">
        <v>68</v>
      </c>
      <c r="D527" t="s">
        <v>68</v>
      </c>
      <c r="F527" t="s">
        <v>10</v>
      </c>
      <c r="G527" t="s">
        <v>10</v>
      </c>
      <c r="H527" t="s">
        <v>11</v>
      </c>
      <c r="I527" t="s">
        <v>11</v>
      </c>
      <c r="J527" t="s">
        <v>12</v>
      </c>
      <c r="K527" t="s">
        <v>13</v>
      </c>
      <c r="L527">
        <v>0</v>
      </c>
      <c r="M527">
        <v>0</v>
      </c>
      <c r="N527" t="s">
        <v>3658</v>
      </c>
      <c r="O527" t="s">
        <v>3658</v>
      </c>
    </row>
    <row r="528" spans="1:15" x14ac:dyDescent="0.25">
      <c r="A528">
        <v>527</v>
      </c>
      <c r="B528">
        <v>4</v>
      </c>
      <c r="C528" t="s">
        <v>9</v>
      </c>
      <c r="D528" t="s">
        <v>9</v>
      </c>
      <c r="F528" t="s">
        <v>10</v>
      </c>
      <c r="G528" t="s">
        <v>10</v>
      </c>
      <c r="H528" t="s">
        <v>11</v>
      </c>
      <c r="I528" t="s">
        <v>11</v>
      </c>
      <c r="J528" t="s">
        <v>12</v>
      </c>
      <c r="K528" t="s">
        <v>13</v>
      </c>
      <c r="L528">
        <v>0</v>
      </c>
      <c r="M528">
        <v>0</v>
      </c>
      <c r="N528" t="s">
        <v>3659</v>
      </c>
      <c r="O528" t="s">
        <v>3659</v>
      </c>
    </row>
    <row r="529" spans="1:15" x14ac:dyDescent="0.25">
      <c r="A529">
        <v>528</v>
      </c>
      <c r="B529">
        <v>4</v>
      </c>
      <c r="C529" t="s">
        <v>14</v>
      </c>
      <c r="D529" t="s">
        <v>14</v>
      </c>
      <c r="F529" t="s">
        <v>10</v>
      </c>
      <c r="G529" t="s">
        <v>10</v>
      </c>
      <c r="H529" t="s">
        <v>11</v>
      </c>
      <c r="I529" t="s">
        <v>11</v>
      </c>
      <c r="J529" t="s">
        <v>12</v>
      </c>
      <c r="K529" t="s">
        <v>13</v>
      </c>
      <c r="L529">
        <v>0</v>
      </c>
      <c r="M529">
        <v>0</v>
      </c>
      <c r="N529" t="s">
        <v>3660</v>
      </c>
      <c r="O529" t="s">
        <v>3660</v>
      </c>
    </row>
    <row r="530" spans="1:15" x14ac:dyDescent="0.25">
      <c r="A530">
        <v>529</v>
      </c>
      <c r="B530">
        <v>4</v>
      </c>
      <c r="C530" t="s">
        <v>312</v>
      </c>
      <c r="D530" t="s">
        <v>312</v>
      </c>
      <c r="F530" t="s">
        <v>10</v>
      </c>
      <c r="G530" t="s">
        <v>10</v>
      </c>
      <c r="H530" t="s">
        <v>11</v>
      </c>
      <c r="I530" t="s">
        <v>20</v>
      </c>
      <c r="J530" t="s">
        <v>21</v>
      </c>
      <c r="K530" t="s">
        <v>93</v>
      </c>
      <c r="L530">
        <v>15</v>
      </c>
      <c r="M530">
        <v>13</v>
      </c>
      <c r="N530" t="s">
        <v>3787</v>
      </c>
      <c r="O530" t="s">
        <v>3787</v>
      </c>
    </row>
    <row r="531" spans="1:15" x14ac:dyDescent="0.25">
      <c r="A531">
        <v>530</v>
      </c>
      <c r="B531">
        <v>4</v>
      </c>
      <c r="C531" t="s">
        <v>69</v>
      </c>
      <c r="D531" t="s">
        <v>69</v>
      </c>
      <c r="F531" t="s">
        <v>3968</v>
      </c>
      <c r="G531" t="s">
        <v>10</v>
      </c>
      <c r="H531" t="s">
        <v>11</v>
      </c>
      <c r="I531" t="s">
        <v>11</v>
      </c>
      <c r="J531" t="s">
        <v>12</v>
      </c>
      <c r="K531" t="s">
        <v>13</v>
      </c>
      <c r="L531">
        <v>0</v>
      </c>
      <c r="M531">
        <v>0</v>
      </c>
      <c r="N531" t="s">
        <v>3661</v>
      </c>
      <c r="O531" t="s">
        <v>3661</v>
      </c>
    </row>
    <row r="532" spans="1:15" x14ac:dyDescent="0.25">
      <c r="A532">
        <v>531</v>
      </c>
      <c r="B532">
        <v>4</v>
      </c>
      <c r="C532" t="s">
        <v>70</v>
      </c>
      <c r="D532" t="s">
        <v>70</v>
      </c>
      <c r="F532" t="s">
        <v>3981</v>
      </c>
      <c r="G532" t="s">
        <v>10</v>
      </c>
      <c r="H532" t="s">
        <v>32</v>
      </c>
      <c r="I532" t="s">
        <v>11</v>
      </c>
      <c r="J532" t="s">
        <v>17</v>
      </c>
      <c r="K532" t="s">
        <v>13</v>
      </c>
      <c r="L532">
        <v>10</v>
      </c>
      <c r="M532">
        <v>5</v>
      </c>
      <c r="N532" t="s">
        <v>3662</v>
      </c>
      <c r="O532" t="s">
        <v>3662</v>
      </c>
    </row>
    <row r="533" spans="1:15" x14ac:dyDescent="0.25">
      <c r="A533">
        <v>532</v>
      </c>
      <c r="B533">
        <v>4</v>
      </c>
      <c r="C533" t="s">
        <v>345</v>
      </c>
      <c r="D533" t="s">
        <v>345</v>
      </c>
      <c r="F533" t="s">
        <v>10</v>
      </c>
      <c r="G533" t="s">
        <v>10</v>
      </c>
      <c r="H533" t="s">
        <v>11</v>
      </c>
      <c r="I533" t="s">
        <v>20</v>
      </c>
      <c r="J533" t="s">
        <v>21</v>
      </c>
      <c r="K533" t="s">
        <v>103</v>
      </c>
      <c r="L533">
        <v>10</v>
      </c>
      <c r="M533">
        <v>11</v>
      </c>
      <c r="N533" t="s">
        <v>3788</v>
      </c>
      <c r="O533" t="s">
        <v>3788</v>
      </c>
    </row>
    <row r="534" spans="1:15" x14ac:dyDescent="0.25">
      <c r="A534">
        <v>533</v>
      </c>
      <c r="B534">
        <v>4</v>
      </c>
      <c r="C534" t="s">
        <v>346</v>
      </c>
      <c r="D534" t="s">
        <v>346</v>
      </c>
      <c r="F534" t="s">
        <v>10</v>
      </c>
      <c r="G534" t="s">
        <v>10</v>
      </c>
      <c r="H534" t="s">
        <v>11</v>
      </c>
      <c r="I534" t="s">
        <v>278</v>
      </c>
      <c r="J534" t="s">
        <v>26</v>
      </c>
      <c r="K534" t="s">
        <v>90</v>
      </c>
      <c r="L534">
        <v>20</v>
      </c>
      <c r="M534">
        <v>12</v>
      </c>
      <c r="N534" t="s">
        <v>3789</v>
      </c>
      <c r="O534" t="s">
        <v>3789</v>
      </c>
    </row>
    <row r="535" spans="1:15" x14ac:dyDescent="0.25">
      <c r="A535">
        <v>534</v>
      </c>
      <c r="B535">
        <v>4</v>
      </c>
      <c r="C535" t="s">
        <v>71</v>
      </c>
      <c r="D535" t="s">
        <v>71</v>
      </c>
      <c r="F535" t="s">
        <v>10</v>
      </c>
      <c r="G535" t="s">
        <v>10</v>
      </c>
      <c r="H535" t="s">
        <v>11</v>
      </c>
      <c r="I535" t="s">
        <v>25</v>
      </c>
      <c r="J535" t="s">
        <v>26</v>
      </c>
      <c r="K535" t="s">
        <v>13</v>
      </c>
      <c r="L535">
        <v>10</v>
      </c>
      <c r="M535">
        <v>10</v>
      </c>
      <c r="N535" t="s">
        <v>3663</v>
      </c>
      <c r="O535" t="s">
        <v>3663</v>
      </c>
    </row>
    <row r="536" spans="1:15" x14ac:dyDescent="0.25">
      <c r="A536">
        <v>535</v>
      </c>
      <c r="B536">
        <v>4</v>
      </c>
      <c r="C536" t="s">
        <v>72</v>
      </c>
      <c r="D536" t="s">
        <v>72</v>
      </c>
      <c r="F536" t="s">
        <v>10</v>
      </c>
      <c r="G536" t="s">
        <v>10</v>
      </c>
      <c r="H536" t="s">
        <v>11</v>
      </c>
      <c r="I536" t="s">
        <v>20</v>
      </c>
      <c r="J536" t="s">
        <v>21</v>
      </c>
      <c r="K536" t="s">
        <v>13</v>
      </c>
      <c r="L536">
        <v>10</v>
      </c>
      <c r="M536">
        <v>10</v>
      </c>
      <c r="N536" t="s">
        <v>3664</v>
      </c>
      <c r="O536" t="s">
        <v>3664</v>
      </c>
    </row>
    <row r="537" spans="1:15" x14ac:dyDescent="0.25">
      <c r="A537">
        <v>536</v>
      </c>
      <c r="B537">
        <v>4</v>
      </c>
      <c r="C537" t="s">
        <v>73</v>
      </c>
      <c r="D537" t="s">
        <v>73</v>
      </c>
      <c r="F537" t="s">
        <v>10</v>
      </c>
      <c r="G537" t="s">
        <v>10</v>
      </c>
      <c r="H537" t="s">
        <v>25</v>
      </c>
      <c r="I537" t="s">
        <v>11</v>
      </c>
      <c r="J537" t="s">
        <v>17</v>
      </c>
      <c r="K537" t="s">
        <v>13</v>
      </c>
      <c r="L537">
        <v>10</v>
      </c>
      <c r="M537">
        <v>9</v>
      </c>
      <c r="N537" t="s">
        <v>3665</v>
      </c>
      <c r="O537" t="s">
        <v>3665</v>
      </c>
    </row>
    <row r="538" spans="1:15" x14ac:dyDescent="0.25">
      <c r="A538">
        <v>537</v>
      </c>
      <c r="B538">
        <v>4</v>
      </c>
      <c r="C538" t="s">
        <v>74</v>
      </c>
      <c r="D538" t="s">
        <v>74</v>
      </c>
      <c r="F538" t="s">
        <v>10</v>
      </c>
      <c r="G538" t="s">
        <v>10</v>
      </c>
      <c r="H538" t="s">
        <v>11</v>
      </c>
      <c r="I538" t="s">
        <v>11</v>
      </c>
      <c r="J538" t="s">
        <v>17</v>
      </c>
      <c r="K538" t="s">
        <v>13</v>
      </c>
      <c r="L538">
        <v>5</v>
      </c>
      <c r="M538">
        <v>3</v>
      </c>
      <c r="N538" t="s">
        <v>3666</v>
      </c>
      <c r="O538" t="s">
        <v>3666</v>
      </c>
    </row>
    <row r="539" spans="1:15" x14ac:dyDescent="0.25">
      <c r="A539">
        <v>538</v>
      </c>
      <c r="B539">
        <v>4</v>
      </c>
      <c r="C539" t="s">
        <v>252</v>
      </c>
      <c r="D539" t="s">
        <v>252</v>
      </c>
      <c r="F539" t="s">
        <v>10</v>
      </c>
      <c r="G539" t="s">
        <v>10</v>
      </c>
      <c r="H539" t="s">
        <v>11</v>
      </c>
      <c r="I539" t="s">
        <v>23</v>
      </c>
      <c r="J539" t="s">
        <v>26</v>
      </c>
      <c r="K539" t="s">
        <v>93</v>
      </c>
      <c r="L539">
        <v>10</v>
      </c>
      <c r="M539">
        <v>11</v>
      </c>
      <c r="N539" t="s">
        <v>3733</v>
      </c>
      <c r="O539" t="s">
        <v>3733</v>
      </c>
    </row>
    <row r="540" spans="1:15" x14ac:dyDescent="0.25">
      <c r="A540">
        <v>539</v>
      </c>
      <c r="B540">
        <v>4</v>
      </c>
      <c r="C540" t="s">
        <v>347</v>
      </c>
      <c r="D540" t="s">
        <v>347</v>
      </c>
      <c r="F540" t="s">
        <v>10</v>
      </c>
      <c r="G540" t="s">
        <v>10</v>
      </c>
      <c r="H540" t="s">
        <v>11</v>
      </c>
      <c r="I540" t="s">
        <v>11</v>
      </c>
      <c r="J540" t="s">
        <v>21</v>
      </c>
      <c r="K540" t="s">
        <v>90</v>
      </c>
      <c r="L540">
        <v>15</v>
      </c>
      <c r="M540">
        <v>10</v>
      </c>
      <c r="N540" t="s">
        <v>3790</v>
      </c>
      <c r="O540" t="s">
        <v>3790</v>
      </c>
    </row>
    <row r="541" spans="1:15" x14ac:dyDescent="0.25">
      <c r="A541">
        <v>540</v>
      </c>
      <c r="B541">
        <v>4</v>
      </c>
      <c r="C541" t="s">
        <v>75</v>
      </c>
      <c r="D541" t="s">
        <v>75</v>
      </c>
      <c r="F541" t="s">
        <v>10</v>
      </c>
      <c r="G541" t="s">
        <v>10</v>
      </c>
      <c r="H541" t="s">
        <v>11</v>
      </c>
      <c r="I541" t="s">
        <v>11</v>
      </c>
      <c r="J541" t="s">
        <v>12</v>
      </c>
      <c r="K541" t="s">
        <v>13</v>
      </c>
      <c r="L541">
        <v>0</v>
      </c>
      <c r="M541">
        <v>0</v>
      </c>
      <c r="N541" t="s">
        <v>3667</v>
      </c>
      <c r="O541" t="s">
        <v>3667</v>
      </c>
    </row>
    <row r="542" spans="1:15" x14ac:dyDescent="0.25">
      <c r="A542">
        <v>541</v>
      </c>
      <c r="B542">
        <v>4</v>
      </c>
      <c r="C542" t="s">
        <v>254</v>
      </c>
      <c r="D542" t="s">
        <v>254</v>
      </c>
      <c r="F542" t="s">
        <v>10</v>
      </c>
      <c r="G542" t="s">
        <v>10</v>
      </c>
      <c r="H542" t="s">
        <v>11</v>
      </c>
      <c r="I542" t="s">
        <v>25</v>
      </c>
      <c r="J542" t="s">
        <v>21</v>
      </c>
      <c r="K542" t="s">
        <v>93</v>
      </c>
      <c r="L542">
        <v>10</v>
      </c>
      <c r="M542">
        <v>10</v>
      </c>
      <c r="N542" t="s">
        <v>3735</v>
      </c>
      <c r="O542" t="s">
        <v>3735</v>
      </c>
    </row>
    <row r="543" spans="1:15" x14ac:dyDescent="0.25">
      <c r="A543">
        <v>542</v>
      </c>
      <c r="B543">
        <v>4</v>
      </c>
      <c r="C543" t="s">
        <v>76</v>
      </c>
      <c r="D543" t="s">
        <v>76</v>
      </c>
      <c r="F543" t="s">
        <v>10</v>
      </c>
      <c r="G543" t="s">
        <v>10</v>
      </c>
      <c r="H543" t="s">
        <v>11</v>
      </c>
      <c r="I543" t="s">
        <v>25</v>
      </c>
      <c r="J543" t="s">
        <v>21</v>
      </c>
      <c r="K543" t="s">
        <v>13</v>
      </c>
      <c r="L543">
        <v>10</v>
      </c>
      <c r="M543">
        <v>11</v>
      </c>
      <c r="N543" t="s">
        <v>3600</v>
      </c>
      <c r="O543" t="s">
        <v>3600</v>
      </c>
    </row>
    <row r="544" spans="1:15" x14ac:dyDescent="0.25">
      <c r="A544">
        <v>543</v>
      </c>
      <c r="B544">
        <v>4</v>
      </c>
      <c r="C544" t="s">
        <v>3475</v>
      </c>
      <c r="D544" t="s">
        <v>3284</v>
      </c>
      <c r="E544" t="s">
        <v>3380</v>
      </c>
      <c r="F544" t="s">
        <v>10</v>
      </c>
      <c r="G544" t="s">
        <v>10</v>
      </c>
      <c r="H544" t="s">
        <v>11</v>
      </c>
      <c r="I544" t="s">
        <v>32</v>
      </c>
      <c r="J544" t="s">
        <v>26</v>
      </c>
      <c r="K544" t="s">
        <v>90</v>
      </c>
      <c r="L544">
        <v>10</v>
      </c>
      <c r="M544">
        <v>12</v>
      </c>
      <c r="N544" t="s">
        <v>4730</v>
      </c>
      <c r="O544" t="s">
        <v>4817</v>
      </c>
    </row>
    <row r="545" spans="1:15" x14ac:dyDescent="0.25">
      <c r="A545">
        <v>544</v>
      </c>
      <c r="B545">
        <v>4</v>
      </c>
      <c r="C545" t="s">
        <v>3476</v>
      </c>
      <c r="D545" t="s">
        <v>3284</v>
      </c>
      <c r="E545" t="s">
        <v>3381</v>
      </c>
      <c r="F545" t="s">
        <v>10</v>
      </c>
      <c r="G545" t="s">
        <v>10</v>
      </c>
      <c r="H545" t="s">
        <v>32</v>
      </c>
      <c r="I545" t="s">
        <v>11</v>
      </c>
      <c r="J545" t="s">
        <v>17</v>
      </c>
      <c r="K545" t="s">
        <v>13</v>
      </c>
      <c r="L545">
        <v>10</v>
      </c>
      <c r="M545">
        <v>11</v>
      </c>
      <c r="N545" t="s">
        <v>4731</v>
      </c>
      <c r="O545" t="s">
        <v>4817</v>
      </c>
    </row>
    <row r="546" spans="1:15" x14ac:dyDescent="0.25">
      <c r="A546">
        <v>545</v>
      </c>
      <c r="B546">
        <v>4</v>
      </c>
      <c r="C546" t="s">
        <v>313</v>
      </c>
      <c r="D546" t="s">
        <v>313</v>
      </c>
      <c r="F546" t="s">
        <v>10</v>
      </c>
      <c r="G546" t="s">
        <v>10</v>
      </c>
      <c r="H546" t="s">
        <v>11</v>
      </c>
      <c r="I546" t="s">
        <v>278</v>
      </c>
      <c r="J546" t="s">
        <v>17</v>
      </c>
      <c r="K546" t="s">
        <v>93</v>
      </c>
      <c r="L546">
        <v>10</v>
      </c>
      <c r="M546">
        <v>12</v>
      </c>
      <c r="N546" t="s">
        <v>3791</v>
      </c>
      <c r="O546" t="s">
        <v>3791</v>
      </c>
    </row>
    <row r="547" spans="1:15" x14ac:dyDescent="0.25">
      <c r="A547">
        <v>546</v>
      </c>
      <c r="B547">
        <v>4</v>
      </c>
      <c r="C547" t="s">
        <v>314</v>
      </c>
      <c r="D547" t="s">
        <v>314</v>
      </c>
      <c r="F547" t="s">
        <v>4110</v>
      </c>
      <c r="G547" t="s">
        <v>10</v>
      </c>
      <c r="H547" t="s">
        <v>11</v>
      </c>
      <c r="I547" t="s">
        <v>32</v>
      </c>
      <c r="J547" t="s">
        <v>26</v>
      </c>
      <c r="K547" t="s">
        <v>93</v>
      </c>
      <c r="L547">
        <v>15</v>
      </c>
      <c r="M547">
        <v>7</v>
      </c>
      <c r="N547" t="s">
        <v>3881</v>
      </c>
      <c r="O547" t="s">
        <v>3881</v>
      </c>
    </row>
    <row r="548" spans="1:15" x14ac:dyDescent="0.25">
      <c r="A548">
        <v>547</v>
      </c>
      <c r="B548">
        <v>4</v>
      </c>
      <c r="C548" t="s">
        <v>77</v>
      </c>
      <c r="D548" t="s">
        <v>77</v>
      </c>
      <c r="F548" t="s">
        <v>10</v>
      </c>
      <c r="G548" t="s">
        <v>10</v>
      </c>
      <c r="H548" t="s">
        <v>32</v>
      </c>
      <c r="I548" t="s">
        <v>11</v>
      </c>
      <c r="J548" t="s">
        <v>12</v>
      </c>
      <c r="K548" t="s">
        <v>13</v>
      </c>
      <c r="L548">
        <v>5</v>
      </c>
      <c r="M548">
        <v>9</v>
      </c>
      <c r="N548" t="s">
        <v>3668</v>
      </c>
      <c r="O548" t="s">
        <v>3668</v>
      </c>
    </row>
    <row r="549" spans="1:15" x14ac:dyDescent="0.25">
      <c r="A549">
        <v>548</v>
      </c>
      <c r="B549">
        <v>5</v>
      </c>
      <c r="C549" t="s">
        <v>9</v>
      </c>
      <c r="D549" t="s">
        <v>9</v>
      </c>
      <c r="F549" t="s">
        <v>10</v>
      </c>
      <c r="G549" t="s">
        <v>10</v>
      </c>
      <c r="H549" t="s">
        <v>11</v>
      </c>
      <c r="I549" t="s">
        <v>11</v>
      </c>
      <c r="J549" t="s">
        <v>12</v>
      </c>
      <c r="K549" t="s">
        <v>13</v>
      </c>
      <c r="L549">
        <v>0</v>
      </c>
      <c r="M549">
        <v>0</v>
      </c>
      <c r="N549" t="s">
        <v>3669</v>
      </c>
      <c r="O549" t="s">
        <v>3669</v>
      </c>
    </row>
    <row r="550" spans="1:15" x14ac:dyDescent="0.25">
      <c r="A550">
        <v>549</v>
      </c>
      <c r="B550">
        <v>5</v>
      </c>
      <c r="C550" t="s">
        <v>14</v>
      </c>
      <c r="D550" t="s">
        <v>14</v>
      </c>
      <c r="F550" t="s">
        <v>10</v>
      </c>
      <c r="G550" t="s">
        <v>10</v>
      </c>
      <c r="H550" t="s">
        <v>11</v>
      </c>
      <c r="I550" t="s">
        <v>11</v>
      </c>
      <c r="J550" t="s">
        <v>12</v>
      </c>
      <c r="K550" t="s">
        <v>13</v>
      </c>
      <c r="L550">
        <v>0</v>
      </c>
      <c r="M550">
        <v>0</v>
      </c>
      <c r="N550" t="s">
        <v>3670</v>
      </c>
      <c r="O550" t="s">
        <v>3670</v>
      </c>
    </row>
    <row r="551" spans="1:15" x14ac:dyDescent="0.25">
      <c r="A551">
        <v>550</v>
      </c>
      <c r="B551">
        <v>5</v>
      </c>
      <c r="C551" t="s">
        <v>315</v>
      </c>
      <c r="D551" t="s">
        <v>315</v>
      </c>
      <c r="F551" t="s">
        <v>10</v>
      </c>
      <c r="G551" t="s">
        <v>10</v>
      </c>
      <c r="H551" t="s">
        <v>11</v>
      </c>
      <c r="I551" t="s">
        <v>32</v>
      </c>
      <c r="J551" t="s">
        <v>21</v>
      </c>
      <c r="K551" t="s">
        <v>93</v>
      </c>
      <c r="L551">
        <v>15</v>
      </c>
      <c r="M551">
        <v>15</v>
      </c>
      <c r="N551" t="s">
        <v>3792</v>
      </c>
      <c r="O551" t="s">
        <v>3792</v>
      </c>
    </row>
    <row r="552" spans="1:15" x14ac:dyDescent="0.25">
      <c r="A552">
        <v>551</v>
      </c>
      <c r="B552">
        <v>5</v>
      </c>
      <c r="C552" t="s">
        <v>78</v>
      </c>
      <c r="D552" t="s">
        <v>78</v>
      </c>
      <c r="F552" t="s">
        <v>3967</v>
      </c>
      <c r="G552" t="s">
        <v>10</v>
      </c>
      <c r="H552" t="s">
        <v>11</v>
      </c>
      <c r="I552" t="s">
        <v>11</v>
      </c>
      <c r="J552" t="s">
        <v>12</v>
      </c>
      <c r="K552" t="s">
        <v>13</v>
      </c>
      <c r="L552">
        <v>15</v>
      </c>
      <c r="M552">
        <v>11</v>
      </c>
      <c r="N552" t="s">
        <v>3671</v>
      </c>
      <c r="O552" t="s">
        <v>3671</v>
      </c>
    </row>
    <row r="553" spans="1:15" x14ac:dyDescent="0.25">
      <c r="A553">
        <v>552</v>
      </c>
      <c r="B553">
        <v>5</v>
      </c>
      <c r="C553" t="s">
        <v>79</v>
      </c>
      <c r="D553" t="s">
        <v>79</v>
      </c>
      <c r="F553" t="s">
        <v>10</v>
      </c>
      <c r="G553" t="s">
        <v>10</v>
      </c>
      <c r="H553" t="s">
        <v>11</v>
      </c>
      <c r="I553" t="s">
        <v>11</v>
      </c>
      <c r="J553" t="s">
        <v>12</v>
      </c>
      <c r="K553" t="s">
        <v>13</v>
      </c>
      <c r="L553">
        <v>0</v>
      </c>
      <c r="M553">
        <v>0</v>
      </c>
      <c r="N553" t="s">
        <v>3672</v>
      </c>
      <c r="O553" t="s">
        <v>3672</v>
      </c>
    </row>
    <row r="554" spans="1:15" x14ac:dyDescent="0.25">
      <c r="A554">
        <v>553</v>
      </c>
      <c r="B554">
        <v>5</v>
      </c>
      <c r="C554" t="s">
        <v>316</v>
      </c>
      <c r="D554" t="s">
        <v>316</v>
      </c>
      <c r="F554" t="s">
        <v>3971</v>
      </c>
      <c r="G554" t="s">
        <v>10</v>
      </c>
      <c r="H554" t="s">
        <v>17</v>
      </c>
      <c r="I554" t="s">
        <v>23</v>
      </c>
      <c r="J554" t="s">
        <v>17</v>
      </c>
      <c r="K554" t="s">
        <v>93</v>
      </c>
      <c r="L554">
        <v>5</v>
      </c>
      <c r="M554">
        <v>15</v>
      </c>
      <c r="N554" t="s">
        <v>3793</v>
      </c>
      <c r="O554" t="s">
        <v>3793</v>
      </c>
    </row>
    <row r="555" spans="1:15" x14ac:dyDescent="0.25">
      <c r="A555">
        <v>554</v>
      </c>
      <c r="B555">
        <v>5</v>
      </c>
      <c r="C555" t="s">
        <v>80</v>
      </c>
      <c r="D555" t="s">
        <v>80</v>
      </c>
      <c r="F555" t="s">
        <v>10</v>
      </c>
      <c r="G555" t="s">
        <v>10</v>
      </c>
      <c r="H555" t="s">
        <v>11</v>
      </c>
      <c r="I555" t="s">
        <v>11</v>
      </c>
      <c r="J555" t="s">
        <v>21</v>
      </c>
      <c r="K555" t="s">
        <v>13</v>
      </c>
      <c r="L555">
        <v>5</v>
      </c>
      <c r="M555">
        <v>6</v>
      </c>
      <c r="N555" t="s">
        <v>3673</v>
      </c>
      <c r="O555" t="s">
        <v>3673</v>
      </c>
    </row>
    <row r="556" spans="1:15" x14ac:dyDescent="0.25">
      <c r="A556">
        <v>555</v>
      </c>
      <c r="B556">
        <v>5</v>
      </c>
      <c r="C556" t="s">
        <v>348</v>
      </c>
      <c r="D556" t="s">
        <v>348</v>
      </c>
      <c r="F556" t="s">
        <v>3964</v>
      </c>
      <c r="G556" t="s">
        <v>10</v>
      </c>
      <c r="H556" t="s">
        <v>349</v>
      </c>
      <c r="I556" t="s">
        <v>350</v>
      </c>
      <c r="J556" t="s">
        <v>21</v>
      </c>
      <c r="K556" t="s">
        <v>342</v>
      </c>
      <c r="L556">
        <v>15</v>
      </c>
      <c r="M556">
        <v>22</v>
      </c>
      <c r="N556" t="s">
        <v>3794</v>
      </c>
      <c r="O556" t="s">
        <v>3794</v>
      </c>
    </row>
    <row r="557" spans="1:15" x14ac:dyDescent="0.25">
      <c r="A557">
        <v>556</v>
      </c>
      <c r="B557">
        <v>1</v>
      </c>
      <c r="C557" t="s">
        <v>3508</v>
      </c>
      <c r="D557" t="s">
        <v>3297</v>
      </c>
      <c r="E557" t="s">
        <v>3380</v>
      </c>
      <c r="F557" t="s">
        <v>4223</v>
      </c>
      <c r="G557" t="s">
        <v>10</v>
      </c>
      <c r="H557" t="s">
        <v>11</v>
      </c>
      <c r="I557" t="s">
        <v>32</v>
      </c>
      <c r="J557" t="s">
        <v>26</v>
      </c>
      <c r="K557" t="s">
        <v>90</v>
      </c>
      <c r="L557">
        <v>0</v>
      </c>
      <c r="M557">
        <v>4</v>
      </c>
      <c r="N557" t="s">
        <v>4732</v>
      </c>
      <c r="O557" t="s">
        <v>4818</v>
      </c>
    </row>
    <row r="558" spans="1:15" x14ac:dyDescent="0.25">
      <c r="A558">
        <v>557</v>
      </c>
      <c r="B558">
        <v>1</v>
      </c>
      <c r="C558" t="s">
        <v>3477</v>
      </c>
      <c r="D558" t="s">
        <v>3297</v>
      </c>
      <c r="E558" t="s">
        <v>3381</v>
      </c>
      <c r="F558" t="s">
        <v>4115</v>
      </c>
      <c r="G558" t="s">
        <v>10</v>
      </c>
      <c r="H558" t="s">
        <v>32</v>
      </c>
      <c r="I558" t="s">
        <v>11</v>
      </c>
      <c r="J558" t="s">
        <v>21</v>
      </c>
      <c r="K558" t="s">
        <v>13</v>
      </c>
      <c r="L558">
        <v>0</v>
      </c>
      <c r="M558">
        <v>3</v>
      </c>
      <c r="N558" t="s">
        <v>4733</v>
      </c>
      <c r="O558" t="s">
        <v>4818</v>
      </c>
    </row>
    <row r="559" spans="1:15" x14ac:dyDescent="0.25">
      <c r="A559">
        <v>558</v>
      </c>
      <c r="B559">
        <v>1</v>
      </c>
      <c r="C559" t="s">
        <v>3529</v>
      </c>
      <c r="D559" t="s">
        <v>445</v>
      </c>
      <c r="E559" t="s">
        <v>3380</v>
      </c>
      <c r="F559" t="s">
        <v>4224</v>
      </c>
      <c r="G559" t="s">
        <v>10</v>
      </c>
      <c r="H559" t="s">
        <v>11</v>
      </c>
      <c r="I559" t="s">
        <v>32</v>
      </c>
      <c r="J559" t="s">
        <v>28</v>
      </c>
      <c r="K559" t="s">
        <v>351</v>
      </c>
      <c r="L559">
        <v>0</v>
      </c>
      <c r="M559">
        <v>6</v>
      </c>
      <c r="N559" t="s">
        <v>4734</v>
      </c>
      <c r="O559" t="s">
        <v>3919</v>
      </c>
    </row>
    <row r="560" spans="1:15" x14ac:dyDescent="0.25">
      <c r="A560">
        <v>559</v>
      </c>
      <c r="B560">
        <v>1</v>
      </c>
      <c r="C560" t="s">
        <v>3530</v>
      </c>
      <c r="D560" t="s">
        <v>445</v>
      </c>
      <c r="E560" t="s">
        <v>3381</v>
      </c>
      <c r="F560" t="s">
        <v>4224</v>
      </c>
      <c r="G560" t="s">
        <v>10</v>
      </c>
      <c r="H560" t="s">
        <v>32</v>
      </c>
      <c r="I560" t="s">
        <v>11</v>
      </c>
      <c r="J560" t="s">
        <v>26</v>
      </c>
      <c r="K560" t="s">
        <v>103</v>
      </c>
      <c r="L560">
        <v>0</v>
      </c>
      <c r="M560">
        <v>8</v>
      </c>
      <c r="N560" t="s">
        <v>4735</v>
      </c>
      <c r="O560" t="s">
        <v>3919</v>
      </c>
    </row>
    <row r="561" spans="1:15" x14ac:dyDescent="0.25">
      <c r="A561">
        <v>560</v>
      </c>
      <c r="B561">
        <v>1</v>
      </c>
      <c r="C561" t="s">
        <v>317</v>
      </c>
      <c r="D561" t="s">
        <v>317</v>
      </c>
      <c r="F561" t="s">
        <v>4111</v>
      </c>
      <c r="G561" t="s">
        <v>10</v>
      </c>
      <c r="H561" t="s">
        <v>11</v>
      </c>
      <c r="I561" t="s">
        <v>11</v>
      </c>
      <c r="J561" t="s">
        <v>26</v>
      </c>
      <c r="K561" t="s">
        <v>93</v>
      </c>
      <c r="L561">
        <v>0</v>
      </c>
      <c r="M561">
        <v>1</v>
      </c>
      <c r="N561" t="s">
        <v>3950</v>
      </c>
      <c r="O561" t="s">
        <v>3950</v>
      </c>
    </row>
    <row r="562" spans="1:15" x14ac:dyDescent="0.25">
      <c r="A562">
        <v>561</v>
      </c>
      <c r="B562">
        <v>1</v>
      </c>
      <c r="C562" t="s">
        <v>352</v>
      </c>
      <c r="D562" t="s">
        <v>352</v>
      </c>
      <c r="F562" t="s">
        <v>4173</v>
      </c>
      <c r="G562" t="s">
        <v>10</v>
      </c>
      <c r="H562" t="s">
        <v>11</v>
      </c>
      <c r="I562" t="s">
        <v>23</v>
      </c>
      <c r="J562" t="s">
        <v>353</v>
      </c>
      <c r="K562" t="s">
        <v>342</v>
      </c>
      <c r="L562">
        <v>0</v>
      </c>
      <c r="M562">
        <v>3</v>
      </c>
      <c r="N562" t="s">
        <v>3951</v>
      </c>
      <c r="O562" t="s">
        <v>3951</v>
      </c>
    </row>
    <row r="563" spans="1:15" x14ac:dyDescent="0.25">
      <c r="A563">
        <v>562</v>
      </c>
      <c r="B563">
        <v>1</v>
      </c>
      <c r="C563" t="s">
        <v>81</v>
      </c>
      <c r="D563" t="s">
        <v>81</v>
      </c>
      <c r="F563" t="s">
        <v>3982</v>
      </c>
      <c r="G563" t="s">
        <v>10</v>
      </c>
      <c r="H563" t="s">
        <v>25</v>
      </c>
      <c r="I563" t="s">
        <v>25</v>
      </c>
      <c r="J563" t="s">
        <v>26</v>
      </c>
      <c r="K563" t="s">
        <v>13</v>
      </c>
      <c r="L563">
        <v>0</v>
      </c>
      <c r="M563">
        <v>11</v>
      </c>
      <c r="N563" t="s">
        <v>3847</v>
      </c>
      <c r="O563" t="s">
        <v>3847</v>
      </c>
    </row>
    <row r="564" spans="1:15" x14ac:dyDescent="0.25">
      <c r="A564">
        <v>563</v>
      </c>
      <c r="B564">
        <v>2</v>
      </c>
      <c r="C564" t="s">
        <v>354</v>
      </c>
      <c r="D564" t="s">
        <v>354</v>
      </c>
      <c r="F564" t="s">
        <v>4174</v>
      </c>
      <c r="G564" t="s">
        <v>10</v>
      </c>
      <c r="H564" t="s">
        <v>11</v>
      </c>
      <c r="I564" t="s">
        <v>25</v>
      </c>
      <c r="J564" t="s">
        <v>28</v>
      </c>
      <c r="K564" t="s">
        <v>339</v>
      </c>
      <c r="L564">
        <v>0</v>
      </c>
      <c r="M564">
        <v>1</v>
      </c>
      <c r="N564" t="s">
        <v>3952</v>
      </c>
      <c r="O564" t="s">
        <v>3952</v>
      </c>
    </row>
    <row r="565" spans="1:15" x14ac:dyDescent="0.25">
      <c r="A565">
        <v>564</v>
      </c>
      <c r="B565">
        <v>2</v>
      </c>
      <c r="C565" t="s">
        <v>355</v>
      </c>
      <c r="D565" t="s">
        <v>355</v>
      </c>
      <c r="F565" t="s">
        <v>4175</v>
      </c>
      <c r="G565" t="s">
        <v>10</v>
      </c>
      <c r="H565" t="s">
        <v>23</v>
      </c>
      <c r="I565" t="s">
        <v>20</v>
      </c>
      <c r="J565" t="s">
        <v>26</v>
      </c>
      <c r="K565" t="s">
        <v>356</v>
      </c>
      <c r="L565">
        <v>35</v>
      </c>
      <c r="M565">
        <v>4</v>
      </c>
      <c r="N565" t="s">
        <v>3953</v>
      </c>
      <c r="O565" t="s">
        <v>3953</v>
      </c>
    </row>
    <row r="566" spans="1:15" x14ac:dyDescent="0.25">
      <c r="A566">
        <v>565</v>
      </c>
      <c r="B566">
        <v>2</v>
      </c>
      <c r="C566" t="s">
        <v>3531</v>
      </c>
      <c r="D566" t="s">
        <v>3310</v>
      </c>
      <c r="E566" t="s">
        <v>3380</v>
      </c>
      <c r="F566" t="s">
        <v>4225</v>
      </c>
      <c r="G566" t="s">
        <v>10</v>
      </c>
      <c r="H566" t="s">
        <v>11</v>
      </c>
      <c r="I566" t="s">
        <v>32</v>
      </c>
      <c r="J566" t="s">
        <v>26</v>
      </c>
      <c r="K566" t="s">
        <v>116</v>
      </c>
      <c r="L566">
        <v>0</v>
      </c>
      <c r="M566">
        <v>0</v>
      </c>
      <c r="N566" t="s">
        <v>4736</v>
      </c>
      <c r="O566" t="s">
        <v>4819</v>
      </c>
    </row>
    <row r="567" spans="1:15" x14ac:dyDescent="0.25">
      <c r="A567">
        <v>566</v>
      </c>
      <c r="B567">
        <v>2</v>
      </c>
      <c r="C567" t="s">
        <v>3532</v>
      </c>
      <c r="D567" t="s">
        <v>3310</v>
      </c>
      <c r="E567" t="s">
        <v>3381</v>
      </c>
      <c r="F567" t="s">
        <v>4225</v>
      </c>
      <c r="G567" t="s">
        <v>10</v>
      </c>
      <c r="H567" t="s">
        <v>82</v>
      </c>
      <c r="I567" t="s">
        <v>11</v>
      </c>
      <c r="J567" t="s">
        <v>17</v>
      </c>
      <c r="K567" t="s">
        <v>13</v>
      </c>
      <c r="L567">
        <v>0</v>
      </c>
      <c r="M567">
        <v>5</v>
      </c>
      <c r="N567" t="s">
        <v>4737</v>
      </c>
      <c r="O567" t="s">
        <v>4819</v>
      </c>
    </row>
    <row r="568" spans="1:15" x14ac:dyDescent="0.25">
      <c r="A568">
        <v>567</v>
      </c>
      <c r="B568">
        <v>2</v>
      </c>
      <c r="C568" t="s">
        <v>3533</v>
      </c>
      <c r="D568" t="s">
        <v>3251</v>
      </c>
      <c r="E568" t="s">
        <v>3380</v>
      </c>
      <c r="F568" t="s">
        <v>4226</v>
      </c>
      <c r="G568" t="s">
        <v>10</v>
      </c>
      <c r="H568" t="s">
        <v>11</v>
      </c>
      <c r="I568" t="s">
        <v>32</v>
      </c>
      <c r="J568" t="s">
        <v>26</v>
      </c>
      <c r="K568" t="s">
        <v>116</v>
      </c>
      <c r="L568">
        <v>0</v>
      </c>
      <c r="M568">
        <v>1</v>
      </c>
      <c r="N568" t="s">
        <v>4738</v>
      </c>
      <c r="O568" t="s">
        <v>4820</v>
      </c>
    </row>
    <row r="569" spans="1:15" x14ac:dyDescent="0.25">
      <c r="A569">
        <v>568</v>
      </c>
      <c r="B569">
        <v>2</v>
      </c>
      <c r="C569" t="s">
        <v>3534</v>
      </c>
      <c r="D569" t="s">
        <v>3251</v>
      </c>
      <c r="E569" t="s">
        <v>3381</v>
      </c>
      <c r="F569" t="s">
        <v>4226</v>
      </c>
      <c r="G569" t="s">
        <v>10</v>
      </c>
      <c r="H569" t="s">
        <v>82</v>
      </c>
      <c r="I569" t="s">
        <v>11</v>
      </c>
      <c r="J569" t="s">
        <v>17</v>
      </c>
      <c r="K569" t="s">
        <v>13</v>
      </c>
      <c r="L569">
        <v>0</v>
      </c>
      <c r="M569">
        <v>9</v>
      </c>
      <c r="N569" t="s">
        <v>4739</v>
      </c>
      <c r="O569" t="s">
        <v>4820</v>
      </c>
    </row>
    <row r="570" spans="1:15" x14ac:dyDescent="0.25">
      <c r="A570">
        <v>569</v>
      </c>
      <c r="B570">
        <v>2</v>
      </c>
      <c r="C570" t="s">
        <v>3535</v>
      </c>
      <c r="D570" t="s">
        <v>3311</v>
      </c>
      <c r="E570" t="s">
        <v>3380</v>
      </c>
      <c r="F570" t="s">
        <v>4227</v>
      </c>
      <c r="G570" t="s">
        <v>10</v>
      </c>
      <c r="H570" t="s">
        <v>11</v>
      </c>
      <c r="I570" t="s">
        <v>32</v>
      </c>
      <c r="J570" t="s">
        <v>26</v>
      </c>
      <c r="K570" t="s">
        <v>90</v>
      </c>
      <c r="L570">
        <v>0</v>
      </c>
      <c r="M570">
        <v>2</v>
      </c>
      <c r="N570" t="s">
        <v>4740</v>
      </c>
      <c r="O570" t="s">
        <v>4821</v>
      </c>
    </row>
    <row r="571" spans="1:15" x14ac:dyDescent="0.25">
      <c r="A571">
        <v>570</v>
      </c>
      <c r="B571">
        <v>2</v>
      </c>
      <c r="C571" t="s">
        <v>3536</v>
      </c>
      <c r="D571" t="s">
        <v>3311</v>
      </c>
      <c r="E571" t="s">
        <v>3381</v>
      </c>
      <c r="F571" t="s">
        <v>4228</v>
      </c>
      <c r="G571" t="s">
        <v>10</v>
      </c>
      <c r="H571" t="s">
        <v>32</v>
      </c>
      <c r="I571" t="s">
        <v>11</v>
      </c>
      <c r="J571" t="s">
        <v>17</v>
      </c>
      <c r="K571" t="s">
        <v>13</v>
      </c>
      <c r="L571">
        <v>0</v>
      </c>
      <c r="M571">
        <v>5</v>
      </c>
      <c r="N571" t="s">
        <v>4741</v>
      </c>
      <c r="O571" t="s">
        <v>4821</v>
      </c>
    </row>
    <row r="572" spans="1:15" x14ac:dyDescent="0.25">
      <c r="A572">
        <v>571</v>
      </c>
      <c r="B572">
        <v>2</v>
      </c>
      <c r="C572" t="s">
        <v>357</v>
      </c>
      <c r="D572" t="s">
        <v>357</v>
      </c>
      <c r="F572" t="s">
        <v>4176</v>
      </c>
      <c r="G572" t="s">
        <v>10</v>
      </c>
      <c r="H572" t="s">
        <v>25</v>
      </c>
      <c r="I572" t="s">
        <v>23</v>
      </c>
      <c r="J572" t="s">
        <v>17</v>
      </c>
      <c r="K572" t="s">
        <v>90</v>
      </c>
      <c r="L572">
        <v>0</v>
      </c>
      <c r="M572">
        <v>6</v>
      </c>
      <c r="N572" t="s">
        <v>3882</v>
      </c>
      <c r="O572" t="s">
        <v>3882</v>
      </c>
    </row>
    <row r="573" spans="1:15" x14ac:dyDescent="0.25">
      <c r="A573">
        <v>572</v>
      </c>
      <c r="B573">
        <v>2</v>
      </c>
      <c r="C573" t="s">
        <v>358</v>
      </c>
      <c r="D573" t="s">
        <v>358</v>
      </c>
      <c r="F573" t="s">
        <v>4177</v>
      </c>
      <c r="G573" t="s">
        <v>10</v>
      </c>
      <c r="H573" t="s">
        <v>11</v>
      </c>
      <c r="I573" t="s">
        <v>25</v>
      </c>
      <c r="J573" t="s">
        <v>26</v>
      </c>
      <c r="K573" t="s">
        <v>103</v>
      </c>
      <c r="L573">
        <v>0</v>
      </c>
      <c r="M573">
        <v>6</v>
      </c>
      <c r="N573" t="s">
        <v>3883</v>
      </c>
      <c r="O573" t="s">
        <v>3883</v>
      </c>
    </row>
    <row r="574" spans="1:15" x14ac:dyDescent="0.25">
      <c r="A574">
        <v>573</v>
      </c>
      <c r="B574">
        <v>2</v>
      </c>
      <c r="C574" t="s">
        <v>359</v>
      </c>
      <c r="D574" t="s">
        <v>359</v>
      </c>
      <c r="F574" t="s">
        <v>4178</v>
      </c>
      <c r="G574" t="s">
        <v>10</v>
      </c>
      <c r="H574" t="s">
        <v>11</v>
      </c>
      <c r="I574" t="s">
        <v>20</v>
      </c>
      <c r="J574" t="s">
        <v>21</v>
      </c>
      <c r="K574" t="s">
        <v>90</v>
      </c>
      <c r="L574">
        <v>0</v>
      </c>
      <c r="M574">
        <v>2</v>
      </c>
      <c r="N574" t="s">
        <v>3954</v>
      </c>
      <c r="O574" t="s">
        <v>3954</v>
      </c>
    </row>
    <row r="575" spans="1:15" x14ac:dyDescent="0.25">
      <c r="A575">
        <v>574</v>
      </c>
      <c r="B575">
        <v>2</v>
      </c>
      <c r="C575" t="s">
        <v>360</v>
      </c>
      <c r="D575" t="s">
        <v>360</v>
      </c>
      <c r="F575" t="s">
        <v>4176</v>
      </c>
      <c r="G575" t="s">
        <v>10</v>
      </c>
      <c r="H575" t="s">
        <v>11</v>
      </c>
      <c r="I575" t="s">
        <v>20</v>
      </c>
      <c r="J575" t="s">
        <v>21</v>
      </c>
      <c r="K575" t="s">
        <v>361</v>
      </c>
      <c r="L575">
        <v>0</v>
      </c>
      <c r="M575">
        <v>5</v>
      </c>
      <c r="N575" t="s">
        <v>3884</v>
      </c>
      <c r="O575" t="s">
        <v>3884</v>
      </c>
    </row>
    <row r="576" spans="1:15" x14ac:dyDescent="0.25">
      <c r="A576">
        <v>575</v>
      </c>
      <c r="B576">
        <v>2</v>
      </c>
      <c r="C576" t="s">
        <v>362</v>
      </c>
      <c r="D576" t="s">
        <v>362</v>
      </c>
      <c r="F576" t="s">
        <v>4176</v>
      </c>
      <c r="G576" t="s">
        <v>10</v>
      </c>
      <c r="H576" t="s">
        <v>11</v>
      </c>
      <c r="I576" t="s">
        <v>25</v>
      </c>
      <c r="J576" t="s">
        <v>17</v>
      </c>
      <c r="K576" t="s">
        <v>103</v>
      </c>
      <c r="L576">
        <v>0</v>
      </c>
      <c r="M576">
        <v>4</v>
      </c>
      <c r="N576" t="s">
        <v>3885</v>
      </c>
      <c r="O576" t="s">
        <v>3885</v>
      </c>
    </row>
    <row r="577" spans="1:15" x14ac:dyDescent="0.25">
      <c r="A577">
        <v>576</v>
      </c>
      <c r="B577">
        <v>2</v>
      </c>
      <c r="C577" t="s">
        <v>83</v>
      </c>
      <c r="D577" t="s">
        <v>83</v>
      </c>
      <c r="F577" t="s">
        <v>3983</v>
      </c>
      <c r="G577" t="s">
        <v>10</v>
      </c>
      <c r="H577" t="s">
        <v>11</v>
      </c>
      <c r="I577" t="s">
        <v>11</v>
      </c>
      <c r="J577" t="s">
        <v>12</v>
      </c>
      <c r="K577" t="s">
        <v>13</v>
      </c>
      <c r="L577">
        <v>0</v>
      </c>
      <c r="M577">
        <v>3</v>
      </c>
      <c r="N577" t="s">
        <v>3955</v>
      </c>
      <c r="O577" t="s">
        <v>3955</v>
      </c>
    </row>
    <row r="578" spans="1:15" x14ac:dyDescent="0.25">
      <c r="A578">
        <v>577</v>
      </c>
      <c r="B578">
        <v>2</v>
      </c>
      <c r="C578" t="s">
        <v>363</v>
      </c>
      <c r="D578" t="s">
        <v>363</v>
      </c>
      <c r="F578" t="s">
        <v>4179</v>
      </c>
      <c r="G578" t="s">
        <v>10</v>
      </c>
      <c r="H578" t="s">
        <v>11</v>
      </c>
      <c r="I578" t="s">
        <v>20</v>
      </c>
      <c r="J578" t="s">
        <v>21</v>
      </c>
      <c r="K578" t="s">
        <v>90</v>
      </c>
      <c r="L578">
        <v>0</v>
      </c>
      <c r="M578">
        <v>2</v>
      </c>
      <c r="N578" t="s">
        <v>3956</v>
      </c>
      <c r="O578" t="s">
        <v>3956</v>
      </c>
    </row>
    <row r="579" spans="1:15" x14ac:dyDescent="0.25">
      <c r="A579">
        <v>578</v>
      </c>
      <c r="B579">
        <v>3</v>
      </c>
      <c r="C579" t="s">
        <v>3478</v>
      </c>
      <c r="D579" t="s">
        <v>448</v>
      </c>
      <c r="E579" t="s">
        <v>3380</v>
      </c>
      <c r="F579" t="s">
        <v>4115</v>
      </c>
      <c r="G579" t="s">
        <v>10</v>
      </c>
      <c r="H579" t="s">
        <v>11</v>
      </c>
      <c r="I579" t="s">
        <v>32</v>
      </c>
      <c r="J579" t="s">
        <v>28</v>
      </c>
      <c r="K579" t="s">
        <v>337</v>
      </c>
      <c r="L579">
        <v>0</v>
      </c>
      <c r="M579">
        <v>24</v>
      </c>
      <c r="N579" t="s">
        <v>4742</v>
      </c>
      <c r="O579" t="s">
        <v>3741</v>
      </c>
    </row>
    <row r="580" spans="1:15" x14ac:dyDescent="0.25">
      <c r="A580">
        <v>579</v>
      </c>
      <c r="B580">
        <v>3</v>
      </c>
      <c r="C580" t="s">
        <v>3479</v>
      </c>
      <c r="D580" t="s">
        <v>448</v>
      </c>
      <c r="E580" t="s">
        <v>3381</v>
      </c>
      <c r="F580" t="s">
        <v>4115</v>
      </c>
      <c r="G580" t="s">
        <v>10</v>
      </c>
      <c r="H580" t="s">
        <v>32</v>
      </c>
      <c r="I580" t="s">
        <v>11</v>
      </c>
      <c r="J580" t="s">
        <v>21</v>
      </c>
      <c r="K580" t="s">
        <v>93</v>
      </c>
      <c r="L580">
        <v>0</v>
      </c>
      <c r="M580">
        <v>4</v>
      </c>
      <c r="N580" t="s">
        <v>4743</v>
      </c>
      <c r="O580" t="s">
        <v>3741</v>
      </c>
    </row>
    <row r="581" spans="1:15" x14ac:dyDescent="0.25">
      <c r="A581">
        <v>580</v>
      </c>
      <c r="B581">
        <v>3</v>
      </c>
      <c r="C581" t="s">
        <v>3509</v>
      </c>
      <c r="D581" t="s">
        <v>3315</v>
      </c>
      <c r="E581" t="s">
        <v>3380</v>
      </c>
      <c r="F581" t="s">
        <v>4176</v>
      </c>
      <c r="G581" t="s">
        <v>10</v>
      </c>
      <c r="H581" t="s">
        <v>11</v>
      </c>
      <c r="I581" t="s">
        <v>32</v>
      </c>
      <c r="J581" t="s">
        <v>28</v>
      </c>
      <c r="K581" t="s">
        <v>344</v>
      </c>
      <c r="L581">
        <v>0</v>
      </c>
      <c r="M581">
        <v>18</v>
      </c>
      <c r="N581" t="s">
        <v>4744</v>
      </c>
      <c r="O581" t="s">
        <v>4822</v>
      </c>
    </row>
    <row r="582" spans="1:15" x14ac:dyDescent="0.25">
      <c r="A582">
        <v>581</v>
      </c>
      <c r="B582">
        <v>3</v>
      </c>
      <c r="C582" t="s">
        <v>3510</v>
      </c>
      <c r="D582" t="s">
        <v>3315</v>
      </c>
      <c r="E582" t="s">
        <v>3381</v>
      </c>
      <c r="F582" t="s">
        <v>4176</v>
      </c>
      <c r="G582" t="s">
        <v>10</v>
      </c>
      <c r="H582" t="s">
        <v>32</v>
      </c>
      <c r="I582" t="s">
        <v>11</v>
      </c>
      <c r="J582" t="s">
        <v>28</v>
      </c>
      <c r="K582" t="s">
        <v>13</v>
      </c>
      <c r="L582">
        <v>0</v>
      </c>
      <c r="M582">
        <v>2</v>
      </c>
      <c r="N582" t="s">
        <v>4745</v>
      </c>
      <c r="O582" t="s">
        <v>4822</v>
      </c>
    </row>
    <row r="583" spans="1:15" x14ac:dyDescent="0.25">
      <c r="A583">
        <v>582</v>
      </c>
      <c r="B583">
        <v>3</v>
      </c>
      <c r="C583" t="s">
        <v>318</v>
      </c>
      <c r="D583" t="s">
        <v>318</v>
      </c>
      <c r="F583" t="s">
        <v>4112</v>
      </c>
      <c r="G583" t="s">
        <v>10</v>
      </c>
      <c r="H583" t="s">
        <v>11</v>
      </c>
      <c r="I583" t="s">
        <v>11</v>
      </c>
      <c r="J583" t="s">
        <v>28</v>
      </c>
      <c r="K583" t="s">
        <v>93</v>
      </c>
      <c r="L583">
        <v>0</v>
      </c>
      <c r="M583">
        <v>2</v>
      </c>
      <c r="N583" t="s">
        <v>3957</v>
      </c>
      <c r="O583" t="s">
        <v>3957</v>
      </c>
    </row>
    <row r="584" spans="1:15" x14ac:dyDescent="0.25">
      <c r="A584">
        <v>583</v>
      </c>
      <c r="B584">
        <v>3</v>
      </c>
      <c r="C584" t="s">
        <v>319</v>
      </c>
      <c r="D584" t="s">
        <v>319</v>
      </c>
      <c r="F584" t="s">
        <v>4113</v>
      </c>
      <c r="G584" t="s">
        <v>10</v>
      </c>
      <c r="H584" t="s">
        <v>11</v>
      </c>
      <c r="I584" t="s">
        <v>11</v>
      </c>
      <c r="J584" t="s">
        <v>26</v>
      </c>
      <c r="K584" t="s">
        <v>93</v>
      </c>
      <c r="L584">
        <v>0</v>
      </c>
      <c r="M584">
        <v>1</v>
      </c>
      <c r="N584" t="s">
        <v>3958</v>
      </c>
      <c r="O584" t="s">
        <v>3958</v>
      </c>
    </row>
    <row r="585" spans="1:15" x14ac:dyDescent="0.25">
      <c r="A585">
        <v>584</v>
      </c>
      <c r="B585">
        <v>3</v>
      </c>
      <c r="C585" t="s">
        <v>320</v>
      </c>
      <c r="D585" t="s">
        <v>320</v>
      </c>
      <c r="F585" t="s">
        <v>4114</v>
      </c>
      <c r="G585" t="s">
        <v>10</v>
      </c>
      <c r="H585" t="s">
        <v>11</v>
      </c>
      <c r="I585" t="s">
        <v>20</v>
      </c>
      <c r="J585" t="s">
        <v>17</v>
      </c>
      <c r="K585" t="s">
        <v>93</v>
      </c>
      <c r="L585">
        <v>0</v>
      </c>
      <c r="M585">
        <v>3</v>
      </c>
      <c r="N585" t="s">
        <v>3959</v>
      </c>
      <c r="O585" t="s">
        <v>3959</v>
      </c>
    </row>
    <row r="586" spans="1:15" x14ac:dyDescent="0.25">
      <c r="A586">
        <v>585</v>
      </c>
      <c r="B586">
        <v>3</v>
      </c>
      <c r="C586" t="s">
        <v>321</v>
      </c>
      <c r="D586" t="s">
        <v>1745</v>
      </c>
      <c r="E586" t="s">
        <v>4920</v>
      </c>
      <c r="F586" t="s">
        <v>4115</v>
      </c>
      <c r="G586" t="s">
        <v>10</v>
      </c>
      <c r="H586" t="s">
        <v>11</v>
      </c>
      <c r="I586" t="s">
        <v>20</v>
      </c>
      <c r="J586" t="s">
        <v>26</v>
      </c>
      <c r="K586" t="s">
        <v>93</v>
      </c>
      <c r="L586">
        <v>0</v>
      </c>
      <c r="M586">
        <v>4</v>
      </c>
      <c r="N586" t="s">
        <v>3795</v>
      </c>
      <c r="O586" t="s">
        <v>4918</v>
      </c>
    </row>
    <row r="587" spans="1:15" x14ac:dyDescent="0.25">
      <c r="A587">
        <v>586</v>
      </c>
      <c r="B587">
        <v>3</v>
      </c>
      <c r="C587" t="s">
        <v>3511</v>
      </c>
      <c r="D587" t="s">
        <v>3303</v>
      </c>
      <c r="E587" t="s">
        <v>3380</v>
      </c>
      <c r="F587" t="s">
        <v>4229</v>
      </c>
      <c r="G587" t="s">
        <v>10</v>
      </c>
      <c r="H587" t="s">
        <v>11</v>
      </c>
      <c r="I587" t="s">
        <v>32</v>
      </c>
      <c r="J587" t="s">
        <v>26</v>
      </c>
      <c r="K587" t="s">
        <v>93</v>
      </c>
      <c r="L587">
        <v>0</v>
      </c>
      <c r="M587">
        <v>7</v>
      </c>
      <c r="N587" t="s">
        <v>4746</v>
      </c>
      <c r="O587" t="s">
        <v>4823</v>
      </c>
    </row>
    <row r="588" spans="1:15" x14ac:dyDescent="0.25">
      <c r="A588">
        <v>587</v>
      </c>
      <c r="B588">
        <v>3</v>
      </c>
      <c r="C588" t="s">
        <v>3480</v>
      </c>
      <c r="D588" t="s">
        <v>3303</v>
      </c>
      <c r="E588" t="s">
        <v>3381</v>
      </c>
      <c r="F588" t="s">
        <v>4115</v>
      </c>
      <c r="G588" t="s">
        <v>10</v>
      </c>
      <c r="H588" t="s">
        <v>32</v>
      </c>
      <c r="I588" t="s">
        <v>11</v>
      </c>
      <c r="J588" t="s">
        <v>26</v>
      </c>
      <c r="K588" t="s">
        <v>13</v>
      </c>
      <c r="L588">
        <v>0</v>
      </c>
      <c r="M588">
        <v>3</v>
      </c>
      <c r="N588" t="s">
        <v>4747</v>
      </c>
      <c r="O588" t="s">
        <v>4823</v>
      </c>
    </row>
    <row r="589" spans="1:15" x14ac:dyDescent="0.25">
      <c r="A589">
        <v>588</v>
      </c>
      <c r="B589">
        <v>3</v>
      </c>
      <c r="C589" t="s">
        <v>84</v>
      </c>
      <c r="D589" t="s">
        <v>84</v>
      </c>
      <c r="F589" t="s">
        <v>3984</v>
      </c>
      <c r="G589" t="s">
        <v>10</v>
      </c>
      <c r="H589" t="s">
        <v>23</v>
      </c>
      <c r="I589" t="s">
        <v>11</v>
      </c>
      <c r="J589" t="s">
        <v>21</v>
      </c>
      <c r="K589" t="s">
        <v>13</v>
      </c>
      <c r="L589">
        <v>0</v>
      </c>
      <c r="M589">
        <v>3</v>
      </c>
      <c r="N589" t="s">
        <v>3886</v>
      </c>
      <c r="O589" t="s">
        <v>3886</v>
      </c>
    </row>
    <row r="590" spans="1:15" x14ac:dyDescent="0.25">
      <c r="A590">
        <v>589</v>
      </c>
      <c r="B590">
        <v>3</v>
      </c>
      <c r="C590" t="s">
        <v>3537</v>
      </c>
      <c r="D590" t="s">
        <v>1735</v>
      </c>
      <c r="E590" t="s">
        <v>3395</v>
      </c>
      <c r="F590" t="s">
        <v>4230</v>
      </c>
      <c r="G590" t="s">
        <v>10</v>
      </c>
      <c r="H590" t="s">
        <v>25</v>
      </c>
      <c r="I590" t="s">
        <v>20</v>
      </c>
      <c r="J590" t="s">
        <v>21</v>
      </c>
      <c r="K590" t="s">
        <v>90</v>
      </c>
      <c r="L590">
        <v>0</v>
      </c>
      <c r="M590">
        <v>2</v>
      </c>
      <c r="N590" t="s">
        <v>4748</v>
      </c>
      <c r="O590" t="s">
        <v>4824</v>
      </c>
    </row>
    <row r="591" spans="1:15" x14ac:dyDescent="0.25">
      <c r="A591">
        <v>590</v>
      </c>
      <c r="B591">
        <v>3</v>
      </c>
      <c r="C591" t="s">
        <v>3512</v>
      </c>
      <c r="D591" t="s">
        <v>1735</v>
      </c>
      <c r="E591" t="s">
        <v>3382</v>
      </c>
      <c r="F591" t="s">
        <v>4231</v>
      </c>
      <c r="G591" t="s">
        <v>10</v>
      </c>
      <c r="H591" t="s">
        <v>23</v>
      </c>
      <c r="I591" t="s">
        <v>25</v>
      </c>
      <c r="J591" t="s">
        <v>21</v>
      </c>
      <c r="K591" t="s">
        <v>93</v>
      </c>
      <c r="L591">
        <v>0</v>
      </c>
      <c r="M591">
        <v>7</v>
      </c>
      <c r="N591" t="s">
        <v>4749</v>
      </c>
      <c r="O591" t="s">
        <v>4824</v>
      </c>
    </row>
    <row r="592" spans="1:15" x14ac:dyDescent="0.25">
      <c r="A592">
        <v>591</v>
      </c>
      <c r="B592">
        <v>3</v>
      </c>
      <c r="C592" t="s">
        <v>85</v>
      </c>
      <c r="D592" t="s">
        <v>85</v>
      </c>
      <c r="F592" t="s">
        <v>3985</v>
      </c>
      <c r="G592" t="s">
        <v>10</v>
      </c>
      <c r="H592" t="s">
        <v>11</v>
      </c>
      <c r="I592" t="s">
        <v>11</v>
      </c>
      <c r="J592" t="s">
        <v>21</v>
      </c>
      <c r="K592" t="s">
        <v>13</v>
      </c>
      <c r="L592">
        <v>0</v>
      </c>
      <c r="M592">
        <v>2</v>
      </c>
      <c r="N592" t="s">
        <v>3960</v>
      </c>
      <c r="O592" t="s">
        <v>3960</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4750</v>
      </c>
      <c r="B1" t="s">
        <v>4825</v>
      </c>
    </row>
    <row r="2" spans="1:2" x14ac:dyDescent="0.25">
      <c r="A2" t="s">
        <v>3675</v>
      </c>
      <c r="B2" t="s">
        <v>212</v>
      </c>
    </row>
    <row r="3" spans="1:2" x14ac:dyDescent="0.25">
      <c r="A3" t="s">
        <v>3689</v>
      </c>
      <c r="B3" t="s">
        <v>223</v>
      </c>
    </row>
    <row r="4" spans="1:2" x14ac:dyDescent="0.25">
      <c r="A4" t="s">
        <v>3679</v>
      </c>
      <c r="B4" t="s">
        <v>364</v>
      </c>
    </row>
    <row r="5" spans="1:2" x14ac:dyDescent="0.25">
      <c r="A5" t="s">
        <v>3680</v>
      </c>
      <c r="B5" t="s">
        <v>367</v>
      </c>
    </row>
    <row r="6" spans="1:2" x14ac:dyDescent="0.25">
      <c r="A6" t="s">
        <v>3681</v>
      </c>
      <c r="B6" t="s">
        <v>369</v>
      </c>
    </row>
    <row r="7" spans="1:2" x14ac:dyDescent="0.25">
      <c r="A7" t="s">
        <v>3682</v>
      </c>
      <c r="B7" t="s">
        <v>372</v>
      </c>
    </row>
    <row r="8" spans="1:2" x14ac:dyDescent="0.25">
      <c r="A8" t="s">
        <v>3900</v>
      </c>
      <c r="B8" t="s">
        <v>391</v>
      </c>
    </row>
    <row r="9" spans="1:2" x14ac:dyDescent="0.25">
      <c r="A9" t="s">
        <v>3935</v>
      </c>
      <c r="B9" t="s">
        <v>274</v>
      </c>
    </row>
    <row r="10" spans="1:2" x14ac:dyDescent="0.25">
      <c r="A10" t="s">
        <v>3893</v>
      </c>
      <c r="B10" t="s">
        <v>109</v>
      </c>
    </row>
    <row r="11" spans="1:2" x14ac:dyDescent="0.25">
      <c r="A11" t="s">
        <v>3894</v>
      </c>
      <c r="B11" t="s">
        <v>415</v>
      </c>
    </row>
    <row r="12" spans="1:2" x14ac:dyDescent="0.25">
      <c r="A12" t="s">
        <v>3934</v>
      </c>
      <c r="B12" t="s">
        <v>29</v>
      </c>
    </row>
    <row r="13" spans="1:2" x14ac:dyDescent="0.25">
      <c r="A13" t="s">
        <v>3690</v>
      </c>
      <c r="B13" t="s">
        <v>380</v>
      </c>
    </row>
    <row r="14" spans="1:2" x14ac:dyDescent="0.25">
      <c r="A14" t="s">
        <v>3887</v>
      </c>
      <c r="B14" t="s">
        <v>213</v>
      </c>
    </row>
    <row r="15" spans="1:2" x14ac:dyDescent="0.25">
      <c r="A15" t="s">
        <v>3805</v>
      </c>
      <c r="B15" t="s">
        <v>105</v>
      </c>
    </row>
    <row r="16" spans="1:2" x14ac:dyDescent="0.25">
      <c r="A16" t="s">
        <v>3751</v>
      </c>
      <c r="B16" t="s">
        <v>267</v>
      </c>
    </row>
    <row r="17" spans="1:2" x14ac:dyDescent="0.25">
      <c r="A17" t="s">
        <v>3696</v>
      </c>
      <c r="B17" t="s">
        <v>225</v>
      </c>
    </row>
    <row r="18" spans="1:2" x14ac:dyDescent="0.25">
      <c r="A18" t="s">
        <v>4775</v>
      </c>
      <c r="B18" t="s">
        <v>4851</v>
      </c>
    </row>
    <row r="19" spans="1:2" x14ac:dyDescent="0.25">
      <c r="A19" t="s">
        <v>4818</v>
      </c>
      <c r="B19" t="s">
        <v>4891</v>
      </c>
    </row>
    <row r="20" spans="1:2" x14ac:dyDescent="0.25">
      <c r="A20" t="s">
        <v>4774</v>
      </c>
      <c r="B20" t="s">
        <v>4850</v>
      </c>
    </row>
    <row r="21" spans="1:2" x14ac:dyDescent="0.25">
      <c r="A21" t="s">
        <v>4773</v>
      </c>
      <c r="B21" t="s">
        <v>4849</v>
      </c>
    </row>
    <row r="22" spans="1:2" x14ac:dyDescent="0.25">
      <c r="A22" t="s">
        <v>3539</v>
      </c>
      <c r="B22" t="s">
        <v>160</v>
      </c>
    </row>
    <row r="23" spans="1:2" x14ac:dyDescent="0.25">
      <c r="A23" t="s">
        <v>3678</v>
      </c>
      <c r="B23" t="s">
        <v>408</v>
      </c>
    </row>
    <row r="24" spans="1:2" x14ac:dyDescent="0.25">
      <c r="A24" t="s">
        <v>3541</v>
      </c>
      <c r="B24" t="s">
        <v>162</v>
      </c>
    </row>
    <row r="25" spans="1:2" x14ac:dyDescent="0.25">
      <c r="A25" t="s">
        <v>3542</v>
      </c>
      <c r="B25" t="s">
        <v>163</v>
      </c>
    </row>
    <row r="26" spans="1:2" x14ac:dyDescent="0.25">
      <c r="A26" t="s">
        <v>3543</v>
      </c>
      <c r="B26" t="s">
        <v>4826</v>
      </c>
    </row>
    <row r="27" spans="1:2" x14ac:dyDescent="0.25">
      <c r="A27" t="s">
        <v>3927</v>
      </c>
      <c r="B27" t="s">
        <v>450</v>
      </c>
    </row>
    <row r="28" spans="1:2" x14ac:dyDescent="0.25">
      <c r="A28" t="s">
        <v>3756</v>
      </c>
      <c r="B28" t="s">
        <v>277</v>
      </c>
    </row>
    <row r="29" spans="1:2" x14ac:dyDescent="0.25">
      <c r="A29" t="s">
        <v>3938</v>
      </c>
      <c r="B29" t="s">
        <v>282</v>
      </c>
    </row>
    <row r="30" spans="1:2" x14ac:dyDescent="0.25">
      <c r="A30" t="s">
        <v>4797</v>
      </c>
      <c r="B30" t="s">
        <v>4870</v>
      </c>
    </row>
    <row r="31" spans="1:2" x14ac:dyDescent="0.25">
      <c r="A31" t="s">
        <v>3613</v>
      </c>
      <c r="B31" t="s">
        <v>9</v>
      </c>
    </row>
    <row r="32" spans="1:2" x14ac:dyDescent="0.25">
      <c r="A32" t="s">
        <v>3559</v>
      </c>
      <c r="B32" t="s">
        <v>180</v>
      </c>
    </row>
    <row r="33" spans="1:2" x14ac:dyDescent="0.25">
      <c r="A33" t="s">
        <v>3616</v>
      </c>
      <c r="B33" t="s">
        <v>16</v>
      </c>
    </row>
    <row r="34" spans="1:2" x14ac:dyDescent="0.25">
      <c r="A34" t="s">
        <v>3615</v>
      </c>
      <c r="B34" t="s">
        <v>15</v>
      </c>
    </row>
    <row r="35" spans="1:2" x14ac:dyDescent="0.25">
      <c r="A35" t="s">
        <v>4753</v>
      </c>
      <c r="B35" t="s">
        <v>4829</v>
      </c>
    </row>
    <row r="36" spans="1:2" x14ac:dyDescent="0.25">
      <c r="A36" t="s">
        <v>4758</v>
      </c>
      <c r="B36" t="s">
        <v>4834</v>
      </c>
    </row>
    <row r="37" spans="1:2" x14ac:dyDescent="0.25">
      <c r="A37" t="s">
        <v>4757</v>
      </c>
      <c r="B37" t="s">
        <v>4833</v>
      </c>
    </row>
    <row r="38" spans="1:2" x14ac:dyDescent="0.25">
      <c r="A38" t="s">
        <v>4763</v>
      </c>
      <c r="B38" t="s">
        <v>4839</v>
      </c>
    </row>
    <row r="39" spans="1:2" x14ac:dyDescent="0.25">
      <c r="A39" t="s">
        <v>4751</v>
      </c>
      <c r="B39" t="s">
        <v>4827</v>
      </c>
    </row>
    <row r="40" spans="1:2" x14ac:dyDescent="0.25">
      <c r="A40" t="s">
        <v>3753</v>
      </c>
      <c r="B40" t="s">
        <v>268</v>
      </c>
    </row>
    <row r="41" spans="1:2" x14ac:dyDescent="0.25">
      <c r="A41" t="s">
        <v>3700</v>
      </c>
      <c r="B41" t="s">
        <v>421</v>
      </c>
    </row>
    <row r="42" spans="1:2" x14ac:dyDescent="0.25">
      <c r="A42" t="s">
        <v>3951</v>
      </c>
      <c r="B42" t="s">
        <v>352</v>
      </c>
    </row>
    <row r="43" spans="1:2" x14ac:dyDescent="0.25">
      <c r="A43" t="s">
        <v>3699</v>
      </c>
      <c r="B43" t="s">
        <v>419</v>
      </c>
    </row>
    <row r="44" spans="1:2" x14ac:dyDescent="0.25">
      <c r="A44" t="s">
        <v>4756</v>
      </c>
      <c r="B44" t="s">
        <v>4832</v>
      </c>
    </row>
    <row r="45" spans="1:2" x14ac:dyDescent="0.25">
      <c r="A45" t="s">
        <v>3859</v>
      </c>
      <c r="B45" t="s">
        <v>330</v>
      </c>
    </row>
    <row r="46" spans="1:2" x14ac:dyDescent="0.25">
      <c r="A46" t="s">
        <v>3759</v>
      </c>
      <c r="B46" t="s">
        <v>329</v>
      </c>
    </row>
    <row r="47" spans="1:2" x14ac:dyDescent="0.25">
      <c r="A47" t="s">
        <v>3760</v>
      </c>
      <c r="B47" t="s">
        <v>331</v>
      </c>
    </row>
    <row r="48" spans="1:2" x14ac:dyDescent="0.25">
      <c r="A48" t="s">
        <v>4770</v>
      </c>
      <c r="B48" t="s">
        <v>4846</v>
      </c>
    </row>
    <row r="49" spans="1:2" x14ac:dyDescent="0.25">
      <c r="A49" t="s">
        <v>4769</v>
      </c>
      <c r="B49" t="s">
        <v>4845</v>
      </c>
    </row>
    <row r="50" spans="1:2" x14ac:dyDescent="0.25">
      <c r="A50" t="s">
        <v>3754</v>
      </c>
      <c r="B50" t="s">
        <v>270</v>
      </c>
    </row>
    <row r="51" spans="1:2" x14ac:dyDescent="0.25">
      <c r="A51" t="s">
        <v>4776</v>
      </c>
      <c r="B51" t="s">
        <v>4852</v>
      </c>
    </row>
    <row r="52" spans="1:2" x14ac:dyDescent="0.25">
      <c r="A52" t="s">
        <v>3701</v>
      </c>
      <c r="B52" t="s">
        <v>390</v>
      </c>
    </row>
    <row r="53" spans="1:2" x14ac:dyDescent="0.25">
      <c r="A53" t="s">
        <v>3702</v>
      </c>
      <c r="B53" t="s">
        <v>422</v>
      </c>
    </row>
    <row r="54" spans="1:2" x14ac:dyDescent="0.25">
      <c r="A54" t="s">
        <v>3550</v>
      </c>
      <c r="B54" t="s">
        <v>173</v>
      </c>
    </row>
    <row r="55" spans="1:2" x14ac:dyDescent="0.25">
      <c r="A55" t="s">
        <v>3851</v>
      </c>
      <c r="B55" t="s">
        <v>322</v>
      </c>
    </row>
    <row r="56" spans="1:2" x14ac:dyDescent="0.25">
      <c r="A56" t="s">
        <v>3852</v>
      </c>
      <c r="B56" t="s">
        <v>323</v>
      </c>
    </row>
    <row r="57" spans="1:2" x14ac:dyDescent="0.25">
      <c r="A57" t="s">
        <v>3752</v>
      </c>
      <c r="B57" t="s">
        <v>324</v>
      </c>
    </row>
    <row r="58" spans="1:2" x14ac:dyDescent="0.25">
      <c r="A58" t="s">
        <v>4768</v>
      </c>
      <c r="B58" t="s">
        <v>4844</v>
      </c>
    </row>
    <row r="59" spans="1:2" x14ac:dyDescent="0.25">
      <c r="A59" t="s">
        <v>3563</v>
      </c>
      <c r="B59" t="s">
        <v>182</v>
      </c>
    </row>
    <row r="60" spans="1:2" x14ac:dyDescent="0.25">
      <c r="A60" t="s">
        <v>3560</v>
      </c>
      <c r="B60" t="s">
        <v>181</v>
      </c>
    </row>
    <row r="61" spans="1:2" x14ac:dyDescent="0.25">
      <c r="A61" t="s">
        <v>3808</v>
      </c>
      <c r="B61" t="s">
        <v>416</v>
      </c>
    </row>
    <row r="62" spans="1:2" x14ac:dyDescent="0.25">
      <c r="A62" t="s">
        <v>3890</v>
      </c>
      <c r="B62" t="s">
        <v>222</v>
      </c>
    </row>
    <row r="63" spans="1:2" x14ac:dyDescent="0.25">
      <c r="A63" t="s">
        <v>3889</v>
      </c>
      <c r="B63" t="s">
        <v>221</v>
      </c>
    </row>
    <row r="64" spans="1:2" x14ac:dyDescent="0.25">
      <c r="A64" t="s">
        <v>3888</v>
      </c>
      <c r="B64" t="s">
        <v>174</v>
      </c>
    </row>
    <row r="65" spans="1:2" x14ac:dyDescent="0.25">
      <c r="A65" t="s">
        <v>3549</v>
      </c>
      <c r="B65" t="s">
        <v>89</v>
      </c>
    </row>
    <row r="66" spans="1:2" x14ac:dyDescent="0.25">
      <c r="A66" t="s">
        <v>3540</v>
      </c>
      <c r="B66" t="s">
        <v>161</v>
      </c>
    </row>
    <row r="67" spans="1:2" x14ac:dyDescent="0.25">
      <c r="A67" t="s">
        <v>3683</v>
      </c>
      <c r="B67" t="s">
        <v>217</v>
      </c>
    </row>
    <row r="68" spans="1:2" x14ac:dyDescent="0.25">
      <c r="A68" t="s">
        <v>3551</v>
      </c>
      <c r="B68" t="s">
        <v>91</v>
      </c>
    </row>
    <row r="69" spans="1:2" x14ac:dyDescent="0.25">
      <c r="A69" t="s">
        <v>3806</v>
      </c>
      <c r="B69" t="s">
        <v>228</v>
      </c>
    </row>
    <row r="70" spans="1:2" x14ac:dyDescent="0.25">
      <c r="A70" t="s">
        <v>4766</v>
      </c>
      <c r="B70" t="s">
        <v>4842</v>
      </c>
    </row>
    <row r="71" spans="1:2" x14ac:dyDescent="0.25">
      <c r="A71" t="s">
        <v>3940</v>
      </c>
      <c r="B71" t="s">
        <v>326</v>
      </c>
    </row>
    <row r="72" spans="1:2" x14ac:dyDescent="0.25">
      <c r="A72" t="s">
        <v>4754</v>
      </c>
      <c r="B72" t="s">
        <v>4830</v>
      </c>
    </row>
    <row r="73" spans="1:2" x14ac:dyDescent="0.25">
      <c r="A73" t="s">
        <v>3546</v>
      </c>
      <c r="B73" t="s">
        <v>169</v>
      </c>
    </row>
    <row r="74" spans="1:2" x14ac:dyDescent="0.25">
      <c r="A74" t="s">
        <v>3812</v>
      </c>
      <c r="B74" t="s">
        <v>234</v>
      </c>
    </row>
    <row r="75" spans="1:2" x14ac:dyDescent="0.25">
      <c r="A75" t="s">
        <v>3891</v>
      </c>
      <c r="B75" t="s">
        <v>224</v>
      </c>
    </row>
    <row r="76" spans="1:2" x14ac:dyDescent="0.25">
      <c r="A76" t="s">
        <v>3813</v>
      </c>
      <c r="B76" t="s">
        <v>235</v>
      </c>
    </row>
    <row r="77" spans="1:2" x14ac:dyDescent="0.25">
      <c r="A77" t="s">
        <v>3552</v>
      </c>
      <c r="B77" t="s">
        <v>94</v>
      </c>
    </row>
    <row r="78" spans="1:2" x14ac:dyDescent="0.25">
      <c r="A78" t="s">
        <v>3800</v>
      </c>
      <c r="B78" t="s">
        <v>409</v>
      </c>
    </row>
    <row r="79" spans="1:2" x14ac:dyDescent="0.25">
      <c r="A79" t="s">
        <v>3846</v>
      </c>
      <c r="B79" t="s">
        <v>404</v>
      </c>
    </row>
    <row r="80" spans="1:2" x14ac:dyDescent="0.25">
      <c r="A80" t="s">
        <v>4752</v>
      </c>
      <c r="B80" t="s">
        <v>4828</v>
      </c>
    </row>
    <row r="81" spans="1:2" x14ac:dyDescent="0.25">
      <c r="A81" t="s">
        <v>3676</v>
      </c>
      <c r="B81" t="s">
        <v>214</v>
      </c>
    </row>
    <row r="82" spans="1:2" x14ac:dyDescent="0.25">
      <c r="A82" t="s">
        <v>3758</v>
      </c>
      <c r="B82" t="s">
        <v>328</v>
      </c>
    </row>
    <row r="83" spans="1:2" x14ac:dyDescent="0.25">
      <c r="A83" t="s">
        <v>3553</v>
      </c>
      <c r="B83" t="s">
        <v>175</v>
      </c>
    </row>
    <row r="84" spans="1:2" x14ac:dyDescent="0.25">
      <c r="A84" t="s">
        <v>3899</v>
      </c>
      <c r="B84" t="s">
        <v>420</v>
      </c>
    </row>
    <row r="85" spans="1:2" x14ac:dyDescent="0.25">
      <c r="A85" t="s">
        <v>3757</v>
      </c>
      <c r="B85" t="s">
        <v>327</v>
      </c>
    </row>
    <row r="86" spans="1:2" x14ac:dyDescent="0.25">
      <c r="A86" t="s">
        <v>3557</v>
      </c>
      <c r="B86" t="s">
        <v>110</v>
      </c>
    </row>
    <row r="87" spans="1:2" x14ac:dyDescent="0.25">
      <c r="A87" t="s">
        <v>3693</v>
      </c>
      <c r="B87" t="s">
        <v>413</v>
      </c>
    </row>
    <row r="88" spans="1:2" x14ac:dyDescent="0.25">
      <c r="A88" t="s">
        <v>3695</v>
      </c>
      <c r="B88" t="s">
        <v>385</v>
      </c>
    </row>
    <row r="89" spans="1:2" x14ac:dyDescent="0.25">
      <c r="A89" t="s">
        <v>3931</v>
      </c>
      <c r="B89" t="s">
        <v>271</v>
      </c>
    </row>
    <row r="90" spans="1:2" x14ac:dyDescent="0.25">
      <c r="A90" t="s">
        <v>3858</v>
      </c>
      <c r="B90" t="s">
        <v>280</v>
      </c>
    </row>
    <row r="91" spans="1:2" x14ac:dyDescent="0.25">
      <c r="A91" t="s">
        <v>3558</v>
      </c>
      <c r="B91" t="s">
        <v>179</v>
      </c>
    </row>
    <row r="92" spans="1:2" x14ac:dyDescent="0.25">
      <c r="A92" t="s">
        <v>3677</v>
      </c>
      <c r="B92" t="s">
        <v>216</v>
      </c>
    </row>
    <row r="93" spans="1:2" x14ac:dyDescent="0.25">
      <c r="A93" t="s">
        <v>3621</v>
      </c>
      <c r="B93" t="s">
        <v>30</v>
      </c>
    </row>
    <row r="94" spans="1:2" x14ac:dyDescent="0.25">
      <c r="A94" t="s">
        <v>3685</v>
      </c>
      <c r="B94" t="s">
        <v>410</v>
      </c>
    </row>
    <row r="95" spans="1:2" x14ac:dyDescent="0.25">
      <c r="A95" t="s">
        <v>3686</v>
      </c>
      <c r="B95" t="s">
        <v>411</v>
      </c>
    </row>
    <row r="96" spans="1:2" x14ac:dyDescent="0.25">
      <c r="A96" t="s">
        <v>4771</v>
      </c>
      <c r="B96" t="s">
        <v>4847</v>
      </c>
    </row>
    <row r="97" spans="1:2" x14ac:dyDescent="0.25">
      <c r="A97" t="s">
        <v>3950</v>
      </c>
      <c r="B97" t="s">
        <v>317</v>
      </c>
    </row>
    <row r="98" spans="1:2" x14ac:dyDescent="0.25">
      <c r="A98" t="s">
        <v>3687</v>
      </c>
      <c r="B98" t="s">
        <v>375</v>
      </c>
    </row>
    <row r="99" spans="1:2" x14ac:dyDescent="0.25">
      <c r="A99" t="s">
        <v>3684</v>
      </c>
      <c r="B99" t="s">
        <v>220</v>
      </c>
    </row>
    <row r="100" spans="1:2" x14ac:dyDescent="0.25">
      <c r="A100" t="s">
        <v>3814</v>
      </c>
      <c r="B100" t="s">
        <v>423</v>
      </c>
    </row>
    <row r="101" spans="1:2" x14ac:dyDescent="0.25">
      <c r="A101" t="s">
        <v>3932</v>
      </c>
      <c r="B101" t="s">
        <v>272</v>
      </c>
    </row>
    <row r="102" spans="1:2" x14ac:dyDescent="0.25">
      <c r="A102" t="s">
        <v>3811</v>
      </c>
      <c r="B102" t="s">
        <v>232</v>
      </c>
    </row>
    <row r="103" spans="1:2" x14ac:dyDescent="0.25">
      <c r="A103" t="s">
        <v>3797</v>
      </c>
      <c r="B103" t="s">
        <v>215</v>
      </c>
    </row>
    <row r="104" spans="1:2" x14ac:dyDescent="0.25">
      <c r="A104" t="s">
        <v>3755</v>
      </c>
      <c r="B104" t="s">
        <v>276</v>
      </c>
    </row>
    <row r="105" spans="1:2" x14ac:dyDescent="0.25">
      <c r="A105" t="s">
        <v>3807</v>
      </c>
      <c r="B105" t="s">
        <v>229</v>
      </c>
    </row>
    <row r="106" spans="1:2" x14ac:dyDescent="0.25">
      <c r="A106" t="s">
        <v>3556</v>
      </c>
      <c r="B106" t="s">
        <v>107</v>
      </c>
    </row>
    <row r="107" spans="1:2" x14ac:dyDescent="0.25">
      <c r="A107" t="s">
        <v>3617</v>
      </c>
      <c r="B107" t="s">
        <v>18</v>
      </c>
    </row>
    <row r="108" spans="1:2" x14ac:dyDescent="0.25">
      <c r="A108" t="s">
        <v>3855</v>
      </c>
      <c r="B108" t="s">
        <v>27</v>
      </c>
    </row>
    <row r="109" spans="1:2" x14ac:dyDescent="0.25">
      <c r="A109" t="s">
        <v>3895</v>
      </c>
      <c r="B109" t="s">
        <v>227</v>
      </c>
    </row>
    <row r="110" spans="1:2" x14ac:dyDescent="0.25">
      <c r="A110" t="s">
        <v>4762</v>
      </c>
      <c r="B110" t="s">
        <v>4838</v>
      </c>
    </row>
    <row r="111" spans="1:2" x14ac:dyDescent="0.25">
      <c r="A111" t="s">
        <v>4764</v>
      </c>
      <c r="B111" t="s">
        <v>4840</v>
      </c>
    </row>
    <row r="112" spans="1:2" x14ac:dyDescent="0.25">
      <c r="A112" t="s">
        <v>3803</v>
      </c>
      <c r="B112" t="s">
        <v>99</v>
      </c>
    </row>
    <row r="113" spans="1:2" x14ac:dyDescent="0.25">
      <c r="A113" t="s">
        <v>4760</v>
      </c>
      <c r="B113" t="s">
        <v>4836</v>
      </c>
    </row>
    <row r="114" spans="1:2" x14ac:dyDescent="0.25">
      <c r="A114" t="s">
        <v>4761</v>
      </c>
      <c r="B114" t="s">
        <v>4837</v>
      </c>
    </row>
    <row r="115" spans="1:2" x14ac:dyDescent="0.25">
      <c r="A115" t="s">
        <v>4759</v>
      </c>
      <c r="B115" t="s">
        <v>4835</v>
      </c>
    </row>
    <row r="116" spans="1:2" x14ac:dyDescent="0.25">
      <c r="A116" t="s">
        <v>3933</v>
      </c>
      <c r="B116" t="s">
        <v>273</v>
      </c>
    </row>
    <row r="117" spans="1:2" x14ac:dyDescent="0.25">
      <c r="A117" t="s">
        <v>3618</v>
      </c>
      <c r="B117" t="s">
        <v>19</v>
      </c>
    </row>
    <row r="118" spans="1:2" x14ac:dyDescent="0.25">
      <c r="A118" t="s">
        <v>3857</v>
      </c>
      <c r="B118" t="s">
        <v>279</v>
      </c>
    </row>
    <row r="119" spans="1:2" x14ac:dyDescent="0.25">
      <c r="A119" t="s">
        <v>3619</v>
      </c>
      <c r="B119" t="s">
        <v>22</v>
      </c>
    </row>
    <row r="120" spans="1:2" x14ac:dyDescent="0.25">
      <c r="A120" t="s">
        <v>3620</v>
      </c>
      <c r="B120" t="s">
        <v>24</v>
      </c>
    </row>
    <row r="121" spans="1:2" x14ac:dyDescent="0.25">
      <c r="A121" t="s">
        <v>3691</v>
      </c>
      <c r="B121" t="s">
        <v>384</v>
      </c>
    </row>
    <row r="122" spans="1:2" x14ac:dyDescent="0.25">
      <c r="A122" t="s">
        <v>3692</v>
      </c>
      <c r="B122" t="s">
        <v>412</v>
      </c>
    </row>
    <row r="123" spans="1:2" x14ac:dyDescent="0.25">
      <c r="A123" t="s">
        <v>4755</v>
      </c>
      <c r="B123" t="s">
        <v>4831</v>
      </c>
    </row>
    <row r="124" spans="1:2" x14ac:dyDescent="0.25">
      <c r="A124" t="s">
        <v>3555</v>
      </c>
      <c r="B124" t="s">
        <v>178</v>
      </c>
    </row>
    <row r="125" spans="1:2" x14ac:dyDescent="0.25">
      <c r="A125" t="s">
        <v>3562</v>
      </c>
      <c r="B125" t="s">
        <v>114</v>
      </c>
    </row>
    <row r="126" spans="1:2" x14ac:dyDescent="0.25">
      <c r="A126" t="s">
        <v>3561</v>
      </c>
      <c r="B126" t="s">
        <v>113</v>
      </c>
    </row>
    <row r="127" spans="1:2" x14ac:dyDescent="0.25">
      <c r="A127" t="s">
        <v>3804</v>
      </c>
      <c r="B127" t="s">
        <v>381</v>
      </c>
    </row>
    <row r="128" spans="1:2" x14ac:dyDescent="0.25">
      <c r="A128" t="s">
        <v>4806</v>
      </c>
      <c r="B128" t="s">
        <v>4878</v>
      </c>
    </row>
    <row r="129" spans="1:2" x14ac:dyDescent="0.25">
      <c r="A129" t="s">
        <v>4807</v>
      </c>
      <c r="B129" t="s">
        <v>4879</v>
      </c>
    </row>
    <row r="130" spans="1:2" x14ac:dyDescent="0.25">
      <c r="A130" t="s">
        <v>3853</v>
      </c>
      <c r="B130" t="s">
        <v>269</v>
      </c>
    </row>
    <row r="131" spans="1:2" x14ac:dyDescent="0.25">
      <c r="A131" t="s">
        <v>3564</v>
      </c>
      <c r="B131" t="s">
        <v>115</v>
      </c>
    </row>
    <row r="132" spans="1:2" x14ac:dyDescent="0.25">
      <c r="A132" t="s">
        <v>3936</v>
      </c>
      <c r="B132" t="s">
        <v>457</v>
      </c>
    </row>
    <row r="133" spans="1:2" x14ac:dyDescent="0.25">
      <c r="A133" t="s">
        <v>3698</v>
      </c>
      <c r="B133" t="s">
        <v>388</v>
      </c>
    </row>
    <row r="134" spans="1:2" x14ac:dyDescent="0.25">
      <c r="A134" t="s">
        <v>4798</v>
      </c>
      <c r="B134" t="s">
        <v>4871</v>
      </c>
    </row>
    <row r="135" spans="1:2" x14ac:dyDescent="0.25">
      <c r="A135" t="s">
        <v>3809</v>
      </c>
      <c r="B135" t="s">
        <v>386</v>
      </c>
    </row>
    <row r="136" spans="1:2" x14ac:dyDescent="0.25">
      <c r="A136" t="s">
        <v>3674</v>
      </c>
      <c r="B136" t="s">
        <v>211</v>
      </c>
    </row>
    <row r="137" spans="1:2" x14ac:dyDescent="0.25">
      <c r="A137" t="s">
        <v>3544</v>
      </c>
      <c r="B137" t="s">
        <v>166</v>
      </c>
    </row>
    <row r="138" spans="1:2" x14ac:dyDescent="0.25">
      <c r="A138" t="s">
        <v>3548</v>
      </c>
      <c r="B138" t="s">
        <v>172</v>
      </c>
    </row>
    <row r="139" spans="1:2" x14ac:dyDescent="0.25">
      <c r="A139" t="s">
        <v>3898</v>
      </c>
      <c r="B139" t="s">
        <v>418</v>
      </c>
    </row>
    <row r="140" spans="1:2" x14ac:dyDescent="0.25">
      <c r="A140" t="s">
        <v>3856</v>
      </c>
      <c r="B140" t="s">
        <v>275</v>
      </c>
    </row>
    <row r="141" spans="1:2" x14ac:dyDescent="0.25">
      <c r="A141" t="s">
        <v>3847</v>
      </c>
      <c r="B141" t="s">
        <v>4869</v>
      </c>
    </row>
    <row r="142" spans="1:2" x14ac:dyDescent="0.25">
      <c r="A142" t="s">
        <v>3920</v>
      </c>
      <c r="B142" t="s">
        <v>446</v>
      </c>
    </row>
    <row r="143" spans="1:2" x14ac:dyDescent="0.25">
      <c r="A143" t="s">
        <v>3919</v>
      </c>
      <c r="B143" t="s">
        <v>445</v>
      </c>
    </row>
    <row r="144" spans="1:2" x14ac:dyDescent="0.25">
      <c r="A144" t="s">
        <v>3919</v>
      </c>
      <c r="B144" t="s">
        <v>4892</v>
      </c>
    </row>
    <row r="145" spans="1:2" x14ac:dyDescent="0.25">
      <c r="A145" t="s">
        <v>3802</v>
      </c>
      <c r="B145" t="s">
        <v>379</v>
      </c>
    </row>
    <row r="146" spans="1:2" x14ac:dyDescent="0.25">
      <c r="A146" t="s">
        <v>3688</v>
      </c>
      <c r="B146" t="s">
        <v>377</v>
      </c>
    </row>
    <row r="147" spans="1:2" x14ac:dyDescent="0.25">
      <c r="A147" t="s">
        <v>3939</v>
      </c>
      <c r="B147" t="s">
        <v>283</v>
      </c>
    </row>
    <row r="148" spans="1:2" x14ac:dyDescent="0.25">
      <c r="A148" t="s">
        <v>4805</v>
      </c>
      <c r="B148" t="s">
        <v>4877</v>
      </c>
    </row>
    <row r="149" spans="1:2" x14ac:dyDescent="0.25">
      <c r="A149" t="s">
        <v>3697</v>
      </c>
      <c r="B149" t="s">
        <v>417</v>
      </c>
    </row>
    <row r="150" spans="1:2" x14ac:dyDescent="0.25">
      <c r="A150" t="s">
        <v>3892</v>
      </c>
      <c r="B150" t="s">
        <v>106</v>
      </c>
    </row>
    <row r="151" spans="1:2" x14ac:dyDescent="0.25">
      <c r="A151" t="s">
        <v>3545</v>
      </c>
      <c r="B151" t="s">
        <v>168</v>
      </c>
    </row>
    <row r="152" spans="1:2" x14ac:dyDescent="0.25">
      <c r="A152" t="s">
        <v>3796</v>
      </c>
      <c r="B152" t="s">
        <v>164</v>
      </c>
    </row>
    <row r="153" spans="1:2" x14ac:dyDescent="0.25">
      <c r="A153" t="s">
        <v>3798</v>
      </c>
      <c r="B153" t="s">
        <v>218</v>
      </c>
    </row>
    <row r="154" spans="1:2" x14ac:dyDescent="0.25">
      <c r="A154" t="s">
        <v>3799</v>
      </c>
      <c r="B154" t="s">
        <v>219</v>
      </c>
    </row>
    <row r="155" spans="1:2" x14ac:dyDescent="0.25">
      <c r="A155" t="s">
        <v>4767</v>
      </c>
      <c r="B155" t="s">
        <v>4843</v>
      </c>
    </row>
    <row r="156" spans="1:2" x14ac:dyDescent="0.25">
      <c r="A156" t="s">
        <v>3547</v>
      </c>
      <c r="B156" t="s">
        <v>171</v>
      </c>
    </row>
    <row r="157" spans="1:2" x14ac:dyDescent="0.25">
      <c r="A157" t="s">
        <v>3554</v>
      </c>
      <c r="B157" t="s">
        <v>177</v>
      </c>
    </row>
    <row r="158" spans="1:2" x14ac:dyDescent="0.25">
      <c r="A158" t="s">
        <v>3896</v>
      </c>
      <c r="B158" t="s">
        <v>111</v>
      </c>
    </row>
    <row r="159" spans="1:2" x14ac:dyDescent="0.25">
      <c r="A159" t="s">
        <v>3694</v>
      </c>
      <c r="B159" t="s">
        <v>414</v>
      </c>
    </row>
    <row r="160" spans="1:2" x14ac:dyDescent="0.25">
      <c r="A160" t="s">
        <v>3937</v>
      </c>
      <c r="B160" t="s">
        <v>281</v>
      </c>
    </row>
    <row r="161" spans="1:2" x14ac:dyDescent="0.25">
      <c r="A161" t="s">
        <v>3801</v>
      </c>
      <c r="B161" t="s">
        <v>376</v>
      </c>
    </row>
    <row r="162" spans="1:2" x14ac:dyDescent="0.25">
      <c r="A162" t="s">
        <v>3897</v>
      </c>
      <c r="B162" t="s">
        <v>230</v>
      </c>
    </row>
    <row r="163" spans="1:2" x14ac:dyDescent="0.25">
      <c r="A163" t="s">
        <v>4765</v>
      </c>
      <c r="B163" t="s">
        <v>4841</v>
      </c>
    </row>
    <row r="164" spans="1:2" x14ac:dyDescent="0.25">
      <c r="A164" t="s">
        <v>4772</v>
      </c>
      <c r="B164" t="s">
        <v>4848</v>
      </c>
    </row>
    <row r="165" spans="1:2" x14ac:dyDescent="0.25">
      <c r="A165" t="s">
        <v>3614</v>
      </c>
      <c r="B165" t="s">
        <v>14</v>
      </c>
    </row>
    <row r="166" spans="1:2" x14ac:dyDescent="0.25">
      <c r="A166" t="s">
        <v>4804</v>
      </c>
      <c r="B166" t="s">
        <v>4921</v>
      </c>
    </row>
    <row r="167" spans="1:2" x14ac:dyDescent="0.25">
      <c r="A167" t="s">
        <v>3810</v>
      </c>
      <c r="B167" t="s">
        <v>231</v>
      </c>
    </row>
    <row r="168" spans="1:2" x14ac:dyDescent="0.25">
      <c r="A168" t="s">
        <v>3854</v>
      </c>
      <c r="B168" t="s">
        <v>325</v>
      </c>
    </row>
    <row r="169" spans="1:2" x14ac:dyDescent="0.25">
      <c r="A169" t="s">
        <v>3610</v>
      </c>
      <c r="B169" t="s">
        <v>156</v>
      </c>
    </row>
    <row r="170" spans="1:2" x14ac:dyDescent="0.25">
      <c r="A170" t="s">
        <v>4803</v>
      </c>
      <c r="B170" t="s">
        <v>4876</v>
      </c>
    </row>
    <row r="171" spans="1:2" x14ac:dyDescent="0.25">
      <c r="A171" t="s">
        <v>3822</v>
      </c>
      <c r="B171" t="s">
        <v>105</v>
      </c>
    </row>
    <row r="172" spans="1:2" x14ac:dyDescent="0.25">
      <c r="A172" t="s">
        <v>3763</v>
      </c>
      <c r="B172" t="s">
        <v>267</v>
      </c>
    </row>
    <row r="173" spans="1:2" x14ac:dyDescent="0.25">
      <c r="A173" t="s">
        <v>3849</v>
      </c>
      <c r="B173" t="s">
        <v>157</v>
      </c>
    </row>
    <row r="174" spans="1:2" x14ac:dyDescent="0.25">
      <c r="A174" t="s">
        <v>3767</v>
      </c>
      <c r="B174" t="s">
        <v>291</v>
      </c>
    </row>
    <row r="175" spans="1:2" x14ac:dyDescent="0.25">
      <c r="A175" t="s">
        <v>3866</v>
      </c>
      <c r="B175" t="s">
        <v>289</v>
      </c>
    </row>
    <row r="176" spans="1:2" x14ac:dyDescent="0.25">
      <c r="A176" t="s">
        <v>3704</v>
      </c>
      <c r="B176" t="s">
        <v>393</v>
      </c>
    </row>
    <row r="177" spans="1:2" x14ac:dyDescent="0.25">
      <c r="A177" t="s">
        <v>3766</v>
      </c>
      <c r="B177" t="s">
        <v>290</v>
      </c>
    </row>
    <row r="178" spans="1:2" x14ac:dyDescent="0.25">
      <c r="A178" t="s">
        <v>3860</v>
      </c>
      <c r="B178" t="s">
        <v>286</v>
      </c>
    </row>
    <row r="179" spans="1:2" x14ac:dyDescent="0.25">
      <c r="A179" t="s">
        <v>3632</v>
      </c>
      <c r="B179" t="s">
        <v>40</v>
      </c>
    </row>
    <row r="180" spans="1:2" x14ac:dyDescent="0.25">
      <c r="A180" t="s">
        <v>3640</v>
      </c>
      <c r="B180" t="s">
        <v>46</v>
      </c>
    </row>
    <row r="181" spans="1:2" x14ac:dyDescent="0.25">
      <c r="A181" t="s">
        <v>3773</v>
      </c>
      <c r="B181" t="s">
        <v>299</v>
      </c>
    </row>
    <row r="182" spans="1:2" x14ac:dyDescent="0.25">
      <c r="A182" t="s">
        <v>3882</v>
      </c>
      <c r="B182" t="s">
        <v>357</v>
      </c>
    </row>
    <row r="183" spans="1:2" x14ac:dyDescent="0.25">
      <c r="A183" t="s">
        <v>3867</v>
      </c>
      <c r="B183" t="s">
        <v>335</v>
      </c>
    </row>
    <row r="184" spans="1:2" x14ac:dyDescent="0.25">
      <c r="A184" t="s">
        <v>3825</v>
      </c>
      <c r="B184" t="s">
        <v>194</v>
      </c>
    </row>
    <row r="185" spans="1:2" x14ac:dyDescent="0.25">
      <c r="A185" t="s">
        <v>3714</v>
      </c>
      <c r="B185" t="s">
        <v>239</v>
      </c>
    </row>
    <row r="186" spans="1:2" x14ac:dyDescent="0.25">
      <c r="A186" t="s">
        <v>3586</v>
      </c>
      <c r="B186" t="s">
        <v>126</v>
      </c>
    </row>
    <row r="187" spans="1:2" x14ac:dyDescent="0.25">
      <c r="A187" t="s">
        <v>3629</v>
      </c>
      <c r="B187" t="s">
        <v>37</v>
      </c>
    </row>
    <row r="188" spans="1:2" x14ac:dyDescent="0.25">
      <c r="A188" t="s">
        <v>3568</v>
      </c>
      <c r="B188" t="s">
        <v>160</v>
      </c>
    </row>
    <row r="189" spans="1:2" x14ac:dyDescent="0.25">
      <c r="A189" t="s">
        <v>3569</v>
      </c>
      <c r="B189" t="s">
        <v>162</v>
      </c>
    </row>
    <row r="190" spans="1:2" x14ac:dyDescent="0.25">
      <c r="A190" t="s">
        <v>3869</v>
      </c>
      <c r="B190" t="s">
        <v>294</v>
      </c>
    </row>
    <row r="191" spans="1:2" x14ac:dyDescent="0.25">
      <c r="A191" t="s">
        <v>3823</v>
      </c>
      <c r="B191" t="s">
        <v>425</v>
      </c>
    </row>
    <row r="192" spans="1:2" x14ac:dyDescent="0.25">
      <c r="A192" t="s">
        <v>3875</v>
      </c>
      <c r="B192" t="s">
        <v>303</v>
      </c>
    </row>
    <row r="193" spans="1:2" x14ac:dyDescent="0.25">
      <c r="A193" t="s">
        <v>3774</v>
      </c>
      <c r="B193" t="s">
        <v>300</v>
      </c>
    </row>
    <row r="194" spans="1:2" x14ac:dyDescent="0.25">
      <c r="A194" t="s">
        <v>3637</v>
      </c>
      <c r="B194" t="s">
        <v>43</v>
      </c>
    </row>
    <row r="195" spans="1:2" x14ac:dyDescent="0.25">
      <c r="A195" t="s">
        <v>3581</v>
      </c>
      <c r="B195" t="s">
        <v>191</v>
      </c>
    </row>
    <row r="196" spans="1:2" x14ac:dyDescent="0.25">
      <c r="A196" t="s">
        <v>3944</v>
      </c>
      <c r="B196" t="s">
        <v>282</v>
      </c>
    </row>
    <row r="197" spans="1:2" x14ac:dyDescent="0.25">
      <c r="A197" t="s">
        <v>3953</v>
      </c>
      <c r="B197" t="s">
        <v>355</v>
      </c>
    </row>
    <row r="198" spans="1:2" x14ac:dyDescent="0.25">
      <c r="A198" t="s">
        <v>3622</v>
      </c>
      <c r="B198" t="s">
        <v>9</v>
      </c>
    </row>
    <row r="199" spans="1:2" x14ac:dyDescent="0.25">
      <c r="A199" t="s">
        <v>3624</v>
      </c>
      <c r="B199" t="s">
        <v>15</v>
      </c>
    </row>
    <row r="200" spans="1:2" x14ac:dyDescent="0.25">
      <c r="A200" t="s">
        <v>3575</v>
      </c>
      <c r="B200" t="s">
        <v>187</v>
      </c>
    </row>
    <row r="201" spans="1:2" x14ac:dyDescent="0.25">
      <c r="A201" t="s">
        <v>4777</v>
      </c>
      <c r="B201" t="s">
        <v>4829</v>
      </c>
    </row>
    <row r="202" spans="1:2" x14ac:dyDescent="0.25">
      <c r="A202" t="s">
        <v>4779</v>
      </c>
      <c r="B202" t="s">
        <v>4833</v>
      </c>
    </row>
    <row r="203" spans="1:2" x14ac:dyDescent="0.25">
      <c r="A203" t="s">
        <v>4783</v>
      </c>
      <c r="B203" t="s">
        <v>4839</v>
      </c>
    </row>
    <row r="204" spans="1:2" x14ac:dyDescent="0.25">
      <c r="A204" t="s">
        <v>3865</v>
      </c>
      <c r="B204" t="s">
        <v>334</v>
      </c>
    </row>
    <row r="205" spans="1:2" x14ac:dyDescent="0.25">
      <c r="A205" t="s">
        <v>3584</v>
      </c>
      <c r="B205" t="s">
        <v>124</v>
      </c>
    </row>
    <row r="206" spans="1:2" x14ac:dyDescent="0.25">
      <c r="A206" t="s">
        <v>3583</v>
      </c>
      <c r="B206" t="s">
        <v>193</v>
      </c>
    </row>
    <row r="207" spans="1:2" x14ac:dyDescent="0.25">
      <c r="A207" t="s">
        <v>3585</v>
      </c>
      <c r="B207" t="s">
        <v>125</v>
      </c>
    </row>
    <row r="208" spans="1:2" x14ac:dyDescent="0.25">
      <c r="A208" t="s">
        <v>3567</v>
      </c>
      <c r="B208" t="s">
        <v>117</v>
      </c>
    </row>
    <row r="209" spans="1:2" x14ac:dyDescent="0.25">
      <c r="A209" t="s">
        <v>3771</v>
      </c>
      <c r="B209" t="s">
        <v>296</v>
      </c>
    </row>
    <row r="210" spans="1:2" x14ac:dyDescent="0.25">
      <c r="A210" t="s">
        <v>3868</v>
      </c>
      <c r="B210" t="s">
        <v>336</v>
      </c>
    </row>
    <row r="211" spans="1:2" x14ac:dyDescent="0.25">
      <c r="A211" t="s">
        <v>3645</v>
      </c>
      <c r="B211" t="s">
        <v>53</v>
      </c>
    </row>
    <row r="212" spans="1:2" x14ac:dyDescent="0.25">
      <c r="A212" t="s">
        <v>3923</v>
      </c>
      <c r="B212" t="s">
        <v>152</v>
      </c>
    </row>
    <row r="213" spans="1:2" x14ac:dyDescent="0.25">
      <c r="A213" t="s">
        <v>3712</v>
      </c>
      <c r="B213" t="s">
        <v>424</v>
      </c>
    </row>
    <row r="214" spans="1:2" x14ac:dyDescent="0.25">
      <c r="A214" t="s">
        <v>3780</v>
      </c>
      <c r="B214" t="s">
        <v>341</v>
      </c>
    </row>
    <row r="215" spans="1:2" x14ac:dyDescent="0.25">
      <c r="A215" t="s">
        <v>3781</v>
      </c>
      <c r="B215" t="s">
        <v>302</v>
      </c>
    </row>
    <row r="216" spans="1:2" x14ac:dyDescent="0.25">
      <c r="A216" t="s">
        <v>3627</v>
      </c>
      <c r="B216" t="s">
        <v>35</v>
      </c>
    </row>
    <row r="217" spans="1:2" x14ac:dyDescent="0.25">
      <c r="A217" t="s">
        <v>3821</v>
      </c>
      <c r="B217" t="s">
        <v>4855</v>
      </c>
    </row>
    <row r="218" spans="1:2" x14ac:dyDescent="0.25">
      <c r="A218" t="s">
        <v>3874</v>
      </c>
      <c r="B218" t="s">
        <v>330</v>
      </c>
    </row>
    <row r="219" spans="1:2" x14ac:dyDescent="0.25">
      <c r="A219" t="s">
        <v>3777</v>
      </c>
      <c r="B219" t="s">
        <v>329</v>
      </c>
    </row>
    <row r="220" spans="1:2" x14ac:dyDescent="0.25">
      <c r="A220" t="s">
        <v>3778</v>
      </c>
      <c r="B220" t="s">
        <v>331</v>
      </c>
    </row>
    <row r="221" spans="1:2" x14ac:dyDescent="0.25">
      <c r="A221" t="s">
        <v>3769</v>
      </c>
      <c r="B221" t="s">
        <v>293</v>
      </c>
    </row>
    <row r="222" spans="1:2" x14ac:dyDescent="0.25">
      <c r="A222" t="s">
        <v>3905</v>
      </c>
      <c r="B222" t="s">
        <v>238</v>
      </c>
    </row>
    <row r="223" spans="1:2" x14ac:dyDescent="0.25">
      <c r="A223" t="s">
        <v>4778</v>
      </c>
      <c r="B223" t="s">
        <v>4853</v>
      </c>
    </row>
    <row r="224" spans="1:2" x14ac:dyDescent="0.25">
      <c r="A224" t="s">
        <v>3578</v>
      </c>
      <c r="B224" t="s">
        <v>173</v>
      </c>
    </row>
    <row r="225" spans="1:2" x14ac:dyDescent="0.25">
      <c r="A225" t="s">
        <v>3643</v>
      </c>
      <c r="B225" t="s">
        <v>49</v>
      </c>
    </row>
    <row r="226" spans="1:2" x14ac:dyDescent="0.25">
      <c r="A226" t="s">
        <v>3819</v>
      </c>
      <c r="B226" t="s">
        <v>236</v>
      </c>
    </row>
    <row r="227" spans="1:2" x14ac:dyDescent="0.25">
      <c r="A227" t="s">
        <v>3861</v>
      </c>
      <c r="B227" t="s">
        <v>322</v>
      </c>
    </row>
    <row r="228" spans="1:2" x14ac:dyDescent="0.25">
      <c r="A228" t="s">
        <v>3862</v>
      </c>
      <c r="B228" t="s">
        <v>323</v>
      </c>
    </row>
    <row r="229" spans="1:2" x14ac:dyDescent="0.25">
      <c r="A229" t="s">
        <v>3863</v>
      </c>
      <c r="B229" t="s">
        <v>332</v>
      </c>
    </row>
    <row r="230" spans="1:2" x14ac:dyDescent="0.25">
      <c r="A230" t="s">
        <v>3765</v>
      </c>
      <c r="B230" t="s">
        <v>324</v>
      </c>
    </row>
    <row r="231" spans="1:2" x14ac:dyDescent="0.25">
      <c r="A231" t="s">
        <v>3743</v>
      </c>
      <c r="B231" t="s">
        <v>405</v>
      </c>
    </row>
    <row r="232" spans="1:2" x14ac:dyDescent="0.25">
      <c r="A232" t="s">
        <v>3954</v>
      </c>
      <c r="B232" t="s">
        <v>359</v>
      </c>
    </row>
    <row r="233" spans="1:2" x14ac:dyDescent="0.25">
      <c r="A233" t="s">
        <v>3644</v>
      </c>
      <c r="B233" t="s">
        <v>51</v>
      </c>
    </row>
    <row r="234" spans="1:2" x14ac:dyDescent="0.25">
      <c r="A234" t="s">
        <v>4810</v>
      </c>
      <c r="B234" t="s">
        <v>4882</v>
      </c>
    </row>
    <row r="235" spans="1:2" x14ac:dyDescent="0.25">
      <c r="A235" t="s">
        <v>3639</v>
      </c>
      <c r="B235" t="s">
        <v>45</v>
      </c>
    </row>
    <row r="236" spans="1:2" x14ac:dyDescent="0.25">
      <c r="A236" t="s">
        <v>3707</v>
      </c>
      <c r="B236" t="s">
        <v>237</v>
      </c>
    </row>
    <row r="237" spans="1:2" x14ac:dyDescent="0.25">
      <c r="A237" t="s">
        <v>4788</v>
      </c>
      <c r="B237" t="s">
        <v>4856</v>
      </c>
    </row>
    <row r="238" spans="1:2" x14ac:dyDescent="0.25">
      <c r="A238" t="s">
        <v>3703</v>
      </c>
      <c r="B238" t="s">
        <v>217</v>
      </c>
    </row>
    <row r="239" spans="1:2" x14ac:dyDescent="0.25">
      <c r="A239" t="s">
        <v>3579</v>
      </c>
      <c r="B239" t="s">
        <v>91</v>
      </c>
    </row>
    <row r="240" spans="1:2" x14ac:dyDescent="0.25">
      <c r="A240" t="s">
        <v>3770</v>
      </c>
      <c r="B240" t="s">
        <v>295</v>
      </c>
    </row>
    <row r="241" spans="1:2" x14ac:dyDescent="0.25">
      <c r="A241" t="s">
        <v>4786</v>
      </c>
      <c r="B241" t="s">
        <v>4842</v>
      </c>
    </row>
    <row r="242" spans="1:2" x14ac:dyDescent="0.25">
      <c r="A242" t="s">
        <v>3582</v>
      </c>
      <c r="B242" t="s">
        <v>192</v>
      </c>
    </row>
    <row r="243" spans="1:2" x14ac:dyDescent="0.25">
      <c r="A243" t="s">
        <v>3946</v>
      </c>
      <c r="B243" t="s">
        <v>326</v>
      </c>
    </row>
    <row r="244" spans="1:2" x14ac:dyDescent="0.25">
      <c r="A244" t="s">
        <v>3779</v>
      </c>
      <c r="B244" t="s">
        <v>340</v>
      </c>
    </row>
    <row r="245" spans="1:2" x14ac:dyDescent="0.25">
      <c r="A245" t="s">
        <v>3768</v>
      </c>
      <c r="B245" t="s">
        <v>292</v>
      </c>
    </row>
    <row r="246" spans="1:2" x14ac:dyDescent="0.25">
      <c r="A246" t="s">
        <v>3611</v>
      </c>
      <c r="B246" t="s">
        <v>158</v>
      </c>
    </row>
    <row r="247" spans="1:2" x14ac:dyDescent="0.25">
      <c r="A247" t="s">
        <v>3715</v>
      </c>
      <c r="B247" t="s">
        <v>395</v>
      </c>
    </row>
    <row r="248" spans="1:2" x14ac:dyDescent="0.25">
      <c r="A248" t="s">
        <v>3764</v>
      </c>
      <c r="B248" t="s">
        <v>288</v>
      </c>
    </row>
    <row r="249" spans="1:2" x14ac:dyDescent="0.25">
      <c r="A249" t="s">
        <v>3573</v>
      </c>
      <c r="B249" t="s">
        <v>169</v>
      </c>
    </row>
    <row r="250" spans="1:2" x14ac:dyDescent="0.25">
      <c r="A250" t="s">
        <v>3625</v>
      </c>
      <c r="B250" t="s">
        <v>33</v>
      </c>
    </row>
    <row r="251" spans="1:2" x14ac:dyDescent="0.25">
      <c r="A251" t="s">
        <v>4781</v>
      </c>
      <c r="B251" t="s">
        <v>4854</v>
      </c>
    </row>
    <row r="252" spans="1:2" x14ac:dyDescent="0.25">
      <c r="A252" t="s">
        <v>3746</v>
      </c>
      <c r="B252" t="s">
        <v>264</v>
      </c>
    </row>
    <row r="253" spans="1:2" x14ac:dyDescent="0.25">
      <c r="A253" t="s">
        <v>4802</v>
      </c>
      <c r="B253" t="s">
        <v>4875</v>
      </c>
    </row>
    <row r="254" spans="1:2" x14ac:dyDescent="0.25">
      <c r="A254" t="s">
        <v>4801</v>
      </c>
      <c r="B254" t="s">
        <v>4874</v>
      </c>
    </row>
    <row r="255" spans="1:2" x14ac:dyDescent="0.25">
      <c r="A255" t="s">
        <v>4799</v>
      </c>
      <c r="B255" t="s">
        <v>4872</v>
      </c>
    </row>
    <row r="256" spans="1:2" x14ac:dyDescent="0.25">
      <c r="A256" t="s">
        <v>3566</v>
      </c>
      <c r="B256" t="s">
        <v>184</v>
      </c>
    </row>
    <row r="257" spans="1:2" x14ac:dyDescent="0.25">
      <c r="A257" t="s">
        <v>3571</v>
      </c>
      <c r="B257" t="s">
        <v>186</v>
      </c>
    </row>
    <row r="258" spans="1:2" x14ac:dyDescent="0.25">
      <c r="A258" t="s">
        <v>3576</v>
      </c>
      <c r="B258" t="s">
        <v>188</v>
      </c>
    </row>
    <row r="259" spans="1:2" x14ac:dyDescent="0.25">
      <c r="A259" t="s">
        <v>3626</v>
      </c>
      <c r="B259" t="s">
        <v>34</v>
      </c>
    </row>
    <row r="260" spans="1:2" x14ac:dyDescent="0.25">
      <c r="A260" t="s">
        <v>3871</v>
      </c>
      <c r="B260" t="s">
        <v>50</v>
      </c>
    </row>
    <row r="261" spans="1:2" x14ac:dyDescent="0.25">
      <c r="A261" t="s">
        <v>4820</v>
      </c>
      <c r="B261" t="s">
        <v>4894</v>
      </c>
    </row>
    <row r="262" spans="1:2" x14ac:dyDescent="0.25">
      <c r="A262" t="s">
        <v>3870</v>
      </c>
      <c r="B262" t="s">
        <v>297</v>
      </c>
    </row>
    <row r="263" spans="1:2" x14ac:dyDescent="0.25">
      <c r="A263" t="s">
        <v>3710</v>
      </c>
      <c r="B263" t="s">
        <v>413</v>
      </c>
    </row>
    <row r="264" spans="1:2" x14ac:dyDescent="0.25">
      <c r="A264" t="s">
        <v>3873</v>
      </c>
      <c r="B264" t="s">
        <v>280</v>
      </c>
    </row>
    <row r="265" spans="1:2" x14ac:dyDescent="0.25">
      <c r="A265" t="s">
        <v>4808</v>
      </c>
      <c r="B265" t="s">
        <v>4880</v>
      </c>
    </row>
    <row r="266" spans="1:2" x14ac:dyDescent="0.25">
      <c r="A266" t="s">
        <v>3761</v>
      </c>
      <c r="B266" t="s">
        <v>284</v>
      </c>
    </row>
    <row r="267" spans="1:2" x14ac:dyDescent="0.25">
      <c r="A267" t="s">
        <v>3705</v>
      </c>
      <c r="B267" t="s">
        <v>410</v>
      </c>
    </row>
    <row r="268" spans="1:2" x14ac:dyDescent="0.25">
      <c r="A268" t="s">
        <v>3952</v>
      </c>
      <c r="B268" t="s">
        <v>354</v>
      </c>
    </row>
    <row r="269" spans="1:2" x14ac:dyDescent="0.25">
      <c r="A269" t="s">
        <v>4789</v>
      </c>
      <c r="B269" t="s">
        <v>4847</v>
      </c>
    </row>
    <row r="270" spans="1:2" x14ac:dyDescent="0.25">
      <c r="A270" t="s">
        <v>3706</v>
      </c>
      <c r="B270" t="s">
        <v>375</v>
      </c>
    </row>
    <row r="271" spans="1:2" x14ac:dyDescent="0.25">
      <c r="A271" t="s">
        <v>3850</v>
      </c>
      <c r="B271" t="s">
        <v>453</v>
      </c>
    </row>
    <row r="272" spans="1:2" x14ac:dyDescent="0.25">
      <c r="A272" t="s">
        <v>4811</v>
      </c>
      <c r="B272" t="s">
        <v>4883</v>
      </c>
    </row>
    <row r="273" spans="1:2" x14ac:dyDescent="0.25">
      <c r="A273" t="s">
        <v>3941</v>
      </c>
      <c r="B273" t="s">
        <v>287</v>
      </c>
    </row>
    <row r="274" spans="1:2" x14ac:dyDescent="0.25">
      <c r="A274" t="s">
        <v>3906</v>
      </c>
      <c r="B274" t="s">
        <v>426</v>
      </c>
    </row>
    <row r="275" spans="1:2" x14ac:dyDescent="0.25">
      <c r="A275" t="s">
        <v>3628</v>
      </c>
      <c r="B275" t="s">
        <v>36</v>
      </c>
    </row>
    <row r="276" spans="1:2" x14ac:dyDescent="0.25">
      <c r="A276" t="s">
        <v>3901</v>
      </c>
      <c r="B276" t="s">
        <v>190</v>
      </c>
    </row>
    <row r="277" spans="1:2" x14ac:dyDescent="0.25">
      <c r="A277" t="s">
        <v>3565</v>
      </c>
      <c r="B277" t="s">
        <v>183</v>
      </c>
    </row>
    <row r="278" spans="1:2" x14ac:dyDescent="0.25">
      <c r="A278" t="s">
        <v>3570</v>
      </c>
      <c r="B278" t="s">
        <v>185</v>
      </c>
    </row>
    <row r="279" spans="1:2" x14ac:dyDescent="0.25">
      <c r="A279" t="s">
        <v>3631</v>
      </c>
      <c r="B279" t="s">
        <v>39</v>
      </c>
    </row>
    <row r="280" spans="1:2" x14ac:dyDescent="0.25">
      <c r="A280" t="s">
        <v>3638</v>
      </c>
      <c r="B280" t="s">
        <v>44</v>
      </c>
    </row>
    <row r="281" spans="1:2" x14ac:dyDescent="0.25">
      <c r="A281" t="s">
        <v>3902</v>
      </c>
      <c r="B281" t="s">
        <v>119</v>
      </c>
    </row>
    <row r="282" spans="1:2" x14ac:dyDescent="0.25">
      <c r="A282" t="s">
        <v>4800</v>
      </c>
      <c r="B282" t="s">
        <v>4873</v>
      </c>
    </row>
    <row r="283" spans="1:2" x14ac:dyDescent="0.25">
      <c r="A283" t="s">
        <v>4809</v>
      </c>
      <c r="B283" t="s">
        <v>4881</v>
      </c>
    </row>
    <row r="284" spans="1:2" x14ac:dyDescent="0.25">
      <c r="A284" t="s">
        <v>3816</v>
      </c>
      <c r="B284" t="s">
        <v>120</v>
      </c>
    </row>
    <row r="285" spans="1:2" x14ac:dyDescent="0.25">
      <c r="A285" t="s">
        <v>3817</v>
      </c>
      <c r="B285" t="s">
        <v>121</v>
      </c>
    </row>
    <row r="286" spans="1:2" x14ac:dyDescent="0.25">
      <c r="A286" t="s">
        <v>4784</v>
      </c>
      <c r="B286" t="s">
        <v>4840</v>
      </c>
    </row>
    <row r="287" spans="1:2" x14ac:dyDescent="0.25">
      <c r="A287" t="s">
        <v>4782</v>
      </c>
      <c r="B287" t="s">
        <v>4836</v>
      </c>
    </row>
    <row r="288" spans="1:2" x14ac:dyDescent="0.25">
      <c r="A288" t="s">
        <v>4780</v>
      </c>
      <c r="B288" t="s">
        <v>4835</v>
      </c>
    </row>
    <row r="289" spans="1:2" x14ac:dyDescent="0.25">
      <c r="A289" t="s">
        <v>3634</v>
      </c>
      <c r="B289" t="s">
        <v>19</v>
      </c>
    </row>
    <row r="290" spans="1:2" x14ac:dyDescent="0.25">
      <c r="A290" t="s">
        <v>3872</v>
      </c>
      <c r="B290" t="s">
        <v>279</v>
      </c>
    </row>
    <row r="291" spans="1:2" x14ac:dyDescent="0.25">
      <c r="A291" t="s">
        <v>3635</v>
      </c>
      <c r="B291" t="s">
        <v>22</v>
      </c>
    </row>
    <row r="292" spans="1:2" x14ac:dyDescent="0.25">
      <c r="A292" t="s">
        <v>3636</v>
      </c>
      <c r="B292" t="s">
        <v>24</v>
      </c>
    </row>
    <row r="293" spans="1:2" x14ac:dyDescent="0.25">
      <c r="A293" t="s">
        <v>3708</v>
      </c>
      <c r="B293" t="s">
        <v>384</v>
      </c>
    </row>
    <row r="294" spans="1:2" x14ac:dyDescent="0.25">
      <c r="A294" t="s">
        <v>3709</v>
      </c>
      <c r="B294" t="s">
        <v>412</v>
      </c>
    </row>
    <row r="295" spans="1:2" x14ac:dyDescent="0.25">
      <c r="A295" t="s">
        <v>3633</v>
      </c>
      <c r="B295" t="s">
        <v>41</v>
      </c>
    </row>
    <row r="296" spans="1:2" x14ac:dyDescent="0.25">
      <c r="A296" t="s">
        <v>3745</v>
      </c>
      <c r="B296" t="s">
        <v>452</v>
      </c>
    </row>
    <row r="297" spans="1:2" x14ac:dyDescent="0.25">
      <c r="A297" t="s">
        <v>3848</v>
      </c>
      <c r="B297" t="s">
        <v>154</v>
      </c>
    </row>
    <row r="298" spans="1:2" x14ac:dyDescent="0.25">
      <c r="A298" t="s">
        <v>3903</v>
      </c>
      <c r="B298" t="s">
        <v>122</v>
      </c>
    </row>
    <row r="299" spans="1:2" x14ac:dyDescent="0.25">
      <c r="A299" t="s">
        <v>3928</v>
      </c>
      <c r="B299" t="s">
        <v>451</v>
      </c>
    </row>
    <row r="300" spans="1:2" x14ac:dyDescent="0.25">
      <c r="A300" t="s">
        <v>3883</v>
      </c>
      <c r="B300" t="s">
        <v>358</v>
      </c>
    </row>
    <row r="301" spans="1:2" x14ac:dyDescent="0.25">
      <c r="A301" t="s">
        <v>3864</v>
      </c>
      <c r="B301" t="s">
        <v>333</v>
      </c>
    </row>
    <row r="302" spans="1:2" x14ac:dyDescent="0.25">
      <c r="A302" t="s">
        <v>3955</v>
      </c>
      <c r="B302" t="s">
        <v>83</v>
      </c>
    </row>
    <row r="303" spans="1:2" x14ac:dyDescent="0.25">
      <c r="A303" t="s">
        <v>4819</v>
      </c>
      <c r="B303" t="s">
        <v>4893</v>
      </c>
    </row>
    <row r="304" spans="1:2" x14ac:dyDescent="0.25">
      <c r="A304" t="s">
        <v>3713</v>
      </c>
      <c r="B304" t="s">
        <v>394</v>
      </c>
    </row>
    <row r="305" spans="1:2" x14ac:dyDescent="0.25">
      <c r="A305" t="s">
        <v>3762</v>
      </c>
      <c r="B305" t="s">
        <v>285</v>
      </c>
    </row>
    <row r="306" spans="1:2" x14ac:dyDescent="0.25">
      <c r="A306" t="s">
        <v>3716</v>
      </c>
      <c r="B306" t="s">
        <v>388</v>
      </c>
    </row>
    <row r="307" spans="1:2" x14ac:dyDescent="0.25">
      <c r="A307" t="s">
        <v>3824</v>
      </c>
      <c r="B307" t="s">
        <v>123</v>
      </c>
    </row>
    <row r="308" spans="1:2" x14ac:dyDescent="0.25">
      <c r="A308" t="s">
        <v>3772</v>
      </c>
      <c r="B308" t="s">
        <v>298</v>
      </c>
    </row>
    <row r="309" spans="1:2" x14ac:dyDescent="0.25">
      <c r="A309" t="s">
        <v>3884</v>
      </c>
      <c r="B309" t="s">
        <v>360</v>
      </c>
    </row>
    <row r="310" spans="1:2" x14ac:dyDescent="0.25">
      <c r="A310" t="s">
        <v>4812</v>
      </c>
      <c r="B310" t="s">
        <v>4884</v>
      </c>
    </row>
    <row r="311" spans="1:2" x14ac:dyDescent="0.25">
      <c r="A311" t="s">
        <v>3907</v>
      </c>
      <c r="B311" t="s">
        <v>418</v>
      </c>
    </row>
    <row r="312" spans="1:2" x14ac:dyDescent="0.25">
      <c r="A312" t="s">
        <v>4821</v>
      </c>
      <c r="B312" t="s">
        <v>4895</v>
      </c>
    </row>
    <row r="313" spans="1:2" x14ac:dyDescent="0.25">
      <c r="A313" t="s">
        <v>3922</v>
      </c>
      <c r="B313" t="s">
        <v>447</v>
      </c>
    </row>
    <row r="314" spans="1:2" x14ac:dyDescent="0.25">
      <c r="A314" t="s">
        <v>3956</v>
      </c>
      <c r="B314" t="s">
        <v>363</v>
      </c>
    </row>
    <row r="315" spans="1:2" x14ac:dyDescent="0.25">
      <c r="A315" t="s">
        <v>3885</v>
      </c>
      <c r="B315" t="s">
        <v>362</v>
      </c>
    </row>
    <row r="316" spans="1:2" x14ac:dyDescent="0.25">
      <c r="A316" t="s">
        <v>3921</v>
      </c>
      <c r="B316" t="s">
        <v>259</v>
      </c>
    </row>
    <row r="317" spans="1:2" x14ac:dyDescent="0.25">
      <c r="A317" t="s">
        <v>3945</v>
      </c>
      <c r="B317" t="s">
        <v>283</v>
      </c>
    </row>
    <row r="318" spans="1:2" x14ac:dyDescent="0.25">
      <c r="A318" t="s">
        <v>3748</v>
      </c>
      <c r="B318" t="s">
        <v>265</v>
      </c>
    </row>
    <row r="319" spans="1:2" x14ac:dyDescent="0.25">
      <c r="A319" t="s">
        <v>3904</v>
      </c>
      <c r="B319" t="s">
        <v>106</v>
      </c>
    </row>
    <row r="320" spans="1:2" x14ac:dyDescent="0.25">
      <c r="A320" t="s">
        <v>3572</v>
      </c>
      <c r="B320" t="s">
        <v>168</v>
      </c>
    </row>
    <row r="321" spans="1:2" x14ac:dyDescent="0.25">
      <c r="A321" t="s">
        <v>3815</v>
      </c>
      <c r="B321" t="s">
        <v>218</v>
      </c>
    </row>
    <row r="322" spans="1:2" x14ac:dyDescent="0.25">
      <c r="A322" t="s">
        <v>3818</v>
      </c>
      <c r="B322" t="s">
        <v>219</v>
      </c>
    </row>
    <row r="323" spans="1:2" x14ac:dyDescent="0.25">
      <c r="A323" t="s">
        <v>4787</v>
      </c>
      <c r="B323" t="s">
        <v>4843</v>
      </c>
    </row>
    <row r="324" spans="1:2" x14ac:dyDescent="0.25">
      <c r="A324" t="s">
        <v>3574</v>
      </c>
      <c r="B324" t="s">
        <v>171</v>
      </c>
    </row>
    <row r="325" spans="1:2" x14ac:dyDescent="0.25">
      <c r="A325" t="s">
        <v>3711</v>
      </c>
      <c r="B325" t="s">
        <v>414</v>
      </c>
    </row>
    <row r="326" spans="1:2" x14ac:dyDescent="0.25">
      <c r="A326" t="s">
        <v>3942</v>
      </c>
      <c r="B326" t="s">
        <v>281</v>
      </c>
    </row>
    <row r="327" spans="1:2" x14ac:dyDescent="0.25">
      <c r="A327" t="s">
        <v>3820</v>
      </c>
      <c r="B327" t="s">
        <v>376</v>
      </c>
    </row>
    <row r="328" spans="1:2" x14ac:dyDescent="0.25">
      <c r="A328" t="s">
        <v>4785</v>
      </c>
      <c r="B328" t="s">
        <v>4841</v>
      </c>
    </row>
    <row r="329" spans="1:2" x14ac:dyDescent="0.25">
      <c r="A329" t="s">
        <v>3641</v>
      </c>
      <c r="B329" t="s">
        <v>47</v>
      </c>
    </row>
    <row r="330" spans="1:2" x14ac:dyDescent="0.25">
      <c r="A330" t="s">
        <v>3642</v>
      </c>
      <c r="B330" t="s">
        <v>48</v>
      </c>
    </row>
    <row r="331" spans="1:2" x14ac:dyDescent="0.25">
      <c r="A331" t="s">
        <v>3744</v>
      </c>
      <c r="B331" t="s">
        <v>407</v>
      </c>
    </row>
    <row r="332" spans="1:2" x14ac:dyDescent="0.25">
      <c r="A332" t="s">
        <v>3623</v>
      </c>
      <c r="B332" t="s">
        <v>14</v>
      </c>
    </row>
    <row r="333" spans="1:2" x14ac:dyDescent="0.25">
      <c r="A333" t="s">
        <v>3943</v>
      </c>
      <c r="B333" t="s">
        <v>52</v>
      </c>
    </row>
    <row r="334" spans="1:2" x14ac:dyDescent="0.25">
      <c r="A334" t="s">
        <v>3747</v>
      </c>
      <c r="B334" t="s">
        <v>454</v>
      </c>
    </row>
    <row r="335" spans="1:2" x14ac:dyDescent="0.25">
      <c r="A335" t="s">
        <v>3775</v>
      </c>
      <c r="B335" t="s">
        <v>301</v>
      </c>
    </row>
    <row r="336" spans="1:2" x14ac:dyDescent="0.25">
      <c r="A336" t="s">
        <v>3577</v>
      </c>
      <c r="B336" t="s">
        <v>118</v>
      </c>
    </row>
    <row r="337" spans="1:2" x14ac:dyDescent="0.25">
      <c r="A337" t="s">
        <v>3580</v>
      </c>
      <c r="B337" t="s">
        <v>189</v>
      </c>
    </row>
    <row r="338" spans="1:2" x14ac:dyDescent="0.25">
      <c r="A338" t="s">
        <v>3929</v>
      </c>
      <c r="B338" t="s">
        <v>210</v>
      </c>
    </row>
    <row r="339" spans="1:2" x14ac:dyDescent="0.25">
      <c r="A339" t="s">
        <v>3776</v>
      </c>
      <c r="B339" t="s">
        <v>338</v>
      </c>
    </row>
    <row r="340" spans="1:2" x14ac:dyDescent="0.25">
      <c r="A340" t="s">
        <v>3630</v>
      </c>
      <c r="B340" t="s">
        <v>38</v>
      </c>
    </row>
    <row r="341" spans="1:2" x14ac:dyDescent="0.25">
      <c r="A341" t="s">
        <v>3592</v>
      </c>
      <c r="B341" t="s">
        <v>203</v>
      </c>
    </row>
    <row r="342" spans="1:2" x14ac:dyDescent="0.25">
      <c r="A342" t="s">
        <v>4791</v>
      </c>
      <c r="B342" t="s">
        <v>4860</v>
      </c>
    </row>
    <row r="343" spans="1:2" x14ac:dyDescent="0.25">
      <c r="A343" t="s">
        <v>3648</v>
      </c>
      <c r="B343" t="s">
        <v>54</v>
      </c>
    </row>
    <row r="344" spans="1:2" x14ac:dyDescent="0.25">
      <c r="A344" t="s">
        <v>3878</v>
      </c>
      <c r="B344" t="s">
        <v>62</v>
      </c>
    </row>
    <row r="345" spans="1:2" x14ac:dyDescent="0.25">
      <c r="A345" t="s">
        <v>3957</v>
      </c>
      <c r="B345" t="s">
        <v>318</v>
      </c>
    </row>
    <row r="346" spans="1:2" x14ac:dyDescent="0.25">
      <c r="A346" t="s">
        <v>3828</v>
      </c>
      <c r="B346" t="s">
        <v>200</v>
      </c>
    </row>
    <row r="347" spans="1:2" x14ac:dyDescent="0.25">
      <c r="A347" t="s">
        <v>3649</v>
      </c>
      <c r="B347" t="s">
        <v>55</v>
      </c>
    </row>
    <row r="348" spans="1:2" x14ac:dyDescent="0.25">
      <c r="A348" t="s">
        <v>3658</v>
      </c>
      <c r="B348" t="s">
        <v>68</v>
      </c>
    </row>
    <row r="349" spans="1:2" x14ac:dyDescent="0.25">
      <c r="A349" t="s">
        <v>3728</v>
      </c>
      <c r="B349" t="s">
        <v>434</v>
      </c>
    </row>
    <row r="350" spans="1:2" x14ac:dyDescent="0.25">
      <c r="A350" t="s">
        <v>3729</v>
      </c>
      <c r="B350" t="s">
        <v>435</v>
      </c>
    </row>
    <row r="351" spans="1:2" x14ac:dyDescent="0.25">
      <c r="A351" t="s">
        <v>3719</v>
      </c>
      <c r="B351" t="s">
        <v>430</v>
      </c>
    </row>
    <row r="352" spans="1:2" x14ac:dyDescent="0.25">
      <c r="A352" t="s">
        <v>3876</v>
      </c>
      <c r="B352" t="s">
        <v>58</v>
      </c>
    </row>
    <row r="353" spans="1:2" x14ac:dyDescent="0.25">
      <c r="A353" t="s">
        <v>3646</v>
      </c>
      <c r="B353" t="s">
        <v>9</v>
      </c>
    </row>
    <row r="354" spans="1:2" x14ac:dyDescent="0.25">
      <c r="A354" t="s">
        <v>3727</v>
      </c>
      <c r="B354" t="s">
        <v>432</v>
      </c>
    </row>
    <row r="355" spans="1:2" x14ac:dyDescent="0.25">
      <c r="A355" t="s">
        <v>3912</v>
      </c>
      <c r="B355" t="s">
        <v>202</v>
      </c>
    </row>
    <row r="356" spans="1:2" x14ac:dyDescent="0.25">
      <c r="A356" t="s">
        <v>4816</v>
      </c>
      <c r="B356" t="s">
        <v>4889</v>
      </c>
    </row>
    <row r="357" spans="1:2" x14ac:dyDescent="0.25">
      <c r="A357" t="s">
        <v>3612</v>
      </c>
      <c r="B357" t="s">
        <v>159</v>
      </c>
    </row>
    <row r="358" spans="1:2" x14ac:dyDescent="0.25">
      <c r="A358" t="s">
        <v>3651</v>
      </c>
      <c r="B358" t="s">
        <v>57</v>
      </c>
    </row>
    <row r="359" spans="1:2" x14ac:dyDescent="0.25">
      <c r="A359" t="s">
        <v>3730</v>
      </c>
      <c r="B359" t="s">
        <v>249</v>
      </c>
    </row>
    <row r="360" spans="1:2" x14ac:dyDescent="0.25">
      <c r="A360" t="s">
        <v>4793</v>
      </c>
      <c r="B360" t="s">
        <v>4862</v>
      </c>
    </row>
    <row r="361" spans="1:2" x14ac:dyDescent="0.25">
      <c r="A361" t="s">
        <v>3717</v>
      </c>
      <c r="B361" t="s">
        <v>428</v>
      </c>
    </row>
    <row r="362" spans="1:2" x14ac:dyDescent="0.25">
      <c r="A362" t="s">
        <v>3654</v>
      </c>
      <c r="B362" t="s">
        <v>61</v>
      </c>
    </row>
    <row r="363" spans="1:2" x14ac:dyDescent="0.25">
      <c r="A363" t="s">
        <v>3591</v>
      </c>
      <c r="B363" t="s">
        <v>132</v>
      </c>
    </row>
    <row r="364" spans="1:2" x14ac:dyDescent="0.25">
      <c r="A364" t="s">
        <v>3750</v>
      </c>
      <c r="B364" t="s">
        <v>456</v>
      </c>
    </row>
    <row r="365" spans="1:2" x14ac:dyDescent="0.25">
      <c r="A365" t="s">
        <v>3782</v>
      </c>
      <c r="B365" t="s">
        <v>305</v>
      </c>
    </row>
    <row r="366" spans="1:2" x14ac:dyDescent="0.25">
      <c r="A366" t="s">
        <v>3718</v>
      </c>
      <c r="B366" t="s">
        <v>429</v>
      </c>
    </row>
    <row r="367" spans="1:2" x14ac:dyDescent="0.25">
      <c r="A367" t="s">
        <v>3784</v>
      </c>
      <c r="B367" t="s">
        <v>307</v>
      </c>
    </row>
    <row r="368" spans="1:2" x14ac:dyDescent="0.25">
      <c r="A368" t="s">
        <v>3653</v>
      </c>
      <c r="B368" t="s">
        <v>60</v>
      </c>
    </row>
    <row r="369" spans="1:2" x14ac:dyDescent="0.25">
      <c r="A369" t="s">
        <v>4814</v>
      </c>
      <c r="B369" t="s">
        <v>4887</v>
      </c>
    </row>
    <row r="370" spans="1:2" x14ac:dyDescent="0.25">
      <c r="A370" t="s">
        <v>3911</v>
      </c>
      <c r="B370" t="s">
        <v>129</v>
      </c>
    </row>
    <row r="371" spans="1:2" x14ac:dyDescent="0.25">
      <c r="A371" t="s">
        <v>3589</v>
      </c>
      <c r="B371" t="s">
        <v>128</v>
      </c>
    </row>
    <row r="372" spans="1:2" x14ac:dyDescent="0.25">
      <c r="A372" t="s">
        <v>3916</v>
      </c>
      <c r="B372" t="s">
        <v>401</v>
      </c>
    </row>
    <row r="373" spans="1:2" x14ac:dyDescent="0.25">
      <c r="A373" t="s">
        <v>3836</v>
      </c>
      <c r="B373" t="s">
        <v>436</v>
      </c>
    </row>
    <row r="374" spans="1:2" x14ac:dyDescent="0.25">
      <c r="A374" t="s">
        <v>3832</v>
      </c>
      <c r="B374" t="s">
        <v>398</v>
      </c>
    </row>
    <row r="375" spans="1:2" x14ac:dyDescent="0.25">
      <c r="A375" t="s">
        <v>3833</v>
      </c>
      <c r="B375" t="s">
        <v>400</v>
      </c>
    </row>
    <row r="376" spans="1:2" x14ac:dyDescent="0.25">
      <c r="A376" t="s">
        <v>3655</v>
      </c>
      <c r="B376" t="s">
        <v>63</v>
      </c>
    </row>
    <row r="377" spans="1:2" x14ac:dyDescent="0.25">
      <c r="A377" t="s">
        <v>3880</v>
      </c>
      <c r="B377" t="s">
        <v>311</v>
      </c>
    </row>
    <row r="378" spans="1:2" x14ac:dyDescent="0.25">
      <c r="A378" t="s">
        <v>3958</v>
      </c>
      <c r="B378" t="s">
        <v>319</v>
      </c>
    </row>
    <row r="379" spans="1:2" x14ac:dyDescent="0.25">
      <c r="A379" t="s">
        <v>3877</v>
      </c>
      <c r="B379" t="s">
        <v>309</v>
      </c>
    </row>
    <row r="380" spans="1:2" x14ac:dyDescent="0.25">
      <c r="A380" t="s">
        <v>3588</v>
      </c>
      <c r="B380" t="s">
        <v>201</v>
      </c>
    </row>
    <row r="381" spans="1:2" x14ac:dyDescent="0.25">
      <c r="A381" t="s">
        <v>3721</v>
      </c>
      <c r="B381" t="s">
        <v>4859</v>
      </c>
    </row>
    <row r="382" spans="1:2" x14ac:dyDescent="0.25">
      <c r="A382" t="s">
        <v>3960</v>
      </c>
      <c r="B382" t="s">
        <v>85</v>
      </c>
    </row>
    <row r="383" spans="1:2" x14ac:dyDescent="0.25">
      <c r="A383" t="s">
        <v>3879</v>
      </c>
      <c r="B383" t="s">
        <v>65</v>
      </c>
    </row>
    <row r="384" spans="1:2" x14ac:dyDescent="0.25">
      <c r="A384" t="s">
        <v>3650</v>
      </c>
      <c r="B384" t="s">
        <v>56</v>
      </c>
    </row>
    <row r="385" spans="1:2" x14ac:dyDescent="0.25">
      <c r="A385" t="s">
        <v>3656</v>
      </c>
      <c r="B385" t="s">
        <v>66</v>
      </c>
    </row>
    <row r="386" spans="1:2" x14ac:dyDescent="0.25">
      <c r="A386" t="s">
        <v>3652</v>
      </c>
      <c r="B386" t="s">
        <v>59</v>
      </c>
    </row>
    <row r="387" spans="1:2" x14ac:dyDescent="0.25">
      <c r="A387" t="s">
        <v>4792</v>
      </c>
      <c r="B387" t="s">
        <v>4861</v>
      </c>
    </row>
    <row r="388" spans="1:2" x14ac:dyDescent="0.25">
      <c r="A388" t="s">
        <v>3724</v>
      </c>
      <c r="B388" t="s">
        <v>396</v>
      </c>
    </row>
    <row r="389" spans="1:2" x14ac:dyDescent="0.25">
      <c r="A389" t="s">
        <v>3831</v>
      </c>
      <c r="B389" t="s">
        <v>242</v>
      </c>
    </row>
    <row r="390" spans="1:2" x14ac:dyDescent="0.25">
      <c r="A390" t="s">
        <v>3949</v>
      </c>
      <c r="B390" t="s">
        <v>64</v>
      </c>
    </row>
    <row r="391" spans="1:2" x14ac:dyDescent="0.25">
      <c r="A391" t="s">
        <v>4790</v>
      </c>
      <c r="B391" t="s">
        <v>4857</v>
      </c>
    </row>
    <row r="392" spans="1:2" x14ac:dyDescent="0.25">
      <c r="A392" t="s">
        <v>3590</v>
      </c>
      <c r="B392" t="s">
        <v>131</v>
      </c>
    </row>
    <row r="393" spans="1:2" x14ac:dyDescent="0.25">
      <c r="A393" t="s">
        <v>3783</v>
      </c>
      <c r="B393" t="s">
        <v>306</v>
      </c>
    </row>
    <row r="394" spans="1:2" x14ac:dyDescent="0.25">
      <c r="A394" t="s">
        <v>3837</v>
      </c>
      <c r="B394" t="s">
        <v>137</v>
      </c>
    </row>
    <row r="395" spans="1:2" x14ac:dyDescent="0.25">
      <c r="A395" t="s">
        <v>3786</v>
      </c>
      <c r="B395" t="s">
        <v>310</v>
      </c>
    </row>
    <row r="396" spans="1:2" x14ac:dyDescent="0.25">
      <c r="A396" t="s">
        <v>3835</v>
      </c>
      <c r="B396" t="s">
        <v>433</v>
      </c>
    </row>
    <row r="397" spans="1:2" x14ac:dyDescent="0.25">
      <c r="A397" t="s">
        <v>3829</v>
      </c>
      <c r="B397" t="s">
        <v>240</v>
      </c>
    </row>
    <row r="398" spans="1:2" x14ac:dyDescent="0.25">
      <c r="A398" t="s">
        <v>3587</v>
      </c>
      <c r="B398" t="s">
        <v>198</v>
      </c>
    </row>
    <row r="399" spans="1:2" x14ac:dyDescent="0.25">
      <c r="A399" t="s">
        <v>3826</v>
      </c>
      <c r="B399" t="s">
        <v>196</v>
      </c>
    </row>
    <row r="400" spans="1:2" x14ac:dyDescent="0.25">
      <c r="A400" t="s">
        <v>3830</v>
      </c>
      <c r="B400" t="s">
        <v>427</v>
      </c>
    </row>
    <row r="401" spans="1:2" x14ac:dyDescent="0.25">
      <c r="A401" t="s">
        <v>3830</v>
      </c>
      <c r="B401" t="s">
        <v>4885</v>
      </c>
    </row>
    <row r="402" spans="1:2" x14ac:dyDescent="0.25">
      <c r="A402" t="s">
        <v>3915</v>
      </c>
      <c r="B402" t="s">
        <v>248</v>
      </c>
    </row>
    <row r="403" spans="1:2" x14ac:dyDescent="0.25">
      <c r="A403" t="s">
        <v>3913</v>
      </c>
      <c r="B403" t="s">
        <v>134</v>
      </c>
    </row>
    <row r="404" spans="1:2" x14ac:dyDescent="0.25">
      <c r="A404" t="s">
        <v>3914</v>
      </c>
      <c r="B404" t="s">
        <v>135</v>
      </c>
    </row>
    <row r="405" spans="1:2" x14ac:dyDescent="0.25">
      <c r="A405" t="s">
        <v>3834</v>
      </c>
      <c r="B405" t="s">
        <v>136</v>
      </c>
    </row>
    <row r="406" spans="1:2" x14ac:dyDescent="0.25">
      <c r="A406" t="s">
        <v>4813</v>
      </c>
      <c r="B406" t="s">
        <v>4886</v>
      </c>
    </row>
    <row r="407" spans="1:2" x14ac:dyDescent="0.25">
      <c r="A407" t="s">
        <v>3720</v>
      </c>
      <c r="B407" t="s">
        <v>4858</v>
      </c>
    </row>
    <row r="408" spans="1:2" x14ac:dyDescent="0.25">
      <c r="A408" t="s">
        <v>3722</v>
      </c>
      <c r="B408" t="s">
        <v>246</v>
      </c>
    </row>
    <row r="409" spans="1:2" x14ac:dyDescent="0.25">
      <c r="A409" t="s">
        <v>3930</v>
      </c>
      <c r="B409" t="s">
        <v>455</v>
      </c>
    </row>
    <row r="410" spans="1:2" x14ac:dyDescent="0.25">
      <c r="A410" t="s">
        <v>3657</v>
      </c>
      <c r="B410" t="s">
        <v>67</v>
      </c>
    </row>
    <row r="411" spans="1:2" x14ac:dyDescent="0.25">
      <c r="A411" t="s">
        <v>3726</v>
      </c>
      <c r="B411" t="s">
        <v>399</v>
      </c>
    </row>
    <row r="412" spans="1:2" x14ac:dyDescent="0.25">
      <c r="A412" t="s">
        <v>3749</v>
      </c>
      <c r="B412" t="s">
        <v>266</v>
      </c>
    </row>
    <row r="413" spans="1:2" x14ac:dyDescent="0.25">
      <c r="A413" t="s">
        <v>3910</v>
      </c>
      <c r="B413" t="s">
        <v>243</v>
      </c>
    </row>
    <row r="414" spans="1:2" x14ac:dyDescent="0.25">
      <c r="A414" t="s">
        <v>4823</v>
      </c>
      <c r="B414" t="s">
        <v>4898</v>
      </c>
    </row>
    <row r="415" spans="1:2" x14ac:dyDescent="0.25">
      <c r="A415" t="s">
        <v>4824</v>
      </c>
      <c r="B415" t="s">
        <v>4899</v>
      </c>
    </row>
    <row r="416" spans="1:2" x14ac:dyDescent="0.25">
      <c r="A416" t="s">
        <v>4918</v>
      </c>
      <c r="B416" t="s">
        <v>4922</v>
      </c>
    </row>
    <row r="417" spans="1:2" x14ac:dyDescent="0.25">
      <c r="A417" t="s">
        <v>3926</v>
      </c>
      <c r="B417" t="s">
        <v>262</v>
      </c>
    </row>
    <row r="418" spans="1:2" x14ac:dyDescent="0.25">
      <c r="A418" t="s">
        <v>3609</v>
      </c>
      <c r="B418" t="s">
        <v>153</v>
      </c>
    </row>
    <row r="419" spans="1:2" x14ac:dyDescent="0.25">
      <c r="A419" t="s">
        <v>3959</v>
      </c>
      <c r="B419" t="s">
        <v>320</v>
      </c>
    </row>
    <row r="420" spans="1:2" x14ac:dyDescent="0.25">
      <c r="A420" t="s">
        <v>3886</v>
      </c>
      <c r="B420" t="s">
        <v>84</v>
      </c>
    </row>
    <row r="421" spans="1:2" x14ac:dyDescent="0.25">
      <c r="A421" t="s">
        <v>3741</v>
      </c>
      <c r="B421" t="s">
        <v>448</v>
      </c>
    </row>
    <row r="422" spans="1:2" x14ac:dyDescent="0.25">
      <c r="A422" t="s">
        <v>3741</v>
      </c>
      <c r="B422" t="s">
        <v>4896</v>
      </c>
    </row>
    <row r="423" spans="1:2" x14ac:dyDescent="0.25">
      <c r="A423" t="s">
        <v>4815</v>
      </c>
      <c r="B423" t="s">
        <v>4888</v>
      </c>
    </row>
    <row r="424" spans="1:2" x14ac:dyDescent="0.25">
      <c r="A424" t="s">
        <v>3838</v>
      </c>
      <c r="B424" t="s">
        <v>437</v>
      </c>
    </row>
    <row r="425" spans="1:2" x14ac:dyDescent="0.25">
      <c r="A425" t="s">
        <v>3908</v>
      </c>
      <c r="B425" t="s">
        <v>197</v>
      </c>
    </row>
    <row r="426" spans="1:2" x14ac:dyDescent="0.25">
      <c r="A426" t="s">
        <v>3909</v>
      </c>
      <c r="B426" t="s">
        <v>241</v>
      </c>
    </row>
    <row r="427" spans="1:2" x14ac:dyDescent="0.25">
      <c r="A427" t="s">
        <v>3827</v>
      </c>
      <c r="B427" t="s">
        <v>199</v>
      </c>
    </row>
    <row r="428" spans="1:2" x14ac:dyDescent="0.25">
      <c r="A428" t="s">
        <v>3723</v>
      </c>
      <c r="B428" t="s">
        <v>247</v>
      </c>
    </row>
    <row r="429" spans="1:2" x14ac:dyDescent="0.25">
      <c r="A429" t="s">
        <v>3647</v>
      </c>
      <c r="B429" t="s">
        <v>14</v>
      </c>
    </row>
    <row r="430" spans="1:2" x14ac:dyDescent="0.25">
      <c r="A430" t="s">
        <v>4822</v>
      </c>
      <c r="B430" t="s">
        <v>4897</v>
      </c>
    </row>
    <row r="431" spans="1:2" x14ac:dyDescent="0.25">
      <c r="A431" t="s">
        <v>3742</v>
      </c>
      <c r="B431" t="s">
        <v>449</v>
      </c>
    </row>
    <row r="432" spans="1:2" x14ac:dyDescent="0.25">
      <c r="A432" t="s">
        <v>3947</v>
      </c>
      <c r="B432" t="s">
        <v>304</v>
      </c>
    </row>
    <row r="433" spans="1:2" x14ac:dyDescent="0.25">
      <c r="A433" t="s">
        <v>3948</v>
      </c>
      <c r="B433" t="s">
        <v>343</v>
      </c>
    </row>
    <row r="434" spans="1:2" x14ac:dyDescent="0.25">
      <c r="A434" t="s">
        <v>3785</v>
      </c>
      <c r="B434" t="s">
        <v>308</v>
      </c>
    </row>
    <row r="435" spans="1:2" x14ac:dyDescent="0.25">
      <c r="A435" t="s">
        <v>3725</v>
      </c>
      <c r="B435" t="s">
        <v>431</v>
      </c>
    </row>
    <row r="436" spans="1:2" x14ac:dyDescent="0.25">
      <c r="A436" t="s">
        <v>3593</v>
      </c>
      <c r="B436" t="s">
        <v>138</v>
      </c>
    </row>
    <row r="437" spans="1:2" x14ac:dyDescent="0.25">
      <c r="A437" t="s">
        <v>3787</v>
      </c>
      <c r="B437" t="s">
        <v>312</v>
      </c>
    </row>
    <row r="438" spans="1:2" x14ac:dyDescent="0.25">
      <c r="A438" t="s">
        <v>3659</v>
      </c>
      <c r="B438" t="s">
        <v>9</v>
      </c>
    </row>
    <row r="439" spans="1:2" x14ac:dyDescent="0.25">
      <c r="A439" t="s">
        <v>4794</v>
      </c>
      <c r="B439" t="s">
        <v>4863</v>
      </c>
    </row>
    <row r="440" spans="1:2" x14ac:dyDescent="0.25">
      <c r="A440" t="s">
        <v>3594</v>
      </c>
      <c r="B440" t="s">
        <v>139</v>
      </c>
    </row>
    <row r="441" spans="1:2" x14ac:dyDescent="0.25">
      <c r="A441" t="s">
        <v>3661</v>
      </c>
      <c r="B441" t="s">
        <v>69</v>
      </c>
    </row>
    <row r="442" spans="1:2" x14ac:dyDescent="0.25">
      <c r="A442" t="s">
        <v>3662</v>
      </c>
      <c r="B442" t="s">
        <v>70</v>
      </c>
    </row>
    <row r="443" spans="1:2" x14ac:dyDescent="0.25">
      <c r="A443" t="s">
        <v>3595</v>
      </c>
      <c r="B443" t="s">
        <v>141</v>
      </c>
    </row>
    <row r="444" spans="1:2" x14ac:dyDescent="0.25">
      <c r="A444" t="s">
        <v>3731</v>
      </c>
      <c r="B444" t="s">
        <v>250</v>
      </c>
    </row>
    <row r="445" spans="1:2" x14ac:dyDescent="0.25">
      <c r="A445" t="s">
        <v>3596</v>
      </c>
      <c r="B445" t="s">
        <v>204</v>
      </c>
    </row>
    <row r="446" spans="1:2" x14ac:dyDescent="0.25">
      <c r="A446" t="s">
        <v>3840</v>
      </c>
      <c r="B446" t="s">
        <v>142</v>
      </c>
    </row>
    <row r="447" spans="1:2" x14ac:dyDescent="0.25">
      <c r="A447" t="s">
        <v>3597</v>
      </c>
      <c r="B447" t="s">
        <v>143</v>
      </c>
    </row>
    <row r="448" spans="1:2" x14ac:dyDescent="0.25">
      <c r="A448" t="s">
        <v>3839</v>
      </c>
      <c r="B448" t="s">
        <v>205</v>
      </c>
    </row>
    <row r="449" spans="1:2" x14ac:dyDescent="0.25">
      <c r="A449" t="s">
        <v>3732</v>
      </c>
      <c r="B449" t="s">
        <v>441</v>
      </c>
    </row>
    <row r="450" spans="1:2" x14ac:dyDescent="0.25">
      <c r="A450" t="s">
        <v>3788</v>
      </c>
      <c r="B450" t="s">
        <v>345</v>
      </c>
    </row>
    <row r="451" spans="1:2" x14ac:dyDescent="0.25">
      <c r="A451" t="s">
        <v>3789</v>
      </c>
      <c r="B451" t="s">
        <v>346</v>
      </c>
    </row>
    <row r="452" spans="1:2" x14ac:dyDescent="0.25">
      <c r="A452" t="s">
        <v>3663</v>
      </c>
      <c r="B452" t="s">
        <v>71</v>
      </c>
    </row>
    <row r="453" spans="1:2" x14ac:dyDescent="0.25">
      <c r="A453" t="s">
        <v>3664</v>
      </c>
      <c r="B453" t="s">
        <v>72</v>
      </c>
    </row>
    <row r="454" spans="1:2" x14ac:dyDescent="0.25">
      <c r="A454" t="s">
        <v>3665</v>
      </c>
      <c r="B454" t="s">
        <v>73</v>
      </c>
    </row>
    <row r="455" spans="1:2" x14ac:dyDescent="0.25">
      <c r="A455" t="s">
        <v>3666</v>
      </c>
      <c r="B455" t="s">
        <v>74</v>
      </c>
    </row>
    <row r="456" spans="1:2" x14ac:dyDescent="0.25">
      <c r="A456" t="s">
        <v>3841</v>
      </c>
      <c r="B456" t="s">
        <v>402</v>
      </c>
    </row>
    <row r="457" spans="1:2" x14ac:dyDescent="0.25">
      <c r="A457" t="s">
        <v>3598</v>
      </c>
      <c r="B457" t="s">
        <v>144</v>
      </c>
    </row>
    <row r="458" spans="1:2" x14ac:dyDescent="0.25">
      <c r="A458" t="s">
        <v>3842</v>
      </c>
      <c r="B458" t="s">
        <v>251</v>
      </c>
    </row>
    <row r="459" spans="1:2" x14ac:dyDescent="0.25">
      <c r="A459" t="s">
        <v>3843</v>
      </c>
      <c r="B459" t="s">
        <v>442</v>
      </c>
    </row>
    <row r="460" spans="1:2" x14ac:dyDescent="0.25">
      <c r="A460" t="s">
        <v>3733</v>
      </c>
      <c r="B460" t="s">
        <v>4864</v>
      </c>
    </row>
    <row r="461" spans="1:2" x14ac:dyDescent="0.25">
      <c r="A461" t="s">
        <v>3790</v>
      </c>
      <c r="B461" t="s">
        <v>347</v>
      </c>
    </row>
    <row r="462" spans="1:2" x14ac:dyDescent="0.25">
      <c r="A462" t="s">
        <v>3667</v>
      </c>
      <c r="B462" t="s">
        <v>75</v>
      </c>
    </row>
    <row r="463" spans="1:2" x14ac:dyDescent="0.25">
      <c r="A463" t="s">
        <v>3734</v>
      </c>
      <c r="B463" t="s">
        <v>253</v>
      </c>
    </row>
    <row r="464" spans="1:2" x14ac:dyDescent="0.25">
      <c r="A464" t="s">
        <v>3735</v>
      </c>
      <c r="B464" t="s">
        <v>4865</v>
      </c>
    </row>
    <row r="465" spans="1:2" x14ac:dyDescent="0.25">
      <c r="A465" t="s">
        <v>3599</v>
      </c>
      <c r="B465" t="s">
        <v>145</v>
      </c>
    </row>
    <row r="466" spans="1:2" x14ac:dyDescent="0.25">
      <c r="A466" t="s">
        <v>3600</v>
      </c>
      <c r="B466" t="s">
        <v>4866</v>
      </c>
    </row>
    <row r="467" spans="1:2" x14ac:dyDescent="0.25">
      <c r="A467" t="s">
        <v>4817</v>
      </c>
      <c r="B467" t="s">
        <v>4890</v>
      </c>
    </row>
    <row r="468" spans="1:2" x14ac:dyDescent="0.25">
      <c r="A468" t="s">
        <v>3736</v>
      </c>
      <c r="B468" t="s">
        <v>255</v>
      </c>
    </row>
    <row r="469" spans="1:2" x14ac:dyDescent="0.25">
      <c r="A469" t="s">
        <v>3737</v>
      </c>
      <c r="B469" t="s">
        <v>443</v>
      </c>
    </row>
    <row r="470" spans="1:2" x14ac:dyDescent="0.25">
      <c r="A470" t="s">
        <v>3601</v>
      </c>
      <c r="B470" t="s">
        <v>146</v>
      </c>
    </row>
    <row r="471" spans="1:2" x14ac:dyDescent="0.25">
      <c r="A471" t="s">
        <v>3602</v>
      </c>
      <c r="B471" t="s">
        <v>147</v>
      </c>
    </row>
    <row r="472" spans="1:2" x14ac:dyDescent="0.25">
      <c r="A472" t="s">
        <v>3738</v>
      </c>
      <c r="B472" t="s">
        <v>256</v>
      </c>
    </row>
    <row r="473" spans="1:2" x14ac:dyDescent="0.25">
      <c r="A473" t="s">
        <v>3739</v>
      </c>
      <c r="B473" t="s">
        <v>444</v>
      </c>
    </row>
    <row r="474" spans="1:2" x14ac:dyDescent="0.25">
      <c r="A474" t="s">
        <v>3918</v>
      </c>
      <c r="B474" t="s">
        <v>403</v>
      </c>
    </row>
    <row r="475" spans="1:2" x14ac:dyDescent="0.25">
      <c r="A475" t="s">
        <v>3917</v>
      </c>
      <c r="B475" t="s">
        <v>148</v>
      </c>
    </row>
    <row r="476" spans="1:2" x14ac:dyDescent="0.25">
      <c r="A476" t="s">
        <v>3844</v>
      </c>
      <c r="B476" t="s">
        <v>257</v>
      </c>
    </row>
    <row r="477" spans="1:2" x14ac:dyDescent="0.25">
      <c r="A477" t="s">
        <v>3660</v>
      </c>
      <c r="B477" t="s">
        <v>14</v>
      </c>
    </row>
    <row r="478" spans="1:2" x14ac:dyDescent="0.25">
      <c r="A478" t="s">
        <v>3791</v>
      </c>
      <c r="B478" t="s">
        <v>313</v>
      </c>
    </row>
    <row r="479" spans="1:2" x14ac:dyDescent="0.25">
      <c r="A479" t="s">
        <v>3881</v>
      </c>
      <c r="B479" t="s">
        <v>314</v>
      </c>
    </row>
    <row r="480" spans="1:2" x14ac:dyDescent="0.25">
      <c r="A480" t="s">
        <v>3668</v>
      </c>
      <c r="B480" t="s">
        <v>77</v>
      </c>
    </row>
    <row r="481" spans="1:2" x14ac:dyDescent="0.25">
      <c r="A481" t="s">
        <v>3671</v>
      </c>
      <c r="B481" t="s">
        <v>78</v>
      </c>
    </row>
    <row r="482" spans="1:2" x14ac:dyDescent="0.25">
      <c r="A482" t="s">
        <v>3793</v>
      </c>
      <c r="B482" t="s">
        <v>316</v>
      </c>
    </row>
    <row r="483" spans="1:2" x14ac:dyDescent="0.25">
      <c r="A483" t="s">
        <v>3606</v>
      </c>
      <c r="B483" t="s">
        <v>150</v>
      </c>
    </row>
    <row r="484" spans="1:2" x14ac:dyDescent="0.25">
      <c r="A484" t="s">
        <v>3608</v>
      </c>
      <c r="B484" t="s">
        <v>209</v>
      </c>
    </row>
    <row r="485" spans="1:2" x14ac:dyDescent="0.25">
      <c r="A485" t="s">
        <v>3672</v>
      </c>
      <c r="B485" t="s">
        <v>79</v>
      </c>
    </row>
    <row r="486" spans="1:2" x14ac:dyDescent="0.25">
      <c r="A486" t="s">
        <v>3669</v>
      </c>
      <c r="B486" t="s">
        <v>9</v>
      </c>
    </row>
    <row r="487" spans="1:2" x14ac:dyDescent="0.25">
      <c r="A487" t="s">
        <v>3673</v>
      </c>
      <c r="B487" t="s">
        <v>80</v>
      </c>
    </row>
    <row r="488" spans="1:2" x14ac:dyDescent="0.25">
      <c r="A488" t="s">
        <v>3740</v>
      </c>
      <c r="B488" t="s">
        <v>258</v>
      </c>
    </row>
    <row r="489" spans="1:2" x14ac:dyDescent="0.25">
      <c r="A489" t="s">
        <v>4795</v>
      </c>
      <c r="B489" t="s">
        <v>4867</v>
      </c>
    </row>
    <row r="490" spans="1:2" x14ac:dyDescent="0.25">
      <c r="A490" t="s">
        <v>4796</v>
      </c>
      <c r="B490" t="s">
        <v>4868</v>
      </c>
    </row>
    <row r="491" spans="1:2" x14ac:dyDescent="0.25">
      <c r="A491" t="s">
        <v>3792</v>
      </c>
      <c r="B491" t="s">
        <v>315</v>
      </c>
    </row>
    <row r="492" spans="1:2" x14ac:dyDescent="0.25">
      <c r="A492" t="s">
        <v>3607</v>
      </c>
      <c r="B492" t="s">
        <v>151</v>
      </c>
    </row>
    <row r="493" spans="1:2" x14ac:dyDescent="0.25">
      <c r="A493" t="s">
        <v>3605</v>
      </c>
      <c r="B493" t="s">
        <v>208</v>
      </c>
    </row>
    <row r="494" spans="1:2" x14ac:dyDescent="0.25">
      <c r="A494" t="s">
        <v>3603</v>
      </c>
      <c r="B494" t="s">
        <v>206</v>
      </c>
    </row>
    <row r="495" spans="1:2" x14ac:dyDescent="0.25">
      <c r="A495" t="s">
        <v>3845</v>
      </c>
      <c r="B495" t="s">
        <v>149</v>
      </c>
    </row>
    <row r="496" spans="1:2" x14ac:dyDescent="0.25">
      <c r="A496" t="s">
        <v>3604</v>
      </c>
      <c r="B496" t="s">
        <v>207</v>
      </c>
    </row>
    <row r="497" spans="1:2" x14ac:dyDescent="0.25">
      <c r="A497" t="s">
        <v>3670</v>
      </c>
      <c r="B497" t="s">
        <v>14</v>
      </c>
    </row>
    <row r="498" spans="1:2" x14ac:dyDescent="0.25">
      <c r="A498" t="s">
        <v>3794</v>
      </c>
      <c r="B498" t="s">
        <v>348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R587"/>
  <sheetViews>
    <sheetView workbookViewId="0"/>
  </sheetViews>
  <sheetFormatPr baseColWidth="10" defaultRowHeight="15" x14ac:dyDescent="0.25"/>
  <cols>
    <col min="1" max="1" width="81.140625" bestFit="1" customWidth="1"/>
    <col min="2" max="2" width="9.42578125" bestFit="1" customWidth="1"/>
    <col min="3" max="3" width="20" bestFit="1" customWidth="1"/>
    <col min="4" max="4" width="39.42578125" bestFit="1" customWidth="1"/>
    <col min="5" max="5" width="40.140625" bestFit="1" customWidth="1"/>
    <col min="6" max="6" width="34.85546875" bestFit="1" customWidth="1"/>
    <col min="7" max="7" width="36.85546875" bestFit="1" customWidth="1"/>
    <col min="8" max="9" width="40.28515625" bestFit="1" customWidth="1"/>
    <col min="10" max="10" width="33" bestFit="1" customWidth="1"/>
    <col min="11" max="11" width="32.7109375" bestFit="1" customWidth="1"/>
    <col min="12" max="13" width="26" bestFit="1" customWidth="1"/>
    <col min="14" max="14" width="24" bestFit="1" customWidth="1"/>
    <col min="15" max="15" width="27.140625" bestFit="1" customWidth="1"/>
    <col min="16" max="17" width="20.5703125" bestFit="1" customWidth="1"/>
    <col min="18" max="18" width="16.42578125" customWidth="1"/>
    <col min="19" max="19" width="81.140625" bestFit="1" customWidth="1"/>
    <col min="20" max="20" width="34.140625" bestFit="1" customWidth="1"/>
    <col min="21" max="21" width="34.85546875" bestFit="1" customWidth="1"/>
    <col min="22" max="22" width="31.7109375" bestFit="1" customWidth="1"/>
    <col min="23" max="23" width="31.85546875" bestFit="1" customWidth="1"/>
    <col min="24" max="24" width="32.42578125" bestFit="1" customWidth="1"/>
    <col min="25" max="25" width="36.85546875" bestFit="1" customWidth="1"/>
    <col min="26" max="26" width="40.28515625" bestFit="1" customWidth="1"/>
    <col min="27" max="28" width="31.7109375" bestFit="1" customWidth="1"/>
    <col min="29" max="29" width="32.42578125" bestFit="1" customWidth="1"/>
    <col min="30" max="30" width="33" bestFit="1" customWidth="1"/>
    <col min="31" max="31" width="32.7109375" bestFit="1" customWidth="1"/>
    <col min="32" max="36" width="31.7109375" bestFit="1" customWidth="1"/>
    <col min="37" max="38" width="30.140625" bestFit="1" customWidth="1"/>
    <col min="39" max="40" width="31.140625" bestFit="1" customWidth="1"/>
    <col min="41" max="41" width="33.28515625" bestFit="1" customWidth="1"/>
    <col min="42" max="42" width="27.5703125" bestFit="1" customWidth="1"/>
    <col min="43" max="43" width="29.140625" bestFit="1" customWidth="1"/>
    <col min="44" max="44" width="27.42578125" bestFit="1" customWidth="1"/>
    <col min="45" max="45" width="28.42578125" bestFit="1" customWidth="1"/>
    <col min="46" max="46" width="22.85546875" bestFit="1" customWidth="1"/>
    <col min="47" max="47" width="30" bestFit="1" customWidth="1"/>
    <col min="48" max="51" width="20.5703125" bestFit="1" customWidth="1"/>
    <col min="52" max="52" width="13.85546875" bestFit="1" customWidth="1"/>
    <col min="53" max="53" width="40.28515625" bestFit="1" customWidth="1"/>
    <col min="54" max="54" width="34" bestFit="1" customWidth="1"/>
    <col min="55" max="55" width="41.28515625" bestFit="1" customWidth="1"/>
  </cols>
  <sheetData>
    <row r="1" spans="1:18" x14ac:dyDescent="0.25">
      <c r="A1" t="s">
        <v>4234</v>
      </c>
      <c r="B1" t="s">
        <v>459</v>
      </c>
      <c r="C1" t="s">
        <v>5314</v>
      </c>
      <c r="D1" t="s">
        <v>4900</v>
      </c>
      <c r="E1" t="s">
        <v>4901</v>
      </c>
      <c r="F1" t="s">
        <v>4902</v>
      </c>
      <c r="G1" t="s">
        <v>4903</v>
      </c>
      <c r="H1" t="s">
        <v>4904</v>
      </c>
      <c r="I1" t="s">
        <v>4905</v>
      </c>
      <c r="J1" t="s">
        <v>4906</v>
      </c>
      <c r="K1" t="s">
        <v>4907</v>
      </c>
      <c r="L1" t="s">
        <v>4908</v>
      </c>
      <c r="M1" t="s">
        <v>4909</v>
      </c>
      <c r="N1" t="s">
        <v>4910</v>
      </c>
      <c r="O1" t="s">
        <v>4911</v>
      </c>
      <c r="P1" t="s">
        <v>4912</v>
      </c>
      <c r="Q1" t="s">
        <v>4913</v>
      </c>
      <c r="R1" t="s">
        <v>4914</v>
      </c>
    </row>
    <row r="2" spans="1:18" x14ac:dyDescent="0.25">
      <c r="A2" t="s">
        <v>1975</v>
      </c>
      <c r="B2">
        <v>1</v>
      </c>
      <c r="C2" s="126"/>
      <c r="D2" t="s">
        <v>268</v>
      </c>
      <c r="E2" t="s">
        <v>3410</v>
      </c>
      <c r="F2" t="s">
        <v>3411</v>
      </c>
    </row>
    <row r="3" spans="1:18" x14ac:dyDescent="0.25">
      <c r="A3" t="s">
        <v>1853</v>
      </c>
      <c r="B3">
        <v>2</v>
      </c>
      <c r="C3" s="126"/>
      <c r="D3" t="s">
        <v>9</v>
      </c>
    </row>
    <row r="4" spans="1:18" x14ac:dyDescent="0.25">
      <c r="A4" t="s">
        <v>1649</v>
      </c>
      <c r="B4">
        <v>3</v>
      </c>
      <c r="C4" s="126"/>
      <c r="D4" t="s">
        <v>160</v>
      </c>
      <c r="E4" t="s">
        <v>3508</v>
      </c>
      <c r="F4" t="s">
        <v>3477</v>
      </c>
    </row>
    <row r="5" spans="1:18" x14ac:dyDescent="0.25">
      <c r="A5" t="s">
        <v>1651</v>
      </c>
      <c r="B5">
        <v>4</v>
      </c>
      <c r="C5" s="126"/>
      <c r="D5" t="s">
        <v>24</v>
      </c>
      <c r="E5" t="s">
        <v>279</v>
      </c>
    </row>
    <row r="6" spans="1:18" x14ac:dyDescent="0.25">
      <c r="A6" t="s">
        <v>1654</v>
      </c>
      <c r="B6">
        <v>5</v>
      </c>
      <c r="C6" s="126"/>
      <c r="D6" t="s">
        <v>162</v>
      </c>
      <c r="E6" t="s">
        <v>279</v>
      </c>
    </row>
    <row r="7" spans="1:18" x14ac:dyDescent="0.25">
      <c r="A7" t="s">
        <v>1978</v>
      </c>
      <c r="B7">
        <v>6</v>
      </c>
      <c r="C7" s="126"/>
      <c r="D7" t="s">
        <v>268</v>
      </c>
      <c r="E7" t="s">
        <v>3410</v>
      </c>
      <c r="F7" t="s">
        <v>3411</v>
      </c>
    </row>
    <row r="8" spans="1:18" x14ac:dyDescent="0.25">
      <c r="A8" t="s">
        <v>1980</v>
      </c>
      <c r="B8">
        <v>7</v>
      </c>
      <c r="C8" s="126"/>
      <c r="D8" t="s">
        <v>268</v>
      </c>
      <c r="E8" t="s">
        <v>279</v>
      </c>
    </row>
    <row r="9" spans="1:18" x14ac:dyDescent="0.25">
      <c r="A9" t="s">
        <v>1656</v>
      </c>
      <c r="B9">
        <v>8</v>
      </c>
      <c r="C9" s="126"/>
      <c r="D9" t="s">
        <v>162</v>
      </c>
      <c r="E9" t="s">
        <v>173</v>
      </c>
      <c r="F9" t="s">
        <v>457</v>
      </c>
      <c r="G9" t="s">
        <v>99</v>
      </c>
      <c r="H9" t="s">
        <v>276</v>
      </c>
    </row>
    <row r="10" spans="1:18" x14ac:dyDescent="0.25">
      <c r="A10" t="s">
        <v>1855</v>
      </c>
      <c r="B10">
        <v>9</v>
      </c>
      <c r="C10" s="126"/>
      <c r="D10" t="s">
        <v>457</v>
      </c>
      <c r="E10" t="s">
        <v>217</v>
      </c>
    </row>
    <row r="11" spans="1:18" x14ac:dyDescent="0.25">
      <c r="A11" t="s">
        <v>4397</v>
      </c>
      <c r="B11">
        <v>10</v>
      </c>
      <c r="C11" s="126" t="s">
        <v>1782</v>
      </c>
      <c r="D11" t="s">
        <v>160</v>
      </c>
      <c r="E11" t="s">
        <v>173</v>
      </c>
      <c r="F11" t="s">
        <v>279</v>
      </c>
      <c r="G11" t="s">
        <v>267</v>
      </c>
      <c r="H11" t="s">
        <v>9</v>
      </c>
    </row>
    <row r="12" spans="1:18" x14ac:dyDescent="0.25">
      <c r="A12" t="s">
        <v>4235</v>
      </c>
      <c r="B12">
        <v>11</v>
      </c>
      <c r="C12" s="126" t="s">
        <v>1783</v>
      </c>
      <c r="D12" t="s">
        <v>160</v>
      </c>
      <c r="E12" t="s">
        <v>15</v>
      </c>
    </row>
    <row r="13" spans="1:18" x14ac:dyDescent="0.25">
      <c r="A13" t="s">
        <v>4236</v>
      </c>
      <c r="B13">
        <v>12</v>
      </c>
      <c r="C13" s="126" t="s">
        <v>1659</v>
      </c>
      <c r="D13" t="s">
        <v>281</v>
      </c>
    </row>
    <row r="14" spans="1:18" x14ac:dyDescent="0.25">
      <c r="A14" t="s">
        <v>4375</v>
      </c>
      <c r="B14">
        <v>13</v>
      </c>
      <c r="C14" s="126" t="s">
        <v>1782</v>
      </c>
      <c r="D14" t="s">
        <v>160</v>
      </c>
      <c r="E14" t="s">
        <v>410</v>
      </c>
      <c r="F14" t="s">
        <v>24</v>
      </c>
      <c r="G14" t="s">
        <v>267</v>
      </c>
      <c r="H14" t="s">
        <v>9</v>
      </c>
    </row>
    <row r="15" spans="1:18" x14ac:dyDescent="0.25">
      <c r="A15" t="s">
        <v>4237</v>
      </c>
      <c r="B15">
        <v>14</v>
      </c>
      <c r="C15" s="126" t="s">
        <v>1659</v>
      </c>
      <c r="D15" t="s">
        <v>160</v>
      </c>
      <c r="E15" t="s">
        <v>24</v>
      </c>
    </row>
    <row r="16" spans="1:18" x14ac:dyDescent="0.25">
      <c r="A16" t="s">
        <v>4376</v>
      </c>
      <c r="B16">
        <v>15</v>
      </c>
      <c r="C16" s="126" t="s">
        <v>1782</v>
      </c>
      <c r="D16" t="s">
        <v>160</v>
      </c>
      <c r="E16" t="s">
        <v>410</v>
      </c>
      <c r="F16" t="s">
        <v>19</v>
      </c>
      <c r="G16" t="s">
        <v>267</v>
      </c>
      <c r="H16" t="s">
        <v>9</v>
      </c>
    </row>
    <row r="17" spans="1:14" x14ac:dyDescent="0.25">
      <c r="A17" t="s">
        <v>4238</v>
      </c>
      <c r="B17">
        <v>16</v>
      </c>
      <c r="C17" s="126" t="s">
        <v>1659</v>
      </c>
      <c r="D17" t="s">
        <v>160</v>
      </c>
      <c r="E17" t="s">
        <v>19</v>
      </c>
    </row>
    <row r="18" spans="1:14" x14ac:dyDescent="0.25">
      <c r="A18" t="s">
        <v>4377</v>
      </c>
      <c r="B18">
        <v>17</v>
      </c>
      <c r="C18" s="126" t="s">
        <v>1782</v>
      </c>
      <c r="D18" t="s">
        <v>160</v>
      </c>
      <c r="E18" t="s">
        <v>173</v>
      </c>
      <c r="F18" t="s">
        <v>279</v>
      </c>
      <c r="G18" t="s">
        <v>267</v>
      </c>
      <c r="H18" t="s">
        <v>9</v>
      </c>
    </row>
    <row r="19" spans="1:14" x14ac:dyDescent="0.25">
      <c r="A19" t="s">
        <v>4239</v>
      </c>
      <c r="B19">
        <v>18</v>
      </c>
      <c r="C19" s="126" t="s">
        <v>1783</v>
      </c>
      <c r="D19" t="s">
        <v>160</v>
      </c>
      <c r="E19" t="s">
        <v>15</v>
      </c>
    </row>
    <row r="20" spans="1:14" x14ac:dyDescent="0.25">
      <c r="A20" t="s">
        <v>4240</v>
      </c>
      <c r="B20">
        <v>19</v>
      </c>
      <c r="C20" s="126" t="s">
        <v>1659</v>
      </c>
      <c r="D20" t="s">
        <v>160</v>
      </c>
      <c r="E20" t="s">
        <v>279</v>
      </c>
    </row>
    <row r="21" spans="1:14" x14ac:dyDescent="0.25">
      <c r="A21" t="s">
        <v>4378</v>
      </c>
      <c r="B21">
        <v>20</v>
      </c>
      <c r="C21" s="126" t="s">
        <v>1782</v>
      </c>
      <c r="D21" t="s">
        <v>160</v>
      </c>
      <c r="E21" t="s">
        <v>162</v>
      </c>
      <c r="F21" t="s">
        <v>413</v>
      </c>
      <c r="G21" t="s">
        <v>221</v>
      </c>
      <c r="H21" t="s">
        <v>9</v>
      </c>
    </row>
    <row r="22" spans="1:14" x14ac:dyDescent="0.25">
      <c r="A22" t="s">
        <v>4241</v>
      </c>
      <c r="B22">
        <v>21</v>
      </c>
      <c r="C22" s="126" t="s">
        <v>1659</v>
      </c>
      <c r="D22" t="s">
        <v>160</v>
      </c>
      <c r="E22" t="s">
        <v>162</v>
      </c>
      <c r="F22" t="s">
        <v>9</v>
      </c>
    </row>
    <row r="23" spans="1:14" x14ac:dyDescent="0.25">
      <c r="A23" t="s">
        <v>4379</v>
      </c>
      <c r="B23">
        <v>22</v>
      </c>
      <c r="C23" s="126" t="s">
        <v>1782</v>
      </c>
      <c r="D23" t="s">
        <v>160</v>
      </c>
      <c r="E23" t="s">
        <v>162</v>
      </c>
      <c r="F23" t="s">
        <v>3418</v>
      </c>
      <c r="G23" t="s">
        <v>3487</v>
      </c>
      <c r="H23" t="s">
        <v>3412</v>
      </c>
      <c r="I23" t="s">
        <v>3413</v>
      </c>
      <c r="J23" t="s">
        <v>9</v>
      </c>
    </row>
    <row r="24" spans="1:14" x14ac:dyDescent="0.25">
      <c r="A24" t="s">
        <v>4242</v>
      </c>
      <c r="B24">
        <v>23</v>
      </c>
      <c r="C24" s="126" t="s">
        <v>1659</v>
      </c>
      <c r="D24" t="s">
        <v>160</v>
      </c>
      <c r="E24" t="s">
        <v>162</v>
      </c>
      <c r="F24" t="s">
        <v>9</v>
      </c>
    </row>
    <row r="25" spans="1:14" x14ac:dyDescent="0.25">
      <c r="A25" t="s">
        <v>4380</v>
      </c>
      <c r="B25">
        <v>24</v>
      </c>
      <c r="C25" s="126" t="s">
        <v>1782</v>
      </c>
      <c r="D25" t="s">
        <v>160</v>
      </c>
      <c r="E25" t="s">
        <v>162</v>
      </c>
      <c r="F25" t="s">
        <v>217</v>
      </c>
      <c r="G25" t="s">
        <v>221</v>
      </c>
      <c r="H25" t="s">
        <v>9</v>
      </c>
    </row>
    <row r="26" spans="1:14" x14ac:dyDescent="0.25">
      <c r="A26" t="s">
        <v>4243</v>
      </c>
      <c r="B26">
        <v>25</v>
      </c>
      <c r="C26" s="126" t="s">
        <v>1659</v>
      </c>
      <c r="D26" t="s">
        <v>160</v>
      </c>
      <c r="E26" t="s">
        <v>162</v>
      </c>
      <c r="F26" t="s">
        <v>9</v>
      </c>
    </row>
    <row r="27" spans="1:14" x14ac:dyDescent="0.25">
      <c r="A27" t="s">
        <v>4381</v>
      </c>
      <c r="B27">
        <v>26</v>
      </c>
      <c r="C27" s="126" t="s">
        <v>1782</v>
      </c>
      <c r="D27" t="s">
        <v>160</v>
      </c>
      <c r="E27" t="s">
        <v>162</v>
      </c>
      <c r="F27" t="s">
        <v>3423</v>
      </c>
      <c r="G27" t="s">
        <v>3424</v>
      </c>
      <c r="H27" t="s">
        <v>3412</v>
      </c>
      <c r="I27" t="s">
        <v>3413</v>
      </c>
      <c r="J27" t="s">
        <v>9</v>
      </c>
    </row>
    <row r="28" spans="1:14" x14ac:dyDescent="0.25">
      <c r="A28" t="s">
        <v>4244</v>
      </c>
      <c r="B28">
        <v>27</v>
      </c>
      <c r="C28" s="126" t="s">
        <v>1659</v>
      </c>
      <c r="D28" t="s">
        <v>160</v>
      </c>
      <c r="E28" t="s">
        <v>162</v>
      </c>
      <c r="F28" t="s">
        <v>9</v>
      </c>
    </row>
    <row r="29" spans="1:14" x14ac:dyDescent="0.25">
      <c r="A29" t="s">
        <v>1856</v>
      </c>
      <c r="B29">
        <v>28</v>
      </c>
      <c r="C29" s="126"/>
      <c r="D29" t="s">
        <v>162</v>
      </c>
      <c r="E29" t="s">
        <v>3402</v>
      </c>
      <c r="F29" t="s">
        <v>3403</v>
      </c>
      <c r="G29" t="s">
        <v>217</v>
      </c>
      <c r="H29" t="s">
        <v>24</v>
      </c>
      <c r="I29" t="s">
        <v>9</v>
      </c>
    </row>
    <row r="30" spans="1:14" x14ac:dyDescent="0.25">
      <c r="A30" t="s">
        <v>1784</v>
      </c>
      <c r="B30">
        <v>29</v>
      </c>
      <c r="C30" s="126"/>
      <c r="D30" t="s">
        <v>160</v>
      </c>
      <c r="E30" t="s">
        <v>3410</v>
      </c>
      <c r="F30" t="s">
        <v>3411</v>
      </c>
      <c r="G30" t="s">
        <v>24</v>
      </c>
      <c r="H30" t="s">
        <v>19</v>
      </c>
      <c r="I30" t="s">
        <v>279</v>
      </c>
    </row>
    <row r="31" spans="1:14" x14ac:dyDescent="0.25">
      <c r="A31" t="s">
        <v>4245</v>
      </c>
      <c r="B31">
        <v>30</v>
      </c>
      <c r="C31" s="126" t="s">
        <v>1785</v>
      </c>
      <c r="D31" t="s">
        <v>160</v>
      </c>
      <c r="E31" t="s">
        <v>269</v>
      </c>
      <c r="F31" t="s">
        <v>1969</v>
      </c>
      <c r="G31" t="s">
        <v>283</v>
      </c>
      <c r="H31" t="s">
        <v>19</v>
      </c>
    </row>
    <row r="32" spans="1:14" x14ac:dyDescent="0.25">
      <c r="A32" t="s">
        <v>1858</v>
      </c>
      <c r="B32">
        <v>31</v>
      </c>
      <c r="C32" s="126"/>
      <c r="D32" t="s">
        <v>3417</v>
      </c>
      <c r="E32" t="s">
        <v>4614</v>
      </c>
      <c r="F32" t="s">
        <v>4616</v>
      </c>
      <c r="G32" t="s">
        <v>364</v>
      </c>
      <c r="H32" t="s">
        <v>367</v>
      </c>
      <c r="I32" t="s">
        <v>369</v>
      </c>
      <c r="J32" t="s">
        <v>372</v>
      </c>
      <c r="K32" t="s">
        <v>3407</v>
      </c>
      <c r="L32" t="s">
        <v>3408</v>
      </c>
      <c r="M32" t="s">
        <v>24</v>
      </c>
      <c r="N32" t="s">
        <v>9</v>
      </c>
    </row>
    <row r="33" spans="1:11" x14ac:dyDescent="0.25">
      <c r="A33" t="s">
        <v>1859</v>
      </c>
      <c r="B33">
        <v>32</v>
      </c>
      <c r="C33" s="126"/>
      <c r="D33" t="s">
        <v>283</v>
      </c>
    </row>
    <row r="34" spans="1:11" x14ac:dyDescent="0.25">
      <c r="A34" t="s">
        <v>1861</v>
      </c>
      <c r="B34">
        <v>33</v>
      </c>
      <c r="C34" s="126"/>
      <c r="D34" t="s">
        <v>281</v>
      </c>
    </row>
    <row r="35" spans="1:11" x14ac:dyDescent="0.25">
      <c r="A35" t="s">
        <v>1862</v>
      </c>
      <c r="B35">
        <v>34</v>
      </c>
      <c r="C35" s="126"/>
      <c r="D35" t="s">
        <v>172</v>
      </c>
      <c r="E35" t="s">
        <v>91</v>
      </c>
      <c r="F35" t="s">
        <v>105</v>
      </c>
      <c r="G35" t="s">
        <v>282</v>
      </c>
      <c r="H35" t="s">
        <v>279</v>
      </c>
      <c r="I35" t="s">
        <v>24</v>
      </c>
    </row>
    <row r="36" spans="1:11" x14ac:dyDescent="0.25">
      <c r="A36" t="s">
        <v>1668</v>
      </c>
      <c r="B36">
        <v>35</v>
      </c>
      <c r="C36" s="126"/>
      <c r="D36" t="s">
        <v>160</v>
      </c>
      <c r="E36" t="s">
        <v>3410</v>
      </c>
      <c r="F36" t="s">
        <v>3411</v>
      </c>
      <c r="G36" t="s">
        <v>267</v>
      </c>
    </row>
    <row r="37" spans="1:11" x14ac:dyDescent="0.25">
      <c r="A37" t="s">
        <v>4246</v>
      </c>
      <c r="B37">
        <v>36</v>
      </c>
      <c r="C37" s="126" t="s">
        <v>1659</v>
      </c>
      <c r="D37" t="s">
        <v>160</v>
      </c>
      <c r="E37" t="s">
        <v>24</v>
      </c>
    </row>
    <row r="38" spans="1:11" x14ac:dyDescent="0.25">
      <c r="A38" t="s">
        <v>1670</v>
      </c>
      <c r="B38">
        <v>37</v>
      </c>
      <c r="C38" s="126"/>
      <c r="D38" t="s">
        <v>160</v>
      </c>
      <c r="E38" t="s">
        <v>173</v>
      </c>
      <c r="F38" t="s">
        <v>267</v>
      </c>
    </row>
    <row r="39" spans="1:11" x14ac:dyDescent="0.25">
      <c r="A39" t="s">
        <v>4247</v>
      </c>
      <c r="B39">
        <v>38</v>
      </c>
      <c r="C39" s="126" t="s">
        <v>1659</v>
      </c>
      <c r="D39" t="s">
        <v>160</v>
      </c>
      <c r="E39" t="s">
        <v>19</v>
      </c>
    </row>
    <row r="40" spans="1:11" x14ac:dyDescent="0.25">
      <c r="A40" t="s">
        <v>4398</v>
      </c>
      <c r="B40">
        <v>39</v>
      </c>
      <c r="C40" s="126" t="s">
        <v>1674</v>
      </c>
      <c r="D40" t="s">
        <v>168</v>
      </c>
      <c r="E40" t="s">
        <v>160</v>
      </c>
      <c r="F40" t="s">
        <v>410</v>
      </c>
      <c r="G40" t="s">
        <v>162</v>
      </c>
      <c r="H40" t="s">
        <v>3412</v>
      </c>
      <c r="I40" t="s">
        <v>3413</v>
      </c>
      <c r="J40" t="s">
        <v>24</v>
      </c>
      <c r="K40" t="s">
        <v>9</v>
      </c>
    </row>
    <row r="41" spans="1:11" x14ac:dyDescent="0.25">
      <c r="A41" t="s">
        <v>1672</v>
      </c>
      <c r="B41">
        <v>40</v>
      </c>
      <c r="C41" s="126" t="s">
        <v>1673</v>
      </c>
      <c r="D41" t="s">
        <v>168</v>
      </c>
      <c r="E41" t="s">
        <v>160</v>
      </c>
      <c r="F41" t="s">
        <v>375</v>
      </c>
      <c r="G41" t="s">
        <v>9</v>
      </c>
    </row>
    <row r="42" spans="1:11" x14ac:dyDescent="0.25">
      <c r="A42" t="s">
        <v>4248</v>
      </c>
      <c r="B42">
        <v>41</v>
      </c>
      <c r="C42" s="126" t="s">
        <v>1458</v>
      </c>
      <c r="D42" t="s">
        <v>3423</v>
      </c>
      <c r="E42" t="s">
        <v>3424</v>
      </c>
      <c r="F42" t="s">
        <v>414</v>
      </c>
    </row>
    <row r="43" spans="1:11" x14ac:dyDescent="0.25">
      <c r="A43" t="s">
        <v>4249</v>
      </c>
      <c r="B43">
        <v>42</v>
      </c>
      <c r="C43" s="126" t="s">
        <v>1465</v>
      </c>
      <c r="D43" t="s">
        <v>3423</v>
      </c>
      <c r="E43" t="s">
        <v>3424</v>
      </c>
      <c r="F43" t="s">
        <v>414</v>
      </c>
    </row>
    <row r="44" spans="1:11" x14ac:dyDescent="0.25">
      <c r="A44" t="s">
        <v>4250</v>
      </c>
      <c r="B44">
        <v>43</v>
      </c>
      <c r="C44" s="126" t="s">
        <v>1469</v>
      </c>
      <c r="D44" t="s">
        <v>3423</v>
      </c>
      <c r="E44" t="s">
        <v>3424</v>
      </c>
      <c r="F44" t="s">
        <v>414</v>
      </c>
    </row>
    <row r="45" spans="1:11" x14ac:dyDescent="0.25">
      <c r="A45" t="s">
        <v>4251</v>
      </c>
      <c r="B45">
        <v>44</v>
      </c>
      <c r="C45" s="126" t="s">
        <v>1458</v>
      </c>
      <c r="D45" t="s">
        <v>105</v>
      </c>
      <c r="E45" t="s">
        <v>91</v>
      </c>
      <c r="F45" t="s">
        <v>329</v>
      </c>
    </row>
    <row r="46" spans="1:11" x14ac:dyDescent="0.25">
      <c r="A46" t="s">
        <v>4252</v>
      </c>
      <c r="B46">
        <v>45</v>
      </c>
      <c r="C46" s="126" t="s">
        <v>1465</v>
      </c>
      <c r="D46" t="s">
        <v>105</v>
      </c>
      <c r="E46" t="s">
        <v>91</v>
      </c>
      <c r="F46" t="s">
        <v>329</v>
      </c>
    </row>
    <row r="47" spans="1:11" x14ac:dyDescent="0.25">
      <c r="A47" t="s">
        <v>4253</v>
      </c>
      <c r="B47">
        <v>46</v>
      </c>
      <c r="C47" s="126" t="s">
        <v>1469</v>
      </c>
      <c r="D47" t="s">
        <v>105</v>
      </c>
      <c r="E47" t="s">
        <v>91</v>
      </c>
      <c r="F47" t="s">
        <v>329</v>
      </c>
    </row>
    <row r="48" spans="1:11" x14ac:dyDescent="0.25">
      <c r="A48" t="s">
        <v>4413</v>
      </c>
      <c r="B48">
        <v>47</v>
      </c>
      <c r="C48" s="126" t="s">
        <v>1458</v>
      </c>
      <c r="D48" t="s">
        <v>219</v>
      </c>
      <c r="E48" t="s">
        <v>91</v>
      </c>
      <c r="F48" t="s">
        <v>329</v>
      </c>
    </row>
    <row r="49" spans="1:10" x14ac:dyDescent="0.25">
      <c r="A49" t="s">
        <v>4414</v>
      </c>
      <c r="B49">
        <v>48</v>
      </c>
      <c r="C49" s="126" t="s">
        <v>1465</v>
      </c>
      <c r="D49" t="s">
        <v>219</v>
      </c>
      <c r="E49" t="s">
        <v>91</v>
      </c>
      <c r="F49" t="s">
        <v>329</v>
      </c>
    </row>
    <row r="50" spans="1:10" x14ac:dyDescent="0.25">
      <c r="A50" t="s">
        <v>4415</v>
      </c>
      <c r="B50">
        <v>49</v>
      </c>
      <c r="C50" s="126" t="s">
        <v>1469</v>
      </c>
      <c r="D50" t="s">
        <v>219</v>
      </c>
      <c r="E50" t="s">
        <v>91</v>
      </c>
      <c r="F50" t="s">
        <v>329</v>
      </c>
    </row>
    <row r="51" spans="1:10" x14ac:dyDescent="0.25">
      <c r="A51" t="s">
        <v>4483</v>
      </c>
      <c r="B51">
        <v>50</v>
      </c>
      <c r="C51" s="126" t="s">
        <v>1458</v>
      </c>
      <c r="D51" t="s">
        <v>3425</v>
      </c>
      <c r="E51" t="s">
        <v>3426</v>
      </c>
      <c r="F51" t="s">
        <v>217</v>
      </c>
      <c r="G51" t="s">
        <v>9</v>
      </c>
      <c r="H51" t="s">
        <v>105</v>
      </c>
      <c r="I51" t="s">
        <v>91</v>
      </c>
      <c r="J51" t="s">
        <v>375</v>
      </c>
    </row>
    <row r="52" spans="1:10" x14ac:dyDescent="0.25">
      <c r="A52" t="s">
        <v>4484</v>
      </c>
      <c r="B52">
        <v>51</v>
      </c>
      <c r="C52" s="126" t="s">
        <v>1465</v>
      </c>
      <c r="D52" t="s">
        <v>3425</v>
      </c>
      <c r="E52" t="s">
        <v>3426</v>
      </c>
      <c r="F52" t="s">
        <v>217</v>
      </c>
      <c r="G52" t="s">
        <v>9</v>
      </c>
      <c r="H52" t="s">
        <v>105</v>
      </c>
      <c r="I52" t="s">
        <v>91</v>
      </c>
      <c r="J52" t="s">
        <v>375</v>
      </c>
    </row>
    <row r="53" spans="1:10" x14ac:dyDescent="0.25">
      <c r="A53" t="s">
        <v>4485</v>
      </c>
      <c r="B53">
        <v>52</v>
      </c>
      <c r="C53" s="126" t="s">
        <v>1469</v>
      </c>
      <c r="D53" t="s">
        <v>3425</v>
      </c>
      <c r="E53" t="s">
        <v>3426</v>
      </c>
      <c r="F53" t="s">
        <v>217</v>
      </c>
      <c r="G53" t="s">
        <v>9</v>
      </c>
      <c r="H53" t="s">
        <v>105</v>
      </c>
      <c r="I53" t="s">
        <v>91</v>
      </c>
      <c r="J53" t="s">
        <v>375</v>
      </c>
    </row>
    <row r="54" spans="1:10" x14ac:dyDescent="0.25">
      <c r="A54" t="s">
        <v>4254</v>
      </c>
      <c r="B54">
        <v>53</v>
      </c>
      <c r="C54" s="126" t="s">
        <v>1458</v>
      </c>
      <c r="D54" t="s">
        <v>384</v>
      </c>
      <c r="E54" t="s">
        <v>217</v>
      </c>
      <c r="F54" t="s">
        <v>14</v>
      </c>
      <c r="G54" t="s">
        <v>172</v>
      </c>
    </row>
    <row r="55" spans="1:10" x14ac:dyDescent="0.25">
      <c r="A55" t="s">
        <v>4255</v>
      </c>
      <c r="B55">
        <v>54</v>
      </c>
      <c r="C55" s="126" t="s">
        <v>1465</v>
      </c>
      <c r="D55" t="s">
        <v>384</v>
      </c>
      <c r="E55" t="s">
        <v>217</v>
      </c>
      <c r="F55" t="s">
        <v>14</v>
      </c>
      <c r="G55" t="s">
        <v>172</v>
      </c>
    </row>
    <row r="56" spans="1:10" x14ac:dyDescent="0.25">
      <c r="A56" t="s">
        <v>4256</v>
      </c>
      <c r="B56">
        <v>55</v>
      </c>
      <c r="C56" s="126" t="s">
        <v>1469</v>
      </c>
      <c r="D56" t="s">
        <v>384</v>
      </c>
      <c r="E56" t="s">
        <v>217</v>
      </c>
      <c r="F56" t="s">
        <v>14</v>
      </c>
      <c r="G56" t="s">
        <v>172</v>
      </c>
    </row>
    <row r="57" spans="1:10" x14ac:dyDescent="0.25">
      <c r="A57" t="s">
        <v>4416</v>
      </c>
      <c r="B57">
        <v>56</v>
      </c>
      <c r="C57" s="126" t="s">
        <v>1458</v>
      </c>
      <c r="D57" t="s">
        <v>412</v>
      </c>
      <c r="E57" t="s">
        <v>413</v>
      </c>
      <c r="F57" t="s">
        <v>14</v>
      </c>
      <c r="G57" t="s">
        <v>172</v>
      </c>
    </row>
    <row r="58" spans="1:10" x14ac:dyDescent="0.25">
      <c r="A58" t="s">
        <v>4417</v>
      </c>
      <c r="B58">
        <v>57</v>
      </c>
      <c r="C58" s="126" t="s">
        <v>1465</v>
      </c>
      <c r="D58" t="s">
        <v>412</v>
      </c>
      <c r="E58" t="s">
        <v>413</v>
      </c>
      <c r="F58" t="s">
        <v>14</v>
      </c>
      <c r="G58" t="s">
        <v>172</v>
      </c>
    </row>
    <row r="59" spans="1:10" x14ac:dyDescent="0.25">
      <c r="A59" t="s">
        <v>4418</v>
      </c>
      <c r="B59">
        <v>58</v>
      </c>
      <c r="C59" s="126" t="s">
        <v>1469</v>
      </c>
      <c r="D59" t="s">
        <v>412</v>
      </c>
      <c r="E59" t="s">
        <v>413</v>
      </c>
      <c r="F59" t="s">
        <v>14</v>
      </c>
      <c r="G59" t="s">
        <v>172</v>
      </c>
    </row>
    <row r="60" spans="1:10" x14ac:dyDescent="0.25">
      <c r="A60" t="s">
        <v>4486</v>
      </c>
      <c r="B60">
        <v>59</v>
      </c>
      <c r="C60" s="126" t="s">
        <v>1458</v>
      </c>
      <c r="D60" t="s">
        <v>14</v>
      </c>
      <c r="E60" t="s">
        <v>172</v>
      </c>
    </row>
    <row r="61" spans="1:10" x14ac:dyDescent="0.25">
      <c r="A61" t="s">
        <v>4487</v>
      </c>
      <c r="B61">
        <v>60</v>
      </c>
      <c r="C61" s="126" t="s">
        <v>1465</v>
      </c>
      <c r="D61" t="s">
        <v>14</v>
      </c>
      <c r="E61" t="s">
        <v>172</v>
      </c>
    </row>
    <row r="62" spans="1:10" x14ac:dyDescent="0.25">
      <c r="A62" t="s">
        <v>4488</v>
      </c>
      <c r="B62">
        <v>61</v>
      </c>
      <c r="C62" s="126" t="s">
        <v>1469</v>
      </c>
      <c r="D62" t="s">
        <v>14</v>
      </c>
      <c r="E62" t="s">
        <v>172</v>
      </c>
    </row>
    <row r="63" spans="1:10" x14ac:dyDescent="0.25">
      <c r="A63" t="s">
        <v>4489</v>
      </c>
      <c r="B63">
        <v>62</v>
      </c>
      <c r="C63" s="126" t="s">
        <v>1458</v>
      </c>
      <c r="D63" t="s">
        <v>14</v>
      </c>
      <c r="E63" t="s">
        <v>172</v>
      </c>
    </row>
    <row r="64" spans="1:10" x14ac:dyDescent="0.25">
      <c r="A64" t="s">
        <v>4490</v>
      </c>
      <c r="B64">
        <v>63</v>
      </c>
      <c r="C64" s="126" t="s">
        <v>1465</v>
      </c>
      <c r="D64" t="s">
        <v>14</v>
      </c>
      <c r="E64" t="s">
        <v>172</v>
      </c>
    </row>
    <row r="65" spans="1:9" x14ac:dyDescent="0.25">
      <c r="A65" t="s">
        <v>4491</v>
      </c>
      <c r="B65">
        <v>64</v>
      </c>
      <c r="C65" s="126" t="s">
        <v>1469</v>
      </c>
      <c r="D65" t="s">
        <v>14</v>
      </c>
      <c r="E65" t="s">
        <v>172</v>
      </c>
    </row>
    <row r="66" spans="1:9" x14ac:dyDescent="0.25">
      <c r="A66" t="s">
        <v>4492</v>
      </c>
      <c r="B66">
        <v>65</v>
      </c>
      <c r="C66" s="126" t="s">
        <v>1458</v>
      </c>
      <c r="D66" t="s">
        <v>14</v>
      </c>
      <c r="E66" t="s">
        <v>218</v>
      </c>
      <c r="F66" t="s">
        <v>172</v>
      </c>
    </row>
    <row r="67" spans="1:9" x14ac:dyDescent="0.25">
      <c r="A67" t="s">
        <v>4493</v>
      </c>
      <c r="B67">
        <v>66</v>
      </c>
      <c r="C67" s="126" t="s">
        <v>1465</v>
      </c>
      <c r="D67" t="s">
        <v>14</v>
      </c>
      <c r="E67" t="s">
        <v>218</v>
      </c>
      <c r="F67" t="s">
        <v>172</v>
      </c>
    </row>
    <row r="68" spans="1:9" x14ac:dyDescent="0.25">
      <c r="A68" t="s">
        <v>4494</v>
      </c>
      <c r="B68">
        <v>67</v>
      </c>
      <c r="C68" s="126" t="s">
        <v>1469</v>
      </c>
      <c r="D68" t="s">
        <v>14</v>
      </c>
      <c r="E68" t="s">
        <v>218</v>
      </c>
      <c r="F68" t="s">
        <v>172</v>
      </c>
    </row>
    <row r="69" spans="1:9" x14ac:dyDescent="0.25">
      <c r="A69" t="s">
        <v>4495</v>
      </c>
      <c r="B69">
        <v>68</v>
      </c>
      <c r="C69" s="126" t="s">
        <v>1458</v>
      </c>
      <c r="D69" t="s">
        <v>419</v>
      </c>
    </row>
    <row r="70" spans="1:9" x14ac:dyDescent="0.25">
      <c r="A70" t="s">
        <v>4496</v>
      </c>
      <c r="B70">
        <v>69</v>
      </c>
      <c r="C70" s="126" t="s">
        <v>1465</v>
      </c>
      <c r="D70" t="s">
        <v>419</v>
      </c>
    </row>
    <row r="71" spans="1:9" x14ac:dyDescent="0.25">
      <c r="A71" t="s">
        <v>4497</v>
      </c>
      <c r="B71">
        <v>70</v>
      </c>
      <c r="C71" s="126" t="s">
        <v>1469</v>
      </c>
      <c r="D71" t="s">
        <v>419</v>
      </c>
    </row>
    <row r="72" spans="1:9" x14ac:dyDescent="0.25">
      <c r="A72" t="s">
        <v>4419</v>
      </c>
      <c r="B72">
        <v>71</v>
      </c>
      <c r="C72" s="126" t="s">
        <v>1458</v>
      </c>
      <c r="D72" t="s">
        <v>3425</v>
      </c>
      <c r="E72" t="s">
        <v>3426</v>
      </c>
      <c r="F72" t="s">
        <v>106</v>
      </c>
      <c r="G72" t="s">
        <v>14</v>
      </c>
    </row>
    <row r="73" spans="1:9" x14ac:dyDescent="0.25">
      <c r="A73" t="s">
        <v>4420</v>
      </c>
      <c r="B73">
        <v>72</v>
      </c>
      <c r="C73" s="126" t="s">
        <v>1465</v>
      </c>
      <c r="D73" t="s">
        <v>3425</v>
      </c>
      <c r="E73" t="s">
        <v>3426</v>
      </c>
      <c r="F73" t="s">
        <v>106</v>
      </c>
      <c r="G73" t="s">
        <v>14</v>
      </c>
    </row>
    <row r="74" spans="1:9" x14ac:dyDescent="0.25">
      <c r="A74" t="s">
        <v>4421</v>
      </c>
      <c r="B74">
        <v>73</v>
      </c>
      <c r="C74" s="126" t="s">
        <v>1469</v>
      </c>
      <c r="D74" t="s">
        <v>3425</v>
      </c>
      <c r="E74" t="s">
        <v>3426</v>
      </c>
      <c r="F74" t="s">
        <v>106</v>
      </c>
      <c r="G74" t="s">
        <v>14</v>
      </c>
    </row>
    <row r="75" spans="1:9" x14ac:dyDescent="0.25">
      <c r="A75" t="s">
        <v>4498</v>
      </c>
      <c r="B75">
        <v>74</v>
      </c>
      <c r="C75" s="126" t="s">
        <v>1458</v>
      </c>
      <c r="D75" t="s">
        <v>3489</v>
      </c>
      <c r="E75" t="s">
        <v>3517</v>
      </c>
      <c r="F75" t="s">
        <v>218</v>
      </c>
      <c r="G75" t="s">
        <v>169</v>
      </c>
      <c r="H75" t="s">
        <v>418</v>
      </c>
      <c r="I75" t="s">
        <v>14</v>
      </c>
    </row>
    <row r="76" spans="1:9" x14ac:dyDescent="0.25">
      <c r="A76" t="s">
        <v>4499</v>
      </c>
      <c r="B76">
        <v>75</v>
      </c>
      <c r="C76" s="126" t="s">
        <v>1465</v>
      </c>
      <c r="D76" t="s">
        <v>3489</v>
      </c>
      <c r="E76" t="s">
        <v>3517</v>
      </c>
      <c r="F76" t="s">
        <v>218</v>
      </c>
      <c r="G76" t="s">
        <v>169</v>
      </c>
      <c r="H76" t="s">
        <v>418</v>
      </c>
      <c r="I76" t="s">
        <v>14</v>
      </c>
    </row>
    <row r="77" spans="1:9" x14ac:dyDescent="0.25">
      <c r="A77" t="s">
        <v>4500</v>
      </c>
      <c r="B77">
        <v>76</v>
      </c>
      <c r="C77" s="126" t="s">
        <v>1469</v>
      </c>
      <c r="D77" t="s">
        <v>3489</v>
      </c>
      <c r="E77" t="s">
        <v>3517</v>
      </c>
      <c r="F77" t="s">
        <v>218</v>
      </c>
      <c r="G77" t="s">
        <v>169</v>
      </c>
      <c r="H77" t="s">
        <v>418</v>
      </c>
      <c r="I77" t="s">
        <v>14</v>
      </c>
    </row>
    <row r="78" spans="1:9" x14ac:dyDescent="0.25">
      <c r="A78" t="s">
        <v>1863</v>
      </c>
      <c r="B78">
        <v>77</v>
      </c>
      <c r="C78" s="126"/>
      <c r="D78" t="s">
        <v>3484</v>
      </c>
      <c r="E78" t="s">
        <v>3406</v>
      </c>
      <c r="F78" t="s">
        <v>160</v>
      </c>
      <c r="G78" t="s">
        <v>24</v>
      </c>
      <c r="H78" t="s">
        <v>9</v>
      </c>
    </row>
    <row r="79" spans="1:9" x14ac:dyDescent="0.25">
      <c r="A79" t="s">
        <v>1865</v>
      </c>
      <c r="B79">
        <v>78</v>
      </c>
      <c r="C79" s="126"/>
      <c r="D79" t="s">
        <v>283</v>
      </c>
    </row>
    <row r="80" spans="1:9" x14ac:dyDescent="0.25">
      <c r="A80" t="s">
        <v>4257</v>
      </c>
      <c r="B80">
        <v>79</v>
      </c>
      <c r="C80" s="126" t="s">
        <v>1458</v>
      </c>
      <c r="D80" t="s">
        <v>375</v>
      </c>
      <c r="E80" t="s">
        <v>91</v>
      </c>
      <c r="F80" t="s">
        <v>329</v>
      </c>
    </row>
    <row r="81" spans="1:10" x14ac:dyDescent="0.25">
      <c r="A81" t="s">
        <v>4258</v>
      </c>
      <c r="B81">
        <v>80</v>
      </c>
      <c r="C81" s="126" t="s">
        <v>1465</v>
      </c>
      <c r="D81" t="s">
        <v>375</v>
      </c>
      <c r="E81" t="s">
        <v>91</v>
      </c>
      <c r="F81" t="s">
        <v>329</v>
      </c>
    </row>
    <row r="82" spans="1:10" x14ac:dyDescent="0.25">
      <c r="A82" t="s">
        <v>4259</v>
      </c>
      <c r="B82">
        <v>81</v>
      </c>
      <c r="C82" s="126" t="s">
        <v>1469</v>
      </c>
      <c r="D82" t="s">
        <v>375</v>
      </c>
      <c r="E82" t="s">
        <v>91</v>
      </c>
      <c r="F82" t="s">
        <v>329</v>
      </c>
    </row>
    <row r="83" spans="1:10" x14ac:dyDescent="0.25">
      <c r="A83" t="s">
        <v>4501</v>
      </c>
      <c r="B83">
        <v>82</v>
      </c>
      <c r="C83" s="126" t="s">
        <v>1458</v>
      </c>
      <c r="D83" t="s">
        <v>3485</v>
      </c>
      <c r="E83" t="s">
        <v>3514</v>
      </c>
      <c r="F83" t="s">
        <v>329</v>
      </c>
    </row>
    <row r="84" spans="1:10" x14ac:dyDescent="0.25">
      <c r="A84" t="s">
        <v>4502</v>
      </c>
      <c r="B84">
        <v>83</v>
      </c>
      <c r="C84" s="126" t="s">
        <v>1465</v>
      </c>
      <c r="D84" t="s">
        <v>3485</v>
      </c>
      <c r="E84" t="s">
        <v>3514</v>
      </c>
      <c r="F84" t="s">
        <v>329</v>
      </c>
    </row>
    <row r="85" spans="1:10" x14ac:dyDescent="0.25">
      <c r="A85" t="s">
        <v>4503</v>
      </c>
      <c r="B85">
        <v>84</v>
      </c>
      <c r="C85" s="126" t="s">
        <v>1469</v>
      </c>
      <c r="D85" t="s">
        <v>3485</v>
      </c>
      <c r="E85" t="s">
        <v>3514</v>
      </c>
      <c r="F85" t="s">
        <v>329</v>
      </c>
    </row>
    <row r="86" spans="1:10" x14ac:dyDescent="0.25">
      <c r="A86" t="s">
        <v>4261</v>
      </c>
      <c r="B86">
        <v>85</v>
      </c>
      <c r="C86" s="126" t="s">
        <v>1458</v>
      </c>
      <c r="D86" t="s">
        <v>91</v>
      </c>
      <c r="E86" t="s">
        <v>446</v>
      </c>
      <c r="F86" t="s">
        <v>352</v>
      </c>
    </row>
    <row r="87" spans="1:10" x14ac:dyDescent="0.25">
      <c r="A87" t="s">
        <v>4262</v>
      </c>
      <c r="B87">
        <v>86</v>
      </c>
      <c r="C87" s="126" t="s">
        <v>1465</v>
      </c>
      <c r="D87" t="s">
        <v>91</v>
      </c>
      <c r="E87" t="s">
        <v>446</v>
      </c>
      <c r="F87" t="s">
        <v>352</v>
      </c>
    </row>
    <row r="88" spans="1:10" x14ac:dyDescent="0.25">
      <c r="A88" t="s">
        <v>4263</v>
      </c>
      <c r="B88">
        <v>87</v>
      </c>
      <c r="C88" s="126" t="s">
        <v>1469</v>
      </c>
      <c r="D88" t="s">
        <v>91</v>
      </c>
      <c r="E88" t="s">
        <v>446</v>
      </c>
      <c r="F88" t="s">
        <v>352</v>
      </c>
    </row>
    <row r="89" spans="1:10" x14ac:dyDescent="0.25">
      <c r="A89" t="s">
        <v>4504</v>
      </c>
      <c r="B89">
        <v>88</v>
      </c>
      <c r="C89" s="126" t="s">
        <v>1458</v>
      </c>
      <c r="D89" t="s">
        <v>404</v>
      </c>
      <c r="E89" t="s">
        <v>445</v>
      </c>
      <c r="F89" t="s">
        <v>317</v>
      </c>
    </row>
    <row r="90" spans="1:10" x14ac:dyDescent="0.25">
      <c r="A90" t="s">
        <v>4504</v>
      </c>
      <c r="B90">
        <v>88</v>
      </c>
      <c r="C90" s="126" t="s">
        <v>1458</v>
      </c>
      <c r="D90" t="s">
        <v>404</v>
      </c>
      <c r="E90" t="s">
        <v>3529</v>
      </c>
      <c r="F90" t="s">
        <v>3530</v>
      </c>
      <c r="G90" t="s">
        <v>317</v>
      </c>
    </row>
    <row r="91" spans="1:10" x14ac:dyDescent="0.25">
      <c r="A91" t="s">
        <v>4505</v>
      </c>
      <c r="B91">
        <v>89</v>
      </c>
      <c r="C91" s="126" t="s">
        <v>1465</v>
      </c>
      <c r="D91" t="s">
        <v>404</v>
      </c>
      <c r="E91" t="s">
        <v>445</v>
      </c>
      <c r="F91" t="s">
        <v>317</v>
      </c>
    </row>
    <row r="92" spans="1:10" x14ac:dyDescent="0.25">
      <c r="A92" t="s">
        <v>4505</v>
      </c>
      <c r="B92">
        <v>89</v>
      </c>
      <c r="C92" s="126" t="s">
        <v>1465</v>
      </c>
      <c r="D92" t="s">
        <v>404</v>
      </c>
      <c r="E92" t="s">
        <v>3529</v>
      </c>
      <c r="F92" t="s">
        <v>3530</v>
      </c>
      <c r="G92" t="s">
        <v>317</v>
      </c>
    </row>
    <row r="93" spans="1:10" x14ac:dyDescent="0.25">
      <c r="A93" t="s">
        <v>4506</v>
      </c>
      <c r="B93">
        <v>90</v>
      </c>
      <c r="C93" s="126" t="s">
        <v>1469</v>
      </c>
      <c r="D93" t="s">
        <v>404</v>
      </c>
      <c r="E93" t="s">
        <v>3529</v>
      </c>
      <c r="F93" t="s">
        <v>3530</v>
      </c>
      <c r="G93" t="s">
        <v>317</v>
      </c>
    </row>
    <row r="94" spans="1:10" x14ac:dyDescent="0.25">
      <c r="A94" t="s">
        <v>4506</v>
      </c>
      <c r="B94">
        <v>90</v>
      </c>
      <c r="C94" s="126" t="s">
        <v>1469</v>
      </c>
      <c r="D94" t="s">
        <v>404</v>
      </c>
      <c r="E94" t="s">
        <v>445</v>
      </c>
      <c r="F94" t="s">
        <v>317</v>
      </c>
    </row>
    <row r="95" spans="1:10" x14ac:dyDescent="0.25">
      <c r="A95" t="s">
        <v>1676</v>
      </c>
      <c r="B95">
        <v>91</v>
      </c>
      <c r="C95" s="126"/>
      <c r="D95" t="s">
        <v>4915</v>
      </c>
      <c r="E95" t="s">
        <v>3455</v>
      </c>
      <c r="F95" t="s">
        <v>3456</v>
      </c>
      <c r="G95" t="s">
        <v>364</v>
      </c>
      <c r="H95" t="s">
        <v>367</v>
      </c>
      <c r="I95" t="s">
        <v>369</v>
      </c>
      <c r="J95" t="s">
        <v>372</v>
      </c>
    </row>
    <row r="96" spans="1:10" x14ac:dyDescent="0.25">
      <c r="A96" t="s">
        <v>1678</v>
      </c>
      <c r="B96">
        <v>92</v>
      </c>
      <c r="C96" s="126"/>
      <c r="D96" t="s">
        <v>3404</v>
      </c>
      <c r="E96" t="s">
        <v>3405</v>
      </c>
      <c r="F96" t="s">
        <v>364</v>
      </c>
      <c r="G96" t="s">
        <v>367</v>
      </c>
      <c r="H96" t="s">
        <v>369</v>
      </c>
      <c r="I96" t="s">
        <v>372</v>
      </c>
      <c r="J96" t="s">
        <v>24</v>
      </c>
    </row>
    <row r="97" spans="1:18" x14ac:dyDescent="0.25">
      <c r="A97" t="s">
        <v>1982</v>
      </c>
      <c r="B97">
        <v>93</v>
      </c>
      <c r="C97" s="126"/>
      <c r="D97" t="s">
        <v>160</v>
      </c>
      <c r="E97" t="s">
        <v>364</v>
      </c>
      <c r="F97" t="s">
        <v>367</v>
      </c>
      <c r="G97" t="s">
        <v>369</v>
      </c>
      <c r="H97" t="s">
        <v>372</v>
      </c>
      <c r="I97" t="s">
        <v>268</v>
      </c>
    </row>
    <row r="98" spans="1:18" x14ac:dyDescent="0.25">
      <c r="A98" t="s">
        <v>1985</v>
      </c>
      <c r="B98">
        <v>94</v>
      </c>
      <c r="C98" s="126"/>
      <c r="D98" t="s">
        <v>160</v>
      </c>
      <c r="E98" t="s">
        <v>364</v>
      </c>
      <c r="F98" t="s">
        <v>367</v>
      </c>
      <c r="G98" t="s">
        <v>369</v>
      </c>
      <c r="H98" t="s">
        <v>372</v>
      </c>
      <c r="I98" t="s">
        <v>324</v>
      </c>
      <c r="J98" t="s">
        <v>3450</v>
      </c>
      <c r="K98" t="s">
        <v>3500</v>
      </c>
    </row>
    <row r="99" spans="1:18" x14ac:dyDescent="0.25">
      <c r="A99" t="s">
        <v>1867</v>
      </c>
      <c r="B99">
        <v>95</v>
      </c>
      <c r="C99" s="126" t="s">
        <v>5204</v>
      </c>
      <c r="D99" t="s">
        <v>162</v>
      </c>
      <c r="E99" t="s">
        <v>364</v>
      </c>
      <c r="F99" t="s">
        <v>367</v>
      </c>
      <c r="G99" t="s">
        <v>369</v>
      </c>
      <c r="H99" t="s">
        <v>372</v>
      </c>
      <c r="I99" t="s">
        <v>3518</v>
      </c>
      <c r="J99" t="s">
        <v>3490</v>
      </c>
      <c r="K99" t="s">
        <v>3410</v>
      </c>
      <c r="L99" t="s">
        <v>3411</v>
      </c>
      <c r="M99" t="s">
        <v>3407</v>
      </c>
      <c r="N99" t="s">
        <v>3408</v>
      </c>
      <c r="O99" t="s">
        <v>24</v>
      </c>
      <c r="P99" t="s">
        <v>9</v>
      </c>
      <c r="Q99" t="s">
        <v>267</v>
      </c>
    </row>
    <row r="100" spans="1:18" x14ac:dyDescent="0.25">
      <c r="A100" t="s">
        <v>4264</v>
      </c>
      <c r="B100">
        <v>96</v>
      </c>
      <c r="C100" s="126" t="s">
        <v>5315</v>
      </c>
      <c r="D100" t="s">
        <v>89</v>
      </c>
      <c r="E100" t="s">
        <v>267</v>
      </c>
      <c r="F100" t="s">
        <v>281</v>
      </c>
    </row>
    <row r="101" spans="1:18" x14ac:dyDescent="0.25">
      <c r="A101" t="s">
        <v>4265</v>
      </c>
      <c r="B101">
        <v>97</v>
      </c>
      <c r="C101" s="126" t="s">
        <v>1681</v>
      </c>
      <c r="D101" t="s">
        <v>91</v>
      </c>
      <c r="E101" t="s">
        <v>410</v>
      </c>
      <c r="F101" t="s">
        <v>279</v>
      </c>
    </row>
    <row r="102" spans="1:18" x14ac:dyDescent="0.25">
      <c r="A102" t="s">
        <v>4409</v>
      </c>
      <c r="B102">
        <v>98</v>
      </c>
      <c r="C102" s="126" t="s">
        <v>1683</v>
      </c>
      <c r="D102" t="s">
        <v>160</v>
      </c>
      <c r="E102" t="s">
        <v>364</v>
      </c>
      <c r="F102" t="s">
        <v>367</v>
      </c>
      <c r="G102" t="s">
        <v>369</v>
      </c>
      <c r="H102" t="s">
        <v>372</v>
      </c>
      <c r="I102" t="s">
        <v>168</v>
      </c>
      <c r="J102" t="s">
        <v>24</v>
      </c>
    </row>
    <row r="103" spans="1:18" x14ac:dyDescent="0.25">
      <c r="A103" t="s">
        <v>4260</v>
      </c>
      <c r="B103">
        <v>99</v>
      </c>
      <c r="C103" s="126" t="s">
        <v>1791</v>
      </c>
      <c r="D103" t="s">
        <v>3410</v>
      </c>
      <c r="E103" t="s">
        <v>3411</v>
      </c>
      <c r="F103" t="s">
        <v>24</v>
      </c>
      <c r="G103" t="s">
        <v>326</v>
      </c>
    </row>
    <row r="104" spans="1:18" x14ac:dyDescent="0.25">
      <c r="A104" t="s">
        <v>4266</v>
      </c>
      <c r="B104">
        <v>100</v>
      </c>
      <c r="C104" s="126" t="s">
        <v>5316</v>
      </c>
      <c r="D104" t="s">
        <v>24</v>
      </c>
      <c r="E104" t="s">
        <v>22</v>
      </c>
    </row>
    <row r="105" spans="1:18" x14ac:dyDescent="0.25">
      <c r="A105" t="s">
        <v>4399</v>
      </c>
      <c r="B105">
        <v>101</v>
      </c>
      <c r="C105" s="126" t="s">
        <v>1794</v>
      </c>
      <c r="D105" t="s">
        <v>162</v>
      </c>
      <c r="E105" t="s">
        <v>364</v>
      </c>
      <c r="F105" t="s">
        <v>367</v>
      </c>
      <c r="G105" t="s">
        <v>369</v>
      </c>
      <c r="H105" t="s">
        <v>372</v>
      </c>
      <c r="I105" t="s">
        <v>3481</v>
      </c>
      <c r="J105" t="s">
        <v>3482</v>
      </c>
      <c r="K105" t="s">
        <v>3483</v>
      </c>
      <c r="L105" t="s">
        <v>166</v>
      </c>
      <c r="M105" t="s">
        <v>3417</v>
      </c>
      <c r="N105" t="s">
        <v>4614</v>
      </c>
      <c r="O105" t="s">
        <v>4616</v>
      </c>
      <c r="P105" t="s">
        <v>24</v>
      </c>
      <c r="Q105" t="s">
        <v>9</v>
      </c>
      <c r="R105" t="s">
        <v>325</v>
      </c>
    </row>
    <row r="106" spans="1:18" x14ac:dyDescent="0.25">
      <c r="A106" t="s">
        <v>1869</v>
      </c>
      <c r="B106">
        <v>102</v>
      </c>
      <c r="C106" s="126"/>
      <c r="D106" t="s">
        <v>166</v>
      </c>
      <c r="E106" t="s">
        <v>364</v>
      </c>
      <c r="F106" t="s">
        <v>367</v>
      </c>
      <c r="G106" t="s">
        <v>369</v>
      </c>
      <c r="H106" t="s">
        <v>372</v>
      </c>
      <c r="I106" t="s">
        <v>3481</v>
      </c>
      <c r="J106" t="s">
        <v>3482</v>
      </c>
      <c r="K106" t="s">
        <v>3483</v>
      </c>
      <c r="L106" t="s">
        <v>3518</v>
      </c>
      <c r="M106" t="s">
        <v>3490</v>
      </c>
      <c r="N106" t="s">
        <v>174</v>
      </c>
      <c r="O106" t="s">
        <v>24</v>
      </c>
      <c r="P106" t="s">
        <v>22</v>
      </c>
      <c r="Q106" t="s">
        <v>9</v>
      </c>
      <c r="R106" t="s">
        <v>269</v>
      </c>
    </row>
    <row r="107" spans="1:18" x14ac:dyDescent="0.25">
      <c r="A107" t="s">
        <v>4507</v>
      </c>
      <c r="B107">
        <v>103</v>
      </c>
      <c r="C107" s="126" t="s">
        <v>1458</v>
      </c>
      <c r="D107" t="s">
        <v>3418</v>
      </c>
      <c r="E107" t="s">
        <v>3487</v>
      </c>
      <c r="F107" t="s">
        <v>172</v>
      </c>
      <c r="G107" t="s">
        <v>329</v>
      </c>
    </row>
    <row r="108" spans="1:18" x14ac:dyDescent="0.25">
      <c r="A108" t="s">
        <v>4508</v>
      </c>
      <c r="B108">
        <v>104</v>
      </c>
      <c r="C108" s="126" t="s">
        <v>1465</v>
      </c>
      <c r="D108" t="s">
        <v>3418</v>
      </c>
      <c r="E108" t="s">
        <v>3487</v>
      </c>
      <c r="F108" t="s">
        <v>172</v>
      </c>
      <c r="G108" t="s">
        <v>329</v>
      </c>
    </row>
    <row r="109" spans="1:18" x14ac:dyDescent="0.25">
      <c r="A109" t="s">
        <v>4509</v>
      </c>
      <c r="B109">
        <v>105</v>
      </c>
      <c r="C109" s="126" t="s">
        <v>1469</v>
      </c>
      <c r="D109" t="s">
        <v>3418</v>
      </c>
      <c r="E109" t="s">
        <v>3487</v>
      </c>
      <c r="F109" t="s">
        <v>172</v>
      </c>
      <c r="G109" t="s">
        <v>329</v>
      </c>
    </row>
    <row r="110" spans="1:18" x14ac:dyDescent="0.25">
      <c r="A110" t="s">
        <v>4510</v>
      </c>
      <c r="B110">
        <v>106</v>
      </c>
      <c r="C110" s="126" t="s">
        <v>1458</v>
      </c>
      <c r="D110" t="s">
        <v>3427</v>
      </c>
      <c r="E110" t="s">
        <v>3493</v>
      </c>
      <c r="F110" t="s">
        <v>106</v>
      </c>
      <c r="G110" t="s">
        <v>169</v>
      </c>
      <c r="H110" t="s">
        <v>3428</v>
      </c>
      <c r="I110" t="s">
        <v>3494</v>
      </c>
      <c r="J110" t="s">
        <v>14</v>
      </c>
    </row>
    <row r="111" spans="1:18" x14ac:dyDescent="0.25">
      <c r="A111" t="s">
        <v>4511</v>
      </c>
      <c r="B111">
        <v>107</v>
      </c>
      <c r="C111" s="126" t="s">
        <v>1465</v>
      </c>
      <c r="D111" t="s">
        <v>3427</v>
      </c>
      <c r="E111" t="s">
        <v>3493</v>
      </c>
      <c r="F111" t="s">
        <v>106</v>
      </c>
      <c r="G111" t="s">
        <v>169</v>
      </c>
      <c r="H111" t="s">
        <v>3428</v>
      </c>
      <c r="I111" t="s">
        <v>3494</v>
      </c>
      <c r="J111" t="s">
        <v>14</v>
      </c>
    </row>
    <row r="112" spans="1:18" x14ac:dyDescent="0.25">
      <c r="A112" t="s">
        <v>4512</v>
      </c>
      <c r="B112">
        <v>108</v>
      </c>
      <c r="C112" s="126" t="s">
        <v>1469</v>
      </c>
      <c r="D112" t="s">
        <v>3427</v>
      </c>
      <c r="E112" t="s">
        <v>3493</v>
      </c>
      <c r="F112" t="s">
        <v>106</v>
      </c>
      <c r="G112" t="s">
        <v>169</v>
      </c>
      <c r="H112" t="s">
        <v>3428</v>
      </c>
      <c r="I112" t="s">
        <v>3494</v>
      </c>
      <c r="J112" t="s">
        <v>14</v>
      </c>
    </row>
    <row r="113" spans="1:11" x14ac:dyDescent="0.25">
      <c r="A113" t="s">
        <v>4513</v>
      </c>
      <c r="B113">
        <v>109</v>
      </c>
      <c r="C113" s="126" t="s">
        <v>1458</v>
      </c>
      <c r="D113" t="s">
        <v>418</v>
      </c>
      <c r="E113" t="s">
        <v>414</v>
      </c>
      <c r="F113" t="s">
        <v>169</v>
      </c>
      <c r="G113" t="s">
        <v>3428</v>
      </c>
      <c r="H113" t="s">
        <v>3494</v>
      </c>
      <c r="I113" t="s">
        <v>14</v>
      </c>
    </row>
    <row r="114" spans="1:11" x14ac:dyDescent="0.25">
      <c r="A114" t="s">
        <v>4514</v>
      </c>
      <c r="B114">
        <v>110</v>
      </c>
      <c r="C114" s="126" t="s">
        <v>1465</v>
      </c>
      <c r="D114" t="s">
        <v>418</v>
      </c>
      <c r="E114" t="s">
        <v>414</v>
      </c>
      <c r="F114" t="s">
        <v>169</v>
      </c>
      <c r="G114" t="s">
        <v>3428</v>
      </c>
      <c r="H114" t="s">
        <v>3494</v>
      </c>
      <c r="I114" t="s">
        <v>14</v>
      </c>
    </row>
    <row r="115" spans="1:11" x14ac:dyDescent="0.25">
      <c r="A115" t="s">
        <v>4515</v>
      </c>
      <c r="B115">
        <v>111</v>
      </c>
      <c r="C115" s="126" t="s">
        <v>1469</v>
      </c>
      <c r="D115" t="s">
        <v>418</v>
      </c>
      <c r="E115" t="s">
        <v>414</v>
      </c>
      <c r="F115" t="s">
        <v>169</v>
      </c>
      <c r="G115" t="s">
        <v>3428</v>
      </c>
      <c r="H115" t="s">
        <v>3494</v>
      </c>
      <c r="I115" t="s">
        <v>14</v>
      </c>
    </row>
    <row r="116" spans="1:11" x14ac:dyDescent="0.25">
      <c r="A116" t="s">
        <v>4422</v>
      </c>
      <c r="B116">
        <v>112</v>
      </c>
      <c r="C116" s="126" t="s">
        <v>5317</v>
      </c>
      <c r="D116" t="s">
        <v>81</v>
      </c>
      <c r="E116" t="s">
        <v>81</v>
      </c>
    </row>
    <row r="117" spans="1:11" x14ac:dyDescent="0.25">
      <c r="A117" t="s">
        <v>4267</v>
      </c>
      <c r="B117">
        <v>113</v>
      </c>
      <c r="C117" s="126" t="s">
        <v>5318</v>
      </c>
      <c r="D117" t="s">
        <v>24</v>
      </c>
      <c r="E117" t="s">
        <v>160</v>
      </c>
    </row>
    <row r="118" spans="1:11" x14ac:dyDescent="0.25">
      <c r="A118" t="s">
        <v>1988</v>
      </c>
      <c r="B118">
        <v>114</v>
      </c>
      <c r="C118" s="126"/>
      <c r="D118" t="s">
        <v>450</v>
      </c>
      <c r="E118" t="s">
        <v>364</v>
      </c>
      <c r="F118" t="s">
        <v>367</v>
      </c>
      <c r="G118" t="s">
        <v>369</v>
      </c>
      <c r="H118" t="s">
        <v>372</v>
      </c>
      <c r="I118" t="s">
        <v>3401</v>
      </c>
      <c r="J118" t="s">
        <v>3513</v>
      </c>
      <c r="K118" t="s">
        <v>24</v>
      </c>
    </row>
    <row r="119" spans="1:11" x14ac:dyDescent="0.25">
      <c r="A119" t="s">
        <v>1686</v>
      </c>
      <c r="B119">
        <v>115</v>
      </c>
      <c r="C119" s="126"/>
      <c r="D119" t="s">
        <v>390</v>
      </c>
      <c r="E119" t="s">
        <v>422</v>
      </c>
      <c r="F119" t="s">
        <v>15</v>
      </c>
    </row>
    <row r="120" spans="1:11" x14ac:dyDescent="0.25">
      <c r="A120" t="s">
        <v>1688</v>
      </c>
      <c r="B120">
        <v>116</v>
      </c>
      <c r="C120" s="126"/>
      <c r="D120" t="s">
        <v>390</v>
      </c>
      <c r="E120" t="s">
        <v>422</v>
      </c>
      <c r="F120" t="s">
        <v>15</v>
      </c>
    </row>
    <row r="121" spans="1:11" x14ac:dyDescent="0.25">
      <c r="A121" t="s">
        <v>1689</v>
      </c>
      <c r="B121">
        <v>117</v>
      </c>
      <c r="C121" s="126"/>
      <c r="D121" t="s">
        <v>391</v>
      </c>
      <c r="E121" t="s">
        <v>271</v>
      </c>
    </row>
    <row r="122" spans="1:11" x14ac:dyDescent="0.25">
      <c r="A122" t="s">
        <v>1691</v>
      </c>
      <c r="B122">
        <v>118</v>
      </c>
      <c r="C122" s="126"/>
      <c r="D122" t="s">
        <v>3495</v>
      </c>
      <c r="E122" t="s">
        <v>3432</v>
      </c>
      <c r="F122" t="s">
        <v>24</v>
      </c>
      <c r="G122" t="s">
        <v>272</v>
      </c>
    </row>
    <row r="123" spans="1:11" x14ac:dyDescent="0.25">
      <c r="A123" t="s">
        <v>1693</v>
      </c>
      <c r="B123">
        <v>119</v>
      </c>
      <c r="C123" s="126"/>
      <c r="D123" t="s">
        <v>423</v>
      </c>
      <c r="E123" t="s">
        <v>27</v>
      </c>
      <c r="F123" t="s">
        <v>273</v>
      </c>
    </row>
    <row r="124" spans="1:11" x14ac:dyDescent="0.25">
      <c r="A124" t="s">
        <v>1695</v>
      </c>
      <c r="B124">
        <v>120</v>
      </c>
      <c r="C124" s="126"/>
      <c r="D124" t="s">
        <v>24</v>
      </c>
      <c r="E124" t="s">
        <v>165</v>
      </c>
      <c r="F124" t="s">
        <v>165</v>
      </c>
    </row>
    <row r="125" spans="1:11" x14ac:dyDescent="0.25">
      <c r="A125" t="s">
        <v>1696</v>
      </c>
      <c r="B125">
        <v>121</v>
      </c>
      <c r="C125" s="126"/>
      <c r="D125" t="s">
        <v>160</v>
      </c>
      <c r="E125" t="s">
        <v>214</v>
      </c>
      <c r="F125" t="s">
        <v>15</v>
      </c>
    </row>
    <row r="126" spans="1:11" x14ac:dyDescent="0.25">
      <c r="A126" t="s">
        <v>1698</v>
      </c>
      <c r="B126">
        <v>122</v>
      </c>
      <c r="C126" s="126"/>
      <c r="D126" t="s">
        <v>161</v>
      </c>
      <c r="E126" t="s">
        <v>24</v>
      </c>
    </row>
    <row r="127" spans="1:11" x14ac:dyDescent="0.25">
      <c r="A127" t="s">
        <v>1699</v>
      </c>
      <c r="B127">
        <v>123</v>
      </c>
      <c r="C127" s="126"/>
      <c r="D127" t="s">
        <v>160</v>
      </c>
      <c r="E127" t="s">
        <v>215</v>
      </c>
      <c r="F127" t="s">
        <v>18</v>
      </c>
    </row>
    <row r="128" spans="1:11" x14ac:dyDescent="0.25">
      <c r="A128" t="s">
        <v>1700</v>
      </c>
      <c r="B128">
        <v>124</v>
      </c>
      <c r="C128" s="126"/>
      <c r="D128" t="s">
        <v>211</v>
      </c>
      <c r="E128" t="s">
        <v>15</v>
      </c>
    </row>
    <row r="129" spans="1:7" x14ac:dyDescent="0.25">
      <c r="A129" t="s">
        <v>1701</v>
      </c>
      <c r="B129">
        <v>125</v>
      </c>
      <c r="C129" s="126"/>
      <c r="D129" t="s">
        <v>160</v>
      </c>
      <c r="E129" t="s">
        <v>162</v>
      </c>
      <c r="F129" t="s">
        <v>9</v>
      </c>
    </row>
    <row r="130" spans="1:7" x14ac:dyDescent="0.25">
      <c r="A130" t="s">
        <v>1702</v>
      </c>
      <c r="B130">
        <v>126</v>
      </c>
      <c r="C130" s="126"/>
      <c r="D130" t="s">
        <v>160</v>
      </c>
      <c r="E130" t="s">
        <v>24</v>
      </c>
    </row>
    <row r="131" spans="1:7" x14ac:dyDescent="0.25">
      <c r="A131" t="s">
        <v>1703</v>
      </c>
      <c r="B131">
        <v>127</v>
      </c>
      <c r="C131" s="126"/>
      <c r="D131" t="s">
        <v>220</v>
      </c>
      <c r="E131" t="s">
        <v>24</v>
      </c>
    </row>
    <row r="132" spans="1:7" x14ac:dyDescent="0.25">
      <c r="A132" t="s">
        <v>1991</v>
      </c>
      <c r="B132">
        <v>128</v>
      </c>
      <c r="C132" s="126"/>
      <c r="D132" t="s">
        <v>160</v>
      </c>
      <c r="E132" t="s">
        <v>3451</v>
      </c>
      <c r="F132" t="s">
        <v>3501</v>
      </c>
      <c r="G132" t="s">
        <v>324</v>
      </c>
    </row>
    <row r="133" spans="1:7" x14ac:dyDescent="0.25">
      <c r="A133" t="s">
        <v>1993</v>
      </c>
      <c r="B133">
        <v>129</v>
      </c>
      <c r="C133" s="126"/>
      <c r="D133" t="s">
        <v>268</v>
      </c>
      <c r="E133" t="s">
        <v>212</v>
      </c>
    </row>
    <row r="134" spans="1:7" x14ac:dyDescent="0.25">
      <c r="A134" t="s">
        <v>1604</v>
      </c>
      <c r="B134">
        <v>130</v>
      </c>
      <c r="C134" s="126"/>
      <c r="D134" t="s">
        <v>270</v>
      </c>
      <c r="E134" t="s">
        <v>212</v>
      </c>
    </row>
    <row r="135" spans="1:7" x14ac:dyDescent="0.25">
      <c r="A135" t="s">
        <v>1704</v>
      </c>
      <c r="B135">
        <v>131</v>
      </c>
      <c r="C135" s="126"/>
      <c r="D135" t="s">
        <v>160</v>
      </c>
      <c r="E135" t="s">
        <v>163</v>
      </c>
      <c r="F135" t="s">
        <v>9</v>
      </c>
    </row>
    <row r="136" spans="1:7" x14ac:dyDescent="0.25">
      <c r="A136" t="s">
        <v>1705</v>
      </c>
      <c r="B136">
        <v>132</v>
      </c>
      <c r="C136" s="126"/>
      <c r="D136" t="s">
        <v>161</v>
      </c>
      <c r="E136" t="s">
        <v>9</v>
      </c>
    </row>
    <row r="137" spans="1:7" x14ac:dyDescent="0.25">
      <c r="A137" t="s">
        <v>1870</v>
      </c>
      <c r="B137">
        <v>133</v>
      </c>
      <c r="C137" s="126"/>
      <c r="D137" t="s">
        <v>161</v>
      </c>
      <c r="E137" t="s">
        <v>24</v>
      </c>
    </row>
    <row r="138" spans="1:7" x14ac:dyDescent="0.25">
      <c r="A138" t="s">
        <v>1871</v>
      </c>
      <c r="B138">
        <v>134</v>
      </c>
      <c r="C138" s="126"/>
      <c r="D138" t="s">
        <v>160</v>
      </c>
      <c r="E138" t="s">
        <v>163</v>
      </c>
      <c r="F138" t="s">
        <v>9</v>
      </c>
    </row>
    <row r="139" spans="1:7" x14ac:dyDescent="0.25">
      <c r="A139" t="s">
        <v>1872</v>
      </c>
      <c r="B139">
        <v>135</v>
      </c>
      <c r="C139" s="126"/>
      <c r="D139" t="s">
        <v>161</v>
      </c>
      <c r="E139" t="s">
        <v>267</v>
      </c>
    </row>
    <row r="140" spans="1:7" x14ac:dyDescent="0.25">
      <c r="A140" t="s">
        <v>1873</v>
      </c>
      <c r="B140">
        <v>136</v>
      </c>
      <c r="C140" s="126"/>
      <c r="D140" t="s">
        <v>161</v>
      </c>
      <c r="E140" t="s">
        <v>267</v>
      </c>
    </row>
    <row r="141" spans="1:7" x14ac:dyDescent="0.25">
      <c r="A141" t="s">
        <v>1875</v>
      </c>
      <c r="B141">
        <v>137</v>
      </c>
      <c r="C141" s="126"/>
      <c r="D141" t="s">
        <v>160</v>
      </c>
      <c r="E141" t="s">
        <v>216</v>
      </c>
      <c r="F141" t="s">
        <v>9</v>
      </c>
    </row>
    <row r="142" spans="1:7" x14ac:dyDescent="0.25">
      <c r="A142" t="s">
        <v>1877</v>
      </c>
      <c r="B142">
        <v>138</v>
      </c>
      <c r="C142" s="126"/>
      <c r="D142" t="s">
        <v>160</v>
      </c>
      <c r="E142" t="s">
        <v>216</v>
      </c>
      <c r="F142" t="s">
        <v>9</v>
      </c>
    </row>
    <row r="143" spans="1:7" x14ac:dyDescent="0.25">
      <c r="A143" t="s">
        <v>1878</v>
      </c>
      <c r="B143">
        <v>139</v>
      </c>
      <c r="C143" s="126"/>
      <c r="D143" t="s">
        <v>211</v>
      </c>
      <c r="E143" t="s">
        <v>15</v>
      </c>
    </row>
    <row r="144" spans="1:7" x14ac:dyDescent="0.25">
      <c r="A144" t="s">
        <v>1880</v>
      </c>
      <c r="B144">
        <v>140</v>
      </c>
      <c r="C144" s="126"/>
      <c r="D144" t="s">
        <v>215</v>
      </c>
      <c r="E144" t="s">
        <v>9</v>
      </c>
    </row>
    <row r="145" spans="1:10" x14ac:dyDescent="0.25">
      <c r="A145" t="s">
        <v>1881</v>
      </c>
      <c r="B145">
        <v>141</v>
      </c>
      <c r="C145" s="126"/>
      <c r="D145" t="s">
        <v>211</v>
      </c>
      <c r="E145" t="s">
        <v>15</v>
      </c>
    </row>
    <row r="146" spans="1:10" x14ac:dyDescent="0.25">
      <c r="A146" t="s">
        <v>1883</v>
      </c>
      <c r="B146">
        <v>142</v>
      </c>
      <c r="C146" s="126"/>
      <c r="D146" t="s">
        <v>215</v>
      </c>
      <c r="E146" t="s">
        <v>9</v>
      </c>
    </row>
    <row r="147" spans="1:10" x14ac:dyDescent="0.25">
      <c r="A147" t="s">
        <v>1884</v>
      </c>
      <c r="B147">
        <v>143</v>
      </c>
      <c r="C147" s="126"/>
      <c r="D147" t="s">
        <v>160</v>
      </c>
      <c r="E147" t="s">
        <v>3414</v>
      </c>
      <c r="F147" t="s">
        <v>3486</v>
      </c>
      <c r="G147" t="s">
        <v>9</v>
      </c>
    </row>
    <row r="148" spans="1:10" x14ac:dyDescent="0.25">
      <c r="A148" t="s">
        <v>1885</v>
      </c>
      <c r="B148">
        <v>144</v>
      </c>
      <c r="C148" s="126"/>
      <c r="D148" t="s">
        <v>160</v>
      </c>
      <c r="E148" t="s">
        <v>411</v>
      </c>
      <c r="F148" t="s">
        <v>9</v>
      </c>
    </row>
    <row r="149" spans="1:10" x14ac:dyDescent="0.25">
      <c r="A149" t="s">
        <v>1886</v>
      </c>
      <c r="B149">
        <v>145</v>
      </c>
      <c r="C149" s="126"/>
      <c r="D149" t="s">
        <v>160</v>
      </c>
      <c r="E149" t="s">
        <v>408</v>
      </c>
      <c r="F149" t="s">
        <v>9</v>
      </c>
    </row>
    <row r="150" spans="1:10" x14ac:dyDescent="0.25">
      <c r="A150" t="s">
        <v>1816</v>
      </c>
      <c r="B150">
        <v>146</v>
      </c>
      <c r="C150" s="126"/>
      <c r="D150" t="s">
        <v>160</v>
      </c>
      <c r="E150" t="s">
        <v>223</v>
      </c>
      <c r="F150" t="s">
        <v>9</v>
      </c>
    </row>
    <row r="151" spans="1:10" x14ac:dyDescent="0.25">
      <c r="A151" t="s">
        <v>1818</v>
      </c>
      <c r="B151">
        <v>147</v>
      </c>
      <c r="C151" s="126"/>
      <c r="D151" t="s">
        <v>213</v>
      </c>
      <c r="E151" t="s">
        <v>9</v>
      </c>
    </row>
    <row r="152" spans="1:10" x14ac:dyDescent="0.25">
      <c r="A152" t="s">
        <v>1819</v>
      </c>
      <c r="B152">
        <v>148</v>
      </c>
      <c r="C152" s="126"/>
      <c r="D152" t="s">
        <v>164</v>
      </c>
      <c r="E152" t="s">
        <v>161</v>
      </c>
      <c r="F152" t="s">
        <v>267</v>
      </c>
    </row>
    <row r="153" spans="1:10" x14ac:dyDescent="0.25">
      <c r="A153" t="s">
        <v>4382</v>
      </c>
      <c r="B153">
        <v>149</v>
      </c>
      <c r="C153" s="126" t="s">
        <v>1458</v>
      </c>
      <c r="D153" t="s">
        <v>182</v>
      </c>
      <c r="E153" t="s">
        <v>217</v>
      </c>
      <c r="F153" t="s">
        <v>409</v>
      </c>
      <c r="G153" t="s">
        <v>177</v>
      </c>
      <c r="H153" t="s">
        <v>328</v>
      </c>
    </row>
    <row r="154" spans="1:10" x14ac:dyDescent="0.25">
      <c r="A154" t="s">
        <v>4383</v>
      </c>
      <c r="B154">
        <v>150</v>
      </c>
      <c r="C154" s="126" t="s">
        <v>1465</v>
      </c>
      <c r="D154" t="s">
        <v>182</v>
      </c>
      <c r="E154" t="s">
        <v>217</v>
      </c>
      <c r="F154" t="s">
        <v>409</v>
      </c>
      <c r="G154" t="s">
        <v>177</v>
      </c>
      <c r="H154" t="s">
        <v>328</v>
      </c>
    </row>
    <row r="155" spans="1:10" x14ac:dyDescent="0.25">
      <c r="A155" t="s">
        <v>4384</v>
      </c>
      <c r="B155">
        <v>151</v>
      </c>
      <c r="C155" s="126" t="s">
        <v>1469</v>
      </c>
      <c r="D155" t="s">
        <v>182</v>
      </c>
      <c r="E155" t="s">
        <v>217</v>
      </c>
      <c r="F155" t="s">
        <v>409</v>
      </c>
      <c r="G155" t="s">
        <v>177</v>
      </c>
      <c r="H155" t="s">
        <v>328</v>
      </c>
    </row>
    <row r="156" spans="1:10" x14ac:dyDescent="0.25">
      <c r="A156" t="s">
        <v>4268</v>
      </c>
      <c r="B156">
        <v>152</v>
      </c>
      <c r="C156" s="126" t="s">
        <v>1458</v>
      </c>
      <c r="D156" t="s">
        <v>14</v>
      </c>
      <c r="E156" t="s">
        <v>3429</v>
      </c>
      <c r="F156" t="s">
        <v>3430</v>
      </c>
      <c r="G156" t="s">
        <v>175</v>
      </c>
      <c r="H156" t="s">
        <v>172</v>
      </c>
    </row>
    <row r="157" spans="1:10" x14ac:dyDescent="0.25">
      <c r="A157" t="s">
        <v>4269</v>
      </c>
      <c r="B157">
        <v>153</v>
      </c>
      <c r="C157" s="126" t="s">
        <v>1465</v>
      </c>
      <c r="D157" t="s">
        <v>14</v>
      </c>
      <c r="E157" t="s">
        <v>3429</v>
      </c>
      <c r="F157" t="s">
        <v>3430</v>
      </c>
      <c r="G157" t="s">
        <v>175</v>
      </c>
      <c r="H157" t="s">
        <v>172</v>
      </c>
    </row>
    <row r="158" spans="1:10" x14ac:dyDescent="0.25">
      <c r="A158" t="s">
        <v>4270</v>
      </c>
      <c r="B158">
        <v>154</v>
      </c>
      <c r="C158" s="126" t="s">
        <v>1469</v>
      </c>
      <c r="D158" t="s">
        <v>14</v>
      </c>
      <c r="E158" t="s">
        <v>3429</v>
      </c>
      <c r="F158" t="s">
        <v>3430</v>
      </c>
      <c r="G158" t="s">
        <v>175</v>
      </c>
      <c r="H158" t="s">
        <v>172</v>
      </c>
    </row>
    <row r="159" spans="1:10" x14ac:dyDescent="0.25">
      <c r="A159" t="s">
        <v>4410</v>
      </c>
      <c r="B159">
        <v>155</v>
      </c>
      <c r="C159" s="126" t="s">
        <v>1458</v>
      </c>
      <c r="D159" t="s">
        <v>14</v>
      </c>
      <c r="E159" t="s">
        <v>385</v>
      </c>
      <c r="F159" t="s">
        <v>414</v>
      </c>
      <c r="G159" t="s">
        <v>107</v>
      </c>
      <c r="H159" t="s">
        <v>175</v>
      </c>
      <c r="I159" t="s">
        <v>115</v>
      </c>
      <c r="J159" t="s">
        <v>235</v>
      </c>
    </row>
    <row r="160" spans="1:10" x14ac:dyDescent="0.25">
      <c r="A160" t="s">
        <v>4411</v>
      </c>
      <c r="B160">
        <v>156</v>
      </c>
      <c r="C160" s="126" t="s">
        <v>1465</v>
      </c>
      <c r="D160" t="s">
        <v>14</v>
      </c>
      <c r="E160" t="s">
        <v>385</v>
      </c>
      <c r="F160" t="s">
        <v>414</v>
      </c>
      <c r="G160" t="s">
        <v>107</v>
      </c>
      <c r="H160" t="s">
        <v>175</v>
      </c>
      <c r="I160" t="s">
        <v>115</v>
      </c>
      <c r="J160" t="s">
        <v>235</v>
      </c>
    </row>
    <row r="161" spans="1:10" x14ac:dyDescent="0.25">
      <c r="A161" t="s">
        <v>4412</v>
      </c>
      <c r="B161">
        <v>157</v>
      </c>
      <c r="C161" s="126" t="s">
        <v>1469</v>
      </c>
      <c r="D161" t="s">
        <v>14</v>
      </c>
      <c r="E161" t="s">
        <v>385</v>
      </c>
      <c r="F161" t="s">
        <v>414</v>
      </c>
      <c r="G161" t="s">
        <v>107</v>
      </c>
      <c r="H161" t="s">
        <v>175</v>
      </c>
      <c r="I161" t="s">
        <v>115</v>
      </c>
      <c r="J161" t="s">
        <v>235</v>
      </c>
    </row>
    <row r="162" spans="1:10" x14ac:dyDescent="0.25">
      <c r="A162" t="s">
        <v>1706</v>
      </c>
      <c r="B162">
        <v>158</v>
      </c>
      <c r="C162" s="126"/>
      <c r="D162" t="s">
        <v>386</v>
      </c>
      <c r="E162" t="s">
        <v>29</v>
      </c>
      <c r="F162" t="s">
        <v>277</v>
      </c>
      <c r="G162" t="s">
        <v>30</v>
      </c>
    </row>
    <row r="163" spans="1:10" x14ac:dyDescent="0.25">
      <c r="A163" t="s">
        <v>1607</v>
      </c>
      <c r="B163">
        <v>159</v>
      </c>
      <c r="C163" s="126"/>
      <c r="D163" t="s">
        <v>231</v>
      </c>
      <c r="E163" t="s">
        <v>179</v>
      </c>
      <c r="F163" t="s">
        <v>276</v>
      </c>
    </row>
    <row r="164" spans="1:10" x14ac:dyDescent="0.25">
      <c r="A164" t="s">
        <v>1609</v>
      </c>
      <c r="B164">
        <v>160</v>
      </c>
      <c r="C164" s="126"/>
      <c r="D164" t="s">
        <v>3421</v>
      </c>
      <c r="E164" t="s">
        <v>3422</v>
      </c>
      <c r="F164" t="s">
        <v>227</v>
      </c>
      <c r="G164" t="s">
        <v>276</v>
      </c>
    </row>
    <row r="165" spans="1:10" x14ac:dyDescent="0.25">
      <c r="A165" t="s">
        <v>1610</v>
      </c>
      <c r="B165">
        <v>161</v>
      </c>
      <c r="C165" s="126"/>
      <c r="D165" t="s">
        <v>416</v>
      </c>
      <c r="E165" t="s">
        <v>279</v>
      </c>
    </row>
    <row r="166" spans="1:10" x14ac:dyDescent="0.25">
      <c r="A166" t="s">
        <v>1888</v>
      </c>
      <c r="B166">
        <v>162</v>
      </c>
      <c r="C166" s="126"/>
      <c r="D166" t="s">
        <v>181</v>
      </c>
      <c r="E166" t="s">
        <v>417</v>
      </c>
      <c r="F166" t="s">
        <v>9</v>
      </c>
    </row>
    <row r="167" spans="1:10" x14ac:dyDescent="0.25">
      <c r="A167" t="s">
        <v>1890</v>
      </c>
      <c r="B167">
        <v>163</v>
      </c>
      <c r="C167" s="126"/>
      <c r="D167" t="s">
        <v>114</v>
      </c>
      <c r="E167" t="s">
        <v>3415</v>
      </c>
      <c r="F167" t="s">
        <v>3416</v>
      </c>
      <c r="G167" t="s">
        <v>415</v>
      </c>
      <c r="H167" t="s">
        <v>109</v>
      </c>
      <c r="I167" t="s">
        <v>274</v>
      </c>
      <c r="J167" t="s">
        <v>9</v>
      </c>
    </row>
    <row r="168" spans="1:10" x14ac:dyDescent="0.25">
      <c r="A168" t="s">
        <v>1892</v>
      </c>
      <c r="B168">
        <v>164</v>
      </c>
      <c r="C168" s="126"/>
      <c r="D168" t="s">
        <v>114</v>
      </c>
      <c r="E168" t="s">
        <v>3415</v>
      </c>
      <c r="F168" t="s">
        <v>3416</v>
      </c>
      <c r="G168" t="s">
        <v>415</v>
      </c>
      <c r="H168" t="s">
        <v>113</v>
      </c>
      <c r="I168" t="s">
        <v>275</v>
      </c>
      <c r="J168" t="s">
        <v>9</v>
      </c>
    </row>
    <row r="169" spans="1:10" x14ac:dyDescent="0.25">
      <c r="A169" t="s">
        <v>4272</v>
      </c>
      <c r="B169">
        <v>165</v>
      </c>
      <c r="C169" s="126" t="s">
        <v>1458</v>
      </c>
      <c r="D169" t="s">
        <v>94</v>
      </c>
      <c r="E169" t="s">
        <v>228</v>
      </c>
      <c r="F169" t="s">
        <v>111</v>
      </c>
      <c r="G169" t="s">
        <v>327</v>
      </c>
    </row>
    <row r="170" spans="1:10" x14ac:dyDescent="0.25">
      <c r="A170" t="s">
        <v>4273</v>
      </c>
      <c r="B170">
        <v>166</v>
      </c>
      <c r="C170" s="126" t="s">
        <v>1465</v>
      </c>
      <c r="D170" t="s">
        <v>94</v>
      </c>
      <c r="E170" t="s">
        <v>228</v>
      </c>
      <c r="F170" t="s">
        <v>111</v>
      </c>
      <c r="G170" t="s">
        <v>327</v>
      </c>
    </row>
    <row r="171" spans="1:10" x14ac:dyDescent="0.25">
      <c r="A171" t="s">
        <v>4274</v>
      </c>
      <c r="B171">
        <v>167</v>
      </c>
      <c r="C171" s="126" t="s">
        <v>1469</v>
      </c>
      <c r="D171" t="s">
        <v>94</v>
      </c>
      <c r="E171" t="s">
        <v>228</v>
      </c>
      <c r="F171" t="s">
        <v>111</v>
      </c>
      <c r="G171" t="s">
        <v>327</v>
      </c>
    </row>
    <row r="172" spans="1:10" x14ac:dyDescent="0.25">
      <c r="A172" t="s">
        <v>4275</v>
      </c>
      <c r="B172">
        <v>168</v>
      </c>
      <c r="C172" s="126" t="s">
        <v>1458</v>
      </c>
      <c r="D172" t="s">
        <v>3491</v>
      </c>
      <c r="E172" t="s">
        <v>3492</v>
      </c>
      <c r="F172" t="s">
        <v>180</v>
      </c>
      <c r="G172" t="s">
        <v>14</v>
      </c>
    </row>
    <row r="173" spans="1:10" x14ac:dyDescent="0.25">
      <c r="A173" t="s">
        <v>4276</v>
      </c>
      <c r="B173">
        <v>169</v>
      </c>
      <c r="C173" s="126" t="s">
        <v>1465</v>
      </c>
      <c r="D173" t="s">
        <v>3491</v>
      </c>
      <c r="E173" t="s">
        <v>3492</v>
      </c>
      <c r="F173" t="s">
        <v>180</v>
      </c>
      <c r="G173" t="s">
        <v>14</v>
      </c>
    </row>
    <row r="174" spans="1:10" x14ac:dyDescent="0.25">
      <c r="A174" t="s">
        <v>4277</v>
      </c>
      <c r="B174">
        <v>170</v>
      </c>
      <c r="C174" s="126" t="s">
        <v>1469</v>
      </c>
      <c r="D174" t="s">
        <v>3491</v>
      </c>
      <c r="E174" t="s">
        <v>3492</v>
      </c>
      <c r="F174" t="s">
        <v>180</v>
      </c>
      <c r="G174" t="s">
        <v>14</v>
      </c>
    </row>
    <row r="175" spans="1:10" x14ac:dyDescent="0.25">
      <c r="A175" t="s">
        <v>5226</v>
      </c>
      <c r="B175">
        <v>171</v>
      </c>
      <c r="C175" s="126" t="s">
        <v>1458</v>
      </c>
      <c r="D175" t="s">
        <v>421</v>
      </c>
      <c r="E175" t="s">
        <v>234</v>
      </c>
      <c r="F175" t="s">
        <v>14</v>
      </c>
    </row>
    <row r="176" spans="1:10" x14ac:dyDescent="0.25">
      <c r="A176" t="s">
        <v>5228</v>
      </c>
      <c r="B176">
        <v>172</v>
      </c>
      <c r="C176" s="126" t="s">
        <v>1465</v>
      </c>
      <c r="D176" t="s">
        <v>421</v>
      </c>
      <c r="E176" t="s">
        <v>234</v>
      </c>
      <c r="F176" t="s">
        <v>14</v>
      </c>
    </row>
    <row r="177" spans="1:7" x14ac:dyDescent="0.25">
      <c r="A177" t="s">
        <v>5229</v>
      </c>
      <c r="B177">
        <v>173</v>
      </c>
      <c r="C177" s="126" t="s">
        <v>1469</v>
      </c>
      <c r="D177" t="s">
        <v>421</v>
      </c>
      <c r="E177" t="s">
        <v>234</v>
      </c>
      <c r="F177" t="s">
        <v>14</v>
      </c>
    </row>
    <row r="178" spans="1:7" x14ac:dyDescent="0.25">
      <c r="A178" t="s">
        <v>5230</v>
      </c>
      <c r="B178">
        <v>174</v>
      </c>
      <c r="C178" s="126" t="s">
        <v>1458</v>
      </c>
      <c r="D178" t="s">
        <v>232</v>
      </c>
      <c r="E178" t="s">
        <v>14</v>
      </c>
    </row>
    <row r="179" spans="1:7" x14ac:dyDescent="0.25">
      <c r="A179" t="s">
        <v>5232</v>
      </c>
      <c r="B179">
        <v>175</v>
      </c>
      <c r="C179" s="126" t="s">
        <v>1465</v>
      </c>
      <c r="D179" t="s">
        <v>232</v>
      </c>
      <c r="E179" t="s">
        <v>14</v>
      </c>
    </row>
    <row r="180" spans="1:7" x14ac:dyDescent="0.25">
      <c r="A180" t="s">
        <v>5233</v>
      </c>
      <c r="B180">
        <v>176</v>
      </c>
      <c r="C180" s="126" t="s">
        <v>1469</v>
      </c>
      <c r="D180" t="s">
        <v>232</v>
      </c>
      <c r="E180" t="s">
        <v>14</v>
      </c>
    </row>
    <row r="181" spans="1:7" x14ac:dyDescent="0.25">
      <c r="A181" t="s">
        <v>5234</v>
      </c>
      <c r="B181">
        <v>177</v>
      </c>
      <c r="C181" s="126" t="s">
        <v>1458</v>
      </c>
      <c r="D181" t="s">
        <v>230</v>
      </c>
      <c r="E181" t="s">
        <v>14</v>
      </c>
    </row>
    <row r="182" spans="1:7" x14ac:dyDescent="0.25">
      <c r="A182" t="s">
        <v>5236</v>
      </c>
      <c r="B182">
        <v>178</v>
      </c>
      <c r="C182" s="126" t="s">
        <v>1465</v>
      </c>
      <c r="D182" t="s">
        <v>230</v>
      </c>
      <c r="E182" t="s">
        <v>14</v>
      </c>
    </row>
    <row r="183" spans="1:7" x14ac:dyDescent="0.25">
      <c r="A183" t="s">
        <v>5237</v>
      </c>
      <c r="B183">
        <v>179</v>
      </c>
      <c r="C183" s="126" t="s">
        <v>1469</v>
      </c>
      <c r="D183" t="s">
        <v>230</v>
      </c>
      <c r="E183" t="s">
        <v>14</v>
      </c>
    </row>
    <row r="184" spans="1:7" x14ac:dyDescent="0.25">
      <c r="A184" t="s">
        <v>4271</v>
      </c>
      <c r="B184">
        <v>180</v>
      </c>
      <c r="C184" s="126" t="s">
        <v>1458</v>
      </c>
      <c r="D184" t="s">
        <v>380</v>
      </c>
      <c r="E184" t="s">
        <v>178</v>
      </c>
      <c r="F184" t="s">
        <v>14</v>
      </c>
    </row>
    <row r="185" spans="1:7" x14ac:dyDescent="0.25">
      <c r="A185" t="s">
        <v>4278</v>
      </c>
      <c r="B185">
        <v>181</v>
      </c>
      <c r="C185" s="126" t="s">
        <v>1465</v>
      </c>
      <c r="D185" t="s">
        <v>380</v>
      </c>
      <c r="E185" t="s">
        <v>178</v>
      </c>
      <c r="F185" t="s">
        <v>14</v>
      </c>
    </row>
    <row r="186" spans="1:7" x14ac:dyDescent="0.25">
      <c r="A186" t="s">
        <v>4279</v>
      </c>
      <c r="B186">
        <v>182</v>
      </c>
      <c r="C186" s="126" t="s">
        <v>1469</v>
      </c>
      <c r="D186" t="s">
        <v>380</v>
      </c>
      <c r="E186" t="s">
        <v>178</v>
      </c>
      <c r="F186" t="s">
        <v>14</v>
      </c>
    </row>
    <row r="187" spans="1:7" x14ac:dyDescent="0.25">
      <c r="A187" t="s">
        <v>4280</v>
      </c>
      <c r="B187">
        <v>183</v>
      </c>
      <c r="C187" s="126" t="s">
        <v>1458</v>
      </c>
      <c r="D187" t="s">
        <v>380</v>
      </c>
      <c r="E187" t="s">
        <v>178</v>
      </c>
      <c r="F187" t="s">
        <v>14</v>
      </c>
    </row>
    <row r="188" spans="1:7" x14ac:dyDescent="0.25">
      <c r="A188" t="s">
        <v>4281</v>
      </c>
      <c r="B188">
        <v>184</v>
      </c>
      <c r="C188" s="126" t="s">
        <v>1465</v>
      </c>
      <c r="D188" t="s">
        <v>380</v>
      </c>
      <c r="E188" t="s">
        <v>178</v>
      </c>
      <c r="F188" t="s">
        <v>14</v>
      </c>
    </row>
    <row r="189" spans="1:7" x14ac:dyDescent="0.25">
      <c r="A189" t="s">
        <v>4282</v>
      </c>
      <c r="B189">
        <v>185</v>
      </c>
      <c r="C189" s="126" t="s">
        <v>1469</v>
      </c>
      <c r="D189" t="s">
        <v>380</v>
      </c>
      <c r="E189" t="s">
        <v>178</v>
      </c>
      <c r="F189" t="s">
        <v>14</v>
      </c>
    </row>
    <row r="190" spans="1:7" x14ac:dyDescent="0.25">
      <c r="A190" t="s">
        <v>4283</v>
      </c>
      <c r="B190">
        <v>186</v>
      </c>
      <c r="C190" s="126" t="s">
        <v>1458</v>
      </c>
      <c r="D190" t="s">
        <v>377</v>
      </c>
      <c r="E190" t="s">
        <v>3459</v>
      </c>
      <c r="F190" t="s">
        <v>3460</v>
      </c>
      <c r="G190" t="s">
        <v>14</v>
      </c>
    </row>
    <row r="191" spans="1:7" x14ac:dyDescent="0.25">
      <c r="A191" t="s">
        <v>4284</v>
      </c>
      <c r="B191">
        <v>187</v>
      </c>
      <c r="C191" s="126" t="s">
        <v>1465</v>
      </c>
      <c r="D191" t="s">
        <v>377</v>
      </c>
      <c r="E191" t="s">
        <v>3459</v>
      </c>
      <c r="F191" t="s">
        <v>3460</v>
      </c>
      <c r="G191" t="s">
        <v>14</v>
      </c>
    </row>
    <row r="192" spans="1:7" x14ac:dyDescent="0.25">
      <c r="A192" t="s">
        <v>4285</v>
      </c>
      <c r="B192">
        <v>188</v>
      </c>
      <c r="C192" s="126" t="s">
        <v>1469</v>
      </c>
      <c r="D192" t="s">
        <v>377</v>
      </c>
      <c r="E192" t="s">
        <v>3459</v>
      </c>
      <c r="F192" t="s">
        <v>3460</v>
      </c>
      <c r="G192" t="s">
        <v>14</v>
      </c>
    </row>
    <row r="193" spans="1:10" x14ac:dyDescent="0.25">
      <c r="A193" t="s">
        <v>4286</v>
      </c>
      <c r="B193">
        <v>189</v>
      </c>
      <c r="C193" s="126" t="s">
        <v>1458</v>
      </c>
      <c r="D193" t="s">
        <v>377</v>
      </c>
      <c r="E193" t="s">
        <v>3459</v>
      </c>
      <c r="F193" t="s">
        <v>3460</v>
      </c>
      <c r="G193" t="s">
        <v>14</v>
      </c>
    </row>
    <row r="194" spans="1:10" x14ac:dyDescent="0.25">
      <c r="A194" t="s">
        <v>4287</v>
      </c>
      <c r="B194">
        <v>190</v>
      </c>
      <c r="C194" s="126" t="s">
        <v>1465</v>
      </c>
      <c r="D194" t="s">
        <v>377</v>
      </c>
      <c r="E194" t="s">
        <v>3459</v>
      </c>
      <c r="F194" t="s">
        <v>3460</v>
      </c>
      <c r="G194" t="s">
        <v>14</v>
      </c>
    </row>
    <row r="195" spans="1:10" x14ac:dyDescent="0.25">
      <c r="A195" t="s">
        <v>4288</v>
      </c>
      <c r="B195">
        <v>191</v>
      </c>
      <c r="C195" s="126" t="s">
        <v>1469</v>
      </c>
      <c r="D195" t="s">
        <v>377</v>
      </c>
      <c r="E195" t="s">
        <v>3459</v>
      </c>
      <c r="F195" t="s">
        <v>3460</v>
      </c>
      <c r="G195" t="s">
        <v>14</v>
      </c>
    </row>
    <row r="196" spans="1:10" x14ac:dyDescent="0.25">
      <c r="A196" t="s">
        <v>4400</v>
      </c>
      <c r="B196">
        <v>192</v>
      </c>
      <c r="C196" s="126" t="s">
        <v>1458</v>
      </c>
      <c r="D196" t="s">
        <v>225</v>
      </c>
      <c r="E196" t="s">
        <v>91</v>
      </c>
      <c r="F196" t="s">
        <v>410</v>
      </c>
      <c r="G196" t="s">
        <v>379</v>
      </c>
      <c r="H196" t="s">
        <v>224</v>
      </c>
      <c r="I196" t="s">
        <v>14</v>
      </c>
    </row>
    <row r="197" spans="1:10" x14ac:dyDescent="0.25">
      <c r="A197" t="s">
        <v>4401</v>
      </c>
      <c r="B197">
        <v>193</v>
      </c>
      <c r="C197" s="126" t="s">
        <v>1465</v>
      </c>
      <c r="D197" t="s">
        <v>225</v>
      </c>
      <c r="E197" t="s">
        <v>91</v>
      </c>
      <c r="F197" t="s">
        <v>410</v>
      </c>
      <c r="G197" t="s">
        <v>379</v>
      </c>
      <c r="H197" t="s">
        <v>224</v>
      </c>
      <c r="I197" t="s">
        <v>14</v>
      </c>
    </row>
    <row r="198" spans="1:10" x14ac:dyDescent="0.25">
      <c r="A198" t="s">
        <v>4402</v>
      </c>
      <c r="B198">
        <v>194</v>
      </c>
      <c r="C198" s="126" t="s">
        <v>1469</v>
      </c>
      <c r="D198" t="s">
        <v>225</v>
      </c>
      <c r="E198" t="s">
        <v>91</v>
      </c>
      <c r="F198" t="s">
        <v>410</v>
      </c>
      <c r="G198" t="s">
        <v>379</v>
      </c>
      <c r="H198" t="s">
        <v>224</v>
      </c>
      <c r="I198" t="s">
        <v>14</v>
      </c>
    </row>
    <row r="199" spans="1:10" x14ac:dyDescent="0.25">
      <c r="A199" t="s">
        <v>4385</v>
      </c>
      <c r="B199">
        <v>195</v>
      </c>
      <c r="C199" s="126" t="s">
        <v>1458</v>
      </c>
      <c r="D199" t="s">
        <v>3461</v>
      </c>
      <c r="E199" t="s">
        <v>3462</v>
      </c>
      <c r="F199" t="s">
        <v>410</v>
      </c>
      <c r="G199" t="s">
        <v>379</v>
      </c>
      <c r="H199" t="s">
        <v>14</v>
      </c>
    </row>
    <row r="200" spans="1:10" x14ac:dyDescent="0.25">
      <c r="A200" t="s">
        <v>4386</v>
      </c>
      <c r="B200">
        <v>196</v>
      </c>
      <c r="C200" s="126" t="s">
        <v>1465</v>
      </c>
      <c r="D200" t="s">
        <v>3461</v>
      </c>
      <c r="E200" t="s">
        <v>3462</v>
      </c>
      <c r="F200" t="s">
        <v>410</v>
      </c>
      <c r="G200" t="s">
        <v>379</v>
      </c>
      <c r="H200" t="s">
        <v>420</v>
      </c>
      <c r="I200" t="s">
        <v>14</v>
      </c>
    </row>
    <row r="201" spans="1:10" x14ac:dyDescent="0.25">
      <c r="A201" t="s">
        <v>4387</v>
      </c>
      <c r="B201">
        <v>197</v>
      </c>
      <c r="C201" s="126" t="s">
        <v>1469</v>
      </c>
      <c r="D201" t="s">
        <v>3461</v>
      </c>
      <c r="E201" t="s">
        <v>3462</v>
      </c>
      <c r="F201" t="s">
        <v>410</v>
      </c>
      <c r="G201" t="s">
        <v>379</v>
      </c>
      <c r="H201" t="s">
        <v>420</v>
      </c>
      <c r="I201" t="s">
        <v>14</v>
      </c>
    </row>
    <row r="202" spans="1:10" x14ac:dyDescent="0.25">
      <c r="A202" t="s">
        <v>4388</v>
      </c>
      <c r="B202">
        <v>198</v>
      </c>
      <c r="C202" s="126" t="s">
        <v>1458</v>
      </c>
      <c r="D202" t="s">
        <v>3457</v>
      </c>
      <c r="E202" t="s">
        <v>3458</v>
      </c>
      <c r="F202" t="s">
        <v>410</v>
      </c>
      <c r="G202" t="s">
        <v>3461</v>
      </c>
      <c r="H202" t="s">
        <v>3462</v>
      </c>
      <c r="I202" t="s">
        <v>420</v>
      </c>
      <c r="J202" t="s">
        <v>14</v>
      </c>
    </row>
    <row r="203" spans="1:10" x14ac:dyDescent="0.25">
      <c r="A203" t="s">
        <v>4389</v>
      </c>
      <c r="B203">
        <v>199</v>
      </c>
      <c r="C203" s="126" t="s">
        <v>1465</v>
      </c>
      <c r="D203" t="s">
        <v>3457</v>
      </c>
      <c r="E203" t="s">
        <v>3458</v>
      </c>
      <c r="F203" t="s">
        <v>410</v>
      </c>
      <c r="G203" t="s">
        <v>3461</v>
      </c>
      <c r="H203" t="s">
        <v>3462</v>
      </c>
      <c r="I203" t="s">
        <v>420</v>
      </c>
      <c r="J203" t="s">
        <v>14</v>
      </c>
    </row>
    <row r="204" spans="1:10" x14ac:dyDescent="0.25">
      <c r="A204" t="s">
        <v>4390</v>
      </c>
      <c r="B204">
        <v>200</v>
      </c>
      <c r="C204" s="126" t="s">
        <v>1469</v>
      </c>
      <c r="D204" t="s">
        <v>3457</v>
      </c>
      <c r="E204" t="s">
        <v>3458</v>
      </c>
      <c r="F204" t="s">
        <v>410</v>
      </c>
      <c r="G204" t="s">
        <v>3461</v>
      </c>
      <c r="H204" t="s">
        <v>3462</v>
      </c>
      <c r="I204" t="s">
        <v>420</v>
      </c>
      <c r="J204" t="s">
        <v>14</v>
      </c>
    </row>
    <row r="205" spans="1:10" x14ac:dyDescent="0.25">
      <c r="A205" t="s">
        <v>4403</v>
      </c>
      <c r="B205">
        <v>201</v>
      </c>
      <c r="C205" s="126" t="s">
        <v>1458</v>
      </c>
      <c r="D205" t="s">
        <v>381</v>
      </c>
      <c r="E205" t="s">
        <v>178</v>
      </c>
      <c r="F205" t="s">
        <v>410</v>
      </c>
      <c r="G205" t="s">
        <v>3461</v>
      </c>
      <c r="H205" t="s">
        <v>3462</v>
      </c>
      <c r="I205" t="s">
        <v>224</v>
      </c>
      <c r="J205" t="s">
        <v>14</v>
      </c>
    </row>
    <row r="206" spans="1:10" x14ac:dyDescent="0.25">
      <c r="A206" t="s">
        <v>4404</v>
      </c>
      <c r="B206">
        <v>202</v>
      </c>
      <c r="C206" s="126" t="s">
        <v>1465</v>
      </c>
      <c r="D206" t="s">
        <v>381</v>
      </c>
      <c r="E206" t="s">
        <v>178</v>
      </c>
      <c r="F206" t="s">
        <v>410</v>
      </c>
      <c r="G206" t="s">
        <v>3461</v>
      </c>
      <c r="H206" t="s">
        <v>3462</v>
      </c>
      <c r="I206" t="s">
        <v>224</v>
      </c>
      <c r="J206" t="s">
        <v>14</v>
      </c>
    </row>
    <row r="207" spans="1:10" x14ac:dyDescent="0.25">
      <c r="A207" t="s">
        <v>4405</v>
      </c>
      <c r="B207">
        <v>203</v>
      </c>
      <c r="C207" s="126" t="s">
        <v>1469</v>
      </c>
      <c r="D207" t="s">
        <v>381</v>
      </c>
      <c r="E207" t="s">
        <v>178</v>
      </c>
      <c r="F207" t="s">
        <v>410</v>
      </c>
      <c r="G207" t="s">
        <v>3461</v>
      </c>
      <c r="H207" t="s">
        <v>3462</v>
      </c>
      <c r="I207" t="s">
        <v>224</v>
      </c>
      <c r="J207" t="s">
        <v>14</v>
      </c>
    </row>
    <row r="208" spans="1:10" x14ac:dyDescent="0.25">
      <c r="A208" t="s">
        <v>4406</v>
      </c>
      <c r="B208">
        <v>204</v>
      </c>
      <c r="C208" s="126" t="s">
        <v>1458</v>
      </c>
      <c r="D208" t="s">
        <v>225</v>
      </c>
      <c r="E208" t="s">
        <v>91</v>
      </c>
      <c r="F208" t="s">
        <v>410</v>
      </c>
      <c r="G208" t="s">
        <v>3461</v>
      </c>
      <c r="H208" t="s">
        <v>3462</v>
      </c>
      <c r="I208" t="s">
        <v>224</v>
      </c>
      <c r="J208" t="s">
        <v>14</v>
      </c>
    </row>
    <row r="209" spans="1:14" x14ac:dyDescent="0.25">
      <c r="A209" t="s">
        <v>4407</v>
      </c>
      <c r="B209">
        <v>205</v>
      </c>
      <c r="C209" s="126" t="s">
        <v>1465</v>
      </c>
      <c r="D209" t="s">
        <v>225</v>
      </c>
      <c r="E209" t="s">
        <v>91</v>
      </c>
      <c r="F209" t="s">
        <v>410</v>
      </c>
      <c r="G209" t="s">
        <v>3461</v>
      </c>
      <c r="H209" t="s">
        <v>3462</v>
      </c>
      <c r="I209" t="s">
        <v>224</v>
      </c>
      <c r="J209" t="s">
        <v>14</v>
      </c>
    </row>
    <row r="210" spans="1:14" x14ac:dyDescent="0.25">
      <c r="A210" t="s">
        <v>4408</v>
      </c>
      <c r="B210">
        <v>206</v>
      </c>
      <c r="C210" s="126" t="s">
        <v>1469</v>
      </c>
      <c r="D210" t="s">
        <v>225</v>
      </c>
      <c r="E210" t="s">
        <v>91</v>
      </c>
      <c r="F210" t="s">
        <v>410</v>
      </c>
      <c r="G210" t="s">
        <v>3461</v>
      </c>
      <c r="H210" t="s">
        <v>3462</v>
      </c>
      <c r="I210" t="s">
        <v>224</v>
      </c>
      <c r="J210" t="s">
        <v>14</v>
      </c>
    </row>
    <row r="211" spans="1:14" x14ac:dyDescent="0.25">
      <c r="A211" t="s">
        <v>4423</v>
      </c>
      <c r="B211">
        <v>207</v>
      </c>
      <c r="C211" s="126" t="s">
        <v>1458</v>
      </c>
      <c r="D211" t="s">
        <v>354</v>
      </c>
      <c r="E211" t="s">
        <v>259</v>
      </c>
    </row>
    <row r="212" spans="1:14" x14ac:dyDescent="0.25">
      <c r="A212" t="s">
        <v>4424</v>
      </c>
      <c r="B212">
        <v>208</v>
      </c>
      <c r="C212" s="126" t="s">
        <v>1465</v>
      </c>
      <c r="D212" t="s">
        <v>354</v>
      </c>
      <c r="E212" t="s">
        <v>259</v>
      </c>
    </row>
    <row r="213" spans="1:14" x14ac:dyDescent="0.25">
      <c r="A213" t="s">
        <v>4425</v>
      </c>
      <c r="B213">
        <v>209</v>
      </c>
      <c r="C213" s="126" t="s">
        <v>1469</v>
      </c>
      <c r="D213" t="s">
        <v>354</v>
      </c>
      <c r="E213" t="s">
        <v>259</v>
      </c>
    </row>
    <row r="214" spans="1:14" x14ac:dyDescent="0.25">
      <c r="A214" t="s">
        <v>1994</v>
      </c>
      <c r="B214">
        <v>210</v>
      </c>
      <c r="C214" s="126"/>
      <c r="D214" t="s">
        <v>160</v>
      </c>
      <c r="E214" t="s">
        <v>287</v>
      </c>
      <c r="F214" t="s">
        <v>9</v>
      </c>
    </row>
    <row r="215" spans="1:14" x14ac:dyDescent="0.25">
      <c r="A215" t="s">
        <v>1708</v>
      </c>
      <c r="B215">
        <v>211</v>
      </c>
      <c r="C215" s="126"/>
      <c r="D215" t="s">
        <v>293</v>
      </c>
      <c r="E215" t="s">
        <v>336</v>
      </c>
    </row>
    <row r="216" spans="1:14" x14ac:dyDescent="0.25">
      <c r="A216" t="s">
        <v>1710</v>
      </c>
      <c r="B216">
        <v>212</v>
      </c>
      <c r="C216" s="126"/>
      <c r="D216" t="s">
        <v>355</v>
      </c>
    </row>
    <row r="217" spans="1:14" x14ac:dyDescent="0.25">
      <c r="A217" t="s">
        <v>1997</v>
      </c>
      <c r="B217">
        <v>213</v>
      </c>
      <c r="C217" s="126"/>
      <c r="D217" t="s">
        <v>3407</v>
      </c>
      <c r="E217" t="s">
        <v>3408</v>
      </c>
      <c r="F217" t="s">
        <v>3452</v>
      </c>
      <c r="G217" t="s">
        <v>3502</v>
      </c>
      <c r="H217" t="s">
        <v>332</v>
      </c>
    </row>
    <row r="218" spans="1:14" x14ac:dyDescent="0.25">
      <c r="A218" t="s">
        <v>2000</v>
      </c>
      <c r="B218">
        <v>214</v>
      </c>
      <c r="C218" s="126"/>
      <c r="D218" t="s">
        <v>160</v>
      </c>
      <c r="E218" t="s">
        <v>3452</v>
      </c>
      <c r="F218" t="s">
        <v>3502</v>
      </c>
      <c r="G218" t="s">
        <v>332</v>
      </c>
    </row>
    <row r="219" spans="1:14" x14ac:dyDescent="0.25">
      <c r="A219" t="s">
        <v>1893</v>
      </c>
      <c r="B219">
        <v>215</v>
      </c>
      <c r="C219" s="126"/>
      <c r="D219" t="s">
        <v>160</v>
      </c>
      <c r="E219" t="s">
        <v>162</v>
      </c>
      <c r="F219" t="s">
        <v>217</v>
      </c>
      <c r="G219" t="s">
        <v>410</v>
      </c>
      <c r="H219" t="s">
        <v>3410</v>
      </c>
      <c r="I219" t="s">
        <v>3411</v>
      </c>
      <c r="J219" t="s">
        <v>279</v>
      </c>
      <c r="K219" t="s">
        <v>9</v>
      </c>
    </row>
    <row r="220" spans="1:14" x14ac:dyDescent="0.25">
      <c r="A220" t="s">
        <v>1895</v>
      </c>
      <c r="B220">
        <v>216</v>
      </c>
      <c r="C220" s="126"/>
      <c r="D220" t="s">
        <v>160</v>
      </c>
      <c r="E220" t="s">
        <v>162</v>
      </c>
      <c r="F220" t="s">
        <v>3412</v>
      </c>
      <c r="G220" t="s">
        <v>3413</v>
      </c>
      <c r="H220" t="s">
        <v>3410</v>
      </c>
      <c r="I220" t="s">
        <v>3411</v>
      </c>
      <c r="J220" t="s">
        <v>24</v>
      </c>
      <c r="K220" t="s">
        <v>9</v>
      </c>
    </row>
    <row r="221" spans="1:14" x14ac:dyDescent="0.25">
      <c r="A221" t="s">
        <v>1896</v>
      </c>
      <c r="B221">
        <v>217</v>
      </c>
      <c r="C221" s="126"/>
      <c r="D221" t="s">
        <v>117</v>
      </c>
      <c r="E221" t="s">
        <v>173</v>
      </c>
      <c r="F221" t="s">
        <v>192</v>
      </c>
      <c r="G221" t="s">
        <v>9</v>
      </c>
    </row>
    <row r="222" spans="1:14" x14ac:dyDescent="0.25">
      <c r="A222" t="s">
        <v>1712</v>
      </c>
      <c r="B222">
        <v>218</v>
      </c>
      <c r="C222" s="126"/>
      <c r="D222" t="s">
        <v>3407</v>
      </c>
      <c r="E222" t="s">
        <v>3408</v>
      </c>
      <c r="F222" t="s">
        <v>187</v>
      </c>
      <c r="G222" t="s">
        <v>91</v>
      </c>
      <c r="H222" t="s">
        <v>282</v>
      </c>
      <c r="I222" t="s">
        <v>279</v>
      </c>
      <c r="J222" t="s">
        <v>22</v>
      </c>
      <c r="K222" t="s">
        <v>19</v>
      </c>
      <c r="L222" t="s">
        <v>280</v>
      </c>
    </row>
    <row r="223" spans="1:14" x14ac:dyDescent="0.25">
      <c r="A223" t="s">
        <v>1821</v>
      </c>
      <c r="B223">
        <v>219</v>
      </c>
      <c r="C223" s="126"/>
      <c r="D223" t="s">
        <v>288</v>
      </c>
    </row>
    <row r="224" spans="1:14" x14ac:dyDescent="0.25">
      <c r="A224" t="s">
        <v>1898</v>
      </c>
      <c r="B224">
        <v>220</v>
      </c>
      <c r="C224" s="126"/>
      <c r="D224" t="s">
        <v>281</v>
      </c>
      <c r="E224" t="s">
        <v>24</v>
      </c>
      <c r="F224" t="s">
        <v>19</v>
      </c>
      <c r="G224" t="s">
        <v>22</v>
      </c>
      <c r="H224" t="s">
        <v>160</v>
      </c>
      <c r="I224" t="s">
        <v>162</v>
      </c>
      <c r="J224" t="s">
        <v>3407</v>
      </c>
      <c r="K224" t="s">
        <v>3408</v>
      </c>
      <c r="L224" t="s">
        <v>3410</v>
      </c>
      <c r="M224" t="s">
        <v>3411</v>
      </c>
      <c r="N224" t="s">
        <v>9</v>
      </c>
    </row>
    <row r="225" spans="1:11" x14ac:dyDescent="0.25">
      <c r="A225" t="s">
        <v>1900</v>
      </c>
      <c r="B225">
        <v>221</v>
      </c>
      <c r="C225" s="126"/>
      <c r="D225" t="s">
        <v>279</v>
      </c>
      <c r="E225" t="s">
        <v>160</v>
      </c>
      <c r="F225" t="s">
        <v>162</v>
      </c>
      <c r="G225" t="s">
        <v>3410</v>
      </c>
      <c r="H225" t="s">
        <v>3411</v>
      </c>
      <c r="I225" t="s">
        <v>9</v>
      </c>
    </row>
    <row r="226" spans="1:11" x14ac:dyDescent="0.25">
      <c r="A226" t="s">
        <v>1901</v>
      </c>
      <c r="B226">
        <v>222</v>
      </c>
      <c r="C226" s="126"/>
      <c r="D226" t="s">
        <v>24</v>
      </c>
      <c r="E226" t="s">
        <v>9</v>
      </c>
      <c r="F226" t="s">
        <v>160</v>
      </c>
      <c r="G226" t="s">
        <v>187</v>
      </c>
      <c r="H226" t="s">
        <v>173</v>
      </c>
      <c r="I226" t="s">
        <v>410</v>
      </c>
    </row>
    <row r="227" spans="1:11" x14ac:dyDescent="0.25">
      <c r="A227" t="s">
        <v>1822</v>
      </c>
      <c r="B227">
        <v>223</v>
      </c>
      <c r="C227" s="126"/>
      <c r="D227" t="s">
        <v>19</v>
      </c>
      <c r="E227" t="s">
        <v>279</v>
      </c>
      <c r="F227" t="s">
        <v>9</v>
      </c>
      <c r="G227" t="s">
        <v>267</v>
      </c>
      <c r="H227" t="s">
        <v>160</v>
      </c>
      <c r="I227" t="s">
        <v>3410</v>
      </c>
      <c r="J227" t="s">
        <v>3411</v>
      </c>
      <c r="K227" t="s">
        <v>410</v>
      </c>
    </row>
    <row r="228" spans="1:11" x14ac:dyDescent="0.25">
      <c r="A228" t="s">
        <v>1824</v>
      </c>
      <c r="B228">
        <v>224</v>
      </c>
      <c r="C228" s="126"/>
      <c r="D228" t="s">
        <v>19</v>
      </c>
      <c r="E228" t="s">
        <v>24</v>
      </c>
      <c r="F228" t="s">
        <v>287</v>
      </c>
      <c r="G228" t="s">
        <v>267</v>
      </c>
      <c r="H228" t="s">
        <v>160</v>
      </c>
    </row>
    <row r="229" spans="1:11" x14ac:dyDescent="0.25">
      <c r="A229" t="s">
        <v>1826</v>
      </c>
      <c r="B229">
        <v>225</v>
      </c>
      <c r="C229" s="126"/>
      <c r="D229" t="s">
        <v>19</v>
      </c>
      <c r="E229" t="s">
        <v>24</v>
      </c>
      <c r="F229" t="s">
        <v>287</v>
      </c>
      <c r="G229" t="s">
        <v>267</v>
      </c>
      <c r="H229" t="s">
        <v>160</v>
      </c>
    </row>
    <row r="230" spans="1:11" x14ac:dyDescent="0.25">
      <c r="A230" t="s">
        <v>1827</v>
      </c>
      <c r="B230">
        <v>226</v>
      </c>
      <c r="C230" s="126"/>
      <c r="D230" t="s">
        <v>52</v>
      </c>
    </row>
    <row r="231" spans="1:11" x14ac:dyDescent="0.25">
      <c r="A231" t="s">
        <v>4517</v>
      </c>
      <c r="B231">
        <v>227</v>
      </c>
      <c r="C231" s="126" t="s">
        <v>1458</v>
      </c>
      <c r="D231" t="s">
        <v>393</v>
      </c>
      <c r="E231" t="s">
        <v>14</v>
      </c>
    </row>
    <row r="232" spans="1:11" x14ac:dyDescent="0.25">
      <c r="A232" t="s">
        <v>4516</v>
      </c>
      <c r="B232">
        <v>228</v>
      </c>
      <c r="C232" s="126" t="s">
        <v>1465</v>
      </c>
      <c r="D232" t="s">
        <v>393</v>
      </c>
      <c r="E232" t="s">
        <v>14</v>
      </c>
    </row>
    <row r="233" spans="1:11" x14ac:dyDescent="0.25">
      <c r="A233" t="s">
        <v>4518</v>
      </c>
      <c r="B233">
        <v>229</v>
      </c>
      <c r="C233" s="126" t="s">
        <v>1469</v>
      </c>
      <c r="D233" t="s">
        <v>393</v>
      </c>
      <c r="E233" t="s">
        <v>14</v>
      </c>
    </row>
    <row r="234" spans="1:11" x14ac:dyDescent="0.25">
      <c r="A234" t="s">
        <v>4519</v>
      </c>
      <c r="B234">
        <v>230</v>
      </c>
      <c r="C234" s="126" t="s">
        <v>1458</v>
      </c>
      <c r="D234" t="s">
        <v>14</v>
      </c>
      <c r="E234" t="s">
        <v>187</v>
      </c>
    </row>
    <row r="235" spans="1:11" x14ac:dyDescent="0.25">
      <c r="A235" t="s">
        <v>4520</v>
      </c>
      <c r="B235">
        <v>231</v>
      </c>
      <c r="C235" s="126" t="s">
        <v>1465</v>
      </c>
      <c r="D235" t="s">
        <v>14</v>
      </c>
      <c r="E235" t="s">
        <v>187</v>
      </c>
    </row>
    <row r="236" spans="1:11" x14ac:dyDescent="0.25">
      <c r="A236" t="s">
        <v>4521</v>
      </c>
      <c r="B236">
        <v>232</v>
      </c>
      <c r="C236" s="126" t="s">
        <v>1469</v>
      </c>
      <c r="D236" t="s">
        <v>14</v>
      </c>
      <c r="E236" t="s">
        <v>187</v>
      </c>
    </row>
    <row r="237" spans="1:11" x14ac:dyDescent="0.25">
      <c r="A237" t="s">
        <v>4522</v>
      </c>
      <c r="B237">
        <v>233</v>
      </c>
      <c r="C237" s="126" t="s">
        <v>1458</v>
      </c>
      <c r="D237" t="s">
        <v>424</v>
      </c>
      <c r="E237" t="s">
        <v>122</v>
      </c>
      <c r="F237" t="s">
        <v>341</v>
      </c>
      <c r="G237" t="s">
        <v>302</v>
      </c>
    </row>
    <row r="238" spans="1:11" x14ac:dyDescent="0.25">
      <c r="A238" t="s">
        <v>4523</v>
      </c>
      <c r="B238">
        <v>234</v>
      </c>
      <c r="C238" s="126" t="s">
        <v>1465</v>
      </c>
      <c r="D238" t="s">
        <v>424</v>
      </c>
      <c r="E238" t="s">
        <v>122</v>
      </c>
      <c r="F238" t="s">
        <v>341</v>
      </c>
      <c r="G238" t="s">
        <v>302</v>
      </c>
    </row>
    <row r="239" spans="1:11" x14ac:dyDescent="0.25">
      <c r="A239" t="s">
        <v>4524</v>
      </c>
      <c r="B239">
        <v>235</v>
      </c>
      <c r="C239" s="126" t="s">
        <v>1469</v>
      </c>
      <c r="D239" t="s">
        <v>424</v>
      </c>
      <c r="E239" t="s">
        <v>122</v>
      </c>
      <c r="F239" t="s">
        <v>341</v>
      </c>
      <c r="G239" t="s">
        <v>302</v>
      </c>
    </row>
    <row r="240" spans="1:11" x14ac:dyDescent="0.25">
      <c r="A240" t="s">
        <v>4525</v>
      </c>
      <c r="B240">
        <v>236</v>
      </c>
      <c r="C240" s="126" t="s">
        <v>1458</v>
      </c>
      <c r="D240" t="s">
        <v>375</v>
      </c>
      <c r="E240" t="s">
        <v>91</v>
      </c>
      <c r="F240" t="s">
        <v>340</v>
      </c>
    </row>
    <row r="241" spans="1:11" x14ac:dyDescent="0.25">
      <c r="A241" t="s">
        <v>4526</v>
      </c>
      <c r="B241">
        <v>237</v>
      </c>
      <c r="C241" s="126" t="s">
        <v>1465</v>
      </c>
      <c r="D241" t="s">
        <v>375</v>
      </c>
      <c r="E241" t="s">
        <v>91</v>
      </c>
      <c r="F241" t="s">
        <v>340</v>
      </c>
    </row>
    <row r="242" spans="1:11" x14ac:dyDescent="0.25">
      <c r="A242" t="s">
        <v>4527</v>
      </c>
      <c r="B242">
        <v>238</v>
      </c>
      <c r="C242" s="126" t="s">
        <v>1469</v>
      </c>
      <c r="D242" t="s">
        <v>375</v>
      </c>
      <c r="E242" t="s">
        <v>91</v>
      </c>
      <c r="F242" t="s">
        <v>340</v>
      </c>
    </row>
    <row r="243" spans="1:11" x14ac:dyDescent="0.25">
      <c r="A243" t="s">
        <v>4426</v>
      </c>
      <c r="B243">
        <v>239</v>
      </c>
      <c r="C243" s="126" t="s">
        <v>1458</v>
      </c>
      <c r="D243" t="s">
        <v>123</v>
      </c>
      <c r="E243" t="s">
        <v>91</v>
      </c>
      <c r="F243" t="s">
        <v>330</v>
      </c>
      <c r="G243" t="s">
        <v>329</v>
      </c>
    </row>
    <row r="244" spans="1:11" x14ac:dyDescent="0.25">
      <c r="A244" t="s">
        <v>4427</v>
      </c>
      <c r="B244">
        <v>240</v>
      </c>
      <c r="C244" s="126" t="s">
        <v>1465</v>
      </c>
      <c r="D244" t="s">
        <v>123</v>
      </c>
      <c r="E244" t="s">
        <v>91</v>
      </c>
      <c r="F244" t="s">
        <v>330</v>
      </c>
      <c r="G244" t="s">
        <v>329</v>
      </c>
    </row>
    <row r="245" spans="1:11" x14ac:dyDescent="0.25">
      <c r="A245" t="s">
        <v>4428</v>
      </c>
      <c r="B245">
        <v>241</v>
      </c>
      <c r="C245" s="126" t="s">
        <v>1469</v>
      </c>
      <c r="D245" t="s">
        <v>123</v>
      </c>
      <c r="E245" t="s">
        <v>91</v>
      </c>
      <c r="F245" t="s">
        <v>330</v>
      </c>
      <c r="G245" t="s">
        <v>329</v>
      </c>
    </row>
    <row r="246" spans="1:11" x14ac:dyDescent="0.25">
      <c r="A246" t="s">
        <v>4528</v>
      </c>
      <c r="B246">
        <v>242</v>
      </c>
      <c r="C246" s="126" t="s">
        <v>1458</v>
      </c>
      <c r="D246" t="s">
        <v>447</v>
      </c>
      <c r="E246" t="s">
        <v>3531</v>
      </c>
      <c r="F246" t="s">
        <v>3532</v>
      </c>
      <c r="G246" t="s">
        <v>451</v>
      </c>
      <c r="H246" t="s">
        <v>426</v>
      </c>
    </row>
    <row r="247" spans="1:11" x14ac:dyDescent="0.25">
      <c r="A247" t="s">
        <v>4529</v>
      </c>
      <c r="B247">
        <v>243</v>
      </c>
      <c r="C247" s="126" t="s">
        <v>1465</v>
      </c>
      <c r="D247" t="s">
        <v>447</v>
      </c>
      <c r="E247" t="s">
        <v>3531</v>
      </c>
      <c r="F247" t="s">
        <v>3532</v>
      </c>
      <c r="G247" t="s">
        <v>451</v>
      </c>
      <c r="H247" t="s">
        <v>426</v>
      </c>
    </row>
    <row r="248" spans="1:11" x14ac:dyDescent="0.25">
      <c r="A248" t="s">
        <v>4530</v>
      </c>
      <c r="B248">
        <v>244</v>
      </c>
      <c r="C248" s="126" t="s">
        <v>1469</v>
      </c>
      <c r="D248" t="s">
        <v>447</v>
      </c>
      <c r="E248" t="s">
        <v>3531</v>
      </c>
      <c r="F248" t="s">
        <v>3532</v>
      </c>
      <c r="G248" t="s">
        <v>451</v>
      </c>
      <c r="H248" t="s">
        <v>426</v>
      </c>
    </row>
    <row r="249" spans="1:11" x14ac:dyDescent="0.25">
      <c r="A249" t="s">
        <v>2005</v>
      </c>
      <c r="B249">
        <v>245</v>
      </c>
      <c r="C249" s="126"/>
      <c r="D249" t="s">
        <v>3533</v>
      </c>
      <c r="E249" t="s">
        <v>3534</v>
      </c>
      <c r="F249" t="s">
        <v>152</v>
      </c>
      <c r="G249" t="s">
        <v>194</v>
      </c>
    </row>
    <row r="250" spans="1:11" x14ac:dyDescent="0.25">
      <c r="A250" t="s">
        <v>1714</v>
      </c>
      <c r="B250">
        <v>246</v>
      </c>
      <c r="C250" s="126"/>
      <c r="D250" t="s">
        <v>3465</v>
      </c>
      <c r="E250" t="s">
        <v>3466</v>
      </c>
    </row>
    <row r="251" spans="1:11" x14ac:dyDescent="0.25">
      <c r="A251" t="s">
        <v>2008</v>
      </c>
      <c r="B251">
        <v>247</v>
      </c>
      <c r="C251" s="126"/>
      <c r="D251" t="s">
        <v>183</v>
      </c>
      <c r="E251" t="s">
        <v>3503</v>
      </c>
      <c r="F251" t="s">
        <v>3520</v>
      </c>
      <c r="G251" t="s">
        <v>334</v>
      </c>
    </row>
    <row r="252" spans="1:11" x14ac:dyDescent="0.25">
      <c r="A252" t="s">
        <v>1902</v>
      </c>
      <c r="B252">
        <v>248</v>
      </c>
      <c r="C252" s="126"/>
      <c r="D252" t="s">
        <v>185</v>
      </c>
      <c r="E252" t="s">
        <v>190</v>
      </c>
      <c r="F252" t="s">
        <v>119</v>
      </c>
      <c r="G252" t="s">
        <v>43</v>
      </c>
      <c r="H252" t="s">
        <v>300</v>
      </c>
      <c r="I252" t="s">
        <v>39</v>
      </c>
      <c r="J252" t="s">
        <v>294</v>
      </c>
      <c r="K252" t="s">
        <v>295</v>
      </c>
    </row>
    <row r="253" spans="1:11" x14ac:dyDescent="0.25">
      <c r="A253" t="s">
        <v>1904</v>
      </c>
      <c r="B253">
        <v>249</v>
      </c>
      <c r="C253" s="126"/>
      <c r="D253" t="s">
        <v>185</v>
      </c>
      <c r="E253" t="s">
        <v>3412</v>
      </c>
      <c r="F253" t="s">
        <v>3413</v>
      </c>
      <c r="G253" t="s">
        <v>239</v>
      </c>
      <c r="H253" t="s">
        <v>39</v>
      </c>
    </row>
    <row r="254" spans="1:11" x14ac:dyDescent="0.25">
      <c r="A254" t="s">
        <v>1905</v>
      </c>
      <c r="B254">
        <v>250</v>
      </c>
      <c r="C254" s="126"/>
      <c r="D254" t="s">
        <v>33</v>
      </c>
    </row>
    <row r="255" spans="1:11" x14ac:dyDescent="0.25">
      <c r="A255" t="s">
        <v>1717</v>
      </c>
      <c r="B255">
        <v>251</v>
      </c>
      <c r="C255" s="126"/>
      <c r="D255" t="s">
        <v>3433</v>
      </c>
      <c r="E255" t="s">
        <v>3498</v>
      </c>
      <c r="F255" t="s">
        <v>296</v>
      </c>
    </row>
    <row r="256" spans="1:11" x14ac:dyDescent="0.25">
      <c r="A256" t="s">
        <v>1719</v>
      </c>
      <c r="B256">
        <v>252</v>
      </c>
      <c r="C256" s="126"/>
      <c r="D256" t="s">
        <v>3433</v>
      </c>
      <c r="E256" t="s">
        <v>3498</v>
      </c>
      <c r="F256" t="s">
        <v>39</v>
      </c>
    </row>
    <row r="257" spans="1:8" x14ac:dyDescent="0.25">
      <c r="A257" t="s">
        <v>1720</v>
      </c>
      <c r="B257">
        <v>253</v>
      </c>
      <c r="C257" s="126"/>
      <c r="D257" t="s">
        <v>183</v>
      </c>
      <c r="E257" t="s">
        <v>290</v>
      </c>
    </row>
    <row r="258" spans="1:8" x14ac:dyDescent="0.25">
      <c r="A258" t="s">
        <v>1907</v>
      </c>
      <c r="B258">
        <v>254</v>
      </c>
      <c r="C258" s="126"/>
      <c r="D258" t="s">
        <v>3463</v>
      </c>
      <c r="E258" t="s">
        <v>3464</v>
      </c>
      <c r="F258" t="s">
        <v>121</v>
      </c>
    </row>
    <row r="259" spans="1:8" x14ac:dyDescent="0.25">
      <c r="A259" t="s">
        <v>4531</v>
      </c>
      <c r="B259">
        <v>255</v>
      </c>
      <c r="C259" s="126" t="s">
        <v>1458</v>
      </c>
      <c r="D259" t="s">
        <v>425</v>
      </c>
      <c r="E259" t="s">
        <v>122</v>
      </c>
      <c r="F259" t="s">
        <v>341</v>
      </c>
      <c r="G259" t="s">
        <v>303</v>
      </c>
    </row>
    <row r="260" spans="1:8" x14ac:dyDescent="0.25">
      <c r="A260" t="s">
        <v>4532</v>
      </c>
      <c r="B260">
        <v>256</v>
      </c>
      <c r="C260" s="126" t="s">
        <v>1465</v>
      </c>
      <c r="D260" t="s">
        <v>425</v>
      </c>
      <c r="E260" t="s">
        <v>122</v>
      </c>
      <c r="F260" t="s">
        <v>341</v>
      </c>
      <c r="G260" t="s">
        <v>303</v>
      </c>
    </row>
    <row r="261" spans="1:8" x14ac:dyDescent="0.25">
      <c r="A261" t="s">
        <v>4533</v>
      </c>
      <c r="B261">
        <v>257</v>
      </c>
      <c r="C261" s="126" t="s">
        <v>1469</v>
      </c>
      <c r="D261" t="s">
        <v>425</v>
      </c>
      <c r="E261" t="s">
        <v>122</v>
      </c>
      <c r="F261" t="s">
        <v>341</v>
      </c>
      <c r="G261" t="s">
        <v>303</v>
      </c>
    </row>
    <row r="262" spans="1:8" x14ac:dyDescent="0.25">
      <c r="A262" t="s">
        <v>4534</v>
      </c>
      <c r="B262">
        <v>258</v>
      </c>
      <c r="C262" s="126" t="s">
        <v>1458</v>
      </c>
      <c r="D262" t="s">
        <v>120</v>
      </c>
      <c r="E262" t="s">
        <v>44</v>
      </c>
    </row>
    <row r="263" spans="1:8" x14ac:dyDescent="0.25">
      <c r="A263" t="s">
        <v>4535</v>
      </c>
      <c r="B263">
        <v>259</v>
      </c>
      <c r="C263" s="126" t="s">
        <v>1465</v>
      </c>
      <c r="D263" t="s">
        <v>120</v>
      </c>
      <c r="E263" t="s">
        <v>44</v>
      </c>
    </row>
    <row r="264" spans="1:8" x14ac:dyDescent="0.25">
      <c r="A264" t="s">
        <v>4536</v>
      </c>
      <c r="B264">
        <v>260</v>
      </c>
      <c r="C264" s="126" t="s">
        <v>1469</v>
      </c>
      <c r="D264" t="s">
        <v>120</v>
      </c>
      <c r="E264" t="s">
        <v>44</v>
      </c>
    </row>
    <row r="265" spans="1:8" x14ac:dyDescent="0.25">
      <c r="A265" t="s">
        <v>4537</v>
      </c>
      <c r="B265">
        <v>261</v>
      </c>
      <c r="C265" s="126" t="s">
        <v>1458</v>
      </c>
      <c r="D265" t="s">
        <v>46</v>
      </c>
      <c r="E265" t="s">
        <v>45</v>
      </c>
      <c r="F265" t="s">
        <v>126</v>
      </c>
    </row>
    <row r="266" spans="1:8" x14ac:dyDescent="0.25">
      <c r="A266" t="s">
        <v>4538</v>
      </c>
      <c r="B266">
        <v>262</v>
      </c>
      <c r="C266" s="126" t="s">
        <v>1465</v>
      </c>
      <c r="D266" t="s">
        <v>46</v>
      </c>
      <c r="E266" t="s">
        <v>45</v>
      </c>
      <c r="F266" t="s">
        <v>126</v>
      </c>
    </row>
    <row r="267" spans="1:8" x14ac:dyDescent="0.25">
      <c r="A267" t="s">
        <v>4539</v>
      </c>
      <c r="B267">
        <v>263</v>
      </c>
      <c r="C267" s="126" t="s">
        <v>1469</v>
      </c>
      <c r="D267" t="s">
        <v>46</v>
      </c>
      <c r="E267" t="s">
        <v>45</v>
      </c>
      <c r="F267" t="s">
        <v>126</v>
      </c>
    </row>
    <row r="268" spans="1:8" x14ac:dyDescent="0.25">
      <c r="A268" t="s">
        <v>4540</v>
      </c>
      <c r="B268">
        <v>264</v>
      </c>
      <c r="C268" s="126" t="s">
        <v>1458</v>
      </c>
      <c r="D268" t="s">
        <v>154</v>
      </c>
      <c r="E268" t="s">
        <v>3535</v>
      </c>
      <c r="F268" t="s">
        <v>3536</v>
      </c>
      <c r="G268" t="s">
        <v>405</v>
      </c>
      <c r="H268" t="s">
        <v>407</v>
      </c>
    </row>
    <row r="269" spans="1:8" x14ac:dyDescent="0.25">
      <c r="A269" t="s">
        <v>4541</v>
      </c>
      <c r="B269">
        <v>265</v>
      </c>
      <c r="C269" s="126" t="s">
        <v>1465</v>
      </c>
      <c r="D269" t="s">
        <v>154</v>
      </c>
      <c r="E269" t="s">
        <v>3535</v>
      </c>
      <c r="F269" t="s">
        <v>3536</v>
      </c>
      <c r="G269" t="s">
        <v>405</v>
      </c>
      <c r="H269" t="s">
        <v>407</v>
      </c>
    </row>
    <row r="270" spans="1:8" x14ac:dyDescent="0.25">
      <c r="A270" t="s">
        <v>4542</v>
      </c>
      <c r="B270">
        <v>266</v>
      </c>
      <c r="C270" s="126" t="s">
        <v>1469</v>
      </c>
      <c r="D270" t="s">
        <v>154</v>
      </c>
      <c r="E270" t="s">
        <v>3535</v>
      </c>
      <c r="F270" t="s">
        <v>3536</v>
      </c>
      <c r="G270" t="s">
        <v>405</v>
      </c>
      <c r="H270" t="s">
        <v>407</v>
      </c>
    </row>
    <row r="271" spans="1:8" x14ac:dyDescent="0.25">
      <c r="A271" t="s">
        <v>2012</v>
      </c>
      <c r="B271">
        <v>267</v>
      </c>
      <c r="C271" s="126"/>
      <c r="D271" t="s">
        <v>357</v>
      </c>
      <c r="E271" t="s">
        <v>184</v>
      </c>
      <c r="F271" t="s">
        <v>452</v>
      </c>
    </row>
    <row r="272" spans="1:8" x14ac:dyDescent="0.25">
      <c r="A272" t="s">
        <v>2014</v>
      </c>
      <c r="B272">
        <v>268</v>
      </c>
      <c r="C272" s="126"/>
      <c r="D272" t="s">
        <v>332</v>
      </c>
      <c r="E272" t="s">
        <v>184</v>
      </c>
      <c r="F272" t="s">
        <v>156</v>
      </c>
    </row>
    <row r="273" spans="1:8" x14ac:dyDescent="0.25">
      <c r="A273" t="s">
        <v>2017</v>
      </c>
      <c r="B273">
        <v>269</v>
      </c>
      <c r="C273" s="126"/>
      <c r="D273" t="s">
        <v>332</v>
      </c>
      <c r="E273" t="s">
        <v>118</v>
      </c>
      <c r="F273" t="s">
        <v>157</v>
      </c>
    </row>
    <row r="274" spans="1:8" x14ac:dyDescent="0.25">
      <c r="A274" t="s">
        <v>2018</v>
      </c>
      <c r="B274">
        <v>270</v>
      </c>
      <c r="C274" s="126"/>
      <c r="D274" t="s">
        <v>332</v>
      </c>
      <c r="E274" t="s">
        <v>184</v>
      </c>
      <c r="F274" t="s">
        <v>157</v>
      </c>
    </row>
    <row r="275" spans="1:8" x14ac:dyDescent="0.25">
      <c r="A275" t="s">
        <v>2019</v>
      </c>
      <c r="B275">
        <v>271</v>
      </c>
      <c r="C275" s="126"/>
      <c r="D275" t="s">
        <v>332</v>
      </c>
      <c r="E275" t="s">
        <v>118</v>
      </c>
      <c r="F275" t="s">
        <v>157</v>
      </c>
    </row>
    <row r="276" spans="1:8" x14ac:dyDescent="0.25">
      <c r="A276" t="s">
        <v>2020</v>
      </c>
      <c r="B276">
        <v>272</v>
      </c>
      <c r="C276" s="126"/>
      <c r="D276" t="s">
        <v>358</v>
      </c>
      <c r="E276" t="s">
        <v>3410</v>
      </c>
      <c r="F276" t="s">
        <v>3411</v>
      </c>
      <c r="G276" t="s">
        <v>156</v>
      </c>
    </row>
    <row r="277" spans="1:8" x14ac:dyDescent="0.25">
      <c r="A277" t="s">
        <v>1909</v>
      </c>
      <c r="B277">
        <v>273</v>
      </c>
      <c r="C277" s="126"/>
      <c r="D277" t="s">
        <v>117</v>
      </c>
      <c r="E277" t="s">
        <v>9</v>
      </c>
    </row>
    <row r="278" spans="1:8" x14ac:dyDescent="0.25">
      <c r="A278" t="s">
        <v>2021</v>
      </c>
      <c r="B278">
        <v>274</v>
      </c>
      <c r="C278" s="126"/>
      <c r="D278" t="s">
        <v>186</v>
      </c>
      <c r="E278" t="s">
        <v>9</v>
      </c>
      <c r="F278" t="s">
        <v>332</v>
      </c>
      <c r="G278" t="s">
        <v>210</v>
      </c>
      <c r="H278" t="s">
        <v>184</v>
      </c>
    </row>
    <row r="279" spans="1:8" x14ac:dyDescent="0.25">
      <c r="A279" t="s">
        <v>2023</v>
      </c>
      <c r="B279">
        <v>275</v>
      </c>
      <c r="C279" s="126"/>
      <c r="D279" t="s">
        <v>189</v>
      </c>
      <c r="E279" t="s">
        <v>9</v>
      </c>
      <c r="F279" t="s">
        <v>332</v>
      </c>
      <c r="G279" t="s">
        <v>210</v>
      </c>
      <c r="H279" t="s">
        <v>184</v>
      </c>
    </row>
    <row r="280" spans="1:8" x14ac:dyDescent="0.25">
      <c r="A280" t="s">
        <v>2024</v>
      </c>
      <c r="B280">
        <v>276</v>
      </c>
      <c r="C280" s="126"/>
      <c r="D280" t="s">
        <v>186</v>
      </c>
      <c r="E280" t="s">
        <v>9</v>
      </c>
      <c r="F280" t="s">
        <v>332</v>
      </c>
      <c r="G280" t="s">
        <v>210</v>
      </c>
      <c r="H280" t="s">
        <v>184</v>
      </c>
    </row>
    <row r="281" spans="1:8" x14ac:dyDescent="0.25">
      <c r="A281" t="s">
        <v>2025</v>
      </c>
      <c r="B281">
        <v>277</v>
      </c>
      <c r="C281" s="126"/>
      <c r="D281" t="s">
        <v>186</v>
      </c>
      <c r="E281" t="s">
        <v>9</v>
      </c>
      <c r="F281" t="s">
        <v>332</v>
      </c>
      <c r="G281" t="s">
        <v>210</v>
      </c>
      <c r="H281" t="s">
        <v>184</v>
      </c>
    </row>
    <row r="282" spans="1:8" x14ac:dyDescent="0.25">
      <c r="A282" t="s">
        <v>1911</v>
      </c>
      <c r="B282">
        <v>278</v>
      </c>
      <c r="C282" s="126"/>
      <c r="D282" t="s">
        <v>47</v>
      </c>
    </row>
    <row r="283" spans="1:8" x14ac:dyDescent="0.25">
      <c r="A283" t="s">
        <v>1912</v>
      </c>
      <c r="B283">
        <v>279</v>
      </c>
      <c r="C283" s="126"/>
      <c r="D283" t="s">
        <v>48</v>
      </c>
    </row>
    <row r="284" spans="1:8" x14ac:dyDescent="0.25">
      <c r="A284" t="s">
        <v>2026</v>
      </c>
      <c r="B284">
        <v>280</v>
      </c>
      <c r="C284" s="126"/>
      <c r="D284" t="s">
        <v>41</v>
      </c>
      <c r="E284" t="s">
        <v>332</v>
      </c>
      <c r="F284" t="s">
        <v>188</v>
      </c>
      <c r="G284" t="s">
        <v>395</v>
      </c>
    </row>
    <row r="285" spans="1:8" x14ac:dyDescent="0.25">
      <c r="A285" t="s">
        <v>2028</v>
      </c>
      <c r="B285">
        <v>281</v>
      </c>
      <c r="C285" s="126"/>
      <c r="D285" t="s">
        <v>453</v>
      </c>
      <c r="E285" t="s">
        <v>333</v>
      </c>
    </row>
    <row r="286" spans="1:8" x14ac:dyDescent="0.25">
      <c r="A286" t="s">
        <v>1828</v>
      </c>
      <c r="B286">
        <v>282</v>
      </c>
      <c r="C286" s="126"/>
      <c r="D286" t="s">
        <v>238</v>
      </c>
      <c r="E286" t="s">
        <v>9</v>
      </c>
    </row>
    <row r="287" spans="1:8" x14ac:dyDescent="0.25">
      <c r="A287" t="s">
        <v>1830</v>
      </c>
      <c r="B287">
        <v>283</v>
      </c>
      <c r="C287" s="126"/>
      <c r="D287" t="s">
        <v>42</v>
      </c>
      <c r="E287" t="s">
        <v>42</v>
      </c>
    </row>
    <row r="288" spans="1:8" x14ac:dyDescent="0.25">
      <c r="A288" t="s">
        <v>1721</v>
      </c>
      <c r="B288">
        <v>284</v>
      </c>
      <c r="C288" s="126"/>
      <c r="D288" t="s">
        <v>3410</v>
      </c>
      <c r="E288" t="s">
        <v>3411</v>
      </c>
      <c r="F288" t="s">
        <v>359</v>
      </c>
    </row>
    <row r="289" spans="1:8" x14ac:dyDescent="0.25">
      <c r="A289" t="s">
        <v>1723</v>
      </c>
      <c r="B289">
        <v>285</v>
      </c>
      <c r="C289" s="126"/>
      <c r="D289" t="s">
        <v>160</v>
      </c>
      <c r="E289" t="s">
        <v>289</v>
      </c>
    </row>
    <row r="290" spans="1:8" x14ac:dyDescent="0.25">
      <c r="A290" t="s">
        <v>1725</v>
      </c>
      <c r="B290">
        <v>286</v>
      </c>
      <c r="C290" s="126"/>
      <c r="D290" t="s">
        <v>293</v>
      </c>
      <c r="E290" t="s">
        <v>336</v>
      </c>
    </row>
    <row r="291" spans="1:8" x14ac:dyDescent="0.25">
      <c r="A291" t="s">
        <v>1913</v>
      </c>
      <c r="B291">
        <v>287</v>
      </c>
      <c r="C291" s="126"/>
      <c r="D291" t="s">
        <v>160</v>
      </c>
      <c r="E291" t="s">
        <v>3410</v>
      </c>
      <c r="F291" t="s">
        <v>3411</v>
      </c>
      <c r="G291" t="s">
        <v>24</v>
      </c>
      <c r="H291" t="s">
        <v>40</v>
      </c>
    </row>
    <row r="292" spans="1:8" x14ac:dyDescent="0.25">
      <c r="A292" t="s">
        <v>1915</v>
      </c>
      <c r="B292">
        <v>288</v>
      </c>
      <c r="C292" s="126"/>
      <c r="D292" t="s">
        <v>160</v>
      </c>
      <c r="E292" t="s">
        <v>3410</v>
      </c>
      <c r="F292" t="s">
        <v>3411</v>
      </c>
      <c r="G292" t="s">
        <v>19</v>
      </c>
      <c r="H292" t="s">
        <v>286</v>
      </c>
    </row>
    <row r="293" spans="1:8" x14ac:dyDescent="0.25">
      <c r="A293" t="s">
        <v>1916</v>
      </c>
      <c r="B293">
        <v>289</v>
      </c>
      <c r="C293" s="126"/>
      <c r="D293" t="s">
        <v>117</v>
      </c>
      <c r="E293" t="s">
        <v>34</v>
      </c>
      <c r="F293" t="s">
        <v>284</v>
      </c>
      <c r="G293" t="s">
        <v>35</v>
      </c>
      <c r="H293" t="s">
        <v>285</v>
      </c>
    </row>
    <row r="294" spans="1:8" x14ac:dyDescent="0.25">
      <c r="A294" t="s">
        <v>1918</v>
      </c>
      <c r="B294">
        <v>290</v>
      </c>
      <c r="C294" s="126"/>
      <c r="D294" t="s">
        <v>288</v>
      </c>
    </row>
    <row r="295" spans="1:8" x14ac:dyDescent="0.25">
      <c r="A295" t="s">
        <v>4543</v>
      </c>
      <c r="B295">
        <v>291</v>
      </c>
      <c r="C295" s="126" t="s">
        <v>1458</v>
      </c>
      <c r="D295" t="s">
        <v>237</v>
      </c>
      <c r="E295" t="s">
        <v>14</v>
      </c>
    </row>
    <row r="296" spans="1:8" x14ac:dyDescent="0.25">
      <c r="A296" t="s">
        <v>4544</v>
      </c>
      <c r="B296">
        <v>292</v>
      </c>
      <c r="C296" s="126" t="s">
        <v>1465</v>
      </c>
      <c r="D296" t="s">
        <v>237</v>
      </c>
      <c r="E296" t="s">
        <v>14</v>
      </c>
    </row>
    <row r="297" spans="1:8" x14ac:dyDescent="0.25">
      <c r="A297" t="s">
        <v>4545</v>
      </c>
      <c r="B297">
        <v>293</v>
      </c>
      <c r="C297" s="126" t="s">
        <v>1469</v>
      </c>
      <c r="D297" t="s">
        <v>237</v>
      </c>
      <c r="E297" t="s">
        <v>14</v>
      </c>
    </row>
    <row r="298" spans="1:8" x14ac:dyDescent="0.25">
      <c r="A298" t="s">
        <v>4546</v>
      </c>
      <c r="B298">
        <v>294</v>
      </c>
      <c r="C298" s="126" t="s">
        <v>1458</v>
      </c>
      <c r="D298" t="s">
        <v>3522</v>
      </c>
      <c r="E298" t="s">
        <v>3467</v>
      </c>
      <c r="F298" t="s">
        <v>158</v>
      </c>
    </row>
    <row r="299" spans="1:8" x14ac:dyDescent="0.25">
      <c r="A299" t="s">
        <v>4547</v>
      </c>
      <c r="B299">
        <v>295</v>
      </c>
      <c r="C299" s="126" t="s">
        <v>1465</v>
      </c>
      <c r="D299" t="s">
        <v>3522</v>
      </c>
      <c r="E299" t="s">
        <v>3467</v>
      </c>
      <c r="F299" t="s">
        <v>158</v>
      </c>
    </row>
    <row r="300" spans="1:8" x14ac:dyDescent="0.25">
      <c r="A300" t="s">
        <v>4548</v>
      </c>
      <c r="B300">
        <v>296</v>
      </c>
      <c r="C300" s="126" t="s">
        <v>1469</v>
      </c>
      <c r="D300" t="s">
        <v>3522</v>
      </c>
      <c r="E300" t="s">
        <v>3467</v>
      </c>
      <c r="F300" t="s">
        <v>158</v>
      </c>
    </row>
    <row r="301" spans="1:8" x14ac:dyDescent="0.25">
      <c r="A301" t="s">
        <v>1615</v>
      </c>
      <c r="B301">
        <v>297</v>
      </c>
      <c r="C301" s="126"/>
      <c r="D301" t="s">
        <v>363</v>
      </c>
    </row>
    <row r="302" spans="1:8" x14ac:dyDescent="0.25">
      <c r="A302" t="s">
        <v>1616</v>
      </c>
      <c r="B302">
        <v>298</v>
      </c>
      <c r="C302" s="126"/>
      <c r="D302" t="s">
        <v>335</v>
      </c>
    </row>
    <row r="303" spans="1:8" x14ac:dyDescent="0.25">
      <c r="A303" t="s">
        <v>1617</v>
      </c>
      <c r="B303">
        <v>299</v>
      </c>
      <c r="C303" s="126"/>
      <c r="D303" t="s">
        <v>335</v>
      </c>
    </row>
    <row r="304" spans="1:8" x14ac:dyDescent="0.25">
      <c r="A304" t="s">
        <v>1618</v>
      </c>
      <c r="B304">
        <v>300</v>
      </c>
      <c r="C304" s="126"/>
      <c r="D304" t="s">
        <v>335</v>
      </c>
      <c r="E304" t="s">
        <v>50</v>
      </c>
    </row>
    <row r="305" spans="1:8" x14ac:dyDescent="0.25">
      <c r="A305" t="s">
        <v>4429</v>
      </c>
      <c r="B305">
        <v>301</v>
      </c>
      <c r="C305" s="126" t="s">
        <v>1458</v>
      </c>
      <c r="D305" t="s">
        <v>335</v>
      </c>
      <c r="E305" t="s">
        <v>291</v>
      </c>
    </row>
    <row r="306" spans="1:8" x14ac:dyDescent="0.25">
      <c r="A306" t="s">
        <v>4430</v>
      </c>
      <c r="B306">
        <v>302</v>
      </c>
      <c r="C306" s="126" t="s">
        <v>1465</v>
      </c>
      <c r="D306" t="s">
        <v>335</v>
      </c>
      <c r="E306" t="s">
        <v>291</v>
      </c>
    </row>
    <row r="307" spans="1:8" x14ac:dyDescent="0.25">
      <c r="A307" t="s">
        <v>4431</v>
      </c>
      <c r="B307">
        <v>303</v>
      </c>
      <c r="C307" s="126" t="s">
        <v>1469</v>
      </c>
      <c r="D307" t="s">
        <v>335</v>
      </c>
      <c r="E307" t="s">
        <v>291</v>
      </c>
    </row>
    <row r="308" spans="1:8" x14ac:dyDescent="0.25">
      <c r="A308" t="s">
        <v>1620</v>
      </c>
      <c r="B308">
        <v>304</v>
      </c>
      <c r="C308" s="126"/>
      <c r="D308" t="s">
        <v>298</v>
      </c>
    </row>
    <row r="309" spans="1:8" x14ac:dyDescent="0.25">
      <c r="A309" t="s">
        <v>1919</v>
      </c>
      <c r="B309">
        <v>305</v>
      </c>
      <c r="C309" s="126"/>
      <c r="D309" t="s">
        <v>292</v>
      </c>
    </row>
    <row r="310" spans="1:8" x14ac:dyDescent="0.25">
      <c r="A310" t="s">
        <v>1920</v>
      </c>
      <c r="B310">
        <v>306</v>
      </c>
      <c r="C310" s="126"/>
      <c r="D310" t="s">
        <v>292</v>
      </c>
    </row>
    <row r="311" spans="1:8" x14ac:dyDescent="0.25">
      <c r="A311" t="s">
        <v>1921</v>
      </c>
      <c r="B311">
        <v>307</v>
      </c>
      <c r="C311" s="126"/>
      <c r="D311" t="s">
        <v>292</v>
      </c>
    </row>
    <row r="312" spans="1:8" x14ac:dyDescent="0.25">
      <c r="A312" t="s">
        <v>1831</v>
      </c>
      <c r="B312">
        <v>308</v>
      </c>
      <c r="C312" s="126"/>
      <c r="D312" t="s">
        <v>292</v>
      </c>
      <c r="E312" t="s">
        <v>50</v>
      </c>
    </row>
    <row r="313" spans="1:8" x14ac:dyDescent="0.25">
      <c r="A313" t="s">
        <v>1832</v>
      </c>
      <c r="B313">
        <v>309</v>
      </c>
      <c r="C313" s="126"/>
      <c r="D313" t="s">
        <v>191</v>
      </c>
      <c r="E313" t="s">
        <v>51</v>
      </c>
    </row>
    <row r="314" spans="1:8" x14ac:dyDescent="0.25">
      <c r="A314" t="s">
        <v>1833</v>
      </c>
      <c r="B314">
        <v>310</v>
      </c>
      <c r="C314" s="126"/>
      <c r="D314" t="s">
        <v>53</v>
      </c>
    </row>
    <row r="315" spans="1:8" x14ac:dyDescent="0.25">
      <c r="A315" t="s">
        <v>4432</v>
      </c>
      <c r="B315">
        <v>311</v>
      </c>
      <c r="C315" s="126" t="s">
        <v>1458</v>
      </c>
      <c r="D315" t="s">
        <v>394</v>
      </c>
      <c r="E315" t="s">
        <v>291</v>
      </c>
      <c r="F315" t="s">
        <v>299</v>
      </c>
    </row>
    <row r="316" spans="1:8" x14ac:dyDescent="0.25">
      <c r="A316" t="s">
        <v>4433</v>
      </c>
      <c r="B316">
        <v>312</v>
      </c>
      <c r="C316" s="126" t="s">
        <v>1465</v>
      </c>
      <c r="D316" t="s">
        <v>394</v>
      </c>
      <c r="E316" t="s">
        <v>291</v>
      </c>
      <c r="F316" t="s">
        <v>299</v>
      </c>
    </row>
    <row r="317" spans="1:8" x14ac:dyDescent="0.25">
      <c r="A317" t="s">
        <v>4434</v>
      </c>
      <c r="B317">
        <v>313</v>
      </c>
      <c r="C317" s="126" t="s">
        <v>1469</v>
      </c>
      <c r="D317" t="s">
        <v>394</v>
      </c>
      <c r="E317" t="s">
        <v>291</v>
      </c>
      <c r="F317" t="s">
        <v>299</v>
      </c>
    </row>
    <row r="318" spans="1:8" x14ac:dyDescent="0.25">
      <c r="A318" t="s">
        <v>4549</v>
      </c>
      <c r="B318">
        <v>314</v>
      </c>
      <c r="C318" s="126" t="s">
        <v>1458</v>
      </c>
      <c r="D318" t="s">
        <v>3434</v>
      </c>
      <c r="E318" t="s">
        <v>3435</v>
      </c>
      <c r="F318" t="s">
        <v>265</v>
      </c>
      <c r="G318" t="s">
        <v>341</v>
      </c>
    </row>
    <row r="319" spans="1:8" x14ac:dyDescent="0.25">
      <c r="A319" t="s">
        <v>4550</v>
      </c>
      <c r="B319">
        <v>315</v>
      </c>
      <c r="C319" s="126" t="s">
        <v>1465</v>
      </c>
      <c r="D319" t="s">
        <v>3434</v>
      </c>
      <c r="E319" t="s">
        <v>3435</v>
      </c>
      <c r="F319" t="s">
        <v>265</v>
      </c>
      <c r="G319" t="s">
        <v>341</v>
      </c>
      <c r="H319" t="s">
        <v>338</v>
      </c>
    </row>
    <row r="320" spans="1:8" x14ac:dyDescent="0.25">
      <c r="A320" t="s">
        <v>4551</v>
      </c>
      <c r="B320">
        <v>316</v>
      </c>
      <c r="C320" s="126" t="s">
        <v>1469</v>
      </c>
      <c r="D320" t="s">
        <v>3434</v>
      </c>
      <c r="E320" t="s">
        <v>3435</v>
      </c>
      <c r="F320" t="s">
        <v>265</v>
      </c>
      <c r="G320" t="s">
        <v>341</v>
      </c>
      <c r="H320" t="s">
        <v>338</v>
      </c>
    </row>
    <row r="321" spans="1:7" x14ac:dyDescent="0.25">
      <c r="A321" t="s">
        <v>4435</v>
      </c>
      <c r="B321">
        <v>317</v>
      </c>
      <c r="C321" s="126" t="s">
        <v>1458</v>
      </c>
      <c r="D321" t="s">
        <v>3523</v>
      </c>
      <c r="E321" t="s">
        <v>3524</v>
      </c>
      <c r="F321" t="s">
        <v>264</v>
      </c>
    </row>
    <row r="322" spans="1:7" x14ac:dyDescent="0.25">
      <c r="A322" t="s">
        <v>4436</v>
      </c>
      <c r="B322">
        <v>318</v>
      </c>
      <c r="C322" s="126" t="s">
        <v>1465</v>
      </c>
      <c r="D322" t="s">
        <v>3523</v>
      </c>
      <c r="E322" t="s">
        <v>3524</v>
      </c>
      <c r="F322" t="s">
        <v>264</v>
      </c>
    </row>
    <row r="323" spans="1:7" x14ac:dyDescent="0.25">
      <c r="A323" t="s">
        <v>4437</v>
      </c>
      <c r="B323">
        <v>319</v>
      </c>
      <c r="C323" s="126" t="s">
        <v>1469</v>
      </c>
      <c r="D323" t="s">
        <v>3523</v>
      </c>
      <c r="E323" t="s">
        <v>3524</v>
      </c>
      <c r="F323" t="s">
        <v>264</v>
      </c>
    </row>
    <row r="324" spans="1:7" x14ac:dyDescent="0.25">
      <c r="A324" t="s">
        <v>4552</v>
      </c>
      <c r="B324">
        <v>320</v>
      </c>
      <c r="C324" s="126" t="s">
        <v>1458</v>
      </c>
      <c r="D324" t="s">
        <v>3504</v>
      </c>
      <c r="E324" t="s">
        <v>3521</v>
      </c>
      <c r="F324" t="s">
        <v>3525</v>
      </c>
      <c r="G324" t="s">
        <v>3526</v>
      </c>
    </row>
    <row r="325" spans="1:7" x14ac:dyDescent="0.25">
      <c r="A325" t="s">
        <v>4553</v>
      </c>
      <c r="B325">
        <v>321</v>
      </c>
      <c r="C325" s="126" t="s">
        <v>1465</v>
      </c>
      <c r="D325" t="s">
        <v>3504</v>
      </c>
      <c r="E325" t="s">
        <v>3521</v>
      </c>
      <c r="F325" t="s">
        <v>3525</v>
      </c>
      <c r="G325" t="s">
        <v>3526</v>
      </c>
    </row>
    <row r="326" spans="1:7" x14ac:dyDescent="0.25">
      <c r="A326" t="s">
        <v>4554</v>
      </c>
      <c r="B326">
        <v>322</v>
      </c>
      <c r="C326" s="126" t="s">
        <v>1469</v>
      </c>
      <c r="D326" t="s">
        <v>3504</v>
      </c>
      <c r="E326" t="s">
        <v>3521</v>
      </c>
      <c r="F326" t="s">
        <v>3525</v>
      </c>
      <c r="G326" t="s">
        <v>3526</v>
      </c>
    </row>
    <row r="327" spans="1:7" x14ac:dyDescent="0.25">
      <c r="A327" t="s">
        <v>2034</v>
      </c>
      <c r="B327">
        <v>323</v>
      </c>
      <c r="C327" s="126"/>
      <c r="D327" t="s">
        <v>3453</v>
      </c>
      <c r="E327" t="s">
        <v>3505</v>
      </c>
    </row>
    <row r="328" spans="1:7" x14ac:dyDescent="0.25">
      <c r="A328" t="s">
        <v>1622</v>
      </c>
      <c r="B328">
        <v>324</v>
      </c>
      <c r="C328" s="126"/>
      <c r="D328" t="s">
        <v>83</v>
      </c>
    </row>
    <row r="329" spans="1:7" x14ac:dyDescent="0.25">
      <c r="A329" t="s">
        <v>2035</v>
      </c>
      <c r="B329">
        <v>325</v>
      </c>
      <c r="C329" s="126"/>
      <c r="D329" t="s">
        <v>3454</v>
      </c>
      <c r="E329" t="s">
        <v>3506</v>
      </c>
      <c r="F329" t="s">
        <v>9</v>
      </c>
    </row>
    <row r="330" spans="1:7" x14ac:dyDescent="0.25">
      <c r="A330" t="s">
        <v>4438</v>
      </c>
      <c r="B330">
        <v>326</v>
      </c>
      <c r="C330" s="126" t="s">
        <v>1458</v>
      </c>
      <c r="D330" t="s">
        <v>3454</v>
      </c>
      <c r="E330" t="s">
        <v>3506</v>
      </c>
      <c r="F330" t="s">
        <v>9</v>
      </c>
      <c r="G330" t="s">
        <v>297</v>
      </c>
    </row>
    <row r="331" spans="1:7" x14ac:dyDescent="0.25">
      <c r="A331" t="s">
        <v>4439</v>
      </c>
      <c r="B331">
        <v>327</v>
      </c>
      <c r="C331" s="126" t="s">
        <v>1465</v>
      </c>
      <c r="D331" t="s">
        <v>3454</v>
      </c>
      <c r="E331" t="s">
        <v>3506</v>
      </c>
      <c r="F331" t="s">
        <v>9</v>
      </c>
      <c r="G331" t="s">
        <v>297</v>
      </c>
    </row>
    <row r="332" spans="1:7" x14ac:dyDescent="0.25">
      <c r="A332" t="s">
        <v>4440</v>
      </c>
      <c r="B332">
        <v>328</v>
      </c>
      <c r="C332" s="126" t="s">
        <v>1469</v>
      </c>
      <c r="D332" t="s">
        <v>3454</v>
      </c>
      <c r="E332" t="s">
        <v>3506</v>
      </c>
      <c r="F332" t="s">
        <v>9</v>
      </c>
      <c r="G332" t="s">
        <v>297</v>
      </c>
    </row>
    <row r="333" spans="1:7" x14ac:dyDescent="0.25">
      <c r="A333" t="s">
        <v>1624</v>
      </c>
      <c r="B333">
        <v>329</v>
      </c>
      <c r="C333" s="126"/>
      <c r="D333" t="s">
        <v>3496</v>
      </c>
      <c r="E333" t="s">
        <v>3497</v>
      </c>
      <c r="F333" t="s">
        <v>49</v>
      </c>
      <c r="G333" t="s">
        <v>297</v>
      </c>
    </row>
    <row r="334" spans="1:7" x14ac:dyDescent="0.25">
      <c r="A334" t="s">
        <v>2037</v>
      </c>
      <c r="B334">
        <v>330</v>
      </c>
      <c r="C334" s="126" t="s">
        <v>5244</v>
      </c>
      <c r="D334" t="s">
        <v>193</v>
      </c>
      <c r="E334" t="s">
        <v>36</v>
      </c>
    </row>
    <row r="335" spans="1:7" x14ac:dyDescent="0.25">
      <c r="A335" t="s">
        <v>1922</v>
      </c>
      <c r="B335">
        <v>331</v>
      </c>
      <c r="C335" s="126" t="s">
        <v>5240</v>
      </c>
      <c r="D335" t="s">
        <v>124</v>
      </c>
      <c r="E335" t="s">
        <v>37</v>
      </c>
    </row>
    <row r="336" spans="1:7" x14ac:dyDescent="0.25">
      <c r="A336" t="s">
        <v>1924</v>
      </c>
      <c r="B336">
        <v>332</v>
      </c>
      <c r="C336" s="126" t="s">
        <v>5242</v>
      </c>
      <c r="D336" t="s">
        <v>125</v>
      </c>
      <c r="E336" t="s">
        <v>38</v>
      </c>
    </row>
    <row r="337" spans="1:8" x14ac:dyDescent="0.25">
      <c r="A337" t="s">
        <v>2038</v>
      </c>
      <c r="B337">
        <v>333</v>
      </c>
      <c r="C337" s="126" t="s">
        <v>5244</v>
      </c>
      <c r="D337" t="s">
        <v>193</v>
      </c>
      <c r="E337" t="s">
        <v>36</v>
      </c>
    </row>
    <row r="338" spans="1:8" x14ac:dyDescent="0.25">
      <c r="A338" t="s">
        <v>1926</v>
      </c>
      <c r="B338">
        <v>334</v>
      </c>
      <c r="C338" s="126" t="s">
        <v>5240</v>
      </c>
      <c r="D338" t="s">
        <v>124</v>
      </c>
      <c r="E338" t="s">
        <v>37</v>
      </c>
    </row>
    <row r="339" spans="1:8" x14ac:dyDescent="0.25">
      <c r="A339" t="s">
        <v>1927</v>
      </c>
      <c r="B339">
        <v>335</v>
      </c>
      <c r="C339" s="126" t="s">
        <v>5242</v>
      </c>
      <c r="D339" t="s">
        <v>125</v>
      </c>
      <c r="E339" t="s">
        <v>38</v>
      </c>
    </row>
    <row r="340" spans="1:8" x14ac:dyDescent="0.25">
      <c r="A340" t="s">
        <v>2039</v>
      </c>
      <c r="B340">
        <v>336</v>
      </c>
      <c r="C340" s="126" t="s">
        <v>5244</v>
      </c>
      <c r="D340" t="s">
        <v>193</v>
      </c>
      <c r="E340" t="s">
        <v>36</v>
      </c>
    </row>
    <row r="341" spans="1:8" x14ac:dyDescent="0.25">
      <c r="A341" t="s">
        <v>1928</v>
      </c>
      <c r="B341">
        <v>337</v>
      </c>
      <c r="C341" s="126" t="s">
        <v>5240</v>
      </c>
      <c r="D341" t="s">
        <v>124</v>
      </c>
      <c r="E341" t="s">
        <v>37</v>
      </c>
    </row>
    <row r="342" spans="1:8" x14ac:dyDescent="0.25">
      <c r="A342" t="s">
        <v>1929</v>
      </c>
      <c r="B342">
        <v>338</v>
      </c>
      <c r="C342" s="126" t="s">
        <v>5242</v>
      </c>
      <c r="D342" t="s">
        <v>125</v>
      </c>
      <c r="E342" t="s">
        <v>38</v>
      </c>
    </row>
    <row r="343" spans="1:8" x14ac:dyDescent="0.25">
      <c r="A343" t="s">
        <v>1835</v>
      </c>
      <c r="B343">
        <v>339</v>
      </c>
      <c r="C343" s="126"/>
      <c r="D343" t="s">
        <v>236</v>
      </c>
      <c r="E343" t="s">
        <v>49</v>
      </c>
    </row>
    <row r="344" spans="1:8" x14ac:dyDescent="0.25">
      <c r="A344" t="s">
        <v>1836</v>
      </c>
      <c r="B344">
        <v>340</v>
      </c>
      <c r="C344" s="126"/>
      <c r="D344" t="s">
        <v>297</v>
      </c>
    </row>
    <row r="345" spans="1:8" x14ac:dyDescent="0.25">
      <c r="A345" t="s">
        <v>1838</v>
      </c>
      <c r="B345">
        <v>341</v>
      </c>
      <c r="C345" s="126"/>
      <c r="D345" t="s">
        <v>53</v>
      </c>
    </row>
    <row r="346" spans="1:8" x14ac:dyDescent="0.25">
      <c r="A346" t="s">
        <v>4441</v>
      </c>
      <c r="B346">
        <v>342</v>
      </c>
      <c r="C346" s="126" t="s">
        <v>1458</v>
      </c>
      <c r="D346" t="s">
        <v>3496</v>
      </c>
      <c r="E346" t="s">
        <v>3497</v>
      </c>
      <c r="F346" t="s">
        <v>49</v>
      </c>
      <c r="G346" t="s">
        <v>297</v>
      </c>
    </row>
    <row r="347" spans="1:8" x14ac:dyDescent="0.25">
      <c r="A347" t="s">
        <v>4442</v>
      </c>
      <c r="B347">
        <v>343</v>
      </c>
      <c r="C347" s="126" t="s">
        <v>1465</v>
      </c>
      <c r="D347" t="s">
        <v>3496</v>
      </c>
      <c r="E347" t="s">
        <v>3497</v>
      </c>
      <c r="F347" t="s">
        <v>49</v>
      </c>
      <c r="G347" t="s">
        <v>297</v>
      </c>
    </row>
    <row r="348" spans="1:8" x14ac:dyDescent="0.25">
      <c r="A348" t="s">
        <v>4443</v>
      </c>
      <c r="B348">
        <v>344</v>
      </c>
      <c r="C348" s="126" t="s">
        <v>1469</v>
      </c>
      <c r="D348" t="s">
        <v>3496</v>
      </c>
      <c r="E348" t="s">
        <v>3497</v>
      </c>
      <c r="F348" t="s">
        <v>49</v>
      </c>
      <c r="G348" t="s">
        <v>297</v>
      </c>
    </row>
    <row r="349" spans="1:8" x14ac:dyDescent="0.25">
      <c r="A349" t="s">
        <v>4555</v>
      </c>
      <c r="B349">
        <v>345</v>
      </c>
      <c r="C349" s="126" t="s">
        <v>1458</v>
      </c>
      <c r="D349" t="s">
        <v>3434</v>
      </c>
      <c r="E349" t="s">
        <v>3435</v>
      </c>
      <c r="F349" t="s">
        <v>454</v>
      </c>
      <c r="G349" t="s">
        <v>341</v>
      </c>
      <c r="H349" t="s">
        <v>301</v>
      </c>
    </row>
    <row r="350" spans="1:8" x14ac:dyDescent="0.25">
      <c r="A350" t="s">
        <v>4556</v>
      </c>
      <c r="B350">
        <v>346</v>
      </c>
      <c r="C350" s="126" t="s">
        <v>1465</v>
      </c>
      <c r="D350" t="s">
        <v>3434</v>
      </c>
      <c r="E350" t="s">
        <v>3435</v>
      </c>
      <c r="F350" t="s">
        <v>454</v>
      </c>
      <c r="G350" t="s">
        <v>341</v>
      </c>
      <c r="H350" t="s">
        <v>301</v>
      </c>
    </row>
    <row r="351" spans="1:8" x14ac:dyDescent="0.25">
      <c r="A351" t="s">
        <v>4557</v>
      </c>
      <c r="B351">
        <v>347</v>
      </c>
      <c r="C351" s="126" t="s">
        <v>1469</v>
      </c>
      <c r="D351" t="s">
        <v>3434</v>
      </c>
      <c r="E351" t="s">
        <v>3435</v>
      </c>
      <c r="F351" t="s">
        <v>454</v>
      </c>
      <c r="G351" t="s">
        <v>341</v>
      </c>
      <c r="H351" t="s">
        <v>301</v>
      </c>
    </row>
    <row r="352" spans="1:8" x14ac:dyDescent="0.25">
      <c r="A352" t="s">
        <v>1625</v>
      </c>
      <c r="B352">
        <v>348</v>
      </c>
      <c r="C352" s="126"/>
      <c r="D352" t="s">
        <v>3446</v>
      </c>
      <c r="E352" t="s">
        <v>3447</v>
      </c>
      <c r="F352" t="s">
        <v>315</v>
      </c>
      <c r="G352" t="s">
        <v>78</v>
      </c>
    </row>
    <row r="353" spans="1:8" x14ac:dyDescent="0.25">
      <c r="A353" t="s">
        <v>4290</v>
      </c>
      <c r="B353">
        <v>349</v>
      </c>
      <c r="C353" s="126" t="s">
        <v>1799</v>
      </c>
      <c r="D353" t="s">
        <v>206</v>
      </c>
      <c r="E353" t="s">
        <v>79</v>
      </c>
    </row>
    <row r="354" spans="1:8" x14ac:dyDescent="0.25">
      <c r="A354" t="s">
        <v>4291</v>
      </c>
      <c r="B354">
        <v>350</v>
      </c>
      <c r="C354" s="126" t="s">
        <v>1628</v>
      </c>
      <c r="D354" t="s">
        <v>316</v>
      </c>
      <c r="E354" t="s">
        <v>207</v>
      </c>
    </row>
    <row r="355" spans="1:8" x14ac:dyDescent="0.25">
      <c r="A355" t="s">
        <v>4292</v>
      </c>
      <c r="B355">
        <v>351</v>
      </c>
      <c r="C355" s="126" t="s">
        <v>1799</v>
      </c>
      <c r="D355" t="s">
        <v>208</v>
      </c>
      <c r="E355" t="s">
        <v>151</v>
      </c>
      <c r="F355" t="s">
        <v>150</v>
      </c>
      <c r="G355" t="s">
        <v>9</v>
      </c>
    </row>
    <row r="356" spans="1:8" x14ac:dyDescent="0.25">
      <c r="A356" t="s">
        <v>4293</v>
      </c>
      <c r="B356">
        <v>352</v>
      </c>
      <c r="C356" s="126" t="s">
        <v>1628</v>
      </c>
      <c r="D356" t="s">
        <v>3446</v>
      </c>
      <c r="E356" t="s">
        <v>3447</v>
      </c>
      <c r="F356" t="s">
        <v>316</v>
      </c>
    </row>
    <row r="357" spans="1:8" x14ac:dyDescent="0.25">
      <c r="A357" t="s">
        <v>4294</v>
      </c>
      <c r="B357">
        <v>353</v>
      </c>
      <c r="C357" s="126" t="s">
        <v>1799</v>
      </c>
      <c r="D357" t="s">
        <v>206</v>
      </c>
      <c r="E357" t="s">
        <v>79</v>
      </c>
      <c r="F357" t="s">
        <v>151</v>
      </c>
      <c r="G357" t="s">
        <v>150</v>
      </c>
      <c r="H357" t="s">
        <v>9</v>
      </c>
    </row>
    <row r="358" spans="1:8" x14ac:dyDescent="0.25">
      <c r="A358" t="s">
        <v>4295</v>
      </c>
      <c r="B358">
        <v>354</v>
      </c>
      <c r="C358" s="126" t="s">
        <v>1628</v>
      </c>
      <c r="D358" t="s">
        <v>206</v>
      </c>
      <c r="E358" t="s">
        <v>315</v>
      </c>
    </row>
    <row r="359" spans="1:8" x14ac:dyDescent="0.25">
      <c r="A359" t="s">
        <v>4296</v>
      </c>
      <c r="B359">
        <v>355</v>
      </c>
      <c r="C359" s="126" t="s">
        <v>1799</v>
      </c>
      <c r="D359" t="s">
        <v>206</v>
      </c>
      <c r="E359" t="s">
        <v>79</v>
      </c>
    </row>
    <row r="360" spans="1:8" x14ac:dyDescent="0.25">
      <c r="A360" t="s">
        <v>4297</v>
      </c>
      <c r="B360">
        <v>356</v>
      </c>
      <c r="C360" s="126" t="s">
        <v>1628</v>
      </c>
      <c r="D360" t="s">
        <v>206</v>
      </c>
      <c r="E360" t="s">
        <v>316</v>
      </c>
    </row>
    <row r="361" spans="1:8" x14ac:dyDescent="0.25">
      <c r="A361" t="s">
        <v>4298</v>
      </c>
      <c r="B361">
        <v>357</v>
      </c>
      <c r="C361" s="126" t="s">
        <v>1799</v>
      </c>
      <c r="D361" t="s">
        <v>209</v>
      </c>
      <c r="E361" t="s">
        <v>80</v>
      </c>
    </row>
    <row r="362" spans="1:8" x14ac:dyDescent="0.25">
      <c r="A362" t="s">
        <v>4299</v>
      </c>
      <c r="B362">
        <v>358</v>
      </c>
      <c r="C362" s="126" t="s">
        <v>1634</v>
      </c>
      <c r="D362" t="s">
        <v>3448</v>
      </c>
      <c r="E362" t="s">
        <v>3449</v>
      </c>
      <c r="F362" t="s">
        <v>3499</v>
      </c>
      <c r="G362" t="s">
        <v>9</v>
      </c>
    </row>
    <row r="363" spans="1:8" x14ac:dyDescent="0.25">
      <c r="A363" t="s">
        <v>4300</v>
      </c>
      <c r="B363">
        <v>359</v>
      </c>
      <c r="C363" s="126" t="s">
        <v>1799</v>
      </c>
      <c r="D363" t="s">
        <v>258</v>
      </c>
      <c r="E363" t="s">
        <v>9</v>
      </c>
    </row>
    <row r="364" spans="1:8" x14ac:dyDescent="0.25">
      <c r="A364" t="s">
        <v>4301</v>
      </c>
      <c r="B364">
        <v>360</v>
      </c>
      <c r="C364" s="126" t="s">
        <v>1634</v>
      </c>
      <c r="D364" t="s">
        <v>150</v>
      </c>
      <c r="E364" t="s">
        <v>9</v>
      </c>
    </row>
    <row r="365" spans="1:8" x14ac:dyDescent="0.25">
      <c r="A365" t="s">
        <v>4289</v>
      </c>
      <c r="B365">
        <v>361</v>
      </c>
      <c r="C365" s="126" t="s">
        <v>1799</v>
      </c>
      <c r="D365" t="s">
        <v>149</v>
      </c>
      <c r="E365" t="s">
        <v>79</v>
      </c>
    </row>
    <row r="366" spans="1:8" x14ac:dyDescent="0.25">
      <c r="A366" t="s">
        <v>4302</v>
      </c>
      <c r="B366">
        <v>362</v>
      </c>
      <c r="C366" s="126" t="s">
        <v>1628</v>
      </c>
      <c r="D366" t="s">
        <v>149</v>
      </c>
      <c r="E366" t="s">
        <v>315</v>
      </c>
    </row>
    <row r="367" spans="1:8" x14ac:dyDescent="0.25">
      <c r="A367" t="s">
        <v>4558</v>
      </c>
      <c r="B367">
        <v>363</v>
      </c>
      <c r="C367" s="126" t="s">
        <v>1458</v>
      </c>
      <c r="D367" t="s">
        <v>14</v>
      </c>
      <c r="E367" t="s">
        <v>150</v>
      </c>
      <c r="F367" t="s">
        <v>348</v>
      </c>
    </row>
    <row r="368" spans="1:8" x14ac:dyDescent="0.25">
      <c r="A368" t="s">
        <v>4559</v>
      </c>
      <c r="B368">
        <v>364</v>
      </c>
      <c r="C368" s="126" t="s">
        <v>1465</v>
      </c>
      <c r="D368" t="s">
        <v>14</v>
      </c>
      <c r="E368" t="s">
        <v>150</v>
      </c>
      <c r="F368" t="s">
        <v>348</v>
      </c>
    </row>
    <row r="369" spans="1:6" x14ac:dyDescent="0.25">
      <c r="A369" t="s">
        <v>4560</v>
      </c>
      <c r="B369">
        <v>365</v>
      </c>
      <c r="C369" s="126" t="s">
        <v>1469</v>
      </c>
      <c r="D369" t="s">
        <v>14</v>
      </c>
      <c r="E369" t="s">
        <v>150</v>
      </c>
      <c r="F369" t="s">
        <v>348</v>
      </c>
    </row>
    <row r="370" spans="1:6" x14ac:dyDescent="0.25">
      <c r="A370" t="s">
        <v>4561</v>
      </c>
      <c r="B370">
        <v>366</v>
      </c>
      <c r="C370" s="126" t="s">
        <v>1458</v>
      </c>
      <c r="D370" t="s">
        <v>14</v>
      </c>
      <c r="E370" t="s">
        <v>150</v>
      </c>
      <c r="F370" t="s">
        <v>348</v>
      </c>
    </row>
    <row r="371" spans="1:6" x14ac:dyDescent="0.25">
      <c r="A371" t="s">
        <v>4562</v>
      </c>
      <c r="B371">
        <v>367</v>
      </c>
      <c r="C371" s="126" t="s">
        <v>1465</v>
      </c>
      <c r="D371" t="s">
        <v>14</v>
      </c>
      <c r="E371" t="s">
        <v>150</v>
      </c>
      <c r="F371" t="s">
        <v>348</v>
      </c>
    </row>
    <row r="372" spans="1:6" x14ac:dyDescent="0.25">
      <c r="A372" t="s">
        <v>4563</v>
      </c>
      <c r="B372">
        <v>368</v>
      </c>
      <c r="C372" s="126" t="s">
        <v>1469</v>
      </c>
      <c r="D372" t="s">
        <v>14</v>
      </c>
      <c r="E372" t="s">
        <v>150</v>
      </c>
      <c r="F372" t="s">
        <v>348</v>
      </c>
    </row>
    <row r="373" spans="1:6" x14ac:dyDescent="0.25">
      <c r="A373" t="s">
        <v>1637</v>
      </c>
      <c r="B373">
        <v>369</v>
      </c>
      <c r="C373" s="126"/>
      <c r="D373" t="s">
        <v>314</v>
      </c>
      <c r="E373" t="s">
        <v>443</v>
      </c>
    </row>
    <row r="374" spans="1:6" x14ac:dyDescent="0.25">
      <c r="A374" t="s">
        <v>1639</v>
      </c>
      <c r="B374">
        <v>370</v>
      </c>
      <c r="C374" s="126"/>
      <c r="D374" t="s">
        <v>76</v>
      </c>
      <c r="E374" t="s">
        <v>76</v>
      </c>
    </row>
    <row r="375" spans="1:6" x14ac:dyDescent="0.25">
      <c r="A375" t="s">
        <v>1641</v>
      </c>
      <c r="B375">
        <v>371</v>
      </c>
      <c r="C375" s="126"/>
      <c r="D375" t="s">
        <v>76</v>
      </c>
      <c r="E375" t="s">
        <v>76</v>
      </c>
      <c r="F375" t="s">
        <v>443</v>
      </c>
    </row>
    <row r="376" spans="1:6" x14ac:dyDescent="0.25">
      <c r="A376" t="s">
        <v>1643</v>
      </c>
      <c r="B376">
        <v>372</v>
      </c>
      <c r="C376" s="126"/>
      <c r="D376" t="s">
        <v>139</v>
      </c>
      <c r="E376" t="s">
        <v>70</v>
      </c>
      <c r="F376" t="s">
        <v>346</v>
      </c>
    </row>
    <row r="377" spans="1:6" x14ac:dyDescent="0.25">
      <c r="A377" t="s">
        <v>1726</v>
      </c>
      <c r="B377">
        <v>373</v>
      </c>
      <c r="C377" s="126"/>
      <c r="D377" t="s">
        <v>253</v>
      </c>
      <c r="E377" t="s">
        <v>9</v>
      </c>
    </row>
    <row r="378" spans="1:6" x14ac:dyDescent="0.25">
      <c r="A378" t="s">
        <v>1727</v>
      </c>
      <c r="B378">
        <v>374</v>
      </c>
      <c r="C378" s="126"/>
      <c r="D378" t="s">
        <v>76</v>
      </c>
      <c r="E378" t="s">
        <v>76</v>
      </c>
    </row>
    <row r="379" spans="1:6" x14ac:dyDescent="0.25">
      <c r="A379" t="s">
        <v>1728</v>
      </c>
      <c r="B379">
        <v>375</v>
      </c>
      <c r="C379" s="126"/>
      <c r="D379" t="s">
        <v>76</v>
      </c>
      <c r="E379" t="s">
        <v>76</v>
      </c>
    </row>
    <row r="380" spans="1:6" x14ac:dyDescent="0.25">
      <c r="A380" t="s">
        <v>1731</v>
      </c>
      <c r="B380">
        <v>376</v>
      </c>
      <c r="C380" s="126"/>
      <c r="D380" t="s">
        <v>252</v>
      </c>
      <c r="E380" t="s">
        <v>252</v>
      </c>
    </row>
    <row r="381" spans="1:6" x14ac:dyDescent="0.25">
      <c r="A381" t="s">
        <v>1930</v>
      </c>
      <c r="B381">
        <v>377</v>
      </c>
      <c r="C381" s="126"/>
      <c r="D381" t="s">
        <v>204</v>
      </c>
      <c r="E381" t="s">
        <v>9</v>
      </c>
    </row>
    <row r="382" spans="1:6" x14ac:dyDescent="0.25">
      <c r="A382" t="s">
        <v>1931</v>
      </c>
      <c r="B382">
        <v>378</v>
      </c>
      <c r="C382" s="126"/>
      <c r="D382" t="s">
        <v>204</v>
      </c>
      <c r="E382" t="s">
        <v>9</v>
      </c>
    </row>
    <row r="383" spans="1:6" x14ac:dyDescent="0.25">
      <c r="A383" t="s">
        <v>1932</v>
      </c>
      <c r="B383">
        <v>379</v>
      </c>
      <c r="C383" s="126"/>
      <c r="D383" t="s">
        <v>204</v>
      </c>
      <c r="E383" t="s">
        <v>9</v>
      </c>
    </row>
    <row r="384" spans="1:6" x14ac:dyDescent="0.25">
      <c r="A384" t="s">
        <v>1933</v>
      </c>
      <c r="B384">
        <v>380</v>
      </c>
      <c r="C384" s="126"/>
      <c r="D384" t="s">
        <v>204</v>
      </c>
      <c r="E384" t="s">
        <v>9</v>
      </c>
    </row>
    <row r="385" spans="1:6" x14ac:dyDescent="0.25">
      <c r="A385" t="s">
        <v>1934</v>
      </c>
      <c r="B385">
        <v>381</v>
      </c>
      <c r="C385" s="126"/>
      <c r="D385" t="s">
        <v>204</v>
      </c>
      <c r="E385" t="s">
        <v>9</v>
      </c>
    </row>
    <row r="386" spans="1:6" x14ac:dyDescent="0.25">
      <c r="A386" t="s">
        <v>1935</v>
      </c>
      <c r="B386">
        <v>382</v>
      </c>
      <c r="C386" s="126"/>
      <c r="D386" t="s">
        <v>204</v>
      </c>
      <c r="E386" t="s">
        <v>9</v>
      </c>
    </row>
    <row r="387" spans="1:6" x14ac:dyDescent="0.25">
      <c r="A387" t="s">
        <v>1936</v>
      </c>
      <c r="B387">
        <v>383</v>
      </c>
      <c r="C387" s="126"/>
      <c r="D387" t="s">
        <v>143</v>
      </c>
      <c r="E387" t="s">
        <v>9</v>
      </c>
    </row>
    <row r="388" spans="1:6" x14ac:dyDescent="0.25">
      <c r="A388" t="s">
        <v>1937</v>
      </c>
      <c r="B388">
        <v>384</v>
      </c>
      <c r="C388" s="126"/>
      <c r="D388" t="s">
        <v>141</v>
      </c>
      <c r="E388" t="s">
        <v>9</v>
      </c>
    </row>
    <row r="389" spans="1:6" x14ac:dyDescent="0.25">
      <c r="A389" t="s">
        <v>1938</v>
      </c>
      <c r="B389">
        <v>385</v>
      </c>
      <c r="C389" s="126"/>
      <c r="D389" t="s">
        <v>147</v>
      </c>
      <c r="E389" t="s">
        <v>9</v>
      </c>
    </row>
    <row r="390" spans="1:6" x14ac:dyDescent="0.25">
      <c r="A390" t="s">
        <v>1781</v>
      </c>
      <c r="B390">
        <v>386</v>
      </c>
      <c r="C390" s="126"/>
      <c r="D390" t="s">
        <v>72</v>
      </c>
    </row>
    <row r="391" spans="1:6" x14ac:dyDescent="0.25">
      <c r="A391" t="s">
        <v>1939</v>
      </c>
      <c r="B391">
        <v>387</v>
      </c>
      <c r="C391" s="126"/>
      <c r="D391" t="s">
        <v>255</v>
      </c>
      <c r="E391" t="s">
        <v>9</v>
      </c>
    </row>
    <row r="392" spans="1:6" x14ac:dyDescent="0.25">
      <c r="A392" t="s">
        <v>1941</v>
      </c>
      <c r="B392">
        <v>388</v>
      </c>
      <c r="C392" s="126"/>
      <c r="D392" t="s">
        <v>254</v>
      </c>
      <c r="E392" t="s">
        <v>254</v>
      </c>
    </row>
    <row r="393" spans="1:6" x14ac:dyDescent="0.25">
      <c r="A393" t="s">
        <v>4303</v>
      </c>
      <c r="B393">
        <v>389</v>
      </c>
      <c r="C393" s="126" t="s">
        <v>1800</v>
      </c>
      <c r="D393" t="s">
        <v>345</v>
      </c>
      <c r="E393" t="s">
        <v>71</v>
      </c>
      <c r="F393" t="s">
        <v>73</v>
      </c>
    </row>
    <row r="394" spans="1:6" x14ac:dyDescent="0.25">
      <c r="A394" t="s">
        <v>4304</v>
      </c>
      <c r="B394">
        <v>390</v>
      </c>
      <c r="C394" s="126" t="s">
        <v>1187</v>
      </c>
      <c r="D394" t="s">
        <v>74</v>
      </c>
    </row>
    <row r="395" spans="1:6" x14ac:dyDescent="0.25">
      <c r="A395" t="s">
        <v>1942</v>
      </c>
      <c r="B395">
        <v>391</v>
      </c>
      <c r="C395" s="126"/>
      <c r="D395" t="s">
        <v>145</v>
      </c>
      <c r="E395" t="s">
        <v>9</v>
      </c>
    </row>
    <row r="396" spans="1:6" x14ac:dyDescent="0.25">
      <c r="A396" t="s">
        <v>1944</v>
      </c>
      <c r="B396">
        <v>392</v>
      </c>
      <c r="C396" s="126"/>
      <c r="D396" t="s">
        <v>69</v>
      </c>
    </row>
    <row r="397" spans="1:6" x14ac:dyDescent="0.25">
      <c r="A397" t="s">
        <v>1946</v>
      </c>
      <c r="B397">
        <v>393</v>
      </c>
      <c r="C397" s="126"/>
      <c r="D397" t="s">
        <v>69</v>
      </c>
    </row>
    <row r="398" spans="1:6" x14ac:dyDescent="0.25">
      <c r="A398" t="s">
        <v>1947</v>
      </c>
      <c r="B398">
        <v>394</v>
      </c>
      <c r="C398" s="126"/>
      <c r="D398" t="s">
        <v>69</v>
      </c>
    </row>
    <row r="399" spans="1:6" x14ac:dyDescent="0.25">
      <c r="A399" t="s">
        <v>1948</v>
      </c>
      <c r="B399">
        <v>395</v>
      </c>
      <c r="C399" s="126"/>
      <c r="D399" t="s">
        <v>69</v>
      </c>
    </row>
    <row r="400" spans="1:6" x14ac:dyDescent="0.25">
      <c r="A400" t="s">
        <v>4444</v>
      </c>
      <c r="B400">
        <v>396</v>
      </c>
      <c r="C400" s="126" t="s">
        <v>1458</v>
      </c>
      <c r="D400" t="s">
        <v>403</v>
      </c>
      <c r="E400" t="s">
        <v>312</v>
      </c>
    </row>
    <row r="401" spans="1:5" x14ac:dyDescent="0.25">
      <c r="A401" t="s">
        <v>4445</v>
      </c>
      <c r="B401">
        <v>397</v>
      </c>
      <c r="C401" s="126" t="s">
        <v>1465</v>
      </c>
      <c r="D401" t="s">
        <v>403</v>
      </c>
      <c r="E401" t="s">
        <v>312</v>
      </c>
    </row>
    <row r="402" spans="1:5" x14ac:dyDescent="0.25">
      <c r="A402" t="s">
        <v>4446</v>
      </c>
      <c r="B402">
        <v>398</v>
      </c>
      <c r="C402" s="126" t="s">
        <v>1469</v>
      </c>
      <c r="D402" t="s">
        <v>403</v>
      </c>
      <c r="E402" t="s">
        <v>312</v>
      </c>
    </row>
    <row r="403" spans="1:5" x14ac:dyDescent="0.25">
      <c r="A403" t="s">
        <v>4305</v>
      </c>
      <c r="B403">
        <v>399</v>
      </c>
      <c r="C403" s="126" t="s">
        <v>1458</v>
      </c>
      <c r="D403" t="s">
        <v>144</v>
      </c>
      <c r="E403" t="s">
        <v>77</v>
      </c>
    </row>
    <row r="404" spans="1:5" x14ac:dyDescent="0.25">
      <c r="A404" t="s">
        <v>4306</v>
      </c>
      <c r="B404">
        <v>400</v>
      </c>
      <c r="C404" s="126" t="s">
        <v>1465</v>
      </c>
      <c r="D404" t="s">
        <v>144</v>
      </c>
      <c r="E404" t="s">
        <v>77</v>
      </c>
    </row>
    <row r="405" spans="1:5" x14ac:dyDescent="0.25">
      <c r="A405" t="s">
        <v>4307</v>
      </c>
      <c r="B405">
        <v>401</v>
      </c>
      <c r="C405" s="126" t="s">
        <v>1469</v>
      </c>
      <c r="D405" t="s">
        <v>144</v>
      </c>
      <c r="E405" t="s">
        <v>77</v>
      </c>
    </row>
    <row r="406" spans="1:5" x14ac:dyDescent="0.25">
      <c r="A406" t="s">
        <v>4308</v>
      </c>
      <c r="B406">
        <v>402</v>
      </c>
      <c r="C406" s="126" t="s">
        <v>1458</v>
      </c>
      <c r="D406" t="s">
        <v>144</v>
      </c>
      <c r="E406" t="s">
        <v>77</v>
      </c>
    </row>
    <row r="407" spans="1:5" x14ac:dyDescent="0.25">
      <c r="A407" t="s">
        <v>4309</v>
      </c>
      <c r="B407">
        <v>403</v>
      </c>
      <c r="C407" s="126" t="s">
        <v>1465</v>
      </c>
      <c r="D407" t="s">
        <v>144</v>
      </c>
      <c r="E407" t="s">
        <v>77</v>
      </c>
    </row>
    <row r="408" spans="1:5" x14ac:dyDescent="0.25">
      <c r="A408" t="s">
        <v>4310</v>
      </c>
      <c r="B408">
        <v>404</v>
      </c>
      <c r="C408" s="126" t="s">
        <v>1469</v>
      </c>
      <c r="D408" t="s">
        <v>144</v>
      </c>
      <c r="E408" t="s">
        <v>77</v>
      </c>
    </row>
    <row r="409" spans="1:5" x14ac:dyDescent="0.25">
      <c r="A409" t="s">
        <v>4311</v>
      </c>
      <c r="B409">
        <v>405</v>
      </c>
      <c r="C409" s="126" t="s">
        <v>1458</v>
      </c>
      <c r="D409" t="s">
        <v>444</v>
      </c>
      <c r="E409" t="s">
        <v>313</v>
      </c>
    </row>
    <row r="410" spans="1:5" x14ac:dyDescent="0.25">
      <c r="A410" t="s">
        <v>4312</v>
      </c>
      <c r="B410">
        <v>406</v>
      </c>
      <c r="C410" s="126" t="s">
        <v>1465</v>
      </c>
      <c r="D410" t="s">
        <v>444</v>
      </c>
      <c r="E410" t="s">
        <v>313</v>
      </c>
    </row>
    <row r="411" spans="1:5" x14ac:dyDescent="0.25">
      <c r="A411" t="s">
        <v>4313</v>
      </c>
      <c r="B411">
        <v>407</v>
      </c>
      <c r="C411" s="126" t="s">
        <v>1469</v>
      </c>
      <c r="D411" t="s">
        <v>444</v>
      </c>
      <c r="E411" t="s">
        <v>313</v>
      </c>
    </row>
    <row r="412" spans="1:5" x14ac:dyDescent="0.25">
      <c r="A412" t="s">
        <v>4314</v>
      </c>
      <c r="B412">
        <v>408</v>
      </c>
      <c r="C412" s="126" t="s">
        <v>1458</v>
      </c>
      <c r="D412" t="s">
        <v>138</v>
      </c>
      <c r="E412" t="s">
        <v>75</v>
      </c>
    </row>
    <row r="413" spans="1:5" x14ac:dyDescent="0.25">
      <c r="A413" t="s">
        <v>4315</v>
      </c>
      <c r="B413">
        <v>409</v>
      </c>
      <c r="C413" s="126" t="s">
        <v>1465</v>
      </c>
      <c r="D413" t="s">
        <v>138</v>
      </c>
      <c r="E413" t="s">
        <v>75</v>
      </c>
    </row>
    <row r="414" spans="1:5" x14ac:dyDescent="0.25">
      <c r="A414" t="s">
        <v>4316</v>
      </c>
      <c r="B414">
        <v>410</v>
      </c>
      <c r="C414" s="126" t="s">
        <v>1469</v>
      </c>
      <c r="D414" t="s">
        <v>138</v>
      </c>
      <c r="E414" t="s">
        <v>75</v>
      </c>
    </row>
    <row r="415" spans="1:5" x14ac:dyDescent="0.25">
      <c r="A415" t="s">
        <v>1839</v>
      </c>
      <c r="B415">
        <v>411</v>
      </c>
      <c r="C415" s="126"/>
      <c r="D415" t="s">
        <v>402</v>
      </c>
      <c r="E415" t="s">
        <v>9</v>
      </c>
    </row>
    <row r="416" spans="1:5" x14ac:dyDescent="0.25">
      <c r="A416" t="s">
        <v>1841</v>
      </c>
      <c r="B416">
        <v>412</v>
      </c>
      <c r="C416" s="126"/>
      <c r="D416" t="s">
        <v>148</v>
      </c>
      <c r="E416" t="s">
        <v>9</v>
      </c>
    </row>
    <row r="417" spans="1:7" x14ac:dyDescent="0.25">
      <c r="A417" t="s">
        <v>4317</v>
      </c>
      <c r="B417">
        <v>413</v>
      </c>
      <c r="C417" s="126" t="s">
        <v>1458</v>
      </c>
      <c r="D417" t="s">
        <v>251</v>
      </c>
      <c r="E417" t="s">
        <v>3475</v>
      </c>
      <c r="F417" t="s">
        <v>3476</v>
      </c>
    </row>
    <row r="418" spans="1:7" x14ac:dyDescent="0.25">
      <c r="A418" t="s">
        <v>4318</v>
      </c>
      <c r="B418">
        <v>414</v>
      </c>
      <c r="C418" s="126" t="s">
        <v>1465</v>
      </c>
      <c r="D418" t="s">
        <v>251</v>
      </c>
      <c r="E418" t="s">
        <v>3475</v>
      </c>
      <c r="F418" t="s">
        <v>3476</v>
      </c>
    </row>
    <row r="419" spans="1:7" x14ac:dyDescent="0.25">
      <c r="A419" t="s">
        <v>4319</v>
      </c>
      <c r="B419">
        <v>415</v>
      </c>
      <c r="C419" s="126" t="s">
        <v>1469</v>
      </c>
      <c r="D419" t="s">
        <v>251</v>
      </c>
      <c r="E419" t="s">
        <v>3475</v>
      </c>
      <c r="F419" t="s">
        <v>3476</v>
      </c>
    </row>
    <row r="420" spans="1:7" x14ac:dyDescent="0.25">
      <c r="A420" t="s">
        <v>4447</v>
      </c>
      <c r="B420">
        <v>416</v>
      </c>
      <c r="C420" s="126" t="s">
        <v>1458</v>
      </c>
      <c r="D420" t="s">
        <v>205</v>
      </c>
      <c r="E420" t="s">
        <v>14</v>
      </c>
    </row>
    <row r="421" spans="1:7" x14ac:dyDescent="0.25">
      <c r="A421" t="s">
        <v>4448</v>
      </c>
      <c r="B421">
        <v>417</v>
      </c>
      <c r="C421" s="126" t="s">
        <v>1465</v>
      </c>
      <c r="D421" t="s">
        <v>205</v>
      </c>
      <c r="E421" t="s">
        <v>14</v>
      </c>
    </row>
    <row r="422" spans="1:7" x14ac:dyDescent="0.25">
      <c r="A422" t="s">
        <v>4449</v>
      </c>
      <c r="B422">
        <v>418</v>
      </c>
      <c r="C422" s="126" t="s">
        <v>1469</v>
      </c>
      <c r="D422" t="s">
        <v>205</v>
      </c>
      <c r="E422" t="s">
        <v>14</v>
      </c>
    </row>
    <row r="423" spans="1:7" x14ac:dyDescent="0.25">
      <c r="A423" t="s">
        <v>4450</v>
      </c>
      <c r="B423">
        <v>419</v>
      </c>
      <c r="C423" s="126" t="s">
        <v>1458</v>
      </c>
      <c r="D423" t="s">
        <v>205</v>
      </c>
      <c r="E423" t="s">
        <v>14</v>
      </c>
    </row>
    <row r="424" spans="1:7" x14ac:dyDescent="0.25">
      <c r="A424" t="s">
        <v>4451</v>
      </c>
      <c r="B424">
        <v>420</v>
      </c>
      <c r="C424" s="126" t="s">
        <v>1465</v>
      </c>
      <c r="D424" t="s">
        <v>205</v>
      </c>
      <c r="E424" t="s">
        <v>14</v>
      </c>
    </row>
    <row r="425" spans="1:7" x14ac:dyDescent="0.25">
      <c r="A425" t="s">
        <v>4452</v>
      </c>
      <c r="B425">
        <v>421</v>
      </c>
      <c r="C425" s="126" t="s">
        <v>1469</v>
      </c>
      <c r="D425" t="s">
        <v>205</v>
      </c>
      <c r="E425" t="s">
        <v>14</v>
      </c>
    </row>
    <row r="426" spans="1:7" x14ac:dyDescent="0.25">
      <c r="A426" t="s">
        <v>4320</v>
      </c>
      <c r="B426">
        <v>422</v>
      </c>
      <c r="C426" s="126" t="s">
        <v>1458</v>
      </c>
      <c r="D426" t="s">
        <v>3444</v>
      </c>
      <c r="E426" t="s">
        <v>3445</v>
      </c>
      <c r="F426" t="s">
        <v>205</v>
      </c>
      <c r="G426" t="s">
        <v>14</v>
      </c>
    </row>
    <row r="427" spans="1:7" x14ac:dyDescent="0.25">
      <c r="A427" t="s">
        <v>4321</v>
      </c>
      <c r="B427">
        <v>423</v>
      </c>
      <c r="C427" s="126" t="s">
        <v>1465</v>
      </c>
      <c r="D427" t="s">
        <v>3444</v>
      </c>
      <c r="E427" t="s">
        <v>3445</v>
      </c>
      <c r="F427" t="s">
        <v>205</v>
      </c>
      <c r="G427" t="s">
        <v>14</v>
      </c>
    </row>
    <row r="428" spans="1:7" x14ac:dyDescent="0.25">
      <c r="A428" t="s">
        <v>4322</v>
      </c>
      <c r="B428">
        <v>424</v>
      </c>
      <c r="C428" s="126" t="s">
        <v>1469</v>
      </c>
      <c r="D428" t="s">
        <v>3444</v>
      </c>
      <c r="E428" t="s">
        <v>3445</v>
      </c>
      <c r="F428" t="s">
        <v>205</v>
      </c>
      <c r="G428" t="s">
        <v>14</v>
      </c>
    </row>
    <row r="429" spans="1:7" x14ac:dyDescent="0.25">
      <c r="A429" t="s">
        <v>4323</v>
      </c>
      <c r="B429">
        <v>425</v>
      </c>
      <c r="C429" s="126" t="s">
        <v>1458</v>
      </c>
      <c r="D429" t="s">
        <v>250</v>
      </c>
      <c r="E429" t="s">
        <v>257</v>
      </c>
      <c r="F429" t="s">
        <v>14</v>
      </c>
    </row>
    <row r="430" spans="1:7" x14ac:dyDescent="0.25">
      <c r="A430" t="s">
        <v>4324</v>
      </c>
      <c r="B430">
        <v>426</v>
      </c>
      <c r="C430" s="126" t="s">
        <v>1465</v>
      </c>
      <c r="D430" t="s">
        <v>250</v>
      </c>
      <c r="E430" t="s">
        <v>257</v>
      </c>
      <c r="F430" t="s">
        <v>14</v>
      </c>
    </row>
    <row r="431" spans="1:7" x14ac:dyDescent="0.25">
      <c r="A431" t="s">
        <v>4325</v>
      </c>
      <c r="B431">
        <v>427</v>
      </c>
      <c r="C431" s="126" t="s">
        <v>1469</v>
      </c>
      <c r="D431" t="s">
        <v>250</v>
      </c>
      <c r="E431" t="s">
        <v>257</v>
      </c>
      <c r="F431" t="s">
        <v>14</v>
      </c>
    </row>
    <row r="432" spans="1:7" x14ac:dyDescent="0.25">
      <c r="A432" t="s">
        <v>4326</v>
      </c>
      <c r="B432">
        <v>428</v>
      </c>
      <c r="C432" s="126" t="s">
        <v>1458</v>
      </c>
      <c r="D432" t="s">
        <v>146</v>
      </c>
      <c r="E432" t="s">
        <v>257</v>
      </c>
      <c r="F432" t="s">
        <v>14</v>
      </c>
    </row>
    <row r="433" spans="1:9" x14ac:dyDescent="0.25">
      <c r="A433" t="s">
        <v>4327</v>
      </c>
      <c r="B433">
        <v>429</v>
      </c>
      <c r="C433" s="126" t="s">
        <v>1465</v>
      </c>
      <c r="D433" t="s">
        <v>146</v>
      </c>
      <c r="E433" t="s">
        <v>257</v>
      </c>
      <c r="F433" t="s">
        <v>14</v>
      </c>
    </row>
    <row r="434" spans="1:9" x14ac:dyDescent="0.25">
      <c r="A434" t="s">
        <v>4328</v>
      </c>
      <c r="B434">
        <v>430</v>
      </c>
      <c r="C434" s="126" t="s">
        <v>1469</v>
      </c>
      <c r="D434" t="s">
        <v>146</v>
      </c>
      <c r="E434" t="s">
        <v>257</v>
      </c>
      <c r="F434" t="s">
        <v>14</v>
      </c>
    </row>
    <row r="435" spans="1:9" x14ac:dyDescent="0.25">
      <c r="A435" t="s">
        <v>4453</v>
      </c>
      <c r="B435">
        <v>431</v>
      </c>
      <c r="C435" s="126" t="s">
        <v>1458</v>
      </c>
      <c r="D435" t="s">
        <v>441</v>
      </c>
      <c r="E435" t="s">
        <v>142</v>
      </c>
      <c r="F435" t="s">
        <v>442</v>
      </c>
      <c r="G435" t="s">
        <v>347</v>
      </c>
    </row>
    <row r="436" spans="1:9" x14ac:dyDescent="0.25">
      <c r="A436" t="s">
        <v>4454</v>
      </c>
      <c r="B436">
        <v>432</v>
      </c>
      <c r="C436" s="126" t="s">
        <v>1465</v>
      </c>
      <c r="D436" t="s">
        <v>441</v>
      </c>
      <c r="E436" t="s">
        <v>142</v>
      </c>
      <c r="F436" t="s">
        <v>442</v>
      </c>
      <c r="G436" t="s">
        <v>347</v>
      </c>
    </row>
    <row r="437" spans="1:9" x14ac:dyDescent="0.25">
      <c r="A437" t="s">
        <v>4455</v>
      </c>
      <c r="B437">
        <v>433</v>
      </c>
      <c r="C437" s="126" t="s">
        <v>1469</v>
      </c>
      <c r="D437" t="s">
        <v>441</v>
      </c>
      <c r="E437" t="s">
        <v>142</v>
      </c>
      <c r="F437" t="s">
        <v>442</v>
      </c>
      <c r="G437" t="s">
        <v>347</v>
      </c>
    </row>
    <row r="438" spans="1:9" x14ac:dyDescent="0.25">
      <c r="A438" t="s">
        <v>1732</v>
      </c>
      <c r="B438">
        <v>434</v>
      </c>
      <c r="C438" s="126"/>
      <c r="D438" t="s">
        <v>262</v>
      </c>
      <c r="E438" t="s">
        <v>84</v>
      </c>
    </row>
    <row r="439" spans="1:9" x14ac:dyDescent="0.25">
      <c r="A439" t="s">
        <v>1734</v>
      </c>
      <c r="B439">
        <v>435</v>
      </c>
      <c r="C439" s="126"/>
      <c r="D439" t="s">
        <v>3537</v>
      </c>
      <c r="E439" t="s">
        <v>3512</v>
      </c>
    </row>
    <row r="440" spans="1:9" x14ac:dyDescent="0.25">
      <c r="A440" t="s">
        <v>1737</v>
      </c>
      <c r="B440">
        <v>436</v>
      </c>
      <c r="C440" s="126"/>
      <c r="D440" t="s">
        <v>85</v>
      </c>
    </row>
    <row r="441" spans="1:9" x14ac:dyDescent="0.25">
      <c r="A441" t="s">
        <v>1949</v>
      </c>
      <c r="B441">
        <v>437</v>
      </c>
      <c r="C441" s="126"/>
      <c r="D441" t="s">
        <v>136</v>
      </c>
      <c r="E441" t="s">
        <v>9</v>
      </c>
      <c r="F441" t="s">
        <v>134</v>
      </c>
      <c r="G441" t="s">
        <v>432</v>
      </c>
      <c r="H441" t="s">
        <v>433</v>
      </c>
      <c r="I441" t="s">
        <v>54</v>
      </c>
    </row>
    <row r="442" spans="1:9" x14ac:dyDescent="0.25">
      <c r="A442" t="s">
        <v>1951</v>
      </c>
      <c r="B442">
        <v>438</v>
      </c>
      <c r="C442" s="126"/>
      <c r="D442" t="s">
        <v>136</v>
      </c>
      <c r="E442" t="s">
        <v>9</v>
      </c>
      <c r="F442" t="s">
        <v>134</v>
      </c>
      <c r="G442" t="s">
        <v>248</v>
      </c>
      <c r="H442" t="s">
        <v>435</v>
      </c>
      <c r="I442" t="s">
        <v>54</v>
      </c>
    </row>
    <row r="443" spans="1:9" x14ac:dyDescent="0.25">
      <c r="A443" t="s">
        <v>1952</v>
      </c>
      <c r="B443">
        <v>439</v>
      </c>
      <c r="C443" s="126"/>
      <c r="D443" t="s">
        <v>434</v>
      </c>
      <c r="E443" t="s">
        <v>433</v>
      </c>
      <c r="F443" t="s">
        <v>435</v>
      </c>
      <c r="G443" t="s">
        <v>62</v>
      </c>
      <c r="H443" t="s">
        <v>9</v>
      </c>
    </row>
    <row r="444" spans="1:9" x14ac:dyDescent="0.25">
      <c r="A444" t="s">
        <v>1953</v>
      </c>
      <c r="B444">
        <v>440</v>
      </c>
      <c r="C444" s="126"/>
      <c r="D444" t="s">
        <v>134</v>
      </c>
      <c r="E444" t="s">
        <v>64</v>
      </c>
      <c r="F444" t="s">
        <v>62</v>
      </c>
      <c r="G444" t="s">
        <v>434</v>
      </c>
    </row>
    <row r="445" spans="1:9" x14ac:dyDescent="0.25">
      <c r="A445" t="s">
        <v>1954</v>
      </c>
      <c r="B445">
        <v>441</v>
      </c>
      <c r="C445" s="126"/>
      <c r="D445" t="s">
        <v>134</v>
      </c>
      <c r="E445" t="s">
        <v>65</v>
      </c>
      <c r="F445" t="s">
        <v>54</v>
      </c>
      <c r="G445" t="s">
        <v>434</v>
      </c>
    </row>
    <row r="446" spans="1:9" x14ac:dyDescent="0.25">
      <c r="A446" t="s">
        <v>1955</v>
      </c>
      <c r="B446">
        <v>442</v>
      </c>
      <c r="C446" s="126"/>
      <c r="D446" t="s">
        <v>134</v>
      </c>
      <c r="E446" t="s">
        <v>310</v>
      </c>
      <c r="F446" t="s">
        <v>66</v>
      </c>
    </row>
    <row r="447" spans="1:9" x14ac:dyDescent="0.25">
      <c r="A447" t="s">
        <v>1956</v>
      </c>
      <c r="B447">
        <v>443</v>
      </c>
      <c r="C447" s="126"/>
      <c r="D447" t="s">
        <v>134</v>
      </c>
      <c r="E447" t="s">
        <v>62</v>
      </c>
      <c r="F447" t="s">
        <v>66</v>
      </c>
    </row>
    <row r="448" spans="1:9" x14ac:dyDescent="0.25">
      <c r="A448" t="s">
        <v>1957</v>
      </c>
      <c r="B448">
        <v>444</v>
      </c>
      <c r="C448" s="126"/>
      <c r="D448" t="s">
        <v>3507</v>
      </c>
      <c r="E448" t="s">
        <v>3474</v>
      </c>
      <c r="F448" t="s">
        <v>309</v>
      </c>
    </row>
    <row r="449" spans="1:9" x14ac:dyDescent="0.25">
      <c r="A449" t="s">
        <v>1959</v>
      </c>
      <c r="B449">
        <v>445</v>
      </c>
      <c r="C449" s="126"/>
      <c r="D449" t="s">
        <v>3507</v>
      </c>
      <c r="E449" t="s">
        <v>3474</v>
      </c>
      <c r="F449" t="s">
        <v>309</v>
      </c>
    </row>
    <row r="450" spans="1:9" x14ac:dyDescent="0.25">
      <c r="A450" t="s">
        <v>1960</v>
      </c>
      <c r="B450">
        <v>446</v>
      </c>
      <c r="C450" s="126"/>
      <c r="D450" t="s">
        <v>3507</v>
      </c>
      <c r="E450" t="s">
        <v>3474</v>
      </c>
      <c r="F450" t="s">
        <v>309</v>
      </c>
    </row>
    <row r="451" spans="1:9" x14ac:dyDescent="0.25">
      <c r="A451" t="s">
        <v>1842</v>
      </c>
      <c r="B451">
        <v>447</v>
      </c>
      <c r="C451" s="126"/>
      <c r="D451" t="s">
        <v>135</v>
      </c>
      <c r="E451" t="s">
        <v>134</v>
      </c>
      <c r="F451" t="s">
        <v>311</v>
      </c>
      <c r="G451" t="s">
        <v>67</v>
      </c>
    </row>
    <row r="452" spans="1:9" x14ac:dyDescent="0.25">
      <c r="A452" t="s">
        <v>1844</v>
      </c>
      <c r="B452">
        <v>448</v>
      </c>
      <c r="C452" s="126"/>
      <c r="D452" t="s">
        <v>135</v>
      </c>
      <c r="E452" t="s">
        <v>134</v>
      </c>
      <c r="F452" t="s">
        <v>311</v>
      </c>
      <c r="G452" t="s">
        <v>67</v>
      </c>
    </row>
    <row r="453" spans="1:9" x14ac:dyDescent="0.25">
      <c r="A453" t="s">
        <v>1845</v>
      </c>
      <c r="B453">
        <v>449</v>
      </c>
      <c r="C453" s="126"/>
      <c r="D453" t="s">
        <v>137</v>
      </c>
      <c r="E453" t="s">
        <v>436</v>
      </c>
      <c r="F453" t="s">
        <v>401</v>
      </c>
      <c r="G453" t="s">
        <v>9</v>
      </c>
      <c r="H453" t="s">
        <v>62</v>
      </c>
      <c r="I453" t="s">
        <v>434</v>
      </c>
    </row>
    <row r="454" spans="1:9" x14ac:dyDescent="0.25">
      <c r="A454" t="s">
        <v>1847</v>
      </c>
      <c r="B454">
        <v>450</v>
      </c>
      <c r="C454" s="126"/>
      <c r="D454" t="s">
        <v>137</v>
      </c>
      <c r="E454" t="s">
        <v>436</v>
      </c>
      <c r="F454" t="s">
        <v>401</v>
      </c>
      <c r="G454" t="s">
        <v>9</v>
      </c>
      <c r="H454" t="s">
        <v>62</v>
      </c>
      <c r="I454" t="s">
        <v>434</v>
      </c>
    </row>
    <row r="455" spans="1:9" x14ac:dyDescent="0.25">
      <c r="A455" t="s">
        <v>1848</v>
      </c>
      <c r="B455">
        <v>451</v>
      </c>
      <c r="C455" s="126"/>
      <c r="D455" t="s">
        <v>136</v>
      </c>
      <c r="E455" t="s">
        <v>68</v>
      </c>
      <c r="F455" t="s">
        <v>62</v>
      </c>
      <c r="G455" t="s">
        <v>134</v>
      </c>
      <c r="H455" t="s">
        <v>436</v>
      </c>
      <c r="I455" t="s">
        <v>435</v>
      </c>
    </row>
    <row r="456" spans="1:9" x14ac:dyDescent="0.25">
      <c r="A456" t="s">
        <v>4564</v>
      </c>
      <c r="B456">
        <v>452</v>
      </c>
      <c r="C456" s="126" t="s">
        <v>1458</v>
      </c>
      <c r="D456" t="s">
        <v>248</v>
      </c>
      <c r="E456" t="s">
        <v>68</v>
      </c>
    </row>
    <row r="457" spans="1:9" x14ac:dyDescent="0.25">
      <c r="A457" t="s">
        <v>4565</v>
      </c>
      <c r="B457">
        <v>453</v>
      </c>
      <c r="C457" s="126" t="s">
        <v>1465</v>
      </c>
      <c r="D457" t="s">
        <v>248</v>
      </c>
      <c r="E457" t="s">
        <v>68</v>
      </c>
    </row>
    <row r="458" spans="1:9" x14ac:dyDescent="0.25">
      <c r="A458" t="s">
        <v>4566</v>
      </c>
      <c r="B458">
        <v>454</v>
      </c>
      <c r="C458" s="126" t="s">
        <v>1469</v>
      </c>
      <c r="D458" t="s">
        <v>248</v>
      </c>
      <c r="E458" t="s">
        <v>68</v>
      </c>
    </row>
    <row r="459" spans="1:9" x14ac:dyDescent="0.25">
      <c r="A459" t="s">
        <v>4567</v>
      </c>
      <c r="B459">
        <v>455</v>
      </c>
      <c r="C459" s="126" t="s">
        <v>1458</v>
      </c>
      <c r="D459" t="s">
        <v>248</v>
      </c>
      <c r="E459" t="s">
        <v>68</v>
      </c>
    </row>
    <row r="460" spans="1:9" x14ac:dyDescent="0.25">
      <c r="A460" t="s">
        <v>4568</v>
      </c>
      <c r="B460">
        <v>456</v>
      </c>
      <c r="C460" s="126" t="s">
        <v>1465</v>
      </c>
      <c r="D460" t="s">
        <v>248</v>
      </c>
      <c r="E460" t="s">
        <v>68</v>
      </c>
    </row>
    <row r="461" spans="1:9" x14ac:dyDescent="0.25">
      <c r="A461" t="s">
        <v>4569</v>
      </c>
      <c r="B461">
        <v>457</v>
      </c>
      <c r="C461" s="126" t="s">
        <v>1469</v>
      </c>
      <c r="D461" t="s">
        <v>248</v>
      </c>
      <c r="E461" t="s">
        <v>68</v>
      </c>
    </row>
    <row r="462" spans="1:9" x14ac:dyDescent="0.25">
      <c r="A462" t="s">
        <v>4570</v>
      </c>
      <c r="B462">
        <v>458</v>
      </c>
      <c r="C462" s="126" t="s">
        <v>1458</v>
      </c>
      <c r="D462" t="s">
        <v>249</v>
      </c>
      <c r="E462" t="s">
        <v>437</v>
      </c>
      <c r="F462" t="s">
        <v>68</v>
      </c>
    </row>
    <row r="463" spans="1:9" x14ac:dyDescent="0.25">
      <c r="A463" t="s">
        <v>4571</v>
      </c>
      <c r="B463">
        <v>459</v>
      </c>
      <c r="C463" s="126" t="s">
        <v>1465</v>
      </c>
      <c r="D463" t="s">
        <v>249</v>
      </c>
      <c r="E463" t="s">
        <v>437</v>
      </c>
      <c r="F463" t="s">
        <v>68</v>
      </c>
    </row>
    <row r="464" spans="1:9" x14ac:dyDescent="0.25">
      <c r="A464" t="s">
        <v>4572</v>
      </c>
      <c r="B464">
        <v>460</v>
      </c>
      <c r="C464" s="126" t="s">
        <v>1469</v>
      </c>
      <c r="D464" t="s">
        <v>249</v>
      </c>
      <c r="E464" t="s">
        <v>437</v>
      </c>
      <c r="F464" t="s">
        <v>68</v>
      </c>
    </row>
    <row r="465" spans="1:6" x14ac:dyDescent="0.25">
      <c r="A465" t="s">
        <v>4573</v>
      </c>
      <c r="B465">
        <v>461</v>
      </c>
      <c r="C465" s="126" t="s">
        <v>1458</v>
      </c>
      <c r="D465" t="s">
        <v>249</v>
      </c>
      <c r="E465" t="s">
        <v>437</v>
      </c>
      <c r="F465" t="s">
        <v>68</v>
      </c>
    </row>
    <row r="466" spans="1:6" x14ac:dyDescent="0.25">
      <c r="A466" t="s">
        <v>4574</v>
      </c>
      <c r="B466">
        <v>462</v>
      </c>
      <c r="C466" s="126" t="s">
        <v>1465</v>
      </c>
      <c r="D466" t="s">
        <v>249</v>
      </c>
      <c r="E466" t="s">
        <v>437</v>
      </c>
      <c r="F466" t="s">
        <v>68</v>
      </c>
    </row>
    <row r="467" spans="1:6" x14ac:dyDescent="0.25">
      <c r="A467" t="s">
        <v>4575</v>
      </c>
      <c r="B467">
        <v>463</v>
      </c>
      <c r="C467" s="126" t="s">
        <v>1469</v>
      </c>
      <c r="D467" t="s">
        <v>249</v>
      </c>
      <c r="E467" t="s">
        <v>437</v>
      </c>
      <c r="F467" t="s">
        <v>68</v>
      </c>
    </row>
    <row r="468" spans="1:6" x14ac:dyDescent="0.25">
      <c r="A468" t="s">
        <v>4576</v>
      </c>
      <c r="B468">
        <v>464</v>
      </c>
      <c r="C468" s="126" t="s">
        <v>1458</v>
      </c>
      <c r="D468" t="s">
        <v>249</v>
      </c>
      <c r="E468" t="s">
        <v>437</v>
      </c>
      <c r="F468" t="s">
        <v>68</v>
      </c>
    </row>
    <row r="469" spans="1:6" x14ac:dyDescent="0.25">
      <c r="A469" t="s">
        <v>4577</v>
      </c>
      <c r="B469">
        <v>465</v>
      </c>
      <c r="C469" s="126" t="s">
        <v>1465</v>
      </c>
      <c r="D469" t="s">
        <v>249</v>
      </c>
      <c r="E469" t="s">
        <v>437</v>
      </c>
      <c r="F469" t="s">
        <v>68</v>
      </c>
    </row>
    <row r="470" spans="1:6" x14ac:dyDescent="0.25">
      <c r="A470" t="s">
        <v>4578</v>
      </c>
      <c r="B470">
        <v>466</v>
      </c>
      <c r="C470" s="126" t="s">
        <v>1469</v>
      </c>
      <c r="D470" t="s">
        <v>249</v>
      </c>
      <c r="E470" t="s">
        <v>437</v>
      </c>
      <c r="F470" t="s">
        <v>68</v>
      </c>
    </row>
    <row r="471" spans="1:6" x14ac:dyDescent="0.25">
      <c r="A471" t="s">
        <v>4579</v>
      </c>
      <c r="B471">
        <v>467</v>
      </c>
      <c r="C471" s="126" t="s">
        <v>1458</v>
      </c>
      <c r="D471" t="s">
        <v>249</v>
      </c>
      <c r="E471" t="s">
        <v>437</v>
      </c>
      <c r="F471" t="s">
        <v>68</v>
      </c>
    </row>
    <row r="472" spans="1:6" x14ac:dyDescent="0.25">
      <c r="A472" t="s">
        <v>4580</v>
      </c>
      <c r="B472">
        <v>468</v>
      </c>
      <c r="C472" s="126" t="s">
        <v>1465</v>
      </c>
      <c r="D472" t="s">
        <v>249</v>
      </c>
      <c r="E472" t="s">
        <v>437</v>
      </c>
      <c r="F472" t="s">
        <v>68</v>
      </c>
    </row>
    <row r="473" spans="1:6" x14ac:dyDescent="0.25">
      <c r="A473" t="s">
        <v>4581</v>
      </c>
      <c r="B473">
        <v>469</v>
      </c>
      <c r="C473" s="126" t="s">
        <v>1469</v>
      </c>
      <c r="D473" t="s">
        <v>249</v>
      </c>
      <c r="E473" t="s">
        <v>437</v>
      </c>
      <c r="F473" t="s">
        <v>68</v>
      </c>
    </row>
    <row r="474" spans="1:6" x14ac:dyDescent="0.25">
      <c r="A474" t="s">
        <v>4582</v>
      </c>
      <c r="B474">
        <v>470</v>
      </c>
      <c r="C474" s="126" t="s">
        <v>1458</v>
      </c>
      <c r="D474" t="s">
        <v>249</v>
      </c>
      <c r="E474" t="s">
        <v>437</v>
      </c>
      <c r="F474" t="s">
        <v>68</v>
      </c>
    </row>
    <row r="475" spans="1:6" x14ac:dyDescent="0.25">
      <c r="A475" t="s">
        <v>4583</v>
      </c>
      <c r="B475">
        <v>471</v>
      </c>
      <c r="C475" s="126" t="s">
        <v>1465</v>
      </c>
      <c r="D475" t="s">
        <v>249</v>
      </c>
      <c r="E475" t="s">
        <v>437</v>
      </c>
      <c r="F475" t="s">
        <v>68</v>
      </c>
    </row>
    <row r="476" spans="1:6" x14ac:dyDescent="0.25">
      <c r="A476" t="s">
        <v>4584</v>
      </c>
      <c r="B476">
        <v>472</v>
      </c>
      <c r="C476" s="126" t="s">
        <v>1469</v>
      </c>
      <c r="D476" t="s">
        <v>249</v>
      </c>
      <c r="E476" t="s">
        <v>437</v>
      </c>
      <c r="F476" t="s">
        <v>68</v>
      </c>
    </row>
    <row r="477" spans="1:6" x14ac:dyDescent="0.25">
      <c r="A477" t="s">
        <v>4456</v>
      </c>
      <c r="B477">
        <v>473</v>
      </c>
      <c r="C477" s="126" t="s">
        <v>1458</v>
      </c>
      <c r="D477" t="s">
        <v>432</v>
      </c>
      <c r="E477" t="s">
        <v>437</v>
      </c>
      <c r="F477" t="s">
        <v>68</v>
      </c>
    </row>
    <row r="478" spans="1:6" x14ac:dyDescent="0.25">
      <c r="A478" t="s">
        <v>4457</v>
      </c>
      <c r="B478">
        <v>474</v>
      </c>
      <c r="C478" s="126" t="s">
        <v>1465</v>
      </c>
      <c r="D478" t="s">
        <v>432</v>
      </c>
      <c r="E478" t="s">
        <v>437</v>
      </c>
      <c r="F478" t="s">
        <v>68</v>
      </c>
    </row>
    <row r="479" spans="1:6" x14ac:dyDescent="0.25">
      <c r="A479" t="s">
        <v>4458</v>
      </c>
      <c r="B479">
        <v>475</v>
      </c>
      <c r="C479" s="126" t="s">
        <v>1469</v>
      </c>
      <c r="D479" t="s">
        <v>432</v>
      </c>
      <c r="E479" t="s">
        <v>437</v>
      </c>
      <c r="F479" t="s">
        <v>68</v>
      </c>
    </row>
    <row r="480" spans="1:6" x14ac:dyDescent="0.25">
      <c r="A480" t="s">
        <v>4459</v>
      </c>
      <c r="B480">
        <v>476</v>
      </c>
      <c r="C480" s="126" t="s">
        <v>1458</v>
      </c>
      <c r="D480" t="s">
        <v>3478</v>
      </c>
      <c r="E480" t="s">
        <v>3479</v>
      </c>
    </row>
    <row r="481" spans="1:7" x14ac:dyDescent="0.25">
      <c r="A481" t="s">
        <v>4459</v>
      </c>
      <c r="B481">
        <v>476</v>
      </c>
      <c r="C481" s="126" t="s">
        <v>1458</v>
      </c>
      <c r="D481" t="s">
        <v>448</v>
      </c>
    </row>
    <row r="482" spans="1:7" x14ac:dyDescent="0.25">
      <c r="A482" t="s">
        <v>4460</v>
      </c>
      <c r="B482">
        <v>477</v>
      </c>
      <c r="C482" s="126" t="s">
        <v>1465</v>
      </c>
      <c r="D482" t="s">
        <v>3478</v>
      </c>
      <c r="E482" t="s">
        <v>3479</v>
      </c>
    </row>
    <row r="483" spans="1:7" x14ac:dyDescent="0.25">
      <c r="A483" t="s">
        <v>4460</v>
      </c>
      <c r="B483">
        <v>477</v>
      </c>
      <c r="C483" s="126" t="s">
        <v>1465</v>
      </c>
      <c r="D483" t="s">
        <v>448</v>
      </c>
    </row>
    <row r="484" spans="1:7" x14ac:dyDescent="0.25">
      <c r="A484" t="s">
        <v>4461</v>
      </c>
      <c r="B484">
        <v>478</v>
      </c>
      <c r="C484" s="126" t="s">
        <v>1469</v>
      </c>
      <c r="D484" t="s">
        <v>3478</v>
      </c>
      <c r="E484" t="s">
        <v>3479</v>
      </c>
    </row>
    <row r="485" spans="1:7" x14ac:dyDescent="0.25">
      <c r="A485" t="s">
        <v>4461</v>
      </c>
      <c r="B485">
        <v>478</v>
      </c>
      <c r="C485" s="126" t="s">
        <v>1469</v>
      </c>
      <c r="D485" t="s">
        <v>448</v>
      </c>
    </row>
    <row r="486" spans="1:7" x14ac:dyDescent="0.25">
      <c r="A486" t="s">
        <v>4585</v>
      </c>
      <c r="B486">
        <v>479</v>
      </c>
      <c r="C486" s="126" t="s">
        <v>1458</v>
      </c>
      <c r="D486" t="s">
        <v>266</v>
      </c>
      <c r="E486" t="s">
        <v>3509</v>
      </c>
      <c r="F486" t="s">
        <v>3510</v>
      </c>
    </row>
    <row r="487" spans="1:7" x14ac:dyDescent="0.25">
      <c r="A487" t="s">
        <v>4586</v>
      </c>
      <c r="B487">
        <v>480</v>
      </c>
      <c r="C487" s="126" t="s">
        <v>1465</v>
      </c>
      <c r="D487" t="s">
        <v>266</v>
      </c>
      <c r="E487" t="s">
        <v>3509</v>
      </c>
      <c r="F487" t="s">
        <v>3510</v>
      </c>
    </row>
    <row r="488" spans="1:7" x14ac:dyDescent="0.25">
      <c r="A488" t="s">
        <v>4587</v>
      </c>
      <c r="B488">
        <v>481</v>
      </c>
      <c r="C488" s="126" t="s">
        <v>1469</v>
      </c>
      <c r="D488" t="s">
        <v>266</v>
      </c>
      <c r="E488" t="s">
        <v>3509</v>
      </c>
      <c r="F488" t="s">
        <v>3510</v>
      </c>
    </row>
    <row r="489" spans="1:7" x14ac:dyDescent="0.25">
      <c r="A489" t="s">
        <v>1740</v>
      </c>
      <c r="B489">
        <v>482</v>
      </c>
      <c r="C489" s="126"/>
      <c r="D489" t="s">
        <v>318</v>
      </c>
    </row>
    <row r="490" spans="1:7" x14ac:dyDescent="0.25">
      <c r="A490" t="s">
        <v>2042</v>
      </c>
      <c r="B490">
        <v>483</v>
      </c>
      <c r="C490" s="126"/>
      <c r="D490" t="s">
        <v>319</v>
      </c>
      <c r="E490" t="s">
        <v>455</v>
      </c>
    </row>
    <row r="491" spans="1:7" x14ac:dyDescent="0.25">
      <c r="A491" t="s">
        <v>2044</v>
      </c>
      <c r="B491">
        <v>484</v>
      </c>
      <c r="C491" s="126"/>
      <c r="D491" t="s">
        <v>196</v>
      </c>
      <c r="E491" t="s">
        <v>456</v>
      </c>
      <c r="F491" t="s">
        <v>320</v>
      </c>
      <c r="G491" t="s">
        <v>304</v>
      </c>
    </row>
    <row r="492" spans="1:7" x14ac:dyDescent="0.25">
      <c r="A492" t="s">
        <v>2047</v>
      </c>
      <c r="B492">
        <v>485</v>
      </c>
      <c r="C492" s="126"/>
      <c r="D492" t="s">
        <v>196</v>
      </c>
      <c r="E492" t="s">
        <v>456</v>
      </c>
      <c r="F492" t="s">
        <v>3527</v>
      </c>
      <c r="G492" t="s">
        <v>3528</v>
      </c>
    </row>
    <row r="493" spans="1:7" x14ac:dyDescent="0.25">
      <c r="A493" t="s">
        <v>2047</v>
      </c>
      <c r="B493">
        <v>485</v>
      </c>
      <c r="C493" s="126"/>
      <c r="D493" t="s">
        <v>196</v>
      </c>
      <c r="E493" t="s">
        <v>456</v>
      </c>
      <c r="F493" t="s">
        <v>427</v>
      </c>
    </row>
    <row r="494" spans="1:7" x14ac:dyDescent="0.25">
      <c r="A494" t="s">
        <v>2049</v>
      </c>
      <c r="B494">
        <v>486</v>
      </c>
      <c r="C494" s="126"/>
      <c r="D494" t="s">
        <v>199</v>
      </c>
      <c r="E494" t="s">
        <v>456</v>
      </c>
      <c r="F494" t="s">
        <v>304</v>
      </c>
    </row>
    <row r="495" spans="1:7" x14ac:dyDescent="0.25">
      <c r="A495" t="s">
        <v>2051</v>
      </c>
      <c r="B495">
        <v>487</v>
      </c>
      <c r="C495" s="126"/>
      <c r="D495" t="s">
        <v>196</v>
      </c>
      <c r="E495" t="s">
        <v>343</v>
      </c>
    </row>
    <row r="496" spans="1:7" x14ac:dyDescent="0.25">
      <c r="A496" t="s">
        <v>1742</v>
      </c>
      <c r="B496">
        <v>488</v>
      </c>
      <c r="C496" s="126"/>
      <c r="D496" t="s">
        <v>153</v>
      </c>
      <c r="E496" t="s">
        <v>3511</v>
      </c>
      <c r="F496" t="s">
        <v>3480</v>
      </c>
    </row>
    <row r="497" spans="1:9" x14ac:dyDescent="0.25">
      <c r="A497" t="s">
        <v>1744</v>
      </c>
      <c r="B497">
        <v>489</v>
      </c>
      <c r="C497" s="126"/>
      <c r="D497" t="s">
        <v>260</v>
      </c>
      <c r="E497" t="s">
        <v>261</v>
      </c>
      <c r="F497" t="s">
        <v>321</v>
      </c>
    </row>
    <row r="498" spans="1:9" x14ac:dyDescent="0.25">
      <c r="A498" t="s">
        <v>1747</v>
      </c>
      <c r="B498">
        <v>490</v>
      </c>
      <c r="C498" s="126"/>
      <c r="D498" t="s">
        <v>196</v>
      </c>
      <c r="E498" t="s">
        <v>449</v>
      </c>
      <c r="F498" t="s">
        <v>54</v>
      </c>
    </row>
    <row r="499" spans="1:9" x14ac:dyDescent="0.25">
      <c r="A499" t="s">
        <v>1749</v>
      </c>
      <c r="B499">
        <v>491</v>
      </c>
      <c r="C499" s="126"/>
      <c r="D499" t="s">
        <v>3468</v>
      </c>
      <c r="E499" t="s">
        <v>3469</v>
      </c>
      <c r="F499" t="s">
        <v>428</v>
      </c>
    </row>
    <row r="500" spans="1:9" x14ac:dyDescent="0.25">
      <c r="A500" t="s">
        <v>1751</v>
      </c>
      <c r="B500">
        <v>492</v>
      </c>
      <c r="C500" s="126"/>
      <c r="D500" t="s">
        <v>55</v>
      </c>
      <c r="E500" t="s">
        <v>196</v>
      </c>
    </row>
    <row r="501" spans="1:9" x14ac:dyDescent="0.25">
      <c r="A501" t="s">
        <v>1753</v>
      </c>
      <c r="B501">
        <v>493</v>
      </c>
      <c r="C501" s="126"/>
      <c r="D501" t="s">
        <v>199</v>
      </c>
      <c r="E501" t="s">
        <v>428</v>
      </c>
      <c r="F501" t="s">
        <v>55</v>
      </c>
    </row>
    <row r="502" spans="1:9" x14ac:dyDescent="0.25">
      <c r="A502" t="s">
        <v>1961</v>
      </c>
      <c r="B502">
        <v>494</v>
      </c>
      <c r="C502" s="126"/>
      <c r="D502" t="s">
        <v>159</v>
      </c>
      <c r="E502" t="s">
        <v>196</v>
      </c>
      <c r="F502" t="s">
        <v>304</v>
      </c>
    </row>
    <row r="503" spans="1:9" x14ac:dyDescent="0.25">
      <c r="A503" t="s">
        <v>2053</v>
      </c>
      <c r="B503">
        <v>495</v>
      </c>
      <c r="C503" s="126"/>
      <c r="D503" t="s">
        <v>159</v>
      </c>
      <c r="E503" t="s">
        <v>196</v>
      </c>
      <c r="F503" t="s">
        <v>304</v>
      </c>
      <c r="G503" t="s">
        <v>427</v>
      </c>
      <c r="H503" t="s">
        <v>199</v>
      </c>
    </row>
    <row r="504" spans="1:9" x14ac:dyDescent="0.25">
      <c r="A504" t="s">
        <v>2053</v>
      </c>
      <c r="B504">
        <v>495</v>
      </c>
      <c r="C504" s="126"/>
      <c r="D504" t="s">
        <v>159</v>
      </c>
      <c r="E504" t="s">
        <v>196</v>
      </c>
      <c r="F504" t="s">
        <v>304</v>
      </c>
      <c r="G504" t="s">
        <v>3527</v>
      </c>
      <c r="H504" t="s">
        <v>3528</v>
      </c>
      <c r="I504" t="s">
        <v>199</v>
      </c>
    </row>
    <row r="505" spans="1:9" x14ac:dyDescent="0.25">
      <c r="A505" t="s">
        <v>1962</v>
      </c>
      <c r="B505">
        <v>496</v>
      </c>
      <c r="C505" s="126"/>
      <c r="D505" t="s">
        <v>198</v>
      </c>
      <c r="E505" t="s">
        <v>240</v>
      </c>
      <c r="F505" t="s">
        <v>9</v>
      </c>
    </row>
    <row r="506" spans="1:9" x14ac:dyDescent="0.25">
      <c r="A506" t="s">
        <v>1963</v>
      </c>
      <c r="B506">
        <v>497</v>
      </c>
      <c r="C506" s="126"/>
      <c r="D506" t="s">
        <v>198</v>
      </c>
      <c r="E506" t="s">
        <v>430</v>
      </c>
      <c r="F506" t="s">
        <v>9</v>
      </c>
    </row>
    <row r="507" spans="1:9" x14ac:dyDescent="0.25">
      <c r="A507" t="s">
        <v>1851</v>
      </c>
      <c r="B507">
        <v>498</v>
      </c>
      <c r="C507" s="126"/>
      <c r="D507" t="s">
        <v>199</v>
      </c>
      <c r="E507" t="s">
        <v>240</v>
      </c>
      <c r="F507" t="s">
        <v>9</v>
      </c>
    </row>
    <row r="508" spans="1:9" x14ac:dyDescent="0.25">
      <c r="A508" t="s">
        <v>1964</v>
      </c>
      <c r="B508">
        <v>499</v>
      </c>
      <c r="C508" s="126"/>
      <c r="D508" t="s">
        <v>196</v>
      </c>
      <c r="E508" t="s">
        <v>242</v>
      </c>
      <c r="F508" t="s">
        <v>9</v>
      </c>
    </row>
    <row r="509" spans="1:9" x14ac:dyDescent="0.25">
      <c r="A509" t="s">
        <v>1966</v>
      </c>
      <c r="B509">
        <v>500</v>
      </c>
      <c r="C509" s="126"/>
      <c r="D509" t="s">
        <v>196</v>
      </c>
      <c r="E509" t="s">
        <v>242</v>
      </c>
      <c r="F509" t="s">
        <v>9</v>
      </c>
    </row>
    <row r="510" spans="1:9" x14ac:dyDescent="0.25">
      <c r="A510" t="s">
        <v>1967</v>
      </c>
      <c r="B510">
        <v>501</v>
      </c>
      <c r="C510" s="126"/>
      <c r="D510" t="s">
        <v>196</v>
      </c>
      <c r="E510" t="s">
        <v>242</v>
      </c>
      <c r="F510" t="s">
        <v>9</v>
      </c>
    </row>
    <row r="511" spans="1:9" x14ac:dyDescent="0.25">
      <c r="A511" t="s">
        <v>4329</v>
      </c>
      <c r="B511">
        <v>502</v>
      </c>
      <c r="C511" s="126" t="s">
        <v>1808</v>
      </c>
      <c r="D511" t="s">
        <v>200</v>
      </c>
      <c r="E511" t="s">
        <v>9</v>
      </c>
    </row>
    <row r="512" spans="1:9" x14ac:dyDescent="0.25">
      <c r="A512" t="s">
        <v>4330</v>
      </c>
      <c r="B512">
        <v>503</v>
      </c>
      <c r="C512" s="126" t="s">
        <v>1756</v>
      </c>
      <c r="D512" t="s">
        <v>200</v>
      </c>
      <c r="E512" t="s">
        <v>9</v>
      </c>
    </row>
    <row r="513" spans="1:6" x14ac:dyDescent="0.25">
      <c r="A513" t="s">
        <v>4331</v>
      </c>
      <c r="B513">
        <v>504</v>
      </c>
      <c r="C513" s="126" t="s">
        <v>1808</v>
      </c>
      <c r="D513" t="s">
        <v>200</v>
      </c>
      <c r="E513" t="s">
        <v>9</v>
      </c>
    </row>
    <row r="514" spans="1:6" x14ac:dyDescent="0.25">
      <c r="A514" t="s">
        <v>4332</v>
      </c>
      <c r="B514">
        <v>505</v>
      </c>
      <c r="C514" s="126" t="s">
        <v>1756</v>
      </c>
      <c r="D514" t="s">
        <v>196</v>
      </c>
      <c r="E514" t="s">
        <v>3468</v>
      </c>
      <c r="F514" t="s">
        <v>3469</v>
      </c>
    </row>
    <row r="515" spans="1:6" x14ac:dyDescent="0.25">
      <c r="A515" t="s">
        <v>4333</v>
      </c>
      <c r="B515">
        <v>506</v>
      </c>
      <c r="C515" s="126" t="s">
        <v>1808</v>
      </c>
      <c r="D515" t="s">
        <v>200</v>
      </c>
      <c r="E515" t="s">
        <v>9</v>
      </c>
    </row>
    <row r="516" spans="1:6" x14ac:dyDescent="0.25">
      <c r="A516" t="s">
        <v>4334</v>
      </c>
      <c r="B516">
        <v>507</v>
      </c>
      <c r="C516" s="126" t="s">
        <v>1756</v>
      </c>
      <c r="D516" t="s">
        <v>57</v>
      </c>
      <c r="E516" t="s">
        <v>196</v>
      </c>
    </row>
    <row r="517" spans="1:6" x14ac:dyDescent="0.25">
      <c r="A517" t="s">
        <v>4335</v>
      </c>
      <c r="B517">
        <v>508</v>
      </c>
      <c r="C517" s="126" t="s">
        <v>1809</v>
      </c>
      <c r="D517" t="s">
        <v>428</v>
      </c>
      <c r="E517" t="s">
        <v>9</v>
      </c>
    </row>
    <row r="518" spans="1:6" x14ac:dyDescent="0.25">
      <c r="A518" t="s">
        <v>4336</v>
      </c>
      <c r="B518">
        <v>509</v>
      </c>
      <c r="C518" s="126" t="s">
        <v>1756</v>
      </c>
      <c r="D518" t="s">
        <v>429</v>
      </c>
      <c r="E518" t="s">
        <v>9</v>
      </c>
    </row>
    <row r="519" spans="1:6" x14ac:dyDescent="0.25">
      <c r="A519" t="s">
        <v>4337</v>
      </c>
      <c r="B519">
        <v>510</v>
      </c>
      <c r="C519" s="126" t="s">
        <v>1810</v>
      </c>
      <c r="D519" t="s">
        <v>196</v>
      </c>
      <c r="E519" t="s">
        <v>55</v>
      </c>
    </row>
    <row r="520" spans="1:6" x14ac:dyDescent="0.25">
      <c r="A520" t="s">
        <v>4338</v>
      </c>
      <c r="B520">
        <v>511</v>
      </c>
      <c r="C520" s="126" t="s">
        <v>1756</v>
      </c>
      <c r="D520" t="s">
        <v>56</v>
      </c>
    </row>
    <row r="521" spans="1:6" x14ac:dyDescent="0.25">
      <c r="A521" t="s">
        <v>4339</v>
      </c>
      <c r="B521">
        <v>512</v>
      </c>
      <c r="C521" s="126" t="s">
        <v>1810</v>
      </c>
      <c r="D521" t="s">
        <v>196</v>
      </c>
      <c r="E521" t="s">
        <v>55</v>
      </c>
    </row>
    <row r="522" spans="1:6" x14ac:dyDescent="0.25">
      <c r="A522" t="s">
        <v>4340</v>
      </c>
      <c r="B522">
        <v>513</v>
      </c>
      <c r="C522" s="126" t="s">
        <v>1756</v>
      </c>
      <c r="D522" t="s">
        <v>305</v>
      </c>
    </row>
    <row r="523" spans="1:6" x14ac:dyDescent="0.25">
      <c r="A523" t="s">
        <v>4341</v>
      </c>
      <c r="B523">
        <v>514</v>
      </c>
      <c r="C523" s="126" t="s">
        <v>1811</v>
      </c>
      <c r="D523" t="s">
        <v>196</v>
      </c>
      <c r="E523" t="s">
        <v>306</v>
      </c>
    </row>
    <row r="524" spans="1:6" x14ac:dyDescent="0.25">
      <c r="A524" t="s">
        <v>4342</v>
      </c>
      <c r="B524">
        <v>515</v>
      </c>
      <c r="C524" s="126" t="s">
        <v>1756</v>
      </c>
      <c r="D524" t="s">
        <v>58</v>
      </c>
      <c r="E524" t="s">
        <v>197</v>
      </c>
    </row>
    <row r="525" spans="1:6" x14ac:dyDescent="0.25">
      <c r="A525" t="s">
        <v>4343</v>
      </c>
      <c r="B525">
        <v>516</v>
      </c>
      <c r="C525" s="126" t="s">
        <v>1812</v>
      </c>
      <c r="D525" t="s">
        <v>3436</v>
      </c>
      <c r="E525" t="s">
        <v>3437</v>
      </c>
      <c r="F525" t="s">
        <v>9</v>
      </c>
    </row>
    <row r="526" spans="1:6" x14ac:dyDescent="0.25">
      <c r="A526" t="s">
        <v>4344</v>
      </c>
      <c r="B526">
        <v>517</v>
      </c>
      <c r="C526" s="126" t="s">
        <v>1756</v>
      </c>
      <c r="D526" t="s">
        <v>243</v>
      </c>
      <c r="E526" t="s">
        <v>9</v>
      </c>
    </row>
    <row r="527" spans="1:6" x14ac:dyDescent="0.25">
      <c r="A527" t="s">
        <v>4345</v>
      </c>
      <c r="B527">
        <v>518</v>
      </c>
      <c r="C527" s="126" t="s">
        <v>1813</v>
      </c>
      <c r="D527" t="s">
        <v>201</v>
      </c>
      <c r="E527" t="s">
        <v>9</v>
      </c>
      <c r="F527" t="s">
        <v>129</v>
      </c>
    </row>
    <row r="528" spans="1:6" x14ac:dyDescent="0.25">
      <c r="A528" t="s">
        <v>4346</v>
      </c>
      <c r="B528">
        <v>519</v>
      </c>
      <c r="C528" s="126" t="s">
        <v>1756</v>
      </c>
      <c r="D528" t="s">
        <v>128</v>
      </c>
      <c r="E528" t="s">
        <v>9</v>
      </c>
      <c r="F528" t="s">
        <v>129</v>
      </c>
    </row>
    <row r="529" spans="1:9" x14ac:dyDescent="0.25">
      <c r="A529" t="s">
        <v>4347</v>
      </c>
      <c r="B529">
        <v>520</v>
      </c>
      <c r="C529" s="126" t="s">
        <v>1814</v>
      </c>
      <c r="D529" t="s">
        <v>202</v>
      </c>
      <c r="E529" t="s">
        <v>9</v>
      </c>
    </row>
    <row r="530" spans="1:9" x14ac:dyDescent="0.25">
      <c r="A530" t="s">
        <v>4348</v>
      </c>
      <c r="B530">
        <v>521</v>
      </c>
      <c r="C530" s="126" t="s">
        <v>1756</v>
      </c>
      <c r="D530" t="s">
        <v>202</v>
      </c>
      <c r="E530" t="s">
        <v>59</v>
      </c>
    </row>
    <row r="531" spans="1:9" x14ac:dyDescent="0.25">
      <c r="A531" t="s">
        <v>4349</v>
      </c>
      <c r="B531">
        <v>522</v>
      </c>
      <c r="C531" s="126" t="s">
        <v>1815</v>
      </c>
      <c r="D531" t="s">
        <v>199</v>
      </c>
      <c r="E531" t="s">
        <v>245</v>
      </c>
      <c r="F531" t="s">
        <v>245</v>
      </c>
    </row>
    <row r="532" spans="1:9" x14ac:dyDescent="0.25">
      <c r="A532" t="s">
        <v>4350</v>
      </c>
      <c r="B532">
        <v>523</v>
      </c>
      <c r="C532" s="126" t="s">
        <v>1756</v>
      </c>
      <c r="D532" t="s">
        <v>199</v>
      </c>
      <c r="E532" t="s">
        <v>244</v>
      </c>
      <c r="F532" t="s">
        <v>244</v>
      </c>
    </row>
    <row r="533" spans="1:9" x14ac:dyDescent="0.25">
      <c r="A533" t="s">
        <v>4391</v>
      </c>
      <c r="B533">
        <v>524</v>
      </c>
      <c r="C533" s="126" t="s">
        <v>1458</v>
      </c>
      <c r="D533" t="s">
        <v>246</v>
      </c>
      <c r="E533" t="s">
        <v>3438</v>
      </c>
      <c r="F533" t="s">
        <v>3439</v>
      </c>
      <c r="G533" t="s">
        <v>240</v>
      </c>
      <c r="H533" t="s">
        <v>430</v>
      </c>
      <c r="I533" t="s">
        <v>14</v>
      </c>
    </row>
    <row r="534" spans="1:9" x14ac:dyDescent="0.25">
      <c r="A534" t="s">
        <v>4392</v>
      </c>
      <c r="B534">
        <v>525</v>
      </c>
      <c r="C534" s="126" t="s">
        <v>1465</v>
      </c>
      <c r="D534" t="s">
        <v>246</v>
      </c>
      <c r="E534" t="s">
        <v>3438</v>
      </c>
      <c r="F534" t="s">
        <v>3439</v>
      </c>
      <c r="G534" t="s">
        <v>240</v>
      </c>
      <c r="H534" t="s">
        <v>430</v>
      </c>
      <c r="I534" t="s">
        <v>14</v>
      </c>
    </row>
    <row r="535" spans="1:9" x14ac:dyDescent="0.25">
      <c r="A535" t="s">
        <v>4393</v>
      </c>
      <c r="B535">
        <v>526</v>
      </c>
      <c r="C535" s="126" t="s">
        <v>1469</v>
      </c>
      <c r="D535" t="s">
        <v>246</v>
      </c>
      <c r="E535" t="s">
        <v>3438</v>
      </c>
      <c r="F535" t="s">
        <v>3439</v>
      </c>
      <c r="G535" t="s">
        <v>240</v>
      </c>
      <c r="H535" t="s">
        <v>430</v>
      </c>
      <c r="I535" t="s">
        <v>14</v>
      </c>
    </row>
    <row r="536" spans="1:9" x14ac:dyDescent="0.25">
      <c r="A536" t="s">
        <v>4394</v>
      </c>
      <c r="B536">
        <v>527</v>
      </c>
      <c r="C536" s="126" t="s">
        <v>1458</v>
      </c>
      <c r="D536" t="s">
        <v>199</v>
      </c>
      <c r="E536" t="s">
        <v>3438</v>
      </c>
      <c r="F536" t="s">
        <v>3439</v>
      </c>
      <c r="G536" t="s">
        <v>240</v>
      </c>
      <c r="H536" t="s">
        <v>430</v>
      </c>
      <c r="I536" t="s">
        <v>14</v>
      </c>
    </row>
    <row r="537" spans="1:9" x14ac:dyDescent="0.25">
      <c r="A537" t="s">
        <v>4395</v>
      </c>
      <c r="B537">
        <v>528</v>
      </c>
      <c r="C537" s="126" t="s">
        <v>1465</v>
      </c>
      <c r="D537" t="s">
        <v>199</v>
      </c>
      <c r="E537" t="s">
        <v>3438</v>
      </c>
      <c r="F537" t="s">
        <v>3439</v>
      </c>
      <c r="G537" t="s">
        <v>240</v>
      </c>
      <c r="H537" t="s">
        <v>430</v>
      </c>
      <c r="I537" t="s">
        <v>14</v>
      </c>
    </row>
    <row r="538" spans="1:9" x14ac:dyDescent="0.25">
      <c r="A538" t="s">
        <v>4396</v>
      </c>
      <c r="B538">
        <v>529</v>
      </c>
      <c r="C538" s="126" t="s">
        <v>1469</v>
      </c>
      <c r="D538" t="s">
        <v>199</v>
      </c>
      <c r="E538" t="s">
        <v>3438</v>
      </c>
      <c r="F538" t="s">
        <v>3439</v>
      </c>
      <c r="G538" t="s">
        <v>240</v>
      </c>
      <c r="H538" t="s">
        <v>430</v>
      </c>
      <c r="I538" t="s">
        <v>14</v>
      </c>
    </row>
    <row r="539" spans="1:9" x14ac:dyDescent="0.25">
      <c r="A539" t="s">
        <v>4462</v>
      </c>
      <c r="B539">
        <v>530</v>
      </c>
      <c r="C539" s="126" t="s">
        <v>1458</v>
      </c>
      <c r="D539" t="s">
        <v>199</v>
      </c>
      <c r="E539" t="s">
        <v>241</v>
      </c>
      <c r="F539" t="s">
        <v>14</v>
      </c>
    </row>
    <row r="540" spans="1:9" x14ac:dyDescent="0.25">
      <c r="A540" t="s">
        <v>4463</v>
      </c>
      <c r="B540">
        <v>531</v>
      </c>
      <c r="C540" s="126" t="s">
        <v>1465</v>
      </c>
      <c r="D540" t="s">
        <v>199</v>
      </c>
      <c r="E540" t="s">
        <v>241</v>
      </c>
      <c r="F540" t="s">
        <v>14</v>
      </c>
    </row>
    <row r="541" spans="1:9" x14ac:dyDescent="0.25">
      <c r="A541" t="s">
        <v>4464</v>
      </c>
      <c r="B541">
        <v>532</v>
      </c>
      <c r="C541" s="126" t="s">
        <v>1469</v>
      </c>
      <c r="D541" t="s">
        <v>199</v>
      </c>
      <c r="E541" t="s">
        <v>241</v>
      </c>
      <c r="F541" t="s">
        <v>14</v>
      </c>
    </row>
    <row r="542" spans="1:9" x14ac:dyDescent="0.25">
      <c r="A542" t="s">
        <v>4465</v>
      </c>
      <c r="B542">
        <v>533</v>
      </c>
      <c r="C542" s="126" t="s">
        <v>1458</v>
      </c>
      <c r="D542" t="s">
        <v>199</v>
      </c>
      <c r="E542" t="s">
        <v>247</v>
      </c>
      <c r="F542" t="s">
        <v>14</v>
      </c>
    </row>
    <row r="543" spans="1:9" x14ac:dyDescent="0.25">
      <c r="A543" t="s">
        <v>4466</v>
      </c>
      <c r="B543">
        <v>534</v>
      </c>
      <c r="C543" s="126" t="s">
        <v>1465</v>
      </c>
      <c r="D543" t="s">
        <v>199</v>
      </c>
      <c r="E543" t="s">
        <v>247</v>
      </c>
      <c r="F543" t="s">
        <v>14</v>
      </c>
    </row>
    <row r="544" spans="1:9" x14ac:dyDescent="0.25">
      <c r="A544" t="s">
        <v>4467</v>
      </c>
      <c r="B544">
        <v>535</v>
      </c>
      <c r="C544" s="126" t="s">
        <v>1469</v>
      </c>
      <c r="D544" t="s">
        <v>199</v>
      </c>
      <c r="E544" t="s">
        <v>247</v>
      </c>
      <c r="F544" t="s">
        <v>14</v>
      </c>
    </row>
    <row r="545" spans="1:8" x14ac:dyDescent="0.25">
      <c r="A545" t="s">
        <v>4468</v>
      </c>
      <c r="B545">
        <v>536</v>
      </c>
      <c r="C545" s="126" t="s">
        <v>1458</v>
      </c>
      <c r="D545" t="s">
        <v>199</v>
      </c>
      <c r="E545" t="s">
        <v>396</v>
      </c>
      <c r="F545" t="s">
        <v>131</v>
      </c>
      <c r="G545" t="s">
        <v>14</v>
      </c>
    </row>
    <row r="546" spans="1:8" x14ac:dyDescent="0.25">
      <c r="A546" t="s">
        <v>4469</v>
      </c>
      <c r="B546">
        <v>537</v>
      </c>
      <c r="C546" s="126" t="s">
        <v>1465</v>
      </c>
      <c r="D546" t="s">
        <v>199</v>
      </c>
      <c r="E546" t="s">
        <v>396</v>
      </c>
      <c r="F546" t="s">
        <v>131</v>
      </c>
      <c r="G546" t="s">
        <v>14</v>
      </c>
    </row>
    <row r="547" spans="1:8" x14ac:dyDescent="0.25">
      <c r="A547" t="s">
        <v>4470</v>
      </c>
      <c r="B547">
        <v>538</v>
      </c>
      <c r="C547" s="126" t="s">
        <v>1469</v>
      </c>
      <c r="D547" t="s">
        <v>199</v>
      </c>
      <c r="E547" t="s">
        <v>396</v>
      </c>
      <c r="F547" t="s">
        <v>131</v>
      </c>
      <c r="G547" t="s">
        <v>14</v>
      </c>
    </row>
    <row r="548" spans="1:8" x14ac:dyDescent="0.25">
      <c r="A548" t="s">
        <v>4471</v>
      </c>
      <c r="B548">
        <v>539</v>
      </c>
      <c r="C548" s="126" t="s">
        <v>1458</v>
      </c>
      <c r="D548" t="s">
        <v>199</v>
      </c>
      <c r="E548" t="s">
        <v>396</v>
      </c>
      <c r="F548" t="s">
        <v>3438</v>
      </c>
      <c r="G548" t="s">
        <v>3439</v>
      </c>
      <c r="H548" t="s">
        <v>14</v>
      </c>
    </row>
    <row r="549" spans="1:8" x14ac:dyDescent="0.25">
      <c r="A549" t="s">
        <v>4472</v>
      </c>
      <c r="B549">
        <v>540</v>
      </c>
      <c r="C549" s="126" t="s">
        <v>1465</v>
      </c>
      <c r="D549" t="s">
        <v>199</v>
      </c>
      <c r="E549" t="s">
        <v>396</v>
      </c>
      <c r="F549" t="s">
        <v>3438</v>
      </c>
      <c r="G549" t="s">
        <v>3439</v>
      </c>
      <c r="H549" t="s">
        <v>14</v>
      </c>
    </row>
    <row r="550" spans="1:8" x14ac:dyDescent="0.25">
      <c r="A550" t="s">
        <v>4473</v>
      </c>
      <c r="B550">
        <v>541</v>
      </c>
      <c r="C550" s="126" t="s">
        <v>1469</v>
      </c>
      <c r="D550" t="s">
        <v>199</v>
      </c>
      <c r="E550" t="s">
        <v>396</v>
      </c>
      <c r="F550" t="s">
        <v>3438</v>
      </c>
      <c r="G550" t="s">
        <v>3439</v>
      </c>
      <c r="H550" t="s">
        <v>14</v>
      </c>
    </row>
    <row r="551" spans="1:8" x14ac:dyDescent="0.25">
      <c r="A551" t="s">
        <v>4351</v>
      </c>
      <c r="B551">
        <v>542</v>
      </c>
      <c r="C551" s="126" t="s">
        <v>1458</v>
      </c>
      <c r="D551" t="s">
        <v>199</v>
      </c>
      <c r="E551" t="s">
        <v>3440</v>
      </c>
      <c r="F551" t="s">
        <v>3441</v>
      </c>
      <c r="G551" t="s">
        <v>14</v>
      </c>
    </row>
    <row r="552" spans="1:8" x14ac:dyDescent="0.25">
      <c r="A552" t="s">
        <v>4352</v>
      </c>
      <c r="B552">
        <v>543</v>
      </c>
      <c r="C552" s="126" t="s">
        <v>1465</v>
      </c>
      <c r="D552" t="s">
        <v>199</v>
      </c>
      <c r="E552" t="s">
        <v>3440</v>
      </c>
      <c r="F552" t="s">
        <v>3441</v>
      </c>
      <c r="G552" t="s">
        <v>14</v>
      </c>
    </row>
    <row r="553" spans="1:8" x14ac:dyDescent="0.25">
      <c r="A553" t="s">
        <v>4353</v>
      </c>
      <c r="B553">
        <v>544</v>
      </c>
      <c r="C553" s="126" t="s">
        <v>1469</v>
      </c>
      <c r="D553" t="s">
        <v>199</v>
      </c>
      <c r="E553" t="s">
        <v>3440</v>
      </c>
      <c r="F553" t="s">
        <v>3441</v>
      </c>
      <c r="G553" t="s">
        <v>14</v>
      </c>
    </row>
    <row r="554" spans="1:8" x14ac:dyDescent="0.25">
      <c r="A554" t="s">
        <v>4354</v>
      </c>
      <c r="B554">
        <v>545</v>
      </c>
      <c r="C554" s="126" t="s">
        <v>1458</v>
      </c>
      <c r="D554" t="s">
        <v>199</v>
      </c>
      <c r="E554" t="s">
        <v>3519</v>
      </c>
      <c r="F554" t="s">
        <v>3443</v>
      </c>
      <c r="G554" t="s">
        <v>14</v>
      </c>
    </row>
    <row r="555" spans="1:8" x14ac:dyDescent="0.25">
      <c r="A555" t="s">
        <v>4355</v>
      </c>
      <c r="B555">
        <v>546</v>
      </c>
      <c r="C555" s="126" t="s">
        <v>1465</v>
      </c>
      <c r="D555" t="s">
        <v>199</v>
      </c>
      <c r="E555" t="s">
        <v>3519</v>
      </c>
      <c r="F555" t="s">
        <v>3443</v>
      </c>
      <c r="G555" t="s">
        <v>14</v>
      </c>
    </row>
    <row r="556" spans="1:8" x14ac:dyDescent="0.25">
      <c r="A556" t="s">
        <v>4356</v>
      </c>
      <c r="B556">
        <v>547</v>
      </c>
      <c r="C556" s="126" t="s">
        <v>1469</v>
      </c>
      <c r="D556" t="s">
        <v>199</v>
      </c>
      <c r="E556" t="s">
        <v>3519</v>
      </c>
      <c r="F556" t="s">
        <v>3443</v>
      </c>
      <c r="G556" t="s">
        <v>14</v>
      </c>
    </row>
    <row r="557" spans="1:8" x14ac:dyDescent="0.25">
      <c r="A557" t="s">
        <v>4372</v>
      </c>
      <c r="B557">
        <v>548</v>
      </c>
      <c r="C557" s="126" t="s">
        <v>1458</v>
      </c>
      <c r="D557" t="s">
        <v>246</v>
      </c>
      <c r="E557" t="s">
        <v>396</v>
      </c>
    </row>
    <row r="558" spans="1:8" x14ac:dyDescent="0.25">
      <c r="A558" t="s">
        <v>4373</v>
      </c>
      <c r="B558">
        <v>549</v>
      </c>
      <c r="C558" s="126" t="s">
        <v>1465</v>
      </c>
      <c r="D558" t="s">
        <v>246</v>
      </c>
      <c r="E558" t="s">
        <v>396</v>
      </c>
    </row>
    <row r="559" spans="1:8" x14ac:dyDescent="0.25">
      <c r="A559" t="s">
        <v>4374</v>
      </c>
      <c r="B559">
        <v>550</v>
      </c>
      <c r="C559" s="126" t="s">
        <v>1469</v>
      </c>
      <c r="D559" t="s">
        <v>246</v>
      </c>
      <c r="E559" t="s">
        <v>396</v>
      </c>
    </row>
    <row r="560" spans="1:8" x14ac:dyDescent="0.25">
      <c r="A560" t="s">
        <v>4474</v>
      </c>
      <c r="B560">
        <v>551</v>
      </c>
      <c r="C560" s="126" t="s">
        <v>1458</v>
      </c>
      <c r="D560" t="s">
        <v>398</v>
      </c>
    </row>
    <row r="561" spans="1:8" x14ac:dyDescent="0.25">
      <c r="A561" t="s">
        <v>4475</v>
      </c>
      <c r="B561">
        <v>552</v>
      </c>
      <c r="C561" s="126" t="s">
        <v>1465</v>
      </c>
      <c r="D561" t="s">
        <v>398</v>
      </c>
    </row>
    <row r="562" spans="1:8" x14ac:dyDescent="0.25">
      <c r="A562" t="s">
        <v>4476</v>
      </c>
      <c r="B562">
        <v>553</v>
      </c>
      <c r="C562" s="126" t="s">
        <v>1469</v>
      </c>
      <c r="D562" t="s">
        <v>398</v>
      </c>
    </row>
    <row r="563" spans="1:8" x14ac:dyDescent="0.25">
      <c r="A563" t="s">
        <v>1968</v>
      </c>
      <c r="B563">
        <v>554</v>
      </c>
      <c r="C563" s="126"/>
      <c r="D563" t="s">
        <v>307</v>
      </c>
    </row>
    <row r="564" spans="1:8" x14ac:dyDescent="0.25">
      <c r="A564" t="s">
        <v>1971</v>
      </c>
      <c r="B564">
        <v>555</v>
      </c>
      <c r="C564" s="126"/>
      <c r="D564" t="s">
        <v>60</v>
      </c>
    </row>
    <row r="565" spans="1:8" x14ac:dyDescent="0.25">
      <c r="A565" t="s">
        <v>1972</v>
      </c>
      <c r="B565">
        <v>556</v>
      </c>
      <c r="C565" s="126"/>
      <c r="D565" t="s">
        <v>9</v>
      </c>
      <c r="E565" t="s">
        <v>431</v>
      </c>
    </row>
    <row r="566" spans="1:8" x14ac:dyDescent="0.25">
      <c r="A566" t="s">
        <v>1974</v>
      </c>
      <c r="B566">
        <v>557</v>
      </c>
      <c r="C566" s="126"/>
      <c r="D566" t="s">
        <v>9</v>
      </c>
      <c r="E566" t="s">
        <v>132</v>
      </c>
    </row>
    <row r="567" spans="1:8" x14ac:dyDescent="0.25">
      <c r="A567" t="s">
        <v>4357</v>
      </c>
      <c r="B567">
        <v>558</v>
      </c>
      <c r="C567" s="126" t="s">
        <v>1458</v>
      </c>
      <c r="D567" t="s">
        <v>308</v>
      </c>
      <c r="E567" t="s">
        <v>430</v>
      </c>
      <c r="F567" t="s">
        <v>203</v>
      </c>
      <c r="G567" t="s">
        <v>3470</v>
      </c>
      <c r="H567" t="s">
        <v>3471</v>
      </c>
    </row>
    <row r="568" spans="1:8" x14ac:dyDescent="0.25">
      <c r="A568" t="s">
        <v>4358</v>
      </c>
      <c r="B568">
        <v>559</v>
      </c>
      <c r="C568" s="126" t="s">
        <v>1465</v>
      </c>
      <c r="D568" t="s">
        <v>308</v>
      </c>
      <c r="E568" t="s">
        <v>430</v>
      </c>
      <c r="F568" t="s">
        <v>203</v>
      </c>
      <c r="G568" t="s">
        <v>3470</v>
      </c>
      <c r="H568" t="s">
        <v>3471</v>
      </c>
    </row>
    <row r="569" spans="1:8" x14ac:dyDescent="0.25">
      <c r="A569" t="s">
        <v>4359</v>
      </c>
      <c r="B569">
        <v>560</v>
      </c>
      <c r="C569" s="126" t="s">
        <v>1469</v>
      </c>
      <c r="D569" t="s">
        <v>308</v>
      </c>
      <c r="E569" t="s">
        <v>430</v>
      </c>
      <c r="F569" t="s">
        <v>203</v>
      </c>
      <c r="G569" t="s">
        <v>3470</v>
      </c>
      <c r="H569" t="s">
        <v>3471</v>
      </c>
    </row>
    <row r="570" spans="1:8" x14ac:dyDescent="0.25">
      <c r="A570" t="s">
        <v>4360</v>
      </c>
      <c r="B570">
        <v>561</v>
      </c>
      <c r="C570" s="126" t="s">
        <v>1458</v>
      </c>
      <c r="D570" t="s">
        <v>14</v>
      </c>
      <c r="E570" t="s">
        <v>240</v>
      </c>
      <c r="F570" t="s">
        <v>399</v>
      </c>
    </row>
    <row r="571" spans="1:8" x14ac:dyDescent="0.25">
      <c r="A571" t="s">
        <v>4361</v>
      </c>
      <c r="B571">
        <v>562</v>
      </c>
      <c r="C571" s="126" t="s">
        <v>1465</v>
      </c>
      <c r="D571" t="s">
        <v>14</v>
      </c>
      <c r="E571" t="s">
        <v>240</v>
      </c>
      <c r="F571" t="s">
        <v>399</v>
      </c>
    </row>
    <row r="572" spans="1:8" x14ac:dyDescent="0.25">
      <c r="A572" t="s">
        <v>4362</v>
      </c>
      <c r="B572">
        <v>563</v>
      </c>
      <c r="C572" s="126" t="s">
        <v>1469</v>
      </c>
      <c r="D572" t="s">
        <v>14</v>
      </c>
      <c r="E572" t="s">
        <v>240</v>
      </c>
      <c r="F572" t="s">
        <v>399</v>
      </c>
    </row>
    <row r="573" spans="1:8" x14ac:dyDescent="0.25">
      <c r="A573" t="s">
        <v>4363</v>
      </c>
      <c r="B573">
        <v>564</v>
      </c>
      <c r="C573" s="126" t="s">
        <v>1458</v>
      </c>
      <c r="D573" t="s">
        <v>14</v>
      </c>
      <c r="E573" t="s">
        <v>240</v>
      </c>
      <c r="F573" t="s">
        <v>3472</v>
      </c>
      <c r="G573" t="s">
        <v>3473</v>
      </c>
    </row>
    <row r="574" spans="1:8" x14ac:dyDescent="0.25">
      <c r="A574" t="s">
        <v>4364</v>
      </c>
      <c r="B574">
        <v>565</v>
      </c>
      <c r="C574" s="126" t="s">
        <v>1465</v>
      </c>
      <c r="D574" t="s">
        <v>14</v>
      </c>
      <c r="E574" t="s">
        <v>240</v>
      </c>
      <c r="F574" t="s">
        <v>3472</v>
      </c>
      <c r="G574" t="s">
        <v>3473</v>
      </c>
    </row>
    <row r="575" spans="1:8" x14ac:dyDescent="0.25">
      <c r="A575" t="s">
        <v>4365</v>
      </c>
      <c r="B575">
        <v>566</v>
      </c>
      <c r="C575" s="126" t="s">
        <v>1469</v>
      </c>
      <c r="D575" t="s">
        <v>14</v>
      </c>
      <c r="E575" t="s">
        <v>240</v>
      </c>
      <c r="F575" t="s">
        <v>3472</v>
      </c>
      <c r="G575" t="s">
        <v>3473</v>
      </c>
    </row>
    <row r="576" spans="1:8" x14ac:dyDescent="0.25">
      <c r="A576" t="s">
        <v>4477</v>
      </c>
      <c r="B576">
        <v>567</v>
      </c>
      <c r="C576" s="126" t="s">
        <v>1458</v>
      </c>
      <c r="D576" t="s">
        <v>14</v>
      </c>
      <c r="E576" t="s">
        <v>240</v>
      </c>
      <c r="F576" t="s">
        <v>400</v>
      </c>
    </row>
    <row r="577" spans="1:7" x14ac:dyDescent="0.25">
      <c r="A577" t="s">
        <v>4478</v>
      </c>
      <c r="B577">
        <v>568</v>
      </c>
      <c r="C577" s="126" t="s">
        <v>1465</v>
      </c>
      <c r="D577" t="s">
        <v>14</v>
      </c>
      <c r="E577" t="s">
        <v>240</v>
      </c>
      <c r="F577" t="s">
        <v>400</v>
      </c>
    </row>
    <row r="578" spans="1:7" x14ac:dyDescent="0.25">
      <c r="A578" t="s">
        <v>4479</v>
      </c>
      <c r="B578">
        <v>569</v>
      </c>
      <c r="C578" s="126" t="s">
        <v>1469</v>
      </c>
      <c r="D578" t="s">
        <v>14</v>
      </c>
      <c r="E578" t="s">
        <v>240</v>
      </c>
      <c r="F578" t="s">
        <v>400</v>
      </c>
    </row>
    <row r="579" spans="1:7" x14ac:dyDescent="0.25">
      <c r="A579" t="s">
        <v>4366</v>
      </c>
      <c r="B579">
        <v>570</v>
      </c>
      <c r="C579" s="126" t="s">
        <v>1458</v>
      </c>
      <c r="D579" t="s">
        <v>14</v>
      </c>
      <c r="E579" t="s">
        <v>246</v>
      </c>
      <c r="F579" t="s">
        <v>399</v>
      </c>
    </row>
    <row r="580" spans="1:7" x14ac:dyDescent="0.25">
      <c r="A580" t="s">
        <v>4367</v>
      </c>
      <c r="B580">
        <v>571</v>
      </c>
      <c r="C580" s="126" t="s">
        <v>1465</v>
      </c>
      <c r="D580" t="s">
        <v>14</v>
      </c>
      <c r="E580" t="s">
        <v>246</v>
      </c>
      <c r="F580" t="s">
        <v>399</v>
      </c>
    </row>
    <row r="581" spans="1:7" x14ac:dyDescent="0.25">
      <c r="A581" t="s">
        <v>4368</v>
      </c>
      <c r="B581">
        <v>572</v>
      </c>
      <c r="C581" s="126" t="s">
        <v>1469</v>
      </c>
      <c r="D581" t="s">
        <v>14</v>
      </c>
      <c r="E581" t="s">
        <v>246</v>
      </c>
      <c r="F581" t="s">
        <v>399</v>
      </c>
    </row>
    <row r="582" spans="1:7" x14ac:dyDescent="0.25">
      <c r="A582" t="s">
        <v>4369</v>
      </c>
      <c r="B582">
        <v>573</v>
      </c>
      <c r="C582" s="126" t="s">
        <v>1458</v>
      </c>
      <c r="D582" t="s">
        <v>14</v>
      </c>
      <c r="E582" t="s">
        <v>246</v>
      </c>
      <c r="F582" t="s">
        <v>3472</v>
      </c>
      <c r="G582" t="s">
        <v>3473</v>
      </c>
    </row>
    <row r="583" spans="1:7" x14ac:dyDescent="0.25">
      <c r="A583" t="s">
        <v>4370</v>
      </c>
      <c r="B583">
        <v>574</v>
      </c>
      <c r="C583" s="126" t="s">
        <v>1465</v>
      </c>
      <c r="D583" t="s">
        <v>14</v>
      </c>
      <c r="E583" t="s">
        <v>246</v>
      </c>
      <c r="F583" t="s">
        <v>3472</v>
      </c>
      <c r="G583" t="s">
        <v>3473</v>
      </c>
    </row>
    <row r="584" spans="1:7" x14ac:dyDescent="0.25">
      <c r="A584" t="s">
        <v>4371</v>
      </c>
      <c r="B584">
        <v>575</v>
      </c>
      <c r="C584" s="126" t="s">
        <v>1469</v>
      </c>
      <c r="D584" t="s">
        <v>14</v>
      </c>
      <c r="E584" t="s">
        <v>246</v>
      </c>
      <c r="F584" t="s">
        <v>3472</v>
      </c>
      <c r="G584" t="s">
        <v>3473</v>
      </c>
    </row>
    <row r="585" spans="1:7" x14ac:dyDescent="0.25">
      <c r="A585" t="s">
        <v>4480</v>
      </c>
      <c r="B585">
        <v>576</v>
      </c>
      <c r="C585" s="126" t="s">
        <v>1458</v>
      </c>
      <c r="D585" t="s">
        <v>14</v>
      </c>
      <c r="E585" t="s">
        <v>246</v>
      </c>
      <c r="F585" t="s">
        <v>400</v>
      </c>
    </row>
    <row r="586" spans="1:7" x14ac:dyDescent="0.25">
      <c r="A586" t="s">
        <v>4481</v>
      </c>
      <c r="B586">
        <v>577</v>
      </c>
      <c r="C586" s="126" t="s">
        <v>1465</v>
      </c>
      <c r="D586" t="s">
        <v>14</v>
      </c>
      <c r="E586" t="s">
        <v>246</v>
      </c>
      <c r="F586" t="s">
        <v>400</v>
      </c>
    </row>
    <row r="587" spans="1:7" x14ac:dyDescent="0.25">
      <c r="A587" t="s">
        <v>4482</v>
      </c>
      <c r="B587">
        <v>578</v>
      </c>
      <c r="C587" s="126" t="s">
        <v>1469</v>
      </c>
      <c r="D587" t="s">
        <v>14</v>
      </c>
      <c r="E587" t="s">
        <v>246</v>
      </c>
      <c r="F587" t="s">
        <v>400</v>
      </c>
    </row>
  </sheetData>
  <phoneticPr fontId="2"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3DC83-749A-4F29-958D-FECA10A8EF90}">
  <dimension ref="A1:T338"/>
  <sheetViews>
    <sheetView tabSelected="1" topLeftCell="O1" workbookViewId="0">
      <selection activeCell="V12" sqref="V12"/>
    </sheetView>
  </sheetViews>
  <sheetFormatPr baseColWidth="10" defaultRowHeight="15" x14ac:dyDescent="0.25"/>
  <cols>
    <col min="1" max="1" width="81.140625" bestFit="1" customWidth="1"/>
    <col min="2" max="2" width="36.140625" bestFit="1" customWidth="1"/>
    <col min="3" max="3" width="30.42578125" bestFit="1" customWidth="1"/>
    <col min="4" max="4" width="32.140625" bestFit="1" customWidth="1"/>
    <col min="5" max="5" width="31.28515625" bestFit="1" customWidth="1"/>
    <col min="6" max="6" width="31" bestFit="1" customWidth="1"/>
    <col min="7" max="7" width="28" bestFit="1" customWidth="1"/>
    <col min="8" max="8" width="25.42578125" bestFit="1" customWidth="1"/>
    <col min="9" max="9" width="31.28515625" bestFit="1" customWidth="1"/>
    <col min="10" max="10" width="32.28515625" bestFit="1" customWidth="1"/>
    <col min="11" max="11" width="28" bestFit="1" customWidth="1"/>
    <col min="12" max="12" width="13.28515625" bestFit="1" customWidth="1"/>
    <col min="13" max="13" width="28.7109375" bestFit="1" customWidth="1"/>
    <col min="14" max="14" width="31.28515625" bestFit="1" customWidth="1"/>
    <col min="15" max="15" width="25.42578125" bestFit="1" customWidth="1"/>
    <col min="16" max="16" width="31.28515625" bestFit="1" customWidth="1"/>
    <col min="17" max="17" width="13.28515625" bestFit="1" customWidth="1"/>
    <col min="18" max="18" width="28" bestFit="1" customWidth="1"/>
    <col min="19" max="19" width="25.42578125" bestFit="1" customWidth="1"/>
    <col min="20" max="20" width="63.7109375" bestFit="1" customWidth="1"/>
    <col min="21" max="21" width="13.28515625" customWidth="1"/>
    <col min="22" max="22" width="18" bestFit="1" customWidth="1"/>
    <col min="23" max="23" width="20.5703125" customWidth="1"/>
  </cols>
  <sheetData>
    <row r="1" spans="1:20" x14ac:dyDescent="0.25">
      <c r="A1" t="s">
        <v>1433</v>
      </c>
      <c r="B1" t="s">
        <v>5260</v>
      </c>
      <c r="C1" t="s">
        <v>5261</v>
      </c>
      <c r="D1" t="s">
        <v>5262</v>
      </c>
      <c r="E1" t="s">
        <v>5263</v>
      </c>
      <c r="F1" t="s">
        <v>5264</v>
      </c>
      <c r="G1" t="s">
        <v>5265</v>
      </c>
      <c r="H1" t="s">
        <v>5266</v>
      </c>
      <c r="I1" t="s">
        <v>5267</v>
      </c>
      <c r="J1" t="s">
        <v>5268</v>
      </c>
      <c r="K1" t="s">
        <v>5269</v>
      </c>
      <c r="L1" t="s">
        <v>5270</v>
      </c>
      <c r="M1" t="s">
        <v>5271</v>
      </c>
      <c r="N1" t="s">
        <v>5272</v>
      </c>
      <c r="O1" t="s">
        <v>5273</v>
      </c>
      <c r="P1" t="s">
        <v>5274</v>
      </c>
      <c r="Q1" t="s">
        <v>5275</v>
      </c>
      <c r="R1" t="s">
        <v>5276</v>
      </c>
      <c r="S1" t="s">
        <v>5277</v>
      </c>
      <c r="T1" t="s">
        <v>5278</v>
      </c>
    </row>
    <row r="2" spans="1:20" x14ac:dyDescent="0.25">
      <c r="A2" t="s">
        <v>1975</v>
      </c>
      <c r="B2" t="s">
        <v>5603</v>
      </c>
      <c r="C2" t="s">
        <v>5604</v>
      </c>
    </row>
    <row r="3" spans="1:20" x14ac:dyDescent="0.25">
      <c r="A3" t="s">
        <v>1853</v>
      </c>
      <c r="B3" t="s">
        <v>5605</v>
      </c>
    </row>
    <row r="4" spans="1:20" x14ac:dyDescent="0.25">
      <c r="A4" t="s">
        <v>1649</v>
      </c>
      <c r="B4" t="s">
        <v>5606</v>
      </c>
      <c r="C4" t="s">
        <v>5607</v>
      </c>
    </row>
    <row r="5" spans="1:20" x14ac:dyDescent="0.25">
      <c r="A5" t="s">
        <v>1651</v>
      </c>
      <c r="B5" t="s">
        <v>5608</v>
      </c>
      <c r="C5" t="s">
        <v>5609</v>
      </c>
    </row>
    <row r="6" spans="1:20" x14ac:dyDescent="0.25">
      <c r="A6" t="s">
        <v>1654</v>
      </c>
      <c r="B6" t="s">
        <v>5610</v>
      </c>
      <c r="C6" t="s">
        <v>5608</v>
      </c>
    </row>
    <row r="7" spans="1:20" x14ac:dyDescent="0.25">
      <c r="A7" t="s">
        <v>1978</v>
      </c>
      <c r="B7" t="s">
        <v>5603</v>
      </c>
      <c r="C7" t="s">
        <v>5604</v>
      </c>
    </row>
    <row r="8" spans="1:20" x14ac:dyDescent="0.25">
      <c r="A8" t="s">
        <v>1980</v>
      </c>
      <c r="B8" t="s">
        <v>5603</v>
      </c>
      <c r="C8" t="s">
        <v>5608</v>
      </c>
    </row>
    <row r="9" spans="1:20" x14ac:dyDescent="0.25">
      <c r="A9" t="s">
        <v>1855</v>
      </c>
      <c r="B9" t="s">
        <v>5611</v>
      </c>
      <c r="C9" t="s">
        <v>5612</v>
      </c>
    </row>
    <row r="10" spans="1:20" x14ac:dyDescent="0.25">
      <c r="A10" t="s">
        <v>1859</v>
      </c>
      <c r="B10" t="s">
        <v>5613</v>
      </c>
    </row>
    <row r="11" spans="1:20" x14ac:dyDescent="0.25">
      <c r="A11" t="s">
        <v>1861</v>
      </c>
      <c r="B11" t="s">
        <v>5614</v>
      </c>
    </row>
    <row r="12" spans="1:20" x14ac:dyDescent="0.25">
      <c r="A12" t="s">
        <v>1457</v>
      </c>
      <c r="B12" t="s">
        <v>5615</v>
      </c>
      <c r="C12" t="s">
        <v>5616</v>
      </c>
    </row>
    <row r="13" spans="1:20" x14ac:dyDescent="0.25">
      <c r="A13" t="s">
        <v>1525</v>
      </c>
      <c r="B13" t="s">
        <v>5617</v>
      </c>
      <c r="C13" t="s">
        <v>5618</v>
      </c>
    </row>
    <row r="14" spans="1:20" x14ac:dyDescent="0.25">
      <c r="A14" t="s">
        <v>1527</v>
      </c>
      <c r="B14" t="s">
        <v>5617</v>
      </c>
      <c r="C14" t="s">
        <v>5618</v>
      </c>
    </row>
    <row r="15" spans="1:20" x14ac:dyDescent="0.25">
      <c r="A15" t="s">
        <v>1529</v>
      </c>
      <c r="B15" t="s">
        <v>5619</v>
      </c>
    </row>
    <row r="16" spans="1:20" x14ac:dyDescent="0.25">
      <c r="A16" t="s">
        <v>1865</v>
      </c>
      <c r="B16" t="s">
        <v>5613</v>
      </c>
    </row>
    <row r="17" spans="1:3" x14ac:dyDescent="0.25">
      <c r="A17" t="s">
        <v>1479</v>
      </c>
      <c r="B17" t="s">
        <v>5620</v>
      </c>
      <c r="C17" t="s">
        <v>5621</v>
      </c>
    </row>
    <row r="18" spans="1:3" x14ac:dyDescent="0.25">
      <c r="A18" t="s">
        <v>1689</v>
      </c>
      <c r="B18" t="s">
        <v>5622</v>
      </c>
      <c r="C18" t="s">
        <v>5623</v>
      </c>
    </row>
    <row r="19" spans="1:3" x14ac:dyDescent="0.25">
      <c r="A19" t="s">
        <v>1695</v>
      </c>
      <c r="B19" t="s">
        <v>5624</v>
      </c>
      <c r="C19" t="s">
        <v>5609</v>
      </c>
    </row>
    <row r="20" spans="1:3" x14ac:dyDescent="0.25">
      <c r="A20" t="s">
        <v>1698</v>
      </c>
      <c r="B20" t="s">
        <v>5625</v>
      </c>
      <c r="C20" t="s">
        <v>5609</v>
      </c>
    </row>
    <row r="21" spans="1:3" x14ac:dyDescent="0.25">
      <c r="A21" t="s">
        <v>1700</v>
      </c>
      <c r="B21" t="s">
        <v>5626</v>
      </c>
      <c r="C21" t="s">
        <v>5627</v>
      </c>
    </row>
    <row r="22" spans="1:3" x14ac:dyDescent="0.25">
      <c r="A22" t="s">
        <v>1702</v>
      </c>
      <c r="B22" t="s">
        <v>5607</v>
      </c>
      <c r="C22" t="s">
        <v>5609</v>
      </c>
    </row>
    <row r="23" spans="1:3" x14ac:dyDescent="0.25">
      <c r="A23" t="s">
        <v>1703</v>
      </c>
      <c r="B23" t="s">
        <v>5628</v>
      </c>
      <c r="C23" t="s">
        <v>5609</v>
      </c>
    </row>
    <row r="24" spans="1:3" x14ac:dyDescent="0.25">
      <c r="A24" t="s">
        <v>1993</v>
      </c>
      <c r="B24" t="s">
        <v>5629</v>
      </c>
      <c r="C24" t="s">
        <v>5603</v>
      </c>
    </row>
    <row r="25" spans="1:3" x14ac:dyDescent="0.25">
      <c r="A25" t="s">
        <v>1604</v>
      </c>
      <c r="B25" t="s">
        <v>5629</v>
      </c>
      <c r="C25" t="s">
        <v>5630</v>
      </c>
    </row>
    <row r="26" spans="1:3" x14ac:dyDescent="0.25">
      <c r="A26" t="s">
        <v>1705</v>
      </c>
      <c r="B26" t="s">
        <v>5631</v>
      </c>
      <c r="C26" t="s">
        <v>5625</v>
      </c>
    </row>
    <row r="27" spans="1:3" x14ac:dyDescent="0.25">
      <c r="A27" t="s">
        <v>1870</v>
      </c>
      <c r="B27" t="s">
        <v>5632</v>
      </c>
      <c r="C27" t="s">
        <v>5633</v>
      </c>
    </row>
    <row r="28" spans="1:3" x14ac:dyDescent="0.25">
      <c r="A28" t="s">
        <v>1872</v>
      </c>
      <c r="B28" t="s">
        <v>5634</v>
      </c>
      <c r="C28" t="s">
        <v>5635</v>
      </c>
    </row>
    <row r="29" spans="1:3" x14ac:dyDescent="0.25">
      <c r="A29" t="s">
        <v>1873</v>
      </c>
      <c r="B29" t="s">
        <v>5634</v>
      </c>
      <c r="C29" t="s">
        <v>5635</v>
      </c>
    </row>
    <row r="30" spans="1:3" x14ac:dyDescent="0.25">
      <c r="A30" t="s">
        <v>1878</v>
      </c>
      <c r="B30" t="s">
        <v>5636</v>
      </c>
      <c r="C30" t="s">
        <v>5637</v>
      </c>
    </row>
    <row r="31" spans="1:3" x14ac:dyDescent="0.25">
      <c r="A31" t="s">
        <v>1880</v>
      </c>
      <c r="B31" t="s">
        <v>5605</v>
      </c>
      <c r="C31" t="s">
        <v>5638</v>
      </c>
    </row>
    <row r="32" spans="1:3" x14ac:dyDescent="0.25">
      <c r="A32" t="s">
        <v>1881</v>
      </c>
      <c r="B32" t="s">
        <v>5636</v>
      </c>
      <c r="C32" t="s">
        <v>5637</v>
      </c>
    </row>
    <row r="33" spans="1:3" x14ac:dyDescent="0.25">
      <c r="A33" t="s">
        <v>1883</v>
      </c>
      <c r="B33" t="s">
        <v>5605</v>
      </c>
      <c r="C33" t="s">
        <v>5638</v>
      </c>
    </row>
    <row r="34" spans="1:3" x14ac:dyDescent="0.25">
      <c r="A34" t="s">
        <v>1818</v>
      </c>
      <c r="B34" t="s">
        <v>5639</v>
      </c>
      <c r="C34" t="s">
        <v>5640</v>
      </c>
    </row>
    <row r="35" spans="1:3" x14ac:dyDescent="0.25">
      <c r="A35" t="s">
        <v>1610</v>
      </c>
      <c r="B35" t="s">
        <v>5641</v>
      </c>
      <c r="C35" t="s">
        <v>5608</v>
      </c>
    </row>
    <row r="36" spans="1:3" x14ac:dyDescent="0.25">
      <c r="A36" t="s">
        <v>5231</v>
      </c>
      <c r="B36" t="s">
        <v>5822</v>
      </c>
      <c r="C36" t="s">
        <v>5618</v>
      </c>
    </row>
    <row r="37" spans="1:3" x14ac:dyDescent="0.25">
      <c r="A37" t="s">
        <v>5235</v>
      </c>
      <c r="B37" t="s">
        <v>5642</v>
      </c>
      <c r="C37" t="s">
        <v>5618</v>
      </c>
    </row>
    <row r="38" spans="1:3" x14ac:dyDescent="0.25">
      <c r="A38" t="s">
        <v>1612</v>
      </c>
      <c r="B38" t="s">
        <v>5643</v>
      </c>
      <c r="C38" t="s">
        <v>5644</v>
      </c>
    </row>
    <row r="39" spans="1:3" x14ac:dyDescent="0.25">
      <c r="A39" t="s">
        <v>1708</v>
      </c>
      <c r="B39" t="s">
        <v>5645</v>
      </c>
      <c r="C39" t="s">
        <v>5646</v>
      </c>
    </row>
    <row r="40" spans="1:3" x14ac:dyDescent="0.25">
      <c r="A40" t="s">
        <v>1710</v>
      </c>
      <c r="B40" t="s">
        <v>5647</v>
      </c>
    </row>
    <row r="41" spans="1:3" x14ac:dyDescent="0.25">
      <c r="A41" t="s">
        <v>1821</v>
      </c>
      <c r="B41" t="s">
        <v>5648</v>
      </c>
    </row>
    <row r="42" spans="1:3" x14ac:dyDescent="0.25">
      <c r="A42" t="s">
        <v>1827</v>
      </c>
      <c r="B42" t="s">
        <v>5649</v>
      </c>
    </row>
    <row r="43" spans="1:3" x14ac:dyDescent="0.25">
      <c r="A43" t="s">
        <v>1521</v>
      </c>
      <c r="B43" t="s">
        <v>5650</v>
      </c>
      <c r="C43" t="s">
        <v>5651</v>
      </c>
    </row>
    <row r="44" spans="1:3" x14ac:dyDescent="0.25">
      <c r="A44" t="s">
        <v>1538</v>
      </c>
      <c r="B44" t="s">
        <v>5652</v>
      </c>
      <c r="C44" t="s">
        <v>5651</v>
      </c>
    </row>
    <row r="45" spans="1:3" x14ac:dyDescent="0.25">
      <c r="A45" t="s">
        <v>1714</v>
      </c>
      <c r="B45" t="s">
        <v>5653</v>
      </c>
    </row>
    <row r="46" spans="1:3" x14ac:dyDescent="0.25">
      <c r="A46" t="s">
        <v>1905</v>
      </c>
      <c r="B46" t="s">
        <v>5654</v>
      </c>
    </row>
    <row r="47" spans="1:3" x14ac:dyDescent="0.25">
      <c r="A47" t="s">
        <v>1717</v>
      </c>
      <c r="B47" t="s">
        <v>5655</v>
      </c>
      <c r="C47" t="s">
        <v>5656</v>
      </c>
    </row>
    <row r="48" spans="1:3" x14ac:dyDescent="0.25">
      <c r="A48" t="s">
        <v>1719</v>
      </c>
      <c r="B48" t="s">
        <v>5656</v>
      </c>
      <c r="C48" t="s">
        <v>5657</v>
      </c>
    </row>
    <row r="49" spans="1:3" x14ac:dyDescent="0.25">
      <c r="A49" t="s">
        <v>1720</v>
      </c>
      <c r="B49" t="s">
        <v>5658</v>
      </c>
      <c r="C49" t="s">
        <v>5659</v>
      </c>
    </row>
    <row r="50" spans="1:3" x14ac:dyDescent="0.25">
      <c r="A50" t="s">
        <v>1907</v>
      </c>
      <c r="B50" t="s">
        <v>5660</v>
      </c>
      <c r="C50" t="s">
        <v>5661</v>
      </c>
    </row>
    <row r="51" spans="1:3" x14ac:dyDescent="0.25">
      <c r="A51" t="s">
        <v>1571</v>
      </c>
      <c r="B51" t="s">
        <v>5662</v>
      </c>
      <c r="C51" t="s">
        <v>5663</v>
      </c>
    </row>
    <row r="52" spans="1:3" x14ac:dyDescent="0.25">
      <c r="A52" t="s">
        <v>1909</v>
      </c>
      <c r="B52" t="s">
        <v>5664</v>
      </c>
      <c r="C52" t="s">
        <v>5665</v>
      </c>
    </row>
    <row r="53" spans="1:3" x14ac:dyDescent="0.25">
      <c r="A53" t="s">
        <v>1911</v>
      </c>
      <c r="B53" t="s">
        <v>5666</v>
      </c>
    </row>
    <row r="54" spans="1:3" x14ac:dyDescent="0.25">
      <c r="A54" t="s">
        <v>1912</v>
      </c>
      <c r="B54" t="s">
        <v>5667</v>
      </c>
    </row>
    <row r="55" spans="1:3" x14ac:dyDescent="0.25">
      <c r="A55" t="s">
        <v>2028</v>
      </c>
      <c r="B55" t="s">
        <v>5668</v>
      </c>
      <c r="C55" t="s">
        <v>5669</v>
      </c>
    </row>
    <row r="56" spans="1:3" x14ac:dyDescent="0.25">
      <c r="A56" t="s">
        <v>1828</v>
      </c>
      <c r="B56" t="s">
        <v>5670</v>
      </c>
      <c r="C56" t="s">
        <v>5671</v>
      </c>
    </row>
    <row r="57" spans="1:3" x14ac:dyDescent="0.25">
      <c r="A57" t="s">
        <v>1830</v>
      </c>
      <c r="B57" t="s">
        <v>5672</v>
      </c>
    </row>
    <row r="58" spans="1:3" x14ac:dyDescent="0.25">
      <c r="A58" t="s">
        <v>1721</v>
      </c>
      <c r="B58" t="s">
        <v>5673</v>
      </c>
      <c r="C58" t="s">
        <v>5674</v>
      </c>
    </row>
    <row r="59" spans="1:3" x14ac:dyDescent="0.25">
      <c r="A59" t="s">
        <v>1723</v>
      </c>
      <c r="B59" t="s">
        <v>5675</v>
      </c>
      <c r="C59" t="s">
        <v>5676</v>
      </c>
    </row>
    <row r="60" spans="1:3" x14ac:dyDescent="0.25">
      <c r="A60" t="s">
        <v>1725</v>
      </c>
      <c r="B60" t="s">
        <v>5645</v>
      </c>
      <c r="C60" t="s">
        <v>5646</v>
      </c>
    </row>
    <row r="61" spans="1:3" x14ac:dyDescent="0.25">
      <c r="A61" t="s">
        <v>1918</v>
      </c>
      <c r="B61" t="s">
        <v>5648</v>
      </c>
    </row>
    <row r="62" spans="1:3" x14ac:dyDescent="0.25">
      <c r="A62" t="s">
        <v>1540</v>
      </c>
      <c r="B62" t="s">
        <v>5677</v>
      </c>
      <c r="C62" t="s">
        <v>5651</v>
      </c>
    </row>
    <row r="63" spans="1:3" x14ac:dyDescent="0.25">
      <c r="A63" t="s">
        <v>1613</v>
      </c>
      <c r="B63" t="s">
        <v>5678</v>
      </c>
      <c r="C63" t="s">
        <v>5679</v>
      </c>
    </row>
    <row r="64" spans="1:3" x14ac:dyDescent="0.25">
      <c r="A64" t="s">
        <v>1615</v>
      </c>
      <c r="B64" t="s">
        <v>5680</v>
      </c>
    </row>
    <row r="65" spans="1:3" x14ac:dyDescent="0.25">
      <c r="A65" t="s">
        <v>1616</v>
      </c>
      <c r="B65" t="s">
        <v>5681</v>
      </c>
    </row>
    <row r="66" spans="1:3" x14ac:dyDescent="0.25">
      <c r="A66" t="s">
        <v>1617</v>
      </c>
      <c r="B66" t="s">
        <v>5681</v>
      </c>
    </row>
    <row r="67" spans="1:3" x14ac:dyDescent="0.25">
      <c r="A67" t="s">
        <v>1618</v>
      </c>
      <c r="B67" t="s">
        <v>5681</v>
      </c>
      <c r="C67" t="s">
        <v>5682</v>
      </c>
    </row>
    <row r="68" spans="1:3" x14ac:dyDescent="0.25">
      <c r="A68" t="s">
        <v>1572</v>
      </c>
      <c r="B68" t="s">
        <v>5681</v>
      </c>
      <c r="C68" t="s">
        <v>5683</v>
      </c>
    </row>
    <row r="69" spans="1:3" x14ac:dyDescent="0.25">
      <c r="A69" t="s">
        <v>1620</v>
      </c>
      <c r="B69" t="s">
        <v>5684</v>
      </c>
    </row>
    <row r="70" spans="1:3" x14ac:dyDescent="0.25">
      <c r="A70" t="s">
        <v>1919</v>
      </c>
      <c r="B70" t="s">
        <v>5685</v>
      </c>
    </row>
    <row r="71" spans="1:3" x14ac:dyDescent="0.25">
      <c r="A71" t="s">
        <v>1920</v>
      </c>
      <c r="B71" t="s">
        <v>5685</v>
      </c>
    </row>
    <row r="72" spans="1:3" x14ac:dyDescent="0.25">
      <c r="A72" t="s">
        <v>1921</v>
      </c>
      <c r="B72" t="s">
        <v>5686</v>
      </c>
    </row>
    <row r="73" spans="1:3" x14ac:dyDescent="0.25">
      <c r="A73" t="s">
        <v>1831</v>
      </c>
      <c r="B73" t="s">
        <v>5687</v>
      </c>
      <c r="C73" t="s">
        <v>5688</v>
      </c>
    </row>
    <row r="74" spans="1:3" x14ac:dyDescent="0.25">
      <c r="A74" t="s">
        <v>1832</v>
      </c>
      <c r="B74" t="s">
        <v>5689</v>
      </c>
      <c r="C74" t="s">
        <v>5690</v>
      </c>
    </row>
    <row r="75" spans="1:3" x14ac:dyDescent="0.25">
      <c r="A75" t="s">
        <v>1833</v>
      </c>
      <c r="B75" t="s">
        <v>5691</v>
      </c>
    </row>
    <row r="76" spans="1:3" x14ac:dyDescent="0.25">
      <c r="A76" t="s">
        <v>2030</v>
      </c>
      <c r="B76" t="s">
        <v>5692</v>
      </c>
      <c r="C76" t="s">
        <v>5693</v>
      </c>
    </row>
    <row r="77" spans="1:3" x14ac:dyDescent="0.25">
      <c r="A77" t="s">
        <v>2032</v>
      </c>
      <c r="B77" t="s">
        <v>5694</v>
      </c>
      <c r="C77" t="s">
        <v>5695</v>
      </c>
    </row>
    <row r="78" spans="1:3" x14ac:dyDescent="0.25">
      <c r="A78" t="s">
        <v>2034</v>
      </c>
      <c r="B78" t="s">
        <v>5696</v>
      </c>
      <c r="C78" t="s">
        <v>5697</v>
      </c>
    </row>
    <row r="79" spans="1:3" x14ac:dyDescent="0.25">
      <c r="A79" t="s">
        <v>1622</v>
      </c>
      <c r="B79" t="s">
        <v>5698</v>
      </c>
    </row>
    <row r="80" spans="1:3" x14ac:dyDescent="0.25">
      <c r="A80" t="s">
        <v>2035</v>
      </c>
      <c r="B80" t="s">
        <v>5699</v>
      </c>
      <c r="C80" t="s">
        <v>5700</v>
      </c>
    </row>
    <row r="81" spans="1:3" x14ac:dyDescent="0.25">
      <c r="A81" t="s">
        <v>1835</v>
      </c>
      <c r="B81" t="s">
        <v>5701</v>
      </c>
      <c r="C81" t="s">
        <v>5702</v>
      </c>
    </row>
    <row r="82" spans="1:3" x14ac:dyDescent="0.25">
      <c r="A82" t="s">
        <v>1836</v>
      </c>
      <c r="B82" t="s">
        <v>5703</v>
      </c>
    </row>
    <row r="83" spans="1:3" x14ac:dyDescent="0.25">
      <c r="A83" t="s">
        <v>1838</v>
      </c>
      <c r="B83" t="s">
        <v>5691</v>
      </c>
    </row>
    <row r="84" spans="1:3" x14ac:dyDescent="0.25">
      <c r="A84" t="s">
        <v>1637</v>
      </c>
      <c r="B84" t="s">
        <v>5704</v>
      </c>
      <c r="C84" t="s">
        <v>5705</v>
      </c>
    </row>
    <row r="85" spans="1:3" x14ac:dyDescent="0.25">
      <c r="A85" t="s">
        <v>1639</v>
      </c>
      <c r="B85" t="s">
        <v>5706</v>
      </c>
    </row>
    <row r="86" spans="1:3" x14ac:dyDescent="0.25">
      <c r="A86" t="s">
        <v>1641</v>
      </c>
      <c r="B86" t="s">
        <v>5706</v>
      </c>
      <c r="C86" t="s">
        <v>5704</v>
      </c>
    </row>
    <row r="87" spans="1:3" x14ac:dyDescent="0.25">
      <c r="A87" t="s">
        <v>1726</v>
      </c>
      <c r="B87" t="s">
        <v>5707</v>
      </c>
      <c r="C87" t="s">
        <v>5708</v>
      </c>
    </row>
    <row r="88" spans="1:3" x14ac:dyDescent="0.25">
      <c r="A88" t="s">
        <v>1727</v>
      </c>
      <c r="B88" t="s">
        <v>5706</v>
      </c>
    </row>
    <row r="89" spans="1:3" x14ac:dyDescent="0.25">
      <c r="A89" t="s">
        <v>1728</v>
      </c>
      <c r="B89" t="s">
        <v>5706</v>
      </c>
    </row>
    <row r="90" spans="1:3" x14ac:dyDescent="0.25">
      <c r="A90" t="s">
        <v>1731</v>
      </c>
      <c r="B90" t="s">
        <v>5709</v>
      </c>
    </row>
    <row r="91" spans="1:3" x14ac:dyDescent="0.25">
      <c r="A91" t="s">
        <v>1930</v>
      </c>
      <c r="B91" t="s">
        <v>5710</v>
      </c>
      <c r="C91" t="s">
        <v>5711</v>
      </c>
    </row>
    <row r="92" spans="1:3" x14ac:dyDescent="0.25">
      <c r="A92" t="s">
        <v>1931</v>
      </c>
      <c r="B92" t="s">
        <v>5710</v>
      </c>
      <c r="C92" t="s">
        <v>5711</v>
      </c>
    </row>
    <row r="93" spans="1:3" x14ac:dyDescent="0.25">
      <c r="A93" t="s">
        <v>1932</v>
      </c>
      <c r="B93" t="s">
        <v>5712</v>
      </c>
      <c r="C93" t="s">
        <v>5713</v>
      </c>
    </row>
    <row r="94" spans="1:3" x14ac:dyDescent="0.25">
      <c r="A94" t="s">
        <v>1933</v>
      </c>
      <c r="B94" t="s">
        <v>5712</v>
      </c>
      <c r="C94" t="s">
        <v>5713</v>
      </c>
    </row>
    <row r="95" spans="1:3" x14ac:dyDescent="0.25">
      <c r="A95" t="s">
        <v>1934</v>
      </c>
      <c r="B95" t="s">
        <v>5712</v>
      </c>
      <c r="C95" t="s">
        <v>5713</v>
      </c>
    </row>
    <row r="96" spans="1:3" x14ac:dyDescent="0.25">
      <c r="A96" t="s">
        <v>1935</v>
      </c>
      <c r="B96" t="s">
        <v>5712</v>
      </c>
      <c r="C96" t="s">
        <v>5713</v>
      </c>
    </row>
    <row r="97" spans="1:3" x14ac:dyDescent="0.25">
      <c r="A97" t="s">
        <v>1936</v>
      </c>
      <c r="B97" t="s">
        <v>5712</v>
      </c>
      <c r="C97" t="s">
        <v>5714</v>
      </c>
    </row>
    <row r="98" spans="1:3" x14ac:dyDescent="0.25">
      <c r="A98" t="s">
        <v>1937</v>
      </c>
      <c r="B98" t="s">
        <v>5710</v>
      </c>
      <c r="C98" t="s">
        <v>5715</v>
      </c>
    </row>
    <row r="99" spans="1:3" x14ac:dyDescent="0.25">
      <c r="A99" t="s">
        <v>1938</v>
      </c>
      <c r="B99" t="s">
        <v>5710</v>
      </c>
      <c r="C99" t="s">
        <v>5716</v>
      </c>
    </row>
    <row r="100" spans="1:3" x14ac:dyDescent="0.25">
      <c r="A100" t="s">
        <v>1781</v>
      </c>
      <c r="B100" t="s">
        <v>5717</v>
      </c>
    </row>
    <row r="101" spans="1:3" x14ac:dyDescent="0.25">
      <c r="A101" t="s">
        <v>1939</v>
      </c>
      <c r="B101" t="s">
        <v>5710</v>
      </c>
      <c r="C101" t="s">
        <v>5718</v>
      </c>
    </row>
    <row r="102" spans="1:3" x14ac:dyDescent="0.25">
      <c r="A102" t="s">
        <v>1941</v>
      </c>
      <c r="B102" t="s">
        <v>5719</v>
      </c>
    </row>
    <row r="103" spans="1:3" x14ac:dyDescent="0.25">
      <c r="A103" t="s">
        <v>1942</v>
      </c>
      <c r="B103" t="s">
        <v>5720</v>
      </c>
      <c r="C103" t="s">
        <v>5721</v>
      </c>
    </row>
    <row r="104" spans="1:3" x14ac:dyDescent="0.25">
      <c r="A104" t="s">
        <v>1944</v>
      </c>
      <c r="B104" t="s">
        <v>5722</v>
      </c>
    </row>
    <row r="105" spans="1:3" x14ac:dyDescent="0.25">
      <c r="A105" t="s">
        <v>1946</v>
      </c>
      <c r="B105" t="s">
        <v>5722</v>
      </c>
    </row>
    <row r="106" spans="1:3" x14ac:dyDescent="0.25">
      <c r="A106" t="s">
        <v>1947</v>
      </c>
      <c r="B106" t="s">
        <v>5722</v>
      </c>
    </row>
    <row r="107" spans="1:3" x14ac:dyDescent="0.25">
      <c r="A107" t="s">
        <v>1948</v>
      </c>
      <c r="B107" t="s">
        <v>5723</v>
      </c>
    </row>
    <row r="108" spans="1:3" x14ac:dyDescent="0.25">
      <c r="A108" t="s">
        <v>1801</v>
      </c>
      <c r="B108" t="s">
        <v>5724</v>
      </c>
      <c r="C108" t="s">
        <v>5725</v>
      </c>
    </row>
    <row r="109" spans="1:3" x14ac:dyDescent="0.25">
      <c r="A109" t="s">
        <v>1804</v>
      </c>
      <c r="B109" t="s">
        <v>5726</v>
      </c>
      <c r="C109" t="s">
        <v>5727</v>
      </c>
    </row>
    <row r="110" spans="1:3" x14ac:dyDescent="0.25">
      <c r="A110" t="s">
        <v>1806</v>
      </c>
      <c r="B110" t="s">
        <v>5726</v>
      </c>
      <c r="C110" t="s">
        <v>5727</v>
      </c>
    </row>
    <row r="111" spans="1:3" x14ac:dyDescent="0.25">
      <c r="A111" t="s">
        <v>1807</v>
      </c>
      <c r="B111" t="s">
        <v>5728</v>
      </c>
      <c r="C111" t="s">
        <v>5729</v>
      </c>
    </row>
    <row r="112" spans="1:3" x14ac:dyDescent="0.25">
      <c r="A112" t="s">
        <v>1556</v>
      </c>
      <c r="B112" t="s">
        <v>5730</v>
      </c>
      <c r="C112" t="s">
        <v>5731</v>
      </c>
    </row>
    <row r="113" spans="1:3" x14ac:dyDescent="0.25">
      <c r="A113" t="s">
        <v>1839</v>
      </c>
      <c r="B113" t="s">
        <v>5732</v>
      </c>
      <c r="C113" t="s">
        <v>5733</v>
      </c>
    </row>
    <row r="114" spans="1:3" x14ac:dyDescent="0.25">
      <c r="A114" t="s">
        <v>1841</v>
      </c>
      <c r="B114" t="s">
        <v>5732</v>
      </c>
      <c r="C114" t="s">
        <v>5734</v>
      </c>
    </row>
    <row r="115" spans="1:3" x14ac:dyDescent="0.25">
      <c r="A115" t="s">
        <v>1558</v>
      </c>
      <c r="B115" t="s">
        <v>5735</v>
      </c>
      <c r="C115" t="s">
        <v>5736</v>
      </c>
    </row>
    <row r="116" spans="1:3" x14ac:dyDescent="0.25">
      <c r="A116" t="s">
        <v>1573</v>
      </c>
      <c r="B116" t="s">
        <v>5737</v>
      </c>
      <c r="C116" t="s">
        <v>5738</v>
      </c>
    </row>
    <row r="117" spans="1:3" x14ac:dyDescent="0.25">
      <c r="A117" t="s">
        <v>1575</v>
      </c>
      <c r="B117" t="s">
        <v>5737</v>
      </c>
      <c r="C117" t="s">
        <v>5738</v>
      </c>
    </row>
    <row r="118" spans="1:3" x14ac:dyDescent="0.25">
      <c r="A118" t="s">
        <v>1732</v>
      </c>
      <c r="B118" t="s">
        <v>5739</v>
      </c>
      <c r="C118" t="s">
        <v>5740</v>
      </c>
    </row>
    <row r="119" spans="1:3" x14ac:dyDescent="0.25">
      <c r="A119" t="s">
        <v>1734</v>
      </c>
      <c r="B119" t="s">
        <v>5741</v>
      </c>
    </row>
    <row r="120" spans="1:3" x14ac:dyDescent="0.25">
      <c r="A120" t="s">
        <v>1737</v>
      </c>
      <c r="B120" t="s">
        <v>5742</v>
      </c>
    </row>
    <row r="121" spans="1:3" x14ac:dyDescent="0.25">
      <c r="A121" t="s">
        <v>1957</v>
      </c>
      <c r="B121" t="s">
        <v>5743</v>
      </c>
      <c r="C121" t="s">
        <v>5744</v>
      </c>
    </row>
    <row r="122" spans="1:3" x14ac:dyDescent="0.25">
      <c r="A122" t="s">
        <v>1959</v>
      </c>
      <c r="B122" t="s">
        <v>5743</v>
      </c>
      <c r="C122" t="s">
        <v>5744</v>
      </c>
    </row>
    <row r="123" spans="1:3" x14ac:dyDescent="0.25">
      <c r="A123" t="s">
        <v>1960</v>
      </c>
      <c r="B123" t="s">
        <v>5743</v>
      </c>
      <c r="C123" t="s">
        <v>5744</v>
      </c>
    </row>
    <row r="124" spans="1:3" x14ac:dyDescent="0.25">
      <c r="A124" t="s">
        <v>1580</v>
      </c>
      <c r="B124" t="s">
        <v>5745</v>
      </c>
      <c r="C124" t="s">
        <v>5746</v>
      </c>
    </row>
    <row r="125" spans="1:3" x14ac:dyDescent="0.25">
      <c r="A125" t="s">
        <v>1582</v>
      </c>
      <c r="B125" t="s">
        <v>5745</v>
      </c>
      <c r="C125" t="s">
        <v>5746</v>
      </c>
    </row>
    <row r="126" spans="1:3" x14ac:dyDescent="0.25">
      <c r="A126" t="s">
        <v>1647</v>
      </c>
      <c r="B126" t="s">
        <v>5747</v>
      </c>
    </row>
    <row r="127" spans="1:3" x14ac:dyDescent="0.25">
      <c r="A127" t="s">
        <v>2040</v>
      </c>
      <c r="B127" t="s">
        <v>5748</v>
      </c>
      <c r="C127" t="s">
        <v>5749</v>
      </c>
    </row>
    <row r="128" spans="1:3" x14ac:dyDescent="0.25">
      <c r="A128" t="s">
        <v>1740</v>
      </c>
      <c r="B128" t="s">
        <v>5750</v>
      </c>
    </row>
    <row r="129" spans="1:4" x14ac:dyDescent="0.25">
      <c r="A129" t="s">
        <v>2042</v>
      </c>
      <c r="B129" t="s">
        <v>5751</v>
      </c>
      <c r="C129" t="s">
        <v>5752</v>
      </c>
    </row>
    <row r="130" spans="1:4" x14ac:dyDescent="0.25">
      <c r="A130" t="s">
        <v>2051</v>
      </c>
      <c r="B130" t="s">
        <v>5753</v>
      </c>
      <c r="C130" t="s">
        <v>5754</v>
      </c>
    </row>
    <row r="131" spans="1:4" x14ac:dyDescent="0.25">
      <c r="A131" t="s">
        <v>1742</v>
      </c>
      <c r="B131" t="s">
        <v>5755</v>
      </c>
      <c r="C131" t="s">
        <v>5756</v>
      </c>
    </row>
    <row r="132" spans="1:4" x14ac:dyDescent="0.25">
      <c r="A132" t="s">
        <v>1744</v>
      </c>
      <c r="B132" t="s">
        <v>5757</v>
      </c>
    </row>
    <row r="133" spans="1:4" x14ac:dyDescent="0.25">
      <c r="A133" t="s">
        <v>1749</v>
      </c>
      <c r="B133" t="s">
        <v>5758</v>
      </c>
      <c r="C133" t="s">
        <v>5759</v>
      </c>
    </row>
    <row r="134" spans="1:4" x14ac:dyDescent="0.25">
      <c r="A134" t="s">
        <v>1751</v>
      </c>
      <c r="B134" t="s">
        <v>5760</v>
      </c>
      <c r="C134" t="s">
        <v>5753</v>
      </c>
    </row>
    <row r="135" spans="1:4" x14ac:dyDescent="0.25">
      <c r="A135" t="s">
        <v>1562</v>
      </c>
      <c r="B135" t="s">
        <v>5761</v>
      </c>
      <c r="C135" t="s">
        <v>5762</v>
      </c>
    </row>
    <row r="136" spans="1:4" x14ac:dyDescent="0.25">
      <c r="A136" t="s">
        <v>2056</v>
      </c>
      <c r="B136" t="s">
        <v>5763</v>
      </c>
    </row>
    <row r="137" spans="1:4" x14ac:dyDescent="0.25">
      <c r="A137" t="s">
        <v>1968</v>
      </c>
      <c r="B137" t="s">
        <v>5764</v>
      </c>
    </row>
    <row r="138" spans="1:4" x14ac:dyDescent="0.25">
      <c r="A138" t="s">
        <v>1971</v>
      </c>
      <c r="B138" t="s">
        <v>5765</v>
      </c>
    </row>
    <row r="139" spans="1:4" x14ac:dyDescent="0.25">
      <c r="A139" t="s">
        <v>1972</v>
      </c>
      <c r="B139" t="s">
        <v>5766</v>
      </c>
      <c r="C139" t="s">
        <v>5767</v>
      </c>
    </row>
    <row r="140" spans="1:4" x14ac:dyDescent="0.25">
      <c r="A140" t="s">
        <v>1974</v>
      </c>
      <c r="B140" t="s">
        <v>5766</v>
      </c>
      <c r="C140" t="s">
        <v>5768</v>
      </c>
    </row>
    <row r="141" spans="1:4" x14ac:dyDescent="0.25">
      <c r="A141" t="s">
        <v>1474</v>
      </c>
      <c r="B141" t="s">
        <v>5769</v>
      </c>
      <c r="C141" t="s">
        <v>5770</v>
      </c>
      <c r="D141" t="s">
        <v>5771</v>
      </c>
    </row>
    <row r="142" spans="1:4" x14ac:dyDescent="0.25">
      <c r="A142" t="s">
        <v>1475</v>
      </c>
      <c r="B142" t="s">
        <v>5770</v>
      </c>
      <c r="C142" t="s">
        <v>5771</v>
      </c>
      <c r="D142" t="s">
        <v>5772</v>
      </c>
    </row>
    <row r="143" spans="1:4" x14ac:dyDescent="0.25">
      <c r="A143" t="s">
        <v>1528</v>
      </c>
      <c r="B143" t="s">
        <v>5617</v>
      </c>
      <c r="C143" t="s">
        <v>5773</v>
      </c>
      <c r="D143" t="s">
        <v>5618</v>
      </c>
    </row>
    <row r="144" spans="1:4" x14ac:dyDescent="0.25">
      <c r="A144" t="s">
        <v>1532</v>
      </c>
      <c r="B144" t="s">
        <v>5774</v>
      </c>
      <c r="C144" t="s">
        <v>5775</v>
      </c>
      <c r="D144" t="s">
        <v>5618</v>
      </c>
    </row>
    <row r="145" spans="1:4" x14ac:dyDescent="0.25">
      <c r="A145" t="s">
        <v>1476</v>
      </c>
      <c r="B145" t="s">
        <v>5770</v>
      </c>
      <c r="C145" t="s">
        <v>5771</v>
      </c>
      <c r="D145" t="s">
        <v>5776</v>
      </c>
    </row>
    <row r="146" spans="1:4" x14ac:dyDescent="0.25">
      <c r="A146" t="s">
        <v>1599</v>
      </c>
      <c r="B146" t="s">
        <v>5777</v>
      </c>
      <c r="C146" t="s">
        <v>5771</v>
      </c>
      <c r="D146" t="s">
        <v>5778</v>
      </c>
    </row>
    <row r="147" spans="1:4" x14ac:dyDescent="0.25">
      <c r="A147" t="s">
        <v>1602</v>
      </c>
      <c r="B147" t="s">
        <v>5779</v>
      </c>
      <c r="C147" t="s">
        <v>5780</v>
      </c>
      <c r="D147" t="s">
        <v>5781</v>
      </c>
    </row>
    <row r="148" spans="1:4" x14ac:dyDescent="0.25">
      <c r="A148" t="s">
        <v>1482</v>
      </c>
      <c r="B148" t="s">
        <v>5770</v>
      </c>
      <c r="C148" t="s">
        <v>5782</v>
      </c>
      <c r="D148" t="s">
        <v>5617</v>
      </c>
    </row>
    <row r="149" spans="1:4" x14ac:dyDescent="0.25">
      <c r="A149" t="s">
        <v>3348</v>
      </c>
      <c r="B149" t="s">
        <v>5783</v>
      </c>
      <c r="C149" t="s">
        <v>5784</v>
      </c>
      <c r="D149" t="s">
        <v>5785</v>
      </c>
    </row>
    <row r="150" spans="1:4" x14ac:dyDescent="0.25">
      <c r="A150" t="s">
        <v>1686</v>
      </c>
      <c r="B150" t="s">
        <v>5626</v>
      </c>
      <c r="C150" t="s">
        <v>5786</v>
      </c>
      <c r="D150" t="s">
        <v>5787</v>
      </c>
    </row>
    <row r="151" spans="1:4" x14ac:dyDescent="0.25">
      <c r="A151" t="s">
        <v>1688</v>
      </c>
      <c r="B151" t="s">
        <v>5626</v>
      </c>
      <c r="C151" t="s">
        <v>5786</v>
      </c>
      <c r="D151" t="s">
        <v>5787</v>
      </c>
    </row>
    <row r="152" spans="1:4" x14ac:dyDescent="0.25">
      <c r="A152" t="s">
        <v>1691</v>
      </c>
      <c r="B152" t="s">
        <v>5788</v>
      </c>
      <c r="C152" t="s">
        <v>5789</v>
      </c>
      <c r="D152" t="s">
        <v>5609</v>
      </c>
    </row>
    <row r="153" spans="1:4" x14ac:dyDescent="0.25">
      <c r="A153" t="s">
        <v>1693</v>
      </c>
      <c r="B153" t="s">
        <v>5790</v>
      </c>
      <c r="C153" t="s">
        <v>5791</v>
      </c>
      <c r="D153" t="s">
        <v>5792</v>
      </c>
    </row>
    <row r="154" spans="1:4" x14ac:dyDescent="0.25">
      <c r="A154" t="s">
        <v>1696</v>
      </c>
      <c r="B154" t="s">
        <v>5607</v>
      </c>
      <c r="C154" t="s">
        <v>5626</v>
      </c>
      <c r="D154" t="s">
        <v>5793</v>
      </c>
    </row>
    <row r="155" spans="1:4" x14ac:dyDescent="0.25">
      <c r="A155" t="s">
        <v>1699</v>
      </c>
      <c r="B155" t="s">
        <v>5607</v>
      </c>
      <c r="C155" t="s">
        <v>5794</v>
      </c>
      <c r="D155" t="s">
        <v>5795</v>
      </c>
    </row>
    <row r="156" spans="1:4" x14ac:dyDescent="0.25">
      <c r="A156" t="s">
        <v>1701</v>
      </c>
      <c r="B156" t="s">
        <v>5607</v>
      </c>
      <c r="C156" t="s">
        <v>5610</v>
      </c>
      <c r="D156" t="s">
        <v>5631</v>
      </c>
    </row>
    <row r="157" spans="1:4" x14ac:dyDescent="0.25">
      <c r="A157" t="s">
        <v>1991</v>
      </c>
      <c r="B157" t="s">
        <v>5607</v>
      </c>
      <c r="C157" t="s">
        <v>5796</v>
      </c>
      <c r="D157" t="s">
        <v>5797</v>
      </c>
    </row>
    <row r="158" spans="1:4" x14ac:dyDescent="0.25">
      <c r="A158" t="s">
        <v>1704</v>
      </c>
      <c r="B158" t="s">
        <v>5607</v>
      </c>
      <c r="C158" t="s">
        <v>5798</v>
      </c>
      <c r="D158" t="s">
        <v>5631</v>
      </c>
    </row>
    <row r="159" spans="1:4" x14ac:dyDescent="0.25">
      <c r="A159" t="s">
        <v>1871</v>
      </c>
      <c r="B159" t="s">
        <v>5799</v>
      </c>
      <c r="C159" t="s">
        <v>5800</v>
      </c>
      <c r="D159" t="s">
        <v>5801</v>
      </c>
    </row>
    <row r="160" spans="1:4" x14ac:dyDescent="0.25">
      <c r="A160" t="s">
        <v>1875</v>
      </c>
      <c r="B160" t="s">
        <v>5802</v>
      </c>
      <c r="C160" t="s">
        <v>5605</v>
      </c>
      <c r="D160" t="s">
        <v>5803</v>
      </c>
    </row>
    <row r="161" spans="1:4" x14ac:dyDescent="0.25">
      <c r="A161" t="s">
        <v>1877</v>
      </c>
      <c r="B161" t="s">
        <v>5802</v>
      </c>
      <c r="C161" t="s">
        <v>5605</v>
      </c>
      <c r="D161" t="s">
        <v>5803</v>
      </c>
    </row>
    <row r="162" spans="1:4" x14ac:dyDescent="0.25">
      <c r="A162" t="s">
        <v>1884</v>
      </c>
      <c r="B162" t="s">
        <v>5802</v>
      </c>
      <c r="C162" t="s">
        <v>5605</v>
      </c>
      <c r="D162" t="s">
        <v>5804</v>
      </c>
    </row>
    <row r="163" spans="1:4" x14ac:dyDescent="0.25">
      <c r="A163" t="s">
        <v>1885</v>
      </c>
      <c r="B163" t="s">
        <v>5805</v>
      </c>
      <c r="C163" t="s">
        <v>5640</v>
      </c>
      <c r="D163" t="s">
        <v>5806</v>
      </c>
    </row>
    <row r="164" spans="1:4" x14ac:dyDescent="0.25">
      <c r="A164" t="s">
        <v>1886</v>
      </c>
      <c r="B164" t="s">
        <v>5805</v>
      </c>
      <c r="C164" t="s">
        <v>5807</v>
      </c>
      <c r="D164" t="s">
        <v>5640</v>
      </c>
    </row>
    <row r="165" spans="1:4" x14ac:dyDescent="0.25">
      <c r="A165" t="s">
        <v>1816</v>
      </c>
      <c r="B165" t="s">
        <v>5808</v>
      </c>
      <c r="C165" t="s">
        <v>5805</v>
      </c>
      <c r="D165" t="s">
        <v>5640</v>
      </c>
    </row>
    <row r="166" spans="1:4" x14ac:dyDescent="0.25">
      <c r="A166" t="s">
        <v>1819</v>
      </c>
      <c r="B166" t="s">
        <v>5809</v>
      </c>
      <c r="C166" t="s">
        <v>5632</v>
      </c>
      <c r="D166" t="s">
        <v>5810</v>
      </c>
    </row>
    <row r="167" spans="1:4" x14ac:dyDescent="0.25">
      <c r="A167" t="s">
        <v>1607</v>
      </c>
      <c r="B167" t="s">
        <v>5811</v>
      </c>
      <c r="C167" t="s">
        <v>5812</v>
      </c>
      <c r="D167" t="s">
        <v>5813</v>
      </c>
    </row>
    <row r="168" spans="1:4" x14ac:dyDescent="0.25">
      <c r="A168" t="s">
        <v>1609</v>
      </c>
      <c r="B168" t="s">
        <v>5814</v>
      </c>
      <c r="C168" t="s">
        <v>5812</v>
      </c>
      <c r="D168" t="s">
        <v>5815</v>
      </c>
    </row>
    <row r="169" spans="1:4" x14ac:dyDescent="0.25">
      <c r="A169" t="s">
        <v>1888</v>
      </c>
      <c r="B169" t="s">
        <v>5816</v>
      </c>
      <c r="C169" t="s">
        <v>5817</v>
      </c>
      <c r="D169" t="s">
        <v>5605</v>
      </c>
    </row>
    <row r="170" spans="1:4" x14ac:dyDescent="0.25">
      <c r="A170" t="s">
        <v>1564</v>
      </c>
      <c r="B170" t="s">
        <v>5818</v>
      </c>
      <c r="C170" t="s">
        <v>5819</v>
      </c>
      <c r="D170" t="s">
        <v>5618</v>
      </c>
    </row>
    <row r="171" spans="1:4" x14ac:dyDescent="0.25">
      <c r="A171" t="s">
        <v>5227</v>
      </c>
      <c r="B171" t="s">
        <v>5820</v>
      </c>
      <c r="C171" t="s">
        <v>5821</v>
      </c>
      <c r="D171" t="s">
        <v>5618</v>
      </c>
    </row>
    <row r="172" spans="1:4" x14ac:dyDescent="0.25">
      <c r="A172" t="s">
        <v>1566</v>
      </c>
      <c r="B172" t="s">
        <v>5823</v>
      </c>
      <c r="C172" t="s">
        <v>5618</v>
      </c>
      <c r="D172" t="s">
        <v>5824</v>
      </c>
    </row>
    <row r="173" spans="1:4" x14ac:dyDescent="0.25">
      <c r="A173" t="s">
        <v>1568</v>
      </c>
      <c r="B173" t="s">
        <v>5823</v>
      </c>
      <c r="C173" t="s">
        <v>5618</v>
      </c>
      <c r="D173" t="s">
        <v>5824</v>
      </c>
    </row>
    <row r="174" spans="1:4" x14ac:dyDescent="0.25">
      <c r="A174" t="s">
        <v>1569</v>
      </c>
      <c r="B174" t="s">
        <v>5825</v>
      </c>
      <c r="C174" t="s">
        <v>5826</v>
      </c>
      <c r="D174" t="s">
        <v>5618</v>
      </c>
    </row>
    <row r="175" spans="1:4" x14ac:dyDescent="0.25">
      <c r="A175" t="s">
        <v>1570</v>
      </c>
      <c r="B175" t="s">
        <v>5825</v>
      </c>
      <c r="C175" t="s">
        <v>5826</v>
      </c>
      <c r="D175" t="s">
        <v>5618</v>
      </c>
    </row>
    <row r="176" spans="1:4" x14ac:dyDescent="0.25">
      <c r="A176" t="s">
        <v>1994</v>
      </c>
      <c r="B176" t="s">
        <v>5676</v>
      </c>
      <c r="C176" t="s">
        <v>5700</v>
      </c>
      <c r="D176" t="s">
        <v>5827</v>
      </c>
    </row>
    <row r="177" spans="1:4" x14ac:dyDescent="0.25">
      <c r="A177" t="s">
        <v>1997</v>
      </c>
      <c r="B177" t="s">
        <v>5828</v>
      </c>
      <c r="C177" t="s">
        <v>5829</v>
      </c>
      <c r="D177" t="s">
        <v>5830</v>
      </c>
    </row>
    <row r="178" spans="1:4" x14ac:dyDescent="0.25">
      <c r="A178" t="s">
        <v>2000</v>
      </c>
      <c r="B178" t="s">
        <v>5676</v>
      </c>
      <c r="C178" t="s">
        <v>5829</v>
      </c>
      <c r="D178" t="s">
        <v>5830</v>
      </c>
    </row>
    <row r="179" spans="1:4" x14ac:dyDescent="0.25">
      <c r="A179" t="s">
        <v>1498</v>
      </c>
      <c r="B179" t="s">
        <v>5831</v>
      </c>
      <c r="C179" t="s">
        <v>5832</v>
      </c>
      <c r="D179" t="s">
        <v>5833</v>
      </c>
    </row>
    <row r="180" spans="1:4" x14ac:dyDescent="0.25">
      <c r="A180" t="s">
        <v>2005</v>
      </c>
      <c r="B180" t="s">
        <v>5834</v>
      </c>
      <c r="C180" t="s">
        <v>5835</v>
      </c>
      <c r="D180" t="s">
        <v>5836</v>
      </c>
    </row>
    <row r="181" spans="1:4" x14ac:dyDescent="0.25">
      <c r="A181" t="s">
        <v>2008</v>
      </c>
      <c r="B181" t="s">
        <v>5837</v>
      </c>
      <c r="C181" t="s">
        <v>5838</v>
      </c>
      <c r="D181" t="s">
        <v>5659</v>
      </c>
    </row>
    <row r="182" spans="1:4" x14ac:dyDescent="0.25">
      <c r="A182" t="s">
        <v>1552</v>
      </c>
      <c r="B182" t="s">
        <v>5839</v>
      </c>
      <c r="C182" t="s">
        <v>5840</v>
      </c>
      <c r="D182" t="s">
        <v>5841</v>
      </c>
    </row>
    <row r="183" spans="1:4" x14ac:dyDescent="0.25">
      <c r="A183" t="s">
        <v>2012</v>
      </c>
      <c r="B183" t="s">
        <v>5842</v>
      </c>
      <c r="C183" t="s">
        <v>5843</v>
      </c>
      <c r="D183" t="s">
        <v>5844</v>
      </c>
    </row>
    <row r="184" spans="1:4" x14ac:dyDescent="0.25">
      <c r="A184" t="s">
        <v>2014</v>
      </c>
      <c r="B184" t="s">
        <v>5845</v>
      </c>
      <c r="C184" t="s">
        <v>5829</v>
      </c>
      <c r="D184" t="s">
        <v>5843</v>
      </c>
    </row>
    <row r="185" spans="1:4" x14ac:dyDescent="0.25">
      <c r="A185" t="s">
        <v>2017</v>
      </c>
      <c r="B185" t="s">
        <v>5846</v>
      </c>
      <c r="C185" t="s">
        <v>5829</v>
      </c>
      <c r="D185" t="s">
        <v>5847</v>
      </c>
    </row>
    <row r="186" spans="1:4" x14ac:dyDescent="0.25">
      <c r="A186" t="s">
        <v>2018</v>
      </c>
      <c r="B186" t="s">
        <v>5846</v>
      </c>
      <c r="C186" t="s">
        <v>5829</v>
      </c>
      <c r="D186" t="s">
        <v>5843</v>
      </c>
    </row>
    <row r="187" spans="1:4" x14ac:dyDescent="0.25">
      <c r="A187" t="s">
        <v>2019</v>
      </c>
      <c r="B187" t="s">
        <v>5846</v>
      </c>
      <c r="C187" t="s">
        <v>5829</v>
      </c>
      <c r="D187" t="s">
        <v>5847</v>
      </c>
    </row>
    <row r="188" spans="1:4" x14ac:dyDescent="0.25">
      <c r="A188" t="s">
        <v>2020</v>
      </c>
      <c r="B188" t="s">
        <v>5845</v>
      </c>
      <c r="C188" t="s">
        <v>5674</v>
      </c>
      <c r="D188" t="s">
        <v>5848</v>
      </c>
    </row>
    <row r="189" spans="1:4" x14ac:dyDescent="0.25">
      <c r="A189" t="s">
        <v>1541</v>
      </c>
      <c r="B189" t="s">
        <v>5849</v>
      </c>
      <c r="C189" t="s">
        <v>5850</v>
      </c>
      <c r="D189" t="s">
        <v>5683</v>
      </c>
    </row>
    <row r="190" spans="1:4" x14ac:dyDescent="0.25">
      <c r="A190" t="s">
        <v>2036</v>
      </c>
      <c r="B190" t="s">
        <v>5699</v>
      </c>
      <c r="C190" t="s">
        <v>5700</v>
      </c>
      <c r="D190" t="s">
        <v>5851</v>
      </c>
    </row>
    <row r="191" spans="1:4" x14ac:dyDescent="0.25">
      <c r="A191" t="s">
        <v>1624</v>
      </c>
      <c r="B191" t="s">
        <v>5852</v>
      </c>
      <c r="C191" t="s">
        <v>5853</v>
      </c>
      <c r="D191" t="s">
        <v>5854</v>
      </c>
    </row>
    <row r="192" spans="1:4" x14ac:dyDescent="0.25">
      <c r="A192" t="s">
        <v>1544</v>
      </c>
      <c r="B192" t="s">
        <v>5852</v>
      </c>
      <c r="C192" t="s">
        <v>5853</v>
      </c>
      <c r="D192" t="s">
        <v>5851</v>
      </c>
    </row>
    <row r="193" spans="1:4" x14ac:dyDescent="0.25">
      <c r="A193" t="s">
        <v>1625</v>
      </c>
      <c r="B193" t="s">
        <v>5855</v>
      </c>
      <c r="C193" t="s">
        <v>5856</v>
      </c>
      <c r="D193" t="s">
        <v>5857</v>
      </c>
    </row>
    <row r="194" spans="1:4" x14ac:dyDescent="0.25">
      <c r="A194" t="s">
        <v>1545</v>
      </c>
      <c r="B194" t="s">
        <v>5858</v>
      </c>
      <c r="C194" t="s">
        <v>5859</v>
      </c>
      <c r="D194" t="s">
        <v>5860</v>
      </c>
    </row>
    <row r="195" spans="1:4" x14ac:dyDescent="0.25">
      <c r="A195" t="s">
        <v>1548</v>
      </c>
      <c r="B195" t="s">
        <v>5858</v>
      </c>
      <c r="C195" t="s">
        <v>5859</v>
      </c>
      <c r="D195" t="s">
        <v>5860</v>
      </c>
    </row>
    <row r="196" spans="1:4" x14ac:dyDescent="0.25">
      <c r="A196" t="s">
        <v>1643</v>
      </c>
      <c r="B196" t="s">
        <v>5861</v>
      </c>
      <c r="C196" t="s">
        <v>5862</v>
      </c>
      <c r="D196" t="s">
        <v>5863</v>
      </c>
    </row>
    <row r="197" spans="1:4" x14ac:dyDescent="0.25">
      <c r="A197" t="s">
        <v>1576</v>
      </c>
      <c r="B197" t="s">
        <v>5864</v>
      </c>
      <c r="C197" t="s">
        <v>5737</v>
      </c>
      <c r="D197" t="s">
        <v>5738</v>
      </c>
    </row>
    <row r="198" spans="1:4" x14ac:dyDescent="0.25">
      <c r="A198" t="s">
        <v>1578</v>
      </c>
      <c r="B198" t="s">
        <v>5865</v>
      </c>
      <c r="C198" t="s">
        <v>5866</v>
      </c>
      <c r="D198" t="s">
        <v>5737</v>
      </c>
    </row>
    <row r="199" spans="1:4" x14ac:dyDescent="0.25">
      <c r="A199" t="s">
        <v>1579</v>
      </c>
      <c r="B199" t="s">
        <v>5867</v>
      </c>
      <c r="C199" t="s">
        <v>5866</v>
      </c>
      <c r="D199" t="s">
        <v>5737</v>
      </c>
    </row>
    <row r="200" spans="1:4" x14ac:dyDescent="0.25">
      <c r="A200" t="s">
        <v>1583</v>
      </c>
      <c r="B200" t="s">
        <v>5745</v>
      </c>
      <c r="C200" t="s">
        <v>5868</v>
      </c>
      <c r="D200" t="s">
        <v>5869</v>
      </c>
    </row>
    <row r="201" spans="1:4" x14ac:dyDescent="0.25">
      <c r="A201" t="s">
        <v>1585</v>
      </c>
      <c r="B201" t="s">
        <v>5745</v>
      </c>
      <c r="C201" t="s">
        <v>5868</v>
      </c>
      <c r="D201" t="s">
        <v>5869</v>
      </c>
    </row>
    <row r="202" spans="1:4" x14ac:dyDescent="0.25">
      <c r="A202" t="s">
        <v>1586</v>
      </c>
      <c r="B202" t="s">
        <v>5745</v>
      </c>
      <c r="C202" t="s">
        <v>5868</v>
      </c>
      <c r="D202" t="s">
        <v>5869</v>
      </c>
    </row>
    <row r="203" spans="1:4" x14ac:dyDescent="0.25">
      <c r="A203" t="s">
        <v>1587</v>
      </c>
      <c r="B203" t="s">
        <v>5745</v>
      </c>
      <c r="C203" t="s">
        <v>5868</v>
      </c>
      <c r="D203" t="s">
        <v>5869</v>
      </c>
    </row>
    <row r="204" spans="1:4" x14ac:dyDescent="0.25">
      <c r="A204" t="s">
        <v>1588</v>
      </c>
      <c r="B204" t="s">
        <v>5745</v>
      </c>
      <c r="C204" t="s">
        <v>5868</v>
      </c>
      <c r="D204" t="s">
        <v>5869</v>
      </c>
    </row>
    <row r="205" spans="1:4" x14ac:dyDescent="0.25">
      <c r="A205" t="s">
        <v>1589</v>
      </c>
      <c r="B205" t="s">
        <v>5745</v>
      </c>
      <c r="C205" t="s">
        <v>5869</v>
      </c>
      <c r="D205" t="s">
        <v>5870</v>
      </c>
    </row>
    <row r="206" spans="1:4" x14ac:dyDescent="0.25">
      <c r="A206" t="s">
        <v>2047</v>
      </c>
      <c r="B206" t="s">
        <v>5871</v>
      </c>
      <c r="C206" t="s">
        <v>5753</v>
      </c>
      <c r="D206" t="s">
        <v>5872</v>
      </c>
    </row>
    <row r="207" spans="1:4" x14ac:dyDescent="0.25">
      <c r="A207" t="s">
        <v>2049</v>
      </c>
      <c r="B207" t="s">
        <v>5871</v>
      </c>
      <c r="C207" t="s">
        <v>5873</v>
      </c>
      <c r="D207" t="s">
        <v>5874</v>
      </c>
    </row>
    <row r="208" spans="1:4" x14ac:dyDescent="0.25">
      <c r="A208" t="s">
        <v>1747</v>
      </c>
      <c r="B208" t="s">
        <v>5875</v>
      </c>
      <c r="C208" t="s">
        <v>5753</v>
      </c>
      <c r="D208" t="s">
        <v>5876</v>
      </c>
    </row>
    <row r="209" spans="1:4" x14ac:dyDescent="0.25">
      <c r="A209" t="s">
        <v>1753</v>
      </c>
      <c r="B209" t="s">
        <v>5760</v>
      </c>
      <c r="C209" t="s">
        <v>5758</v>
      </c>
      <c r="D209" t="s">
        <v>5873</v>
      </c>
    </row>
    <row r="210" spans="1:4" x14ac:dyDescent="0.25">
      <c r="A210" t="s">
        <v>1961</v>
      </c>
      <c r="B210" t="s">
        <v>5877</v>
      </c>
      <c r="C210" t="s">
        <v>5878</v>
      </c>
      <c r="D210" t="s">
        <v>5879</v>
      </c>
    </row>
    <row r="211" spans="1:4" x14ac:dyDescent="0.25">
      <c r="A211" t="s">
        <v>1962</v>
      </c>
      <c r="B211" t="s">
        <v>5880</v>
      </c>
      <c r="C211" t="s">
        <v>5881</v>
      </c>
      <c r="D211" t="s">
        <v>5882</v>
      </c>
    </row>
    <row r="212" spans="1:4" x14ac:dyDescent="0.25">
      <c r="A212" t="s">
        <v>1963</v>
      </c>
      <c r="B212" t="s">
        <v>5880</v>
      </c>
      <c r="C212" t="s">
        <v>5881</v>
      </c>
      <c r="D212" t="s">
        <v>5883</v>
      </c>
    </row>
    <row r="213" spans="1:4" x14ac:dyDescent="0.25">
      <c r="A213" t="s">
        <v>1851</v>
      </c>
      <c r="B213" t="s">
        <v>5884</v>
      </c>
      <c r="C213" t="s">
        <v>5885</v>
      </c>
      <c r="D213" t="s">
        <v>5886</v>
      </c>
    </row>
    <row r="214" spans="1:4" x14ac:dyDescent="0.25">
      <c r="A214" t="s">
        <v>1964</v>
      </c>
      <c r="B214" t="s">
        <v>5880</v>
      </c>
      <c r="C214" t="s">
        <v>5887</v>
      </c>
      <c r="D214" t="s">
        <v>5888</v>
      </c>
    </row>
    <row r="215" spans="1:4" x14ac:dyDescent="0.25">
      <c r="A215" t="s">
        <v>1966</v>
      </c>
      <c r="B215" t="s">
        <v>5766</v>
      </c>
      <c r="C215" t="s">
        <v>5889</v>
      </c>
      <c r="D215" t="s">
        <v>5890</v>
      </c>
    </row>
    <row r="216" spans="1:4" x14ac:dyDescent="0.25">
      <c r="A216" t="s">
        <v>1967</v>
      </c>
      <c r="B216" t="s">
        <v>5766</v>
      </c>
      <c r="C216" t="s">
        <v>5889</v>
      </c>
      <c r="D216" t="s">
        <v>5890</v>
      </c>
    </row>
    <row r="217" spans="1:4" x14ac:dyDescent="0.25">
      <c r="A217" t="s">
        <v>1762</v>
      </c>
      <c r="B217" t="s">
        <v>5891</v>
      </c>
      <c r="C217" t="s">
        <v>5892</v>
      </c>
      <c r="D217" t="s">
        <v>5890</v>
      </c>
    </row>
    <row r="218" spans="1:4" x14ac:dyDescent="0.25">
      <c r="A218" t="s">
        <v>1764</v>
      </c>
      <c r="B218" t="s">
        <v>5893</v>
      </c>
      <c r="C218" t="s">
        <v>5894</v>
      </c>
      <c r="D218" t="s">
        <v>5878</v>
      </c>
    </row>
    <row r="219" spans="1:4" x14ac:dyDescent="0.25">
      <c r="A219" t="s">
        <v>1591</v>
      </c>
      <c r="B219" t="s">
        <v>5895</v>
      </c>
      <c r="C219" t="s">
        <v>5873</v>
      </c>
      <c r="D219" t="s">
        <v>5896</v>
      </c>
    </row>
    <row r="220" spans="1:4" x14ac:dyDescent="0.25">
      <c r="A220" t="s">
        <v>1593</v>
      </c>
      <c r="B220" t="s">
        <v>5873</v>
      </c>
      <c r="C220" t="s">
        <v>5897</v>
      </c>
      <c r="D220" t="s">
        <v>5896</v>
      </c>
    </row>
    <row r="221" spans="1:4" x14ac:dyDescent="0.25">
      <c r="A221" t="s">
        <v>1596</v>
      </c>
      <c r="B221" t="s">
        <v>5898</v>
      </c>
      <c r="C221" t="s">
        <v>5873</v>
      </c>
      <c r="D221" t="s">
        <v>5896</v>
      </c>
    </row>
    <row r="222" spans="1:4" x14ac:dyDescent="0.25">
      <c r="A222" t="s">
        <v>1598</v>
      </c>
      <c r="B222" t="s">
        <v>5899</v>
      </c>
      <c r="C222" t="s">
        <v>5873</v>
      </c>
      <c r="D222" t="s">
        <v>5896</v>
      </c>
    </row>
    <row r="223" spans="1:4" x14ac:dyDescent="0.25">
      <c r="A223" t="s">
        <v>1503</v>
      </c>
      <c r="B223" t="s">
        <v>5900</v>
      </c>
      <c r="C223" t="s">
        <v>5901</v>
      </c>
      <c r="D223" t="s">
        <v>5902</v>
      </c>
    </row>
    <row r="224" spans="1:4" x14ac:dyDescent="0.25">
      <c r="A224" t="s">
        <v>1505</v>
      </c>
      <c r="B224" t="s">
        <v>5903</v>
      </c>
      <c r="C224" t="s">
        <v>5901</v>
      </c>
      <c r="D224" t="s">
        <v>5902</v>
      </c>
    </row>
    <row r="225" spans="1:5" x14ac:dyDescent="0.25">
      <c r="A225" t="s">
        <v>1506</v>
      </c>
      <c r="B225" t="s">
        <v>5904</v>
      </c>
      <c r="C225" t="s">
        <v>5901</v>
      </c>
      <c r="D225" t="s">
        <v>5902</v>
      </c>
    </row>
    <row r="226" spans="1:5" x14ac:dyDescent="0.25">
      <c r="A226" t="s">
        <v>1507</v>
      </c>
      <c r="B226" t="s">
        <v>5900</v>
      </c>
      <c r="C226" t="s">
        <v>5762</v>
      </c>
      <c r="D226" t="s">
        <v>5902</v>
      </c>
    </row>
    <row r="227" spans="1:5" x14ac:dyDescent="0.25">
      <c r="A227" t="s">
        <v>1508</v>
      </c>
      <c r="B227" t="s">
        <v>5903</v>
      </c>
      <c r="C227" t="s">
        <v>5762</v>
      </c>
      <c r="D227" t="s">
        <v>5902</v>
      </c>
    </row>
    <row r="228" spans="1:5" x14ac:dyDescent="0.25">
      <c r="A228" t="s">
        <v>1509</v>
      </c>
      <c r="B228" t="s">
        <v>5905</v>
      </c>
      <c r="C228" t="s">
        <v>5762</v>
      </c>
      <c r="D228" t="s">
        <v>5902</v>
      </c>
    </row>
    <row r="229" spans="1:5" x14ac:dyDescent="0.25">
      <c r="A229" t="s">
        <v>1522</v>
      </c>
      <c r="B229" t="s">
        <v>5906</v>
      </c>
      <c r="C229" t="s">
        <v>5617</v>
      </c>
      <c r="D229" t="s">
        <v>5618</v>
      </c>
      <c r="E229" t="s">
        <v>5907</v>
      </c>
    </row>
    <row r="230" spans="1:5" x14ac:dyDescent="0.25">
      <c r="A230" t="s">
        <v>1524</v>
      </c>
      <c r="B230" t="s">
        <v>5908</v>
      </c>
      <c r="C230" t="s">
        <v>5617</v>
      </c>
      <c r="D230" t="s">
        <v>5618</v>
      </c>
      <c r="E230" t="s">
        <v>5909</v>
      </c>
    </row>
    <row r="231" spans="1:5" x14ac:dyDescent="0.25">
      <c r="A231" t="s">
        <v>1863</v>
      </c>
      <c r="B231" t="s">
        <v>5609</v>
      </c>
      <c r="C231" t="s">
        <v>5910</v>
      </c>
      <c r="D231" t="s">
        <v>5802</v>
      </c>
      <c r="E231" t="s">
        <v>5911</v>
      </c>
    </row>
    <row r="232" spans="1:5" x14ac:dyDescent="0.25">
      <c r="A232" t="s">
        <v>1534</v>
      </c>
      <c r="B232" t="s">
        <v>5912</v>
      </c>
      <c r="C232" t="s">
        <v>5913</v>
      </c>
      <c r="D232" t="s">
        <v>5617</v>
      </c>
      <c r="E232" t="s">
        <v>5618</v>
      </c>
    </row>
    <row r="233" spans="1:5" x14ac:dyDescent="0.25">
      <c r="A233" t="s">
        <v>1706</v>
      </c>
      <c r="B233" t="s">
        <v>5914</v>
      </c>
      <c r="C233" t="s">
        <v>5915</v>
      </c>
      <c r="D233" t="s">
        <v>5916</v>
      </c>
      <c r="E233" t="s">
        <v>5917</v>
      </c>
    </row>
    <row r="234" spans="1:5" x14ac:dyDescent="0.25">
      <c r="A234" t="s">
        <v>1797</v>
      </c>
      <c r="B234" t="s">
        <v>5918</v>
      </c>
      <c r="C234" t="s">
        <v>5919</v>
      </c>
      <c r="D234" t="s">
        <v>5920</v>
      </c>
      <c r="E234" t="s">
        <v>5921</v>
      </c>
    </row>
    <row r="235" spans="1:5" x14ac:dyDescent="0.25">
      <c r="A235" t="s">
        <v>1896</v>
      </c>
      <c r="B235" t="s">
        <v>5922</v>
      </c>
      <c r="C235" t="s">
        <v>5923</v>
      </c>
      <c r="D235" t="s">
        <v>5924</v>
      </c>
      <c r="E235" t="s">
        <v>5925</v>
      </c>
    </row>
    <row r="236" spans="1:5" x14ac:dyDescent="0.25">
      <c r="A236" t="s">
        <v>1496</v>
      </c>
      <c r="B236" t="s">
        <v>5926</v>
      </c>
      <c r="C236" t="s">
        <v>5927</v>
      </c>
      <c r="D236" t="s">
        <v>5928</v>
      </c>
      <c r="E236" t="s">
        <v>5929</v>
      </c>
    </row>
    <row r="237" spans="1:5" x14ac:dyDescent="0.25">
      <c r="A237" t="s">
        <v>1499</v>
      </c>
      <c r="B237" t="s">
        <v>5930</v>
      </c>
      <c r="C237" t="s">
        <v>5931</v>
      </c>
      <c r="D237" t="s">
        <v>5831</v>
      </c>
      <c r="E237" t="s">
        <v>5932</v>
      </c>
    </row>
    <row r="238" spans="1:5" x14ac:dyDescent="0.25">
      <c r="A238" t="s">
        <v>2003</v>
      </c>
      <c r="B238" t="s">
        <v>5933</v>
      </c>
      <c r="C238" t="s">
        <v>5934</v>
      </c>
      <c r="D238" t="s">
        <v>5935</v>
      </c>
      <c r="E238" t="s">
        <v>5936</v>
      </c>
    </row>
    <row r="239" spans="1:5" x14ac:dyDescent="0.25">
      <c r="A239" t="s">
        <v>1904</v>
      </c>
      <c r="B239" t="s">
        <v>5937</v>
      </c>
      <c r="C239" t="s">
        <v>5938</v>
      </c>
      <c r="D239" t="s">
        <v>5939</v>
      </c>
      <c r="E239" t="s">
        <v>5940</v>
      </c>
    </row>
    <row r="240" spans="1:5" x14ac:dyDescent="0.25">
      <c r="A240" t="s">
        <v>1551</v>
      </c>
      <c r="B240" t="s">
        <v>5941</v>
      </c>
      <c r="C240" t="s">
        <v>5942</v>
      </c>
      <c r="D240" t="s">
        <v>5928</v>
      </c>
      <c r="E240" t="s">
        <v>5929</v>
      </c>
    </row>
    <row r="241" spans="1:5" x14ac:dyDescent="0.25">
      <c r="A241" t="s">
        <v>2010</v>
      </c>
      <c r="B241" t="s">
        <v>5943</v>
      </c>
      <c r="C241" t="s">
        <v>5944</v>
      </c>
      <c r="D241" t="s">
        <v>5945</v>
      </c>
      <c r="E241" t="s">
        <v>5946</v>
      </c>
    </row>
    <row r="242" spans="1:5" x14ac:dyDescent="0.25">
      <c r="A242" t="s">
        <v>1913</v>
      </c>
      <c r="B242" t="s">
        <v>5947</v>
      </c>
      <c r="C242" t="s">
        <v>5948</v>
      </c>
      <c r="D242" t="s">
        <v>5949</v>
      </c>
      <c r="E242" t="s">
        <v>5950</v>
      </c>
    </row>
    <row r="243" spans="1:5" x14ac:dyDescent="0.25">
      <c r="A243" t="s">
        <v>1915</v>
      </c>
      <c r="B243" t="s">
        <v>5951</v>
      </c>
      <c r="C243" t="s">
        <v>5948</v>
      </c>
      <c r="D243" t="s">
        <v>5949</v>
      </c>
      <c r="E243" t="s">
        <v>5952</v>
      </c>
    </row>
    <row r="244" spans="1:5" x14ac:dyDescent="0.25">
      <c r="A244" t="s">
        <v>1501</v>
      </c>
      <c r="B244" t="s">
        <v>5953</v>
      </c>
      <c r="C244" t="s">
        <v>5954</v>
      </c>
      <c r="D244" t="s">
        <v>5955</v>
      </c>
      <c r="E244" t="s">
        <v>5929</v>
      </c>
    </row>
    <row r="245" spans="1:5" x14ac:dyDescent="0.25">
      <c r="A245" t="s">
        <v>1627</v>
      </c>
      <c r="B245" t="s">
        <v>5956</v>
      </c>
      <c r="C245" t="s">
        <v>5957</v>
      </c>
      <c r="D245" t="s">
        <v>5958</v>
      </c>
      <c r="E245" t="s">
        <v>5959</v>
      </c>
    </row>
    <row r="246" spans="1:5" x14ac:dyDescent="0.25">
      <c r="A246" t="s">
        <v>1632</v>
      </c>
      <c r="B246" t="s">
        <v>5960</v>
      </c>
      <c r="C246" t="s">
        <v>5961</v>
      </c>
      <c r="D246" t="s">
        <v>5958</v>
      </c>
      <c r="E246" t="s">
        <v>5962</v>
      </c>
    </row>
    <row r="247" spans="1:5" x14ac:dyDescent="0.25">
      <c r="A247" t="s">
        <v>1633</v>
      </c>
      <c r="B247" t="s">
        <v>5963</v>
      </c>
      <c r="C247" t="s">
        <v>5964</v>
      </c>
      <c r="D247" t="s">
        <v>5965</v>
      </c>
      <c r="E247" t="s">
        <v>5966</v>
      </c>
    </row>
    <row r="248" spans="1:5" x14ac:dyDescent="0.25">
      <c r="A248" t="s">
        <v>1635</v>
      </c>
      <c r="B248" t="s">
        <v>5858</v>
      </c>
      <c r="C248" t="s">
        <v>5963</v>
      </c>
      <c r="D248" t="s">
        <v>5967</v>
      </c>
      <c r="E248" t="s">
        <v>5968</v>
      </c>
    </row>
    <row r="249" spans="1:5" x14ac:dyDescent="0.25">
      <c r="A249" t="s">
        <v>1636</v>
      </c>
      <c r="B249" t="s">
        <v>5857</v>
      </c>
      <c r="C249" t="s">
        <v>5969</v>
      </c>
      <c r="D249" t="s">
        <v>5970</v>
      </c>
      <c r="E249" t="s">
        <v>5971</v>
      </c>
    </row>
    <row r="250" spans="1:5" x14ac:dyDescent="0.25">
      <c r="A250" t="s">
        <v>1644</v>
      </c>
      <c r="B250" t="s">
        <v>5972</v>
      </c>
      <c r="C250" t="s">
        <v>5973</v>
      </c>
      <c r="D250" t="s">
        <v>5974</v>
      </c>
      <c r="E250" t="s">
        <v>5975</v>
      </c>
    </row>
    <row r="251" spans="1:5" x14ac:dyDescent="0.25">
      <c r="A251" t="s">
        <v>1560</v>
      </c>
      <c r="B251" t="s">
        <v>5976</v>
      </c>
      <c r="C251" t="s">
        <v>5977</v>
      </c>
      <c r="D251" t="s">
        <v>5978</v>
      </c>
      <c r="E251" t="s">
        <v>5979</v>
      </c>
    </row>
    <row r="252" spans="1:5" x14ac:dyDescent="0.25">
      <c r="A252" t="s">
        <v>1955</v>
      </c>
      <c r="B252" t="s">
        <v>5980</v>
      </c>
      <c r="C252" t="s">
        <v>5981</v>
      </c>
      <c r="D252" t="s">
        <v>5982</v>
      </c>
      <c r="E252" t="s">
        <v>5983</v>
      </c>
    </row>
    <row r="253" spans="1:5" x14ac:dyDescent="0.25">
      <c r="A253" t="s">
        <v>1956</v>
      </c>
      <c r="B253" t="s">
        <v>5984</v>
      </c>
      <c r="C253" t="s">
        <v>5985</v>
      </c>
      <c r="D253" t="s">
        <v>5980</v>
      </c>
      <c r="E253" t="s">
        <v>5986</v>
      </c>
    </row>
    <row r="254" spans="1:5" x14ac:dyDescent="0.25">
      <c r="A254" t="s">
        <v>1842</v>
      </c>
      <c r="B254" t="s">
        <v>5987</v>
      </c>
      <c r="C254" t="s">
        <v>5988</v>
      </c>
      <c r="D254" t="s">
        <v>5989</v>
      </c>
      <c r="E254" t="s">
        <v>5990</v>
      </c>
    </row>
    <row r="255" spans="1:5" x14ac:dyDescent="0.25">
      <c r="A255" t="s">
        <v>1844</v>
      </c>
      <c r="B255" t="s">
        <v>5987</v>
      </c>
      <c r="C255" t="s">
        <v>5988</v>
      </c>
      <c r="D255" t="s">
        <v>5989</v>
      </c>
      <c r="E255" t="s">
        <v>5990</v>
      </c>
    </row>
    <row r="256" spans="1:5" x14ac:dyDescent="0.25">
      <c r="A256" t="s">
        <v>2044</v>
      </c>
      <c r="B256" t="s">
        <v>5871</v>
      </c>
      <c r="C256" t="s">
        <v>5753</v>
      </c>
      <c r="D256" t="s">
        <v>5991</v>
      </c>
      <c r="E256" t="s">
        <v>5874</v>
      </c>
    </row>
    <row r="257" spans="1:6" x14ac:dyDescent="0.25">
      <c r="A257" t="s">
        <v>1755</v>
      </c>
      <c r="B257" t="s">
        <v>5992</v>
      </c>
      <c r="C257" t="s">
        <v>5993</v>
      </c>
      <c r="D257" t="s">
        <v>5994</v>
      </c>
      <c r="E257" t="s">
        <v>5995</v>
      </c>
    </row>
    <row r="258" spans="1:6" x14ac:dyDescent="0.25">
      <c r="A258" t="s">
        <v>1758</v>
      </c>
      <c r="B258" t="s">
        <v>5753</v>
      </c>
      <c r="C258" t="s">
        <v>5759</v>
      </c>
      <c r="D258" t="s">
        <v>5994</v>
      </c>
      <c r="E258" t="s">
        <v>5995</v>
      </c>
    </row>
    <row r="259" spans="1:6" x14ac:dyDescent="0.25">
      <c r="A259" t="s">
        <v>1759</v>
      </c>
      <c r="B259" t="s">
        <v>5996</v>
      </c>
      <c r="C259" t="s">
        <v>5753</v>
      </c>
      <c r="D259" t="s">
        <v>5994</v>
      </c>
      <c r="E259" t="s">
        <v>5995</v>
      </c>
    </row>
    <row r="260" spans="1:6" x14ac:dyDescent="0.25">
      <c r="A260" t="s">
        <v>1760</v>
      </c>
      <c r="B260" t="s">
        <v>5992</v>
      </c>
      <c r="C260" t="s">
        <v>5997</v>
      </c>
      <c r="D260" t="s">
        <v>5766</v>
      </c>
      <c r="E260" t="s">
        <v>5998</v>
      </c>
    </row>
    <row r="261" spans="1:6" x14ac:dyDescent="0.25">
      <c r="A261" t="s">
        <v>1765</v>
      </c>
      <c r="B261" t="s">
        <v>5999</v>
      </c>
      <c r="C261" t="s">
        <v>6000</v>
      </c>
      <c r="D261" t="s">
        <v>6001</v>
      </c>
      <c r="E261" t="s">
        <v>5890</v>
      </c>
    </row>
    <row r="262" spans="1:6" x14ac:dyDescent="0.25">
      <c r="A262" t="s">
        <v>1767</v>
      </c>
      <c r="B262" t="s">
        <v>5992</v>
      </c>
      <c r="C262" t="s">
        <v>6002</v>
      </c>
      <c r="D262" t="s">
        <v>5995</v>
      </c>
      <c r="E262" t="s">
        <v>6003</v>
      </c>
    </row>
    <row r="263" spans="1:6" x14ac:dyDescent="0.25">
      <c r="A263" t="s">
        <v>1771</v>
      </c>
      <c r="B263" t="s">
        <v>6004</v>
      </c>
      <c r="C263" t="s">
        <v>6005</v>
      </c>
      <c r="D263" t="s">
        <v>5995</v>
      </c>
      <c r="E263" t="s">
        <v>6006</v>
      </c>
    </row>
    <row r="264" spans="1:6" x14ac:dyDescent="0.25">
      <c r="A264" t="s">
        <v>1773</v>
      </c>
      <c r="B264" t="s">
        <v>6007</v>
      </c>
      <c r="C264" t="s">
        <v>5873</v>
      </c>
      <c r="D264" t="s">
        <v>6008</v>
      </c>
      <c r="E264" t="s">
        <v>6009</v>
      </c>
    </row>
    <row r="265" spans="1:6" x14ac:dyDescent="0.25">
      <c r="A265" t="s">
        <v>1594</v>
      </c>
      <c r="B265" t="s">
        <v>5761</v>
      </c>
      <c r="C265" t="s">
        <v>6010</v>
      </c>
      <c r="D265" t="s">
        <v>5873</v>
      </c>
      <c r="E265" t="s">
        <v>5896</v>
      </c>
    </row>
    <row r="266" spans="1:6" x14ac:dyDescent="0.25">
      <c r="A266" t="s">
        <v>1595</v>
      </c>
      <c r="B266" t="s">
        <v>6011</v>
      </c>
      <c r="C266" t="s">
        <v>5761</v>
      </c>
      <c r="D266" t="s">
        <v>5873</v>
      </c>
      <c r="E266" t="s">
        <v>5896</v>
      </c>
    </row>
    <row r="267" spans="1:6" x14ac:dyDescent="0.25">
      <c r="A267" t="s">
        <v>1549</v>
      </c>
      <c r="B267" t="s">
        <v>5883</v>
      </c>
      <c r="C267" t="s">
        <v>6012</v>
      </c>
      <c r="D267" t="s">
        <v>6013</v>
      </c>
      <c r="E267" t="s">
        <v>6014</v>
      </c>
    </row>
    <row r="268" spans="1:6" x14ac:dyDescent="0.25">
      <c r="A268" t="s">
        <v>1656</v>
      </c>
      <c r="B268" t="s">
        <v>5610</v>
      </c>
      <c r="C268" t="s">
        <v>6015</v>
      </c>
      <c r="D268" t="s">
        <v>5812</v>
      </c>
      <c r="E268" t="s">
        <v>6016</v>
      </c>
      <c r="F268" t="s">
        <v>6017</v>
      </c>
    </row>
    <row r="269" spans="1:6" x14ac:dyDescent="0.25">
      <c r="A269" t="s">
        <v>1856</v>
      </c>
      <c r="B269" t="s">
        <v>6018</v>
      </c>
      <c r="C269" t="s">
        <v>5611</v>
      </c>
      <c r="D269" t="s">
        <v>5609</v>
      </c>
      <c r="E269" t="s">
        <v>6019</v>
      </c>
      <c r="F269" t="s">
        <v>5910</v>
      </c>
    </row>
    <row r="270" spans="1:6" x14ac:dyDescent="0.25">
      <c r="A270" t="s">
        <v>1668</v>
      </c>
      <c r="B270" t="s">
        <v>5607</v>
      </c>
      <c r="C270" t="s">
        <v>5609</v>
      </c>
      <c r="D270" t="s">
        <v>6020</v>
      </c>
      <c r="E270" t="s">
        <v>5805</v>
      </c>
      <c r="F270" t="s">
        <v>6021</v>
      </c>
    </row>
    <row r="271" spans="1:6" x14ac:dyDescent="0.25">
      <c r="A271" t="s">
        <v>1670</v>
      </c>
      <c r="B271" t="s">
        <v>5607</v>
      </c>
      <c r="C271" t="s">
        <v>6022</v>
      </c>
      <c r="D271" t="s">
        <v>6023</v>
      </c>
      <c r="E271" t="s">
        <v>5809</v>
      </c>
      <c r="F271" t="s">
        <v>5805</v>
      </c>
    </row>
    <row r="272" spans="1:6" x14ac:dyDescent="0.25">
      <c r="A272" t="s">
        <v>1510</v>
      </c>
      <c r="B272" t="s">
        <v>6024</v>
      </c>
      <c r="C272" t="s">
        <v>5773</v>
      </c>
      <c r="D272" t="s">
        <v>6025</v>
      </c>
      <c r="E272" t="s">
        <v>5618</v>
      </c>
      <c r="F272" t="s">
        <v>6026</v>
      </c>
    </row>
    <row r="273" spans="1:6" x14ac:dyDescent="0.25">
      <c r="A273" t="s">
        <v>1676</v>
      </c>
      <c r="B273" t="s">
        <v>6027</v>
      </c>
      <c r="C273" t="s">
        <v>6028</v>
      </c>
      <c r="D273" t="s">
        <v>6029</v>
      </c>
      <c r="E273" t="s">
        <v>6030</v>
      </c>
      <c r="F273" t="s">
        <v>6031</v>
      </c>
    </row>
    <row r="274" spans="1:6" x14ac:dyDescent="0.25">
      <c r="A274" t="s">
        <v>1518</v>
      </c>
      <c r="B274" t="s">
        <v>6032</v>
      </c>
      <c r="C274" t="s">
        <v>6033</v>
      </c>
      <c r="D274" t="s">
        <v>6034</v>
      </c>
      <c r="E274" t="s">
        <v>5774</v>
      </c>
      <c r="F274" t="s">
        <v>5618</v>
      </c>
    </row>
    <row r="275" spans="1:6" x14ac:dyDescent="0.25">
      <c r="A275" t="s">
        <v>1520</v>
      </c>
      <c r="B275" t="s">
        <v>6032</v>
      </c>
      <c r="C275" t="s">
        <v>6034</v>
      </c>
      <c r="D275" t="s">
        <v>6024</v>
      </c>
      <c r="E275" t="s">
        <v>5616</v>
      </c>
      <c r="F275" t="s">
        <v>5618</v>
      </c>
    </row>
    <row r="276" spans="1:6" x14ac:dyDescent="0.25">
      <c r="A276" t="s">
        <v>1484</v>
      </c>
      <c r="B276" t="s">
        <v>6035</v>
      </c>
      <c r="C276" t="s">
        <v>5611</v>
      </c>
      <c r="D276" t="s">
        <v>6036</v>
      </c>
      <c r="E276" t="s">
        <v>6037</v>
      </c>
      <c r="F276" t="s">
        <v>6038</v>
      </c>
    </row>
    <row r="277" spans="1:6" x14ac:dyDescent="0.25">
      <c r="A277" t="s">
        <v>1492</v>
      </c>
      <c r="B277" t="s">
        <v>6039</v>
      </c>
      <c r="C277" t="s">
        <v>6040</v>
      </c>
      <c r="D277" t="s">
        <v>6041</v>
      </c>
      <c r="E277" t="s">
        <v>6042</v>
      </c>
      <c r="F277" t="s">
        <v>5618</v>
      </c>
    </row>
    <row r="278" spans="1:6" x14ac:dyDescent="0.25">
      <c r="A278" t="s">
        <v>1900</v>
      </c>
      <c r="B278" t="s">
        <v>5674</v>
      </c>
      <c r="C278" t="s">
        <v>6043</v>
      </c>
      <c r="D278" t="s">
        <v>6044</v>
      </c>
      <c r="E278" t="s">
        <v>6045</v>
      </c>
      <c r="F278" t="s">
        <v>6046</v>
      </c>
    </row>
    <row r="279" spans="1:6" x14ac:dyDescent="0.25">
      <c r="A279" t="s">
        <v>1824</v>
      </c>
      <c r="B279" t="s">
        <v>5827</v>
      </c>
      <c r="C279" t="s">
        <v>5951</v>
      </c>
      <c r="D279" t="s">
        <v>5947</v>
      </c>
      <c r="E279" t="s">
        <v>6047</v>
      </c>
      <c r="F279" t="s">
        <v>6046</v>
      </c>
    </row>
    <row r="280" spans="1:6" x14ac:dyDescent="0.25">
      <c r="A280" t="s">
        <v>1826</v>
      </c>
      <c r="B280" t="s">
        <v>5827</v>
      </c>
      <c r="C280" t="s">
        <v>5951</v>
      </c>
      <c r="D280" t="s">
        <v>5947</v>
      </c>
      <c r="E280" t="s">
        <v>6047</v>
      </c>
      <c r="F280" t="s">
        <v>6046</v>
      </c>
    </row>
    <row r="281" spans="1:6" x14ac:dyDescent="0.25">
      <c r="A281" t="s">
        <v>2021</v>
      </c>
      <c r="B281" t="s">
        <v>5829</v>
      </c>
      <c r="C281" t="s">
        <v>5843</v>
      </c>
      <c r="D281" t="s">
        <v>6048</v>
      </c>
      <c r="E281" t="s">
        <v>6049</v>
      </c>
      <c r="F281" t="s">
        <v>6050</v>
      </c>
    </row>
    <row r="282" spans="1:6" x14ac:dyDescent="0.25">
      <c r="A282" t="s">
        <v>2023</v>
      </c>
      <c r="B282" t="s">
        <v>5829</v>
      </c>
      <c r="C282" t="s">
        <v>5843</v>
      </c>
      <c r="D282" t="s">
        <v>6048</v>
      </c>
      <c r="E282" t="s">
        <v>6049</v>
      </c>
      <c r="F282" t="s">
        <v>6051</v>
      </c>
    </row>
    <row r="283" spans="1:6" x14ac:dyDescent="0.25">
      <c r="A283" t="s">
        <v>2024</v>
      </c>
      <c r="B283" t="s">
        <v>5829</v>
      </c>
      <c r="C283" t="s">
        <v>5843</v>
      </c>
      <c r="D283" t="s">
        <v>6048</v>
      </c>
      <c r="E283" t="s">
        <v>6049</v>
      </c>
      <c r="F283" t="s">
        <v>6050</v>
      </c>
    </row>
    <row r="284" spans="1:6" x14ac:dyDescent="0.25">
      <c r="A284" t="s">
        <v>2025</v>
      </c>
      <c r="B284" t="s">
        <v>5829</v>
      </c>
      <c r="C284" t="s">
        <v>5843</v>
      </c>
      <c r="D284" t="s">
        <v>6048</v>
      </c>
      <c r="E284" t="s">
        <v>6049</v>
      </c>
      <c r="F284" t="s">
        <v>6050</v>
      </c>
    </row>
    <row r="285" spans="1:6" x14ac:dyDescent="0.25">
      <c r="A285" t="s">
        <v>2026</v>
      </c>
      <c r="B285" t="s">
        <v>5829</v>
      </c>
      <c r="C285" t="s">
        <v>6052</v>
      </c>
      <c r="D285" t="s">
        <v>6048</v>
      </c>
      <c r="E285" t="s">
        <v>6053</v>
      </c>
      <c r="F285" t="s">
        <v>6054</v>
      </c>
    </row>
    <row r="286" spans="1:6" x14ac:dyDescent="0.25">
      <c r="A286" t="s">
        <v>1916</v>
      </c>
      <c r="B286" t="s">
        <v>6055</v>
      </c>
      <c r="C286" t="s">
        <v>6056</v>
      </c>
      <c r="D286" t="s">
        <v>6057</v>
      </c>
      <c r="E286" t="s">
        <v>6058</v>
      </c>
      <c r="F286" t="s">
        <v>6059</v>
      </c>
    </row>
    <row r="287" spans="1:6" x14ac:dyDescent="0.25">
      <c r="A287" t="s">
        <v>1543</v>
      </c>
      <c r="B287" t="s">
        <v>6060</v>
      </c>
      <c r="C287" t="s">
        <v>5953</v>
      </c>
      <c r="D287" t="s">
        <v>6061</v>
      </c>
      <c r="E287" t="s">
        <v>6062</v>
      </c>
      <c r="F287" t="s">
        <v>5929</v>
      </c>
    </row>
    <row r="288" spans="1:6" x14ac:dyDescent="0.25">
      <c r="A288" t="s">
        <v>1952</v>
      </c>
      <c r="B288" t="s">
        <v>5985</v>
      </c>
      <c r="C288" t="s">
        <v>6063</v>
      </c>
      <c r="D288" t="s">
        <v>6064</v>
      </c>
      <c r="E288" t="s">
        <v>6065</v>
      </c>
      <c r="F288" t="s">
        <v>5995</v>
      </c>
    </row>
    <row r="289" spans="1:9" x14ac:dyDescent="0.25">
      <c r="A289" t="s">
        <v>1953</v>
      </c>
      <c r="B289" t="s">
        <v>5985</v>
      </c>
      <c r="C289" t="s">
        <v>6063</v>
      </c>
      <c r="D289" t="s">
        <v>6066</v>
      </c>
      <c r="E289" t="s">
        <v>5982</v>
      </c>
      <c r="F289" t="s">
        <v>6067</v>
      </c>
    </row>
    <row r="290" spans="1:9" x14ac:dyDescent="0.25">
      <c r="A290" t="s">
        <v>1954</v>
      </c>
      <c r="B290" t="s">
        <v>5875</v>
      </c>
      <c r="C290" t="s">
        <v>6063</v>
      </c>
      <c r="D290" t="s">
        <v>6068</v>
      </c>
      <c r="E290" t="s">
        <v>5982</v>
      </c>
      <c r="F290" t="s">
        <v>6067</v>
      </c>
    </row>
    <row r="291" spans="1:9" x14ac:dyDescent="0.25">
      <c r="A291" t="s">
        <v>2053</v>
      </c>
      <c r="B291" t="s">
        <v>5872</v>
      </c>
      <c r="C291" t="s">
        <v>6069</v>
      </c>
      <c r="D291" t="s">
        <v>6070</v>
      </c>
      <c r="E291" t="s">
        <v>6071</v>
      </c>
      <c r="F291" t="s">
        <v>6072</v>
      </c>
    </row>
    <row r="292" spans="1:9" x14ac:dyDescent="0.25">
      <c r="A292" t="s">
        <v>1777</v>
      </c>
      <c r="B292" t="s">
        <v>5883</v>
      </c>
      <c r="C292" t="s">
        <v>5882</v>
      </c>
      <c r="D292" t="s">
        <v>6073</v>
      </c>
      <c r="E292" t="s">
        <v>6074</v>
      </c>
      <c r="F292" t="s">
        <v>6075</v>
      </c>
    </row>
    <row r="293" spans="1:9" x14ac:dyDescent="0.25">
      <c r="A293" t="s">
        <v>1779</v>
      </c>
      <c r="B293" t="s">
        <v>5883</v>
      </c>
      <c r="C293" t="s">
        <v>6076</v>
      </c>
      <c r="D293" t="s">
        <v>5901</v>
      </c>
      <c r="E293" t="s">
        <v>6077</v>
      </c>
      <c r="F293" t="s">
        <v>6078</v>
      </c>
    </row>
    <row r="294" spans="1:9" x14ac:dyDescent="0.25">
      <c r="A294" t="s">
        <v>1658</v>
      </c>
      <c r="B294" t="s">
        <v>6015</v>
      </c>
      <c r="C294" t="s">
        <v>5608</v>
      </c>
      <c r="D294" t="s">
        <v>6079</v>
      </c>
      <c r="E294" t="s">
        <v>5802</v>
      </c>
      <c r="F294" t="s">
        <v>5636</v>
      </c>
      <c r="G294" t="s">
        <v>6080</v>
      </c>
      <c r="H294" t="s">
        <v>6081</v>
      </c>
      <c r="I294" t="s">
        <v>6082</v>
      </c>
    </row>
    <row r="295" spans="1:9" x14ac:dyDescent="0.25">
      <c r="A295" t="s">
        <v>1661</v>
      </c>
      <c r="B295" t="s">
        <v>5607</v>
      </c>
      <c r="C295" t="s">
        <v>6040</v>
      </c>
      <c r="D295" t="s">
        <v>5609</v>
      </c>
      <c r="E295" t="s">
        <v>6080</v>
      </c>
      <c r="F295" t="s">
        <v>6081</v>
      </c>
      <c r="G295" t="s">
        <v>6082</v>
      </c>
    </row>
    <row r="296" spans="1:9" x14ac:dyDescent="0.25">
      <c r="A296" t="s">
        <v>1662</v>
      </c>
      <c r="B296" t="s">
        <v>5607</v>
      </c>
      <c r="C296" t="s">
        <v>6040</v>
      </c>
      <c r="D296" t="s">
        <v>6022</v>
      </c>
      <c r="E296" t="s">
        <v>6080</v>
      </c>
      <c r="F296" t="s">
        <v>6081</v>
      </c>
      <c r="G296" t="s">
        <v>6082</v>
      </c>
    </row>
    <row r="297" spans="1:9" x14ac:dyDescent="0.25">
      <c r="A297" t="s">
        <v>1663</v>
      </c>
      <c r="B297" t="s">
        <v>5607</v>
      </c>
      <c r="C297" t="s">
        <v>6015</v>
      </c>
      <c r="D297" t="s">
        <v>5608</v>
      </c>
      <c r="E297" t="s">
        <v>5802</v>
      </c>
      <c r="F297" t="s">
        <v>5636</v>
      </c>
      <c r="G297" t="s">
        <v>6080</v>
      </c>
      <c r="H297" t="s">
        <v>6081</v>
      </c>
      <c r="I297" t="s">
        <v>6082</v>
      </c>
    </row>
    <row r="298" spans="1:9" x14ac:dyDescent="0.25">
      <c r="A298" t="s">
        <v>1664</v>
      </c>
      <c r="B298" t="s">
        <v>5607</v>
      </c>
      <c r="C298" t="s">
        <v>5610</v>
      </c>
      <c r="D298" t="s">
        <v>5631</v>
      </c>
      <c r="E298" t="s">
        <v>6083</v>
      </c>
      <c r="F298" t="s">
        <v>6084</v>
      </c>
      <c r="G298" t="s">
        <v>6085</v>
      </c>
      <c r="H298" t="s">
        <v>6086</v>
      </c>
      <c r="I298" t="s">
        <v>6082</v>
      </c>
    </row>
    <row r="299" spans="1:9" x14ac:dyDescent="0.25">
      <c r="A299" t="s">
        <v>1665</v>
      </c>
      <c r="B299" t="s">
        <v>5607</v>
      </c>
      <c r="C299" t="s">
        <v>5610</v>
      </c>
      <c r="D299" t="s">
        <v>5631</v>
      </c>
      <c r="E299" t="s">
        <v>5782</v>
      </c>
      <c r="F299" t="s">
        <v>6087</v>
      </c>
      <c r="G299" t="s">
        <v>6085</v>
      </c>
      <c r="H299" t="s">
        <v>6086</v>
      </c>
      <c r="I299" t="s">
        <v>6082</v>
      </c>
    </row>
    <row r="300" spans="1:9" x14ac:dyDescent="0.25">
      <c r="A300" t="s">
        <v>1666</v>
      </c>
      <c r="B300" t="s">
        <v>5607</v>
      </c>
      <c r="C300" t="s">
        <v>5610</v>
      </c>
      <c r="D300" t="s">
        <v>5631</v>
      </c>
      <c r="E300" t="s">
        <v>6083</v>
      </c>
      <c r="F300" t="s">
        <v>5611</v>
      </c>
      <c r="G300" t="s">
        <v>6085</v>
      </c>
      <c r="H300" t="s">
        <v>6086</v>
      </c>
      <c r="I300" t="s">
        <v>6082</v>
      </c>
    </row>
    <row r="301" spans="1:9" x14ac:dyDescent="0.25">
      <c r="A301" t="s">
        <v>1667</v>
      </c>
      <c r="B301" t="s">
        <v>5607</v>
      </c>
      <c r="C301" t="s">
        <v>5610</v>
      </c>
      <c r="D301" t="s">
        <v>5631</v>
      </c>
      <c r="E301" t="s">
        <v>5615</v>
      </c>
      <c r="F301" t="s">
        <v>6087</v>
      </c>
      <c r="G301" t="s">
        <v>6085</v>
      </c>
      <c r="H301" t="s">
        <v>6086</v>
      </c>
      <c r="I301" t="s">
        <v>6082</v>
      </c>
    </row>
    <row r="302" spans="1:9" x14ac:dyDescent="0.25">
      <c r="A302" t="s">
        <v>1784</v>
      </c>
      <c r="B302" t="s">
        <v>5607</v>
      </c>
      <c r="C302" t="s">
        <v>6022</v>
      </c>
      <c r="D302" t="s">
        <v>5608</v>
      </c>
      <c r="E302" t="s">
        <v>5609</v>
      </c>
      <c r="F302" t="s">
        <v>6088</v>
      </c>
      <c r="G302" t="s">
        <v>6089</v>
      </c>
      <c r="H302" t="s">
        <v>6020</v>
      </c>
      <c r="I302" t="s">
        <v>5805</v>
      </c>
    </row>
    <row r="303" spans="1:9" x14ac:dyDescent="0.25">
      <c r="A303" t="s">
        <v>1858</v>
      </c>
      <c r="B303" t="s">
        <v>6090</v>
      </c>
      <c r="C303" t="s">
        <v>5609</v>
      </c>
      <c r="D303" t="s">
        <v>5605</v>
      </c>
      <c r="E303" t="s">
        <v>6091</v>
      </c>
      <c r="F303" t="s">
        <v>6092</v>
      </c>
      <c r="G303" t="s">
        <v>6093</v>
      </c>
      <c r="H303" t="s">
        <v>6094</v>
      </c>
      <c r="I303" t="s">
        <v>6095</v>
      </c>
    </row>
    <row r="304" spans="1:9" x14ac:dyDescent="0.25">
      <c r="A304" t="s">
        <v>1862</v>
      </c>
      <c r="B304" t="s">
        <v>5769</v>
      </c>
      <c r="C304" t="s">
        <v>5771</v>
      </c>
      <c r="D304" t="s">
        <v>5609</v>
      </c>
      <c r="E304" t="s">
        <v>6096</v>
      </c>
      <c r="F304" t="s">
        <v>6097</v>
      </c>
      <c r="G304" t="s">
        <v>6098</v>
      </c>
    </row>
    <row r="305" spans="1:20" x14ac:dyDescent="0.25">
      <c r="A305" t="s">
        <v>1787</v>
      </c>
      <c r="B305" t="s">
        <v>6040</v>
      </c>
      <c r="C305" t="s">
        <v>5776</v>
      </c>
      <c r="D305" t="s">
        <v>6087</v>
      </c>
      <c r="E305" t="s">
        <v>5609</v>
      </c>
      <c r="F305" t="s">
        <v>6099</v>
      </c>
      <c r="G305" t="s">
        <v>5784</v>
      </c>
      <c r="H305" t="s">
        <v>6100</v>
      </c>
      <c r="I305" t="s">
        <v>6101</v>
      </c>
      <c r="J305" t="s">
        <v>5640</v>
      </c>
      <c r="K305" t="s">
        <v>6102</v>
      </c>
      <c r="M305" t="s">
        <v>6103</v>
      </c>
    </row>
    <row r="306" spans="1:20" x14ac:dyDescent="0.25">
      <c r="A306" t="s">
        <v>1775</v>
      </c>
      <c r="B306" t="s">
        <v>5769</v>
      </c>
      <c r="C306" t="s">
        <v>5611</v>
      </c>
      <c r="D306" t="s">
        <v>5771</v>
      </c>
      <c r="E306" t="s">
        <v>5776</v>
      </c>
      <c r="F306" t="s">
        <v>5775</v>
      </c>
      <c r="G306" t="s">
        <v>5640</v>
      </c>
    </row>
    <row r="307" spans="1:20" x14ac:dyDescent="0.25">
      <c r="A307" t="s">
        <v>1678</v>
      </c>
      <c r="B307" t="s">
        <v>6027</v>
      </c>
      <c r="C307" t="s">
        <v>6028</v>
      </c>
      <c r="D307" t="s">
        <v>6029</v>
      </c>
      <c r="E307" t="s">
        <v>6030</v>
      </c>
      <c r="F307" t="s">
        <v>6104</v>
      </c>
      <c r="G307" t="s">
        <v>5609</v>
      </c>
    </row>
    <row r="308" spans="1:20" x14ac:dyDescent="0.25">
      <c r="A308" t="s">
        <v>1982</v>
      </c>
      <c r="B308" t="s">
        <v>6027</v>
      </c>
      <c r="C308" t="s">
        <v>6028</v>
      </c>
      <c r="D308" t="s">
        <v>6029</v>
      </c>
      <c r="E308" t="s">
        <v>6030</v>
      </c>
      <c r="F308" t="s">
        <v>5607</v>
      </c>
      <c r="G308" t="s">
        <v>5603</v>
      </c>
    </row>
    <row r="309" spans="1:20" x14ac:dyDescent="0.25">
      <c r="A309" t="s">
        <v>1985</v>
      </c>
      <c r="B309" t="s">
        <v>6027</v>
      </c>
      <c r="C309" t="s">
        <v>6028</v>
      </c>
      <c r="D309" t="s">
        <v>6029</v>
      </c>
      <c r="E309" t="s">
        <v>6030</v>
      </c>
      <c r="F309" t="s">
        <v>5607</v>
      </c>
      <c r="G309" t="s">
        <v>6105</v>
      </c>
      <c r="H309" t="s">
        <v>5796</v>
      </c>
    </row>
    <row r="310" spans="1:20" x14ac:dyDescent="0.25">
      <c r="A310" t="s">
        <v>1680</v>
      </c>
      <c r="B310" t="s">
        <v>6029</v>
      </c>
      <c r="C310" t="s">
        <v>6106</v>
      </c>
      <c r="D310" t="s">
        <v>5607</v>
      </c>
      <c r="E310" t="s">
        <v>6107</v>
      </c>
      <c r="F310" t="s">
        <v>6108</v>
      </c>
      <c r="G310" t="s">
        <v>6109</v>
      </c>
      <c r="H310" t="s">
        <v>5771</v>
      </c>
      <c r="I310" t="s">
        <v>6040</v>
      </c>
      <c r="J310" t="s">
        <v>6110</v>
      </c>
      <c r="K310" t="s">
        <v>5608</v>
      </c>
      <c r="M310" t="s">
        <v>5609</v>
      </c>
      <c r="N310" t="s">
        <v>6079</v>
      </c>
      <c r="O310" t="s">
        <v>6100</v>
      </c>
      <c r="P310" t="s">
        <v>6111</v>
      </c>
      <c r="R310" t="s">
        <v>6112</v>
      </c>
      <c r="S310" t="s">
        <v>6113</v>
      </c>
      <c r="T310" t="s">
        <v>6114</v>
      </c>
    </row>
    <row r="311" spans="1:20" x14ac:dyDescent="0.25">
      <c r="A311" t="s">
        <v>1790</v>
      </c>
      <c r="B311" t="s">
        <v>6090</v>
      </c>
      <c r="C311" t="s">
        <v>6115</v>
      </c>
      <c r="D311" t="s">
        <v>6116</v>
      </c>
      <c r="E311" t="s">
        <v>5604</v>
      </c>
      <c r="F311" t="s">
        <v>6117</v>
      </c>
      <c r="G311" t="s">
        <v>5609</v>
      </c>
      <c r="H311" t="s">
        <v>6118</v>
      </c>
      <c r="I311" t="s">
        <v>6119</v>
      </c>
      <c r="J311" t="s">
        <v>6100</v>
      </c>
      <c r="K311" t="s">
        <v>5640</v>
      </c>
      <c r="M311" t="s">
        <v>6120</v>
      </c>
      <c r="N311" t="s">
        <v>6121</v>
      </c>
      <c r="O311" t="s">
        <v>6122</v>
      </c>
      <c r="P311" t="s">
        <v>6123</v>
      </c>
    </row>
    <row r="312" spans="1:20" x14ac:dyDescent="0.25">
      <c r="A312" t="s">
        <v>1869</v>
      </c>
      <c r="B312" t="s">
        <v>6124</v>
      </c>
      <c r="C312" t="s">
        <v>6125</v>
      </c>
      <c r="D312" t="s">
        <v>6116</v>
      </c>
      <c r="E312" t="s">
        <v>6117</v>
      </c>
      <c r="F312" t="s">
        <v>5609</v>
      </c>
      <c r="G312" t="s">
        <v>6088</v>
      </c>
      <c r="H312" t="s">
        <v>6101</v>
      </c>
      <c r="I312" t="s">
        <v>6126</v>
      </c>
      <c r="J312" t="s">
        <v>6120</v>
      </c>
      <c r="K312" t="s">
        <v>6121</v>
      </c>
      <c r="M312" t="s">
        <v>6122</v>
      </c>
      <c r="N312" t="s">
        <v>6123</v>
      </c>
    </row>
    <row r="313" spans="1:20" x14ac:dyDescent="0.25">
      <c r="A313" t="s">
        <v>1988</v>
      </c>
      <c r="B313" t="s">
        <v>6027</v>
      </c>
      <c r="C313" t="s">
        <v>6028</v>
      </c>
      <c r="D313" t="s">
        <v>6029</v>
      </c>
      <c r="E313" t="s">
        <v>6030</v>
      </c>
      <c r="F313" t="s">
        <v>6127</v>
      </c>
      <c r="G313" t="s">
        <v>6128</v>
      </c>
      <c r="H313" t="s">
        <v>5609</v>
      </c>
    </row>
    <row r="314" spans="1:20" x14ac:dyDescent="0.25">
      <c r="A314" t="s">
        <v>1536</v>
      </c>
      <c r="B314" t="s">
        <v>6129</v>
      </c>
      <c r="C314" t="s">
        <v>5913</v>
      </c>
      <c r="D314" t="s">
        <v>6130</v>
      </c>
      <c r="E314" t="s">
        <v>6131</v>
      </c>
      <c r="F314" t="s">
        <v>6132</v>
      </c>
      <c r="G314" t="s">
        <v>5616</v>
      </c>
      <c r="H314" t="s">
        <v>5618</v>
      </c>
    </row>
    <row r="315" spans="1:20" x14ac:dyDescent="0.25">
      <c r="A315" t="s">
        <v>1890</v>
      </c>
      <c r="B315" t="s">
        <v>6133</v>
      </c>
      <c r="C315" t="s">
        <v>6134</v>
      </c>
      <c r="D315" t="s">
        <v>6135</v>
      </c>
      <c r="E315" t="s">
        <v>6136</v>
      </c>
      <c r="F315" t="s">
        <v>6137</v>
      </c>
      <c r="G315" t="s">
        <v>5910</v>
      </c>
    </row>
    <row r="316" spans="1:20" x14ac:dyDescent="0.25">
      <c r="A316" t="s">
        <v>1892</v>
      </c>
      <c r="B316" t="s">
        <v>6135</v>
      </c>
      <c r="C316" t="s">
        <v>6136</v>
      </c>
      <c r="D316" t="s">
        <v>6138</v>
      </c>
      <c r="E316" t="s">
        <v>6139</v>
      </c>
      <c r="F316" t="s">
        <v>6140</v>
      </c>
      <c r="G316" t="s">
        <v>6082</v>
      </c>
    </row>
    <row r="317" spans="1:20" x14ac:dyDescent="0.25">
      <c r="A317" t="s">
        <v>1488</v>
      </c>
      <c r="B317" t="s">
        <v>6141</v>
      </c>
      <c r="C317" t="s">
        <v>5771</v>
      </c>
      <c r="D317" t="s">
        <v>6142</v>
      </c>
      <c r="E317" t="s">
        <v>6040</v>
      </c>
      <c r="F317" t="s">
        <v>6143</v>
      </c>
      <c r="G317" t="s">
        <v>5618</v>
      </c>
    </row>
    <row r="318" spans="1:20" x14ac:dyDescent="0.25">
      <c r="A318" t="s">
        <v>1491</v>
      </c>
      <c r="B318" t="s">
        <v>6039</v>
      </c>
      <c r="C318" t="s">
        <v>6040</v>
      </c>
      <c r="D318" t="s">
        <v>6041</v>
      </c>
      <c r="E318" t="s">
        <v>6143</v>
      </c>
      <c r="F318" t="s">
        <v>5618</v>
      </c>
      <c r="G318" t="s">
        <v>6144</v>
      </c>
    </row>
    <row r="319" spans="1:20" x14ac:dyDescent="0.25">
      <c r="A319" t="s">
        <v>1493</v>
      </c>
      <c r="B319" t="s">
        <v>6142</v>
      </c>
      <c r="C319" t="s">
        <v>6040</v>
      </c>
      <c r="D319" t="s">
        <v>5823</v>
      </c>
      <c r="E319" t="s">
        <v>6145</v>
      </c>
      <c r="F319" t="s">
        <v>6041</v>
      </c>
      <c r="G319" t="s">
        <v>5618</v>
      </c>
    </row>
    <row r="320" spans="1:20" x14ac:dyDescent="0.25">
      <c r="A320" t="s">
        <v>1494</v>
      </c>
      <c r="B320" t="s">
        <v>6141</v>
      </c>
      <c r="C320" t="s">
        <v>5771</v>
      </c>
      <c r="D320" t="s">
        <v>6142</v>
      </c>
      <c r="E320" t="s">
        <v>6040</v>
      </c>
      <c r="F320" t="s">
        <v>6041</v>
      </c>
      <c r="G320" t="s">
        <v>5618</v>
      </c>
    </row>
    <row r="321" spans="1:10" x14ac:dyDescent="0.25">
      <c r="A321" t="s">
        <v>1893</v>
      </c>
      <c r="B321" t="s">
        <v>6146</v>
      </c>
      <c r="C321" t="s">
        <v>6147</v>
      </c>
      <c r="D321" t="s">
        <v>5674</v>
      </c>
      <c r="E321" t="s">
        <v>6043</v>
      </c>
      <c r="F321" t="s">
        <v>6148</v>
      </c>
      <c r="G321" t="s">
        <v>5949</v>
      </c>
      <c r="H321" t="s">
        <v>6149</v>
      </c>
    </row>
    <row r="322" spans="1:10" x14ac:dyDescent="0.25">
      <c r="A322" t="s">
        <v>1895</v>
      </c>
      <c r="B322" t="s">
        <v>5938</v>
      </c>
      <c r="C322" t="s">
        <v>5674</v>
      </c>
      <c r="D322" t="s">
        <v>5947</v>
      </c>
      <c r="E322" t="s">
        <v>6150</v>
      </c>
      <c r="F322" t="s">
        <v>6044</v>
      </c>
      <c r="G322" t="s">
        <v>6045</v>
      </c>
    </row>
    <row r="323" spans="1:10" x14ac:dyDescent="0.25">
      <c r="A323" t="s">
        <v>1712</v>
      </c>
      <c r="B323" t="s">
        <v>5831</v>
      </c>
      <c r="C323" t="s">
        <v>6151</v>
      </c>
      <c r="D323" t="s">
        <v>5951</v>
      </c>
      <c r="E323" t="s">
        <v>6043</v>
      </c>
      <c r="F323" t="s">
        <v>6152</v>
      </c>
      <c r="G323" t="s">
        <v>6153</v>
      </c>
      <c r="H323" t="s">
        <v>6154</v>
      </c>
      <c r="I323" t="s">
        <v>6155</v>
      </c>
    </row>
    <row r="324" spans="1:10" x14ac:dyDescent="0.25">
      <c r="A324" t="s">
        <v>1898</v>
      </c>
      <c r="B324" t="s">
        <v>5700</v>
      </c>
      <c r="C324" t="s">
        <v>5828</v>
      </c>
      <c r="D324" t="s">
        <v>5674</v>
      </c>
      <c r="E324" t="s">
        <v>5951</v>
      </c>
      <c r="F324" t="s">
        <v>6152</v>
      </c>
      <c r="G324" t="s">
        <v>5947</v>
      </c>
      <c r="H324" t="s">
        <v>6156</v>
      </c>
      <c r="I324" t="s">
        <v>6157</v>
      </c>
      <c r="J324" t="s">
        <v>6150</v>
      </c>
    </row>
    <row r="325" spans="1:10" x14ac:dyDescent="0.25">
      <c r="A325" t="s">
        <v>1901</v>
      </c>
      <c r="B325" t="s">
        <v>5924</v>
      </c>
      <c r="C325" t="s">
        <v>6147</v>
      </c>
      <c r="D325" t="s">
        <v>5947</v>
      </c>
      <c r="E325" t="s">
        <v>6158</v>
      </c>
      <c r="F325" t="s">
        <v>5670</v>
      </c>
      <c r="G325" t="s">
        <v>6159</v>
      </c>
    </row>
    <row r="326" spans="1:10" x14ac:dyDescent="0.25">
      <c r="A326" t="s">
        <v>1822</v>
      </c>
      <c r="B326" t="s">
        <v>5700</v>
      </c>
      <c r="C326" t="s">
        <v>6147</v>
      </c>
      <c r="D326" t="s">
        <v>5674</v>
      </c>
      <c r="E326" t="s">
        <v>5951</v>
      </c>
      <c r="F326" t="s">
        <v>6043</v>
      </c>
      <c r="G326" t="s">
        <v>6158</v>
      </c>
      <c r="H326" t="s">
        <v>6160</v>
      </c>
    </row>
    <row r="327" spans="1:10" x14ac:dyDescent="0.25">
      <c r="A327" t="s">
        <v>1902</v>
      </c>
      <c r="B327" t="s">
        <v>6161</v>
      </c>
      <c r="C327" t="s">
        <v>6162</v>
      </c>
      <c r="D327" t="s">
        <v>6163</v>
      </c>
      <c r="E327" t="s">
        <v>6164</v>
      </c>
      <c r="F327" t="s">
        <v>6165</v>
      </c>
      <c r="G327" t="s">
        <v>6166</v>
      </c>
      <c r="H327" t="s">
        <v>5939</v>
      </c>
      <c r="I327" t="s">
        <v>5940</v>
      </c>
    </row>
    <row r="328" spans="1:10" x14ac:dyDescent="0.25">
      <c r="A328" t="s">
        <v>5241</v>
      </c>
      <c r="B328" t="s">
        <v>6167</v>
      </c>
      <c r="C328" t="s">
        <v>6168</v>
      </c>
      <c r="D328" t="s">
        <v>6169</v>
      </c>
      <c r="E328" t="s">
        <v>6170</v>
      </c>
      <c r="F328" t="s">
        <v>6171</v>
      </c>
      <c r="G328" t="s">
        <v>6172</v>
      </c>
    </row>
    <row r="329" spans="1:10" x14ac:dyDescent="0.25">
      <c r="A329" t="s">
        <v>5239</v>
      </c>
      <c r="B329" t="s">
        <v>6167</v>
      </c>
      <c r="C329" t="s">
        <v>6168</v>
      </c>
      <c r="D329" t="s">
        <v>6169</v>
      </c>
      <c r="E329" t="s">
        <v>6170</v>
      </c>
      <c r="F329" t="s">
        <v>6171</v>
      </c>
      <c r="G329" t="s">
        <v>6172</v>
      </c>
    </row>
    <row r="330" spans="1:10" x14ac:dyDescent="0.25">
      <c r="A330" t="s">
        <v>5243</v>
      </c>
      <c r="B330" t="s">
        <v>6167</v>
      </c>
      <c r="C330" t="s">
        <v>6168</v>
      </c>
      <c r="D330" t="s">
        <v>6169</v>
      </c>
      <c r="E330" t="s">
        <v>6170</v>
      </c>
      <c r="F330" t="s">
        <v>6171</v>
      </c>
      <c r="G330" t="s">
        <v>6172</v>
      </c>
    </row>
    <row r="331" spans="1:10" x14ac:dyDescent="0.25">
      <c r="A331" t="s">
        <v>1630</v>
      </c>
      <c r="B331" t="s">
        <v>6173</v>
      </c>
      <c r="C331" t="s">
        <v>6174</v>
      </c>
      <c r="D331" t="s">
        <v>5958</v>
      </c>
      <c r="E331" t="s">
        <v>5858</v>
      </c>
      <c r="F331" t="s">
        <v>5856</v>
      </c>
      <c r="G331" t="s">
        <v>6175</v>
      </c>
    </row>
    <row r="332" spans="1:10" x14ac:dyDescent="0.25">
      <c r="A332" t="s">
        <v>1631</v>
      </c>
      <c r="B332" t="s">
        <v>6176</v>
      </c>
      <c r="C332" t="s">
        <v>6177</v>
      </c>
      <c r="D332" t="s">
        <v>5858</v>
      </c>
      <c r="E332" t="s">
        <v>5857</v>
      </c>
      <c r="F332" t="s">
        <v>6175</v>
      </c>
      <c r="G332" t="s">
        <v>5962</v>
      </c>
      <c r="H332" t="s">
        <v>6178</v>
      </c>
    </row>
    <row r="333" spans="1:10" x14ac:dyDescent="0.25">
      <c r="A333" t="s">
        <v>1949</v>
      </c>
      <c r="B333" t="s">
        <v>5875</v>
      </c>
      <c r="C333" t="s">
        <v>6179</v>
      </c>
      <c r="D333" t="s">
        <v>6180</v>
      </c>
      <c r="E333" t="s">
        <v>5987</v>
      </c>
      <c r="F333" t="s">
        <v>6181</v>
      </c>
      <c r="G333" t="s">
        <v>5886</v>
      </c>
    </row>
    <row r="334" spans="1:10" x14ac:dyDescent="0.25">
      <c r="A334" t="s">
        <v>1951</v>
      </c>
      <c r="B334" t="s">
        <v>5875</v>
      </c>
      <c r="C334" t="s">
        <v>6182</v>
      </c>
      <c r="D334" t="s">
        <v>6183</v>
      </c>
      <c r="E334" t="s">
        <v>5987</v>
      </c>
      <c r="F334" t="s">
        <v>6181</v>
      </c>
      <c r="G334" t="s">
        <v>5886</v>
      </c>
    </row>
    <row r="335" spans="1:10" x14ac:dyDescent="0.25">
      <c r="A335" t="s">
        <v>1845</v>
      </c>
      <c r="B335" t="s">
        <v>5985</v>
      </c>
      <c r="C335" t="s">
        <v>6063</v>
      </c>
      <c r="D335" t="s">
        <v>6184</v>
      </c>
      <c r="E335" t="s">
        <v>6185</v>
      </c>
      <c r="F335" t="s">
        <v>6186</v>
      </c>
      <c r="G335" t="s">
        <v>5995</v>
      </c>
    </row>
    <row r="336" spans="1:10" x14ac:dyDescent="0.25">
      <c r="A336" t="s">
        <v>1847</v>
      </c>
      <c r="B336" t="s">
        <v>5985</v>
      </c>
      <c r="C336" t="s">
        <v>6063</v>
      </c>
      <c r="D336" t="s">
        <v>6184</v>
      </c>
      <c r="E336" t="s">
        <v>6185</v>
      </c>
      <c r="F336" t="s">
        <v>6186</v>
      </c>
      <c r="G336" t="s">
        <v>5995</v>
      </c>
    </row>
    <row r="337" spans="1:7" x14ac:dyDescent="0.25">
      <c r="A337" t="s">
        <v>1848</v>
      </c>
      <c r="B337" t="s">
        <v>6187</v>
      </c>
      <c r="C337" t="s">
        <v>5984</v>
      </c>
      <c r="D337" t="s">
        <v>5985</v>
      </c>
      <c r="E337" t="s">
        <v>6182</v>
      </c>
      <c r="F337" t="s">
        <v>6188</v>
      </c>
      <c r="G337" t="s">
        <v>6181</v>
      </c>
    </row>
    <row r="338" spans="1:7" x14ac:dyDescent="0.25">
      <c r="A338" t="s">
        <v>1769</v>
      </c>
      <c r="B338" t="s">
        <v>5992</v>
      </c>
      <c r="C338" t="s">
        <v>6189</v>
      </c>
      <c r="D338" t="s">
        <v>6190</v>
      </c>
      <c r="E338" t="s">
        <v>5766</v>
      </c>
      <c r="F338" t="s">
        <v>6191</v>
      </c>
      <c r="G338" t="s">
        <v>6192</v>
      </c>
    </row>
  </sheetData>
  <phoneticPr fontId="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5309</v>
      </c>
      <c r="D38" s="5" t="s">
        <v>3146</v>
      </c>
    </row>
    <row r="39" spans="1:4" ht="30" x14ac:dyDescent="0.25">
      <c r="A39" s="4">
        <v>38</v>
      </c>
      <c r="B39" s="4">
        <v>12</v>
      </c>
      <c r="C39" s="4" t="s">
        <v>3147</v>
      </c>
      <c r="D39" s="5" t="s">
        <v>3148</v>
      </c>
    </row>
    <row r="40" spans="1:4" ht="30" x14ac:dyDescent="0.25">
      <c r="A40" s="4">
        <v>39</v>
      </c>
      <c r="B40" s="4">
        <v>12</v>
      </c>
      <c r="C40" s="4" t="s">
        <v>3149</v>
      </c>
      <c r="D40" s="5" t="s">
        <v>3150</v>
      </c>
    </row>
    <row r="41" spans="1:4" ht="45" x14ac:dyDescent="0.25">
      <c r="A41" s="4">
        <v>40</v>
      </c>
      <c r="B41" s="4">
        <v>12</v>
      </c>
      <c r="C41" s="4" t="s">
        <v>3151</v>
      </c>
      <c r="D41" s="5" t="s">
        <v>3152</v>
      </c>
    </row>
    <row r="42" spans="1:4" ht="90" x14ac:dyDescent="0.25">
      <c r="A42" s="4">
        <v>41</v>
      </c>
      <c r="B42" s="4">
        <v>12</v>
      </c>
      <c r="C42" s="4" t="s">
        <v>3153</v>
      </c>
      <c r="D42" s="5" t="s">
        <v>3154</v>
      </c>
    </row>
    <row r="43" spans="1:4" ht="120" x14ac:dyDescent="0.25">
      <c r="A43" s="4">
        <v>42</v>
      </c>
      <c r="B43" s="4">
        <v>12</v>
      </c>
      <c r="C43" s="4" t="s">
        <v>3155</v>
      </c>
      <c r="D43" s="5" t="s">
        <v>3156</v>
      </c>
    </row>
    <row r="44" spans="1:4" ht="195" x14ac:dyDescent="0.25">
      <c r="A44" s="4">
        <v>43</v>
      </c>
      <c r="B44" s="4">
        <v>13</v>
      </c>
      <c r="C44" s="4" t="s">
        <v>3157</v>
      </c>
      <c r="D44" s="5" t="s">
        <v>3158</v>
      </c>
    </row>
    <row r="45" spans="1:4" ht="60" x14ac:dyDescent="0.25">
      <c r="A45" s="4">
        <v>44</v>
      </c>
      <c r="B45" s="4">
        <v>13</v>
      </c>
      <c r="C45" s="4" t="s">
        <v>3159</v>
      </c>
      <c r="D45" s="5" t="s">
        <v>3160</v>
      </c>
    </row>
    <row r="46" spans="1:4" ht="195" x14ac:dyDescent="0.25">
      <c r="A46" s="4">
        <v>45</v>
      </c>
      <c r="B46" s="4">
        <v>13</v>
      </c>
      <c r="C46" s="4" t="s">
        <v>3161</v>
      </c>
      <c r="D46" s="5" t="s">
        <v>3162</v>
      </c>
    </row>
    <row r="47" spans="1:4" ht="45" x14ac:dyDescent="0.25">
      <c r="A47" s="4">
        <v>46</v>
      </c>
      <c r="B47" s="4">
        <v>14</v>
      </c>
      <c r="C47" s="4" t="s">
        <v>3163</v>
      </c>
      <c r="D47" s="5" t="s">
        <v>3164</v>
      </c>
    </row>
    <row r="48" spans="1:4" ht="45" x14ac:dyDescent="0.25">
      <c r="A48" s="4">
        <v>47</v>
      </c>
      <c r="B48" s="4">
        <v>14</v>
      </c>
      <c r="C48" s="4" t="s">
        <v>3165</v>
      </c>
      <c r="D48" s="5" t="s">
        <v>3166</v>
      </c>
    </row>
    <row r="49" spans="1:4" ht="30" x14ac:dyDescent="0.25">
      <c r="A49" s="4">
        <v>48</v>
      </c>
      <c r="B49" s="4">
        <v>14</v>
      </c>
      <c r="C49" s="4" t="s">
        <v>3167</v>
      </c>
      <c r="D49" s="5" t="s">
        <v>3168</v>
      </c>
    </row>
    <row r="50" spans="1:4" ht="255" x14ac:dyDescent="0.25">
      <c r="A50" s="4">
        <v>49</v>
      </c>
      <c r="B50" s="4">
        <v>14</v>
      </c>
      <c r="C50" s="4" t="s">
        <v>3169</v>
      </c>
      <c r="D50" s="5" t="s">
        <v>3170</v>
      </c>
    </row>
    <row r="51" spans="1:4" ht="75" x14ac:dyDescent="0.25">
      <c r="A51" s="4">
        <v>50</v>
      </c>
      <c r="B51" s="4">
        <v>14</v>
      </c>
      <c r="C51" s="4" t="s">
        <v>3171</v>
      </c>
      <c r="D51" s="5" t="s">
        <v>3172</v>
      </c>
    </row>
    <row r="52" spans="1:4" ht="150" x14ac:dyDescent="0.25">
      <c r="A52" s="4">
        <v>51</v>
      </c>
      <c r="B52" s="4">
        <v>15</v>
      </c>
      <c r="C52" s="4" t="s">
        <v>3173</v>
      </c>
      <c r="D52" s="5" t="s">
        <v>3174</v>
      </c>
    </row>
    <row r="53" spans="1:4" ht="180" x14ac:dyDescent="0.25">
      <c r="A53" s="4">
        <v>52</v>
      </c>
      <c r="B53" s="4">
        <v>15</v>
      </c>
      <c r="C53" s="4" t="s">
        <v>3175</v>
      </c>
      <c r="D53" s="5" t="s">
        <v>3176</v>
      </c>
    </row>
    <row r="54" spans="1:4" ht="90" x14ac:dyDescent="0.25">
      <c r="A54" s="4">
        <v>53</v>
      </c>
      <c r="B54" s="4">
        <v>15</v>
      </c>
      <c r="C54" s="4" t="s">
        <v>3177</v>
      </c>
      <c r="D54" s="5" t="s">
        <v>3178</v>
      </c>
    </row>
    <row r="55" spans="1:4" ht="135" x14ac:dyDescent="0.25">
      <c r="A55" s="4">
        <v>54</v>
      </c>
      <c r="B55" s="4">
        <v>16</v>
      </c>
      <c r="C55" s="4" t="s">
        <v>3179</v>
      </c>
      <c r="D55" s="5" t="s">
        <v>3180</v>
      </c>
    </row>
    <row r="56" spans="1:4" ht="30" x14ac:dyDescent="0.25">
      <c r="A56" s="4">
        <v>55</v>
      </c>
      <c r="B56" s="4">
        <v>16</v>
      </c>
      <c r="C56" s="4" t="s">
        <v>3181</v>
      </c>
      <c r="D56" s="5" t="s">
        <v>3182</v>
      </c>
    </row>
    <row r="57" spans="1:4" ht="30" x14ac:dyDescent="0.25">
      <c r="A57" s="4">
        <v>56</v>
      </c>
      <c r="B57" s="4">
        <v>16</v>
      </c>
      <c r="C57" s="4" t="s">
        <v>3183</v>
      </c>
      <c r="D57" s="5" t="s">
        <v>3184</v>
      </c>
    </row>
    <row r="58" spans="1:4" ht="30" x14ac:dyDescent="0.25">
      <c r="A58" s="4">
        <v>57</v>
      </c>
      <c r="B58" s="4">
        <v>16</v>
      </c>
      <c r="C58" s="4" t="s">
        <v>3185</v>
      </c>
      <c r="D58" s="5" t="s">
        <v>3186</v>
      </c>
    </row>
    <row r="59" spans="1:4" ht="150" x14ac:dyDescent="0.25">
      <c r="A59" s="4">
        <v>58</v>
      </c>
      <c r="B59" s="4">
        <v>17</v>
      </c>
      <c r="C59" s="4" t="s">
        <v>3187</v>
      </c>
      <c r="D59" s="5" t="s">
        <v>3188</v>
      </c>
    </row>
    <row r="60" spans="1:4" ht="75" x14ac:dyDescent="0.25">
      <c r="A60" s="4">
        <v>59</v>
      </c>
      <c r="B60" s="4">
        <v>17</v>
      </c>
      <c r="C60" s="4" t="s">
        <v>3189</v>
      </c>
      <c r="D60" s="5" t="s">
        <v>3190</v>
      </c>
    </row>
    <row r="61" spans="1:4" ht="180" x14ac:dyDescent="0.25">
      <c r="A61" s="4">
        <v>60</v>
      </c>
      <c r="B61" s="4">
        <v>18</v>
      </c>
      <c r="C61" s="4" t="s">
        <v>3191</v>
      </c>
      <c r="D61" s="5" t="s">
        <v>3192</v>
      </c>
    </row>
    <row r="62" spans="1:4" ht="60" x14ac:dyDescent="0.25">
      <c r="A62" s="4">
        <v>61</v>
      </c>
      <c r="B62" s="4">
        <v>18</v>
      </c>
      <c r="C62" s="4" t="s">
        <v>3193</v>
      </c>
      <c r="D62" s="5" t="s">
        <v>3194</v>
      </c>
    </row>
    <row r="63" spans="1:4" x14ac:dyDescent="0.25">
      <c r="A63" s="4">
        <v>62</v>
      </c>
      <c r="B63" s="4">
        <v>18</v>
      </c>
      <c r="C63" s="4" t="s">
        <v>3195</v>
      </c>
      <c r="D63" s="5" t="s">
        <v>3196</v>
      </c>
    </row>
    <row r="64" spans="1:4" ht="30" x14ac:dyDescent="0.25">
      <c r="A64" s="4">
        <v>63</v>
      </c>
      <c r="B64" s="4">
        <v>18</v>
      </c>
      <c r="C64" s="4" t="s">
        <v>3197</v>
      </c>
      <c r="D64" s="5" t="s">
        <v>3198</v>
      </c>
    </row>
    <row r="65" spans="1:4" ht="75" x14ac:dyDescent="0.25">
      <c r="A65" s="4">
        <v>64</v>
      </c>
      <c r="B65" s="4">
        <v>18</v>
      </c>
      <c r="C65" s="4" t="s">
        <v>3199</v>
      </c>
      <c r="D65" s="5" t="s">
        <v>3200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1"/>
  <sheetViews>
    <sheetView workbookViewId="0"/>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3317</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3301</v>
      </c>
      <c r="C208" t="s">
        <v>5310</v>
      </c>
      <c r="D208">
        <f>LEN(Units_aptitudes[[#This Row],[aptitude_name]])</f>
        <v>14</v>
      </c>
    </row>
    <row r="209" spans="1:4" x14ac:dyDescent="0.25">
      <c r="A209">
        <v>208</v>
      </c>
      <c r="B209" t="s">
        <v>869</v>
      </c>
      <c r="C209" t="s">
        <v>870</v>
      </c>
      <c r="D209">
        <f>LEN(Units_aptitudes[[#This Row],[aptitude_name]])</f>
        <v>14</v>
      </c>
    </row>
    <row r="210" spans="1:4" x14ac:dyDescent="0.25">
      <c r="A210">
        <v>209</v>
      </c>
      <c r="B210" t="s">
        <v>871</v>
      </c>
      <c r="C210" t="s">
        <v>872</v>
      </c>
      <c r="D210">
        <f>LEN(Units_aptitudes[[#This Row],[aptitude_name]])</f>
        <v>16</v>
      </c>
    </row>
    <row r="211" spans="1:4" x14ac:dyDescent="0.25">
      <c r="A211">
        <v>210</v>
      </c>
      <c r="B211" t="s">
        <v>873</v>
      </c>
      <c r="C211" t="s">
        <v>874</v>
      </c>
      <c r="D211">
        <f>LEN(Units_aptitudes[[#This Row],[aptitude_name]])</f>
        <v>14</v>
      </c>
    </row>
    <row r="212" spans="1:4" x14ac:dyDescent="0.25">
      <c r="A212">
        <v>211</v>
      </c>
      <c r="B212" t="s">
        <v>875</v>
      </c>
      <c r="C212" t="s">
        <v>876</v>
      </c>
      <c r="D212">
        <f>LEN(Units_aptitudes[[#This Row],[aptitude_name]])</f>
        <v>16</v>
      </c>
    </row>
    <row r="213" spans="1:4" x14ac:dyDescent="0.25">
      <c r="A213">
        <v>212</v>
      </c>
      <c r="B213" t="s">
        <v>877</v>
      </c>
      <c r="C213" t="s">
        <v>878</v>
      </c>
      <c r="D213">
        <f>LEN(Units_aptitudes[[#This Row],[aptitude_name]])</f>
        <v>12</v>
      </c>
    </row>
    <row r="214" spans="1:4" x14ac:dyDescent="0.25">
      <c r="A214">
        <v>213</v>
      </c>
      <c r="B214" t="s">
        <v>879</v>
      </c>
      <c r="C214" t="s">
        <v>880</v>
      </c>
      <c r="D214">
        <f>LEN(Units_aptitudes[[#This Row],[aptitude_name]])</f>
        <v>16</v>
      </c>
    </row>
    <row r="215" spans="1:4" x14ac:dyDescent="0.25">
      <c r="A215">
        <v>214</v>
      </c>
      <c r="B215" t="s">
        <v>881</v>
      </c>
      <c r="C215" t="s">
        <v>882</v>
      </c>
      <c r="D215">
        <f>LEN(Units_aptitudes[[#This Row],[aptitude_name]])</f>
        <v>10</v>
      </c>
    </row>
    <row r="216" spans="1:4" x14ac:dyDescent="0.25">
      <c r="A216">
        <v>215</v>
      </c>
      <c r="B216" t="s">
        <v>883</v>
      </c>
      <c r="C216" t="s">
        <v>884</v>
      </c>
      <c r="D216">
        <f>LEN(Units_aptitudes[[#This Row],[aptitude_name]])</f>
        <v>10</v>
      </c>
    </row>
    <row r="217" spans="1:4" x14ac:dyDescent="0.25">
      <c r="A217">
        <v>216</v>
      </c>
      <c r="B217" t="s">
        <v>885</v>
      </c>
      <c r="C217" t="s">
        <v>886</v>
      </c>
      <c r="D217">
        <f>LEN(Units_aptitudes[[#This Row],[aptitude_name]])</f>
        <v>18</v>
      </c>
    </row>
    <row r="218" spans="1:4" x14ac:dyDescent="0.25">
      <c r="A218">
        <v>217</v>
      </c>
      <c r="B218" t="s">
        <v>887</v>
      </c>
      <c r="C218" t="s">
        <v>888</v>
      </c>
      <c r="D218">
        <f>LEN(Units_aptitudes[[#This Row],[aptitude_name]])</f>
        <v>17</v>
      </c>
    </row>
    <row r="219" spans="1:4" x14ac:dyDescent="0.25">
      <c r="A219">
        <v>218</v>
      </c>
      <c r="B219" t="s">
        <v>889</v>
      </c>
      <c r="C219" t="s">
        <v>890</v>
      </c>
      <c r="D219">
        <f>LEN(Units_aptitudes[[#This Row],[aptitude_name]])</f>
        <v>16</v>
      </c>
    </row>
    <row r="220" spans="1:4" x14ac:dyDescent="0.25">
      <c r="A220">
        <v>219</v>
      </c>
      <c r="B220" t="s">
        <v>891</v>
      </c>
      <c r="C220" t="s">
        <v>892</v>
      </c>
      <c r="D220">
        <f>LEN(Units_aptitudes[[#This Row],[aptitude_name]])</f>
        <v>21</v>
      </c>
    </row>
    <row r="221" spans="1:4" x14ac:dyDescent="0.25">
      <c r="A221">
        <v>220</v>
      </c>
      <c r="B221" t="s">
        <v>893</v>
      </c>
      <c r="C221" t="s">
        <v>894</v>
      </c>
      <c r="D221">
        <f>LEN(Units_aptitudes[[#This Row],[aptitude_name]])</f>
        <v>6</v>
      </c>
    </row>
    <row r="222" spans="1:4" x14ac:dyDescent="0.25">
      <c r="A222">
        <v>221</v>
      </c>
      <c r="B222" t="s">
        <v>895</v>
      </c>
      <c r="C222" t="s">
        <v>896</v>
      </c>
      <c r="D222">
        <f>LEN(Units_aptitudes[[#This Row],[aptitude_name]])</f>
        <v>23</v>
      </c>
    </row>
    <row r="223" spans="1:4" x14ac:dyDescent="0.25">
      <c r="A223">
        <v>222</v>
      </c>
      <c r="B223" t="s">
        <v>897</v>
      </c>
      <c r="C223" t="s">
        <v>898</v>
      </c>
      <c r="D223">
        <f>LEN(Units_aptitudes[[#This Row],[aptitude_name]])</f>
        <v>24</v>
      </c>
    </row>
    <row r="224" spans="1:4" x14ac:dyDescent="0.25">
      <c r="A224">
        <v>223</v>
      </c>
      <c r="B224" t="s">
        <v>899</v>
      </c>
      <c r="C224" t="s">
        <v>900</v>
      </c>
      <c r="D224">
        <f>LEN(Units_aptitudes[[#This Row],[aptitude_name]])</f>
        <v>27</v>
      </c>
    </row>
    <row r="225" spans="1:4" x14ac:dyDescent="0.25">
      <c r="A225">
        <v>224</v>
      </c>
      <c r="B225" t="s">
        <v>901</v>
      </c>
      <c r="C225" t="s">
        <v>902</v>
      </c>
      <c r="D225">
        <f>LEN(Units_aptitudes[[#This Row],[aptitude_name]])</f>
        <v>25</v>
      </c>
    </row>
    <row r="226" spans="1:4" x14ac:dyDescent="0.25">
      <c r="A226">
        <v>225</v>
      </c>
      <c r="B226" t="s">
        <v>903</v>
      </c>
      <c r="C226" t="s">
        <v>904</v>
      </c>
      <c r="D226">
        <f>LEN(Units_aptitudes[[#This Row],[aptitude_name]])</f>
        <v>21</v>
      </c>
    </row>
    <row r="227" spans="1:4" x14ac:dyDescent="0.25">
      <c r="A227">
        <v>226</v>
      </c>
      <c r="B227" t="s">
        <v>905</v>
      </c>
      <c r="C227" t="s">
        <v>906</v>
      </c>
      <c r="D227">
        <f>LEN(Units_aptitudes[[#This Row],[aptitude_name]])</f>
        <v>20</v>
      </c>
    </row>
    <row r="228" spans="1:4" x14ac:dyDescent="0.25">
      <c r="A228">
        <v>227</v>
      </c>
      <c r="B228" t="s">
        <v>907</v>
      </c>
      <c r="C228" t="s">
        <v>908</v>
      </c>
      <c r="D228">
        <f>LEN(Units_aptitudes[[#This Row],[aptitude_name]])</f>
        <v>11</v>
      </c>
    </row>
    <row r="229" spans="1:4" x14ac:dyDescent="0.25">
      <c r="A229">
        <v>228</v>
      </c>
      <c r="B229" t="s">
        <v>909</v>
      </c>
      <c r="C229" t="s">
        <v>910</v>
      </c>
      <c r="D229">
        <f>LEN(Units_aptitudes[[#This Row],[aptitude_name]])</f>
        <v>18</v>
      </c>
    </row>
    <row r="230" spans="1:4" x14ac:dyDescent="0.25">
      <c r="A230">
        <v>229</v>
      </c>
      <c r="B230" t="s">
        <v>911</v>
      </c>
      <c r="C230" t="s">
        <v>912</v>
      </c>
      <c r="D230">
        <f>LEN(Units_aptitudes[[#This Row],[aptitude_name]])</f>
        <v>26</v>
      </c>
    </row>
    <row r="231" spans="1:4" x14ac:dyDescent="0.25">
      <c r="A231">
        <v>230</v>
      </c>
      <c r="B231" t="s">
        <v>913</v>
      </c>
      <c r="C231" t="s">
        <v>914</v>
      </c>
      <c r="D231">
        <f>LEN(Units_aptitudes[[#This Row],[aptitude_name]])</f>
        <v>17</v>
      </c>
    </row>
    <row r="232" spans="1:4" x14ac:dyDescent="0.25">
      <c r="A232">
        <v>231</v>
      </c>
      <c r="B232" t="s">
        <v>915</v>
      </c>
      <c r="C232" t="s">
        <v>916</v>
      </c>
      <c r="D232">
        <f>LEN(Units_aptitudes[[#This Row],[aptitude_name]])</f>
        <v>21</v>
      </c>
    </row>
    <row r="233" spans="1:4" x14ac:dyDescent="0.25">
      <c r="A233">
        <v>232</v>
      </c>
      <c r="B233" t="s">
        <v>917</v>
      </c>
      <c r="C233" t="s">
        <v>918</v>
      </c>
      <c r="D233">
        <f>LEN(Units_aptitudes[[#This Row],[aptitude_name]])</f>
        <v>27</v>
      </c>
    </row>
    <row r="234" spans="1:4" x14ac:dyDescent="0.25">
      <c r="A234">
        <v>233</v>
      </c>
      <c r="B234" t="s">
        <v>919</v>
      </c>
      <c r="C234" t="s">
        <v>920</v>
      </c>
      <c r="D234">
        <f>LEN(Units_aptitudes[[#This Row],[aptitude_name]])</f>
        <v>27</v>
      </c>
    </row>
    <row r="235" spans="1:4" x14ac:dyDescent="0.25">
      <c r="A235">
        <v>234</v>
      </c>
      <c r="B235" t="s">
        <v>921</v>
      </c>
      <c r="C235" t="s">
        <v>922</v>
      </c>
      <c r="D235">
        <f>LEN(Units_aptitudes[[#This Row],[aptitude_name]])</f>
        <v>8</v>
      </c>
    </row>
    <row r="236" spans="1:4" x14ac:dyDescent="0.25">
      <c r="A236">
        <v>235</v>
      </c>
      <c r="B236" t="s">
        <v>923</v>
      </c>
      <c r="C236" t="s">
        <v>924</v>
      </c>
      <c r="D236">
        <f>LEN(Units_aptitudes[[#This Row],[aptitude_name]])</f>
        <v>24</v>
      </c>
    </row>
    <row r="237" spans="1:4" x14ac:dyDescent="0.25">
      <c r="A237">
        <v>236</v>
      </c>
      <c r="B237" t="s">
        <v>925</v>
      </c>
      <c r="C237" t="s">
        <v>845</v>
      </c>
      <c r="D237">
        <f>LEN(Units_aptitudes[[#This Row],[aptitude_name]])</f>
        <v>18</v>
      </c>
    </row>
    <row r="238" spans="1:4" x14ac:dyDescent="0.25">
      <c r="A238">
        <v>237</v>
      </c>
      <c r="B238" t="s">
        <v>926</v>
      </c>
      <c r="C238" t="s">
        <v>927</v>
      </c>
      <c r="D238">
        <f>LEN(Units_aptitudes[[#This Row],[aptitude_name]])</f>
        <v>21</v>
      </c>
    </row>
    <row r="239" spans="1:4" x14ac:dyDescent="0.25">
      <c r="A239">
        <v>238</v>
      </c>
      <c r="B239" t="s">
        <v>928</v>
      </c>
      <c r="C239" t="s">
        <v>929</v>
      </c>
      <c r="D239">
        <f>LEN(Units_aptitudes[[#This Row],[aptitude_name]])</f>
        <v>22</v>
      </c>
    </row>
    <row r="240" spans="1:4" x14ac:dyDescent="0.25">
      <c r="A240">
        <v>239</v>
      </c>
      <c r="B240" t="s">
        <v>930</v>
      </c>
      <c r="C240" t="s">
        <v>931</v>
      </c>
      <c r="D240">
        <f>LEN(Units_aptitudes[[#This Row],[aptitude_name]])</f>
        <v>20</v>
      </c>
    </row>
    <row r="241" spans="1:4" x14ac:dyDescent="0.25">
      <c r="A241">
        <v>240</v>
      </c>
      <c r="B241" t="s">
        <v>932</v>
      </c>
      <c r="C241" t="s">
        <v>933</v>
      </c>
      <c r="D241">
        <f>LEN(Units_aptitudes[[#This Row],[aptitude_name]])</f>
        <v>18</v>
      </c>
    </row>
    <row r="242" spans="1:4" x14ac:dyDescent="0.25">
      <c r="A242">
        <v>241</v>
      </c>
      <c r="B242" t="s">
        <v>934</v>
      </c>
      <c r="C242" t="s">
        <v>935</v>
      </c>
      <c r="D242">
        <f>LEN(Units_aptitudes[[#This Row],[aptitude_name]])</f>
        <v>16</v>
      </c>
    </row>
    <row r="243" spans="1:4" x14ac:dyDescent="0.25">
      <c r="A243">
        <v>242</v>
      </c>
      <c r="B243" t="s">
        <v>936</v>
      </c>
      <c r="C243" t="s">
        <v>937</v>
      </c>
      <c r="D243">
        <f>LEN(Units_aptitudes[[#This Row],[aptitude_name]])</f>
        <v>16</v>
      </c>
    </row>
    <row r="244" spans="1:4" x14ac:dyDescent="0.25">
      <c r="A244">
        <v>243</v>
      </c>
      <c r="B244" t="s">
        <v>938</v>
      </c>
      <c r="C244" t="s">
        <v>939</v>
      </c>
      <c r="D244">
        <f>LEN(Units_aptitudes[[#This Row],[aptitude_name]])</f>
        <v>14</v>
      </c>
    </row>
    <row r="245" spans="1:4" x14ac:dyDescent="0.25">
      <c r="A245">
        <v>244</v>
      </c>
      <c r="B245" t="s">
        <v>940</v>
      </c>
      <c r="C245" t="s">
        <v>941</v>
      </c>
      <c r="D245">
        <f>LEN(Units_aptitudes[[#This Row],[aptitude_name]])</f>
        <v>25</v>
      </c>
    </row>
    <row r="246" spans="1:4" x14ac:dyDescent="0.25">
      <c r="A246">
        <v>245</v>
      </c>
      <c r="B246" t="s">
        <v>942</v>
      </c>
      <c r="C246" t="s">
        <v>943</v>
      </c>
      <c r="D246">
        <f>LEN(Units_aptitudes[[#This Row],[aptitude_name]])</f>
        <v>13</v>
      </c>
    </row>
    <row r="247" spans="1:4" x14ac:dyDescent="0.25">
      <c r="A247">
        <v>246</v>
      </c>
      <c r="B247" t="s">
        <v>944</v>
      </c>
      <c r="C247" t="s">
        <v>945</v>
      </c>
      <c r="D247">
        <f>LEN(Units_aptitudes[[#This Row],[aptitude_name]])</f>
        <v>25</v>
      </c>
    </row>
    <row r="248" spans="1:4" x14ac:dyDescent="0.25">
      <c r="A248">
        <v>247</v>
      </c>
      <c r="B248" t="s">
        <v>946</v>
      </c>
      <c r="C248" t="s">
        <v>947</v>
      </c>
      <c r="D248">
        <f>LEN(Units_aptitudes[[#This Row],[aptitude_name]])</f>
        <v>29</v>
      </c>
    </row>
    <row r="249" spans="1:4" x14ac:dyDescent="0.25">
      <c r="A249">
        <v>248</v>
      </c>
      <c r="B249" t="s">
        <v>948</v>
      </c>
      <c r="C249" t="s">
        <v>949</v>
      </c>
      <c r="D249">
        <f>LEN(Units_aptitudes[[#This Row],[aptitude_name]])</f>
        <v>25</v>
      </c>
    </row>
    <row r="250" spans="1:4" x14ac:dyDescent="0.25">
      <c r="A250">
        <v>249</v>
      </c>
      <c r="B250" t="s">
        <v>950</v>
      </c>
      <c r="C250" t="s">
        <v>951</v>
      </c>
      <c r="D250">
        <f>LEN(Units_aptitudes[[#This Row],[aptitude_name]])</f>
        <v>18</v>
      </c>
    </row>
    <row r="251" spans="1:4" x14ac:dyDescent="0.25">
      <c r="A251">
        <v>250</v>
      </c>
      <c r="B251" t="s">
        <v>952</v>
      </c>
      <c r="C251" t="s">
        <v>953</v>
      </c>
      <c r="D251">
        <f>LEN(Units_aptitudes[[#This Row],[aptitude_name]])</f>
        <v>42</v>
      </c>
    </row>
    <row r="252" spans="1:4" x14ac:dyDescent="0.25">
      <c r="A252">
        <v>251</v>
      </c>
      <c r="B252" t="s">
        <v>954</v>
      </c>
      <c r="C252" t="s">
        <v>955</v>
      </c>
      <c r="D252">
        <f>LEN(Units_aptitudes[[#This Row],[aptitude_name]])</f>
        <v>27</v>
      </c>
    </row>
    <row r="253" spans="1:4" x14ac:dyDescent="0.25">
      <c r="A253">
        <v>252</v>
      </c>
      <c r="B253" t="s">
        <v>956</v>
      </c>
      <c r="C253" t="s">
        <v>957</v>
      </c>
      <c r="D253">
        <f>LEN(Units_aptitudes[[#This Row],[aptitude_name]])</f>
        <v>10</v>
      </c>
    </row>
    <row r="254" spans="1:4" x14ac:dyDescent="0.25">
      <c r="A254">
        <v>253</v>
      </c>
      <c r="B254" t="s">
        <v>958</v>
      </c>
      <c r="C254" t="s">
        <v>959</v>
      </c>
      <c r="D254">
        <f>LEN(Units_aptitudes[[#This Row],[aptitude_name]])</f>
        <v>15</v>
      </c>
    </row>
    <row r="255" spans="1:4" x14ac:dyDescent="0.25">
      <c r="A255">
        <v>254</v>
      </c>
      <c r="B255" t="s">
        <v>960</v>
      </c>
      <c r="C255" t="s">
        <v>961</v>
      </c>
      <c r="D255">
        <f>LEN(Units_aptitudes[[#This Row],[aptitude_name]])</f>
        <v>11</v>
      </c>
    </row>
    <row r="256" spans="1:4" x14ac:dyDescent="0.25">
      <c r="A256">
        <v>255</v>
      </c>
      <c r="B256" t="s">
        <v>942</v>
      </c>
      <c r="C256" t="s">
        <v>943</v>
      </c>
      <c r="D256">
        <f>LEN(Units_aptitudes[[#This Row],[aptitude_name]])</f>
        <v>13</v>
      </c>
    </row>
    <row r="257" spans="1:4" x14ac:dyDescent="0.25">
      <c r="A257">
        <v>256</v>
      </c>
      <c r="B257" t="s">
        <v>962</v>
      </c>
      <c r="C257" t="s">
        <v>963</v>
      </c>
      <c r="D257">
        <f>LEN(Units_aptitudes[[#This Row],[aptitude_name]])</f>
        <v>23</v>
      </c>
    </row>
    <row r="258" spans="1:4" x14ac:dyDescent="0.25">
      <c r="A258">
        <v>257</v>
      </c>
      <c r="B258" t="s">
        <v>964</v>
      </c>
      <c r="C258" t="s">
        <v>965</v>
      </c>
      <c r="D258">
        <f>LEN(Units_aptitudes[[#This Row],[aptitude_name]])</f>
        <v>14</v>
      </c>
    </row>
    <row r="259" spans="1:4" x14ac:dyDescent="0.25">
      <c r="A259">
        <v>258</v>
      </c>
      <c r="B259" t="s">
        <v>966</v>
      </c>
      <c r="C259" t="s">
        <v>967</v>
      </c>
      <c r="D259">
        <f>LEN(Units_aptitudes[[#This Row],[aptitude_name]])</f>
        <v>26</v>
      </c>
    </row>
    <row r="260" spans="1:4" x14ac:dyDescent="0.25">
      <c r="A260">
        <v>259</v>
      </c>
      <c r="B260" t="s">
        <v>968</v>
      </c>
      <c r="C260" t="s">
        <v>969</v>
      </c>
      <c r="D260">
        <f>LEN(Units_aptitudes[[#This Row],[aptitude_name]])</f>
        <v>25</v>
      </c>
    </row>
    <row r="261" spans="1:4" x14ac:dyDescent="0.25">
      <c r="A261">
        <v>260</v>
      </c>
      <c r="B261" t="s">
        <v>970</v>
      </c>
      <c r="C261" t="s">
        <v>971</v>
      </c>
      <c r="D261">
        <f>LEN(Units_aptitudes[[#This Row],[aptitude_name]])</f>
        <v>17</v>
      </c>
    </row>
    <row r="262" spans="1:4" x14ac:dyDescent="0.25">
      <c r="A262">
        <v>261</v>
      </c>
      <c r="B262" t="s">
        <v>972</v>
      </c>
      <c r="C262" t="s">
        <v>973</v>
      </c>
      <c r="D262">
        <f>LEN(Units_aptitudes[[#This Row],[aptitude_name]])</f>
        <v>15</v>
      </c>
    </row>
    <row r="263" spans="1:4" x14ac:dyDescent="0.25">
      <c r="A263">
        <v>262</v>
      </c>
      <c r="B263" t="s">
        <v>358</v>
      </c>
      <c r="C263" t="s">
        <v>974</v>
      </c>
      <c r="D263">
        <f>LEN(Units_aptitudes[[#This Row],[aptitude_name]])</f>
        <v>11</v>
      </c>
    </row>
    <row r="264" spans="1:4" x14ac:dyDescent="0.25">
      <c r="A264">
        <v>263</v>
      </c>
      <c r="B264" t="s">
        <v>975</v>
      </c>
      <c r="C264" t="s">
        <v>976</v>
      </c>
      <c r="D264">
        <f>LEN(Units_aptitudes[[#This Row],[aptitude_name]])</f>
        <v>13</v>
      </c>
    </row>
    <row r="265" spans="1:4" x14ac:dyDescent="0.25">
      <c r="A265">
        <v>264</v>
      </c>
      <c r="B265" t="s">
        <v>977</v>
      </c>
      <c r="C265" t="s">
        <v>978</v>
      </c>
      <c r="D265">
        <f>LEN(Units_aptitudes[[#This Row],[aptitude_name]])</f>
        <v>18</v>
      </c>
    </row>
    <row r="266" spans="1:4" x14ac:dyDescent="0.25">
      <c r="A266">
        <v>265</v>
      </c>
      <c r="B266" t="s">
        <v>979</v>
      </c>
      <c r="C266" t="s">
        <v>980</v>
      </c>
      <c r="D266">
        <f>LEN(Units_aptitudes[[#This Row],[aptitude_name]])</f>
        <v>11</v>
      </c>
    </row>
    <row r="267" spans="1:4" x14ac:dyDescent="0.25">
      <c r="A267">
        <v>266</v>
      </c>
      <c r="B267" t="s">
        <v>981</v>
      </c>
      <c r="C267" t="s">
        <v>982</v>
      </c>
      <c r="D267">
        <f>LEN(Units_aptitudes[[#This Row],[aptitude_name]])</f>
        <v>8</v>
      </c>
    </row>
    <row r="268" spans="1:4" x14ac:dyDescent="0.25">
      <c r="A268">
        <v>267</v>
      </c>
      <c r="B268" t="s">
        <v>983</v>
      </c>
      <c r="C268" t="s">
        <v>984</v>
      </c>
      <c r="D268">
        <f>LEN(Units_aptitudes[[#This Row],[aptitude_name]])</f>
        <v>20</v>
      </c>
    </row>
    <row r="269" spans="1:4" x14ac:dyDescent="0.25">
      <c r="A269">
        <v>268</v>
      </c>
      <c r="B269" t="s">
        <v>985</v>
      </c>
      <c r="C269" t="s">
        <v>775</v>
      </c>
      <c r="D269">
        <f>LEN(Units_aptitudes[[#This Row],[aptitude_name]])</f>
        <v>23</v>
      </c>
    </row>
    <row r="270" spans="1:4" x14ac:dyDescent="0.25">
      <c r="A270">
        <v>269</v>
      </c>
      <c r="B270" t="s">
        <v>986</v>
      </c>
      <c r="C270" t="s">
        <v>987</v>
      </c>
      <c r="D270">
        <f>LEN(Units_aptitudes[[#This Row],[aptitude_name]])</f>
        <v>16</v>
      </c>
    </row>
    <row r="271" spans="1:4" x14ac:dyDescent="0.25">
      <c r="A271">
        <v>270</v>
      </c>
      <c r="B271" t="s">
        <v>988</v>
      </c>
      <c r="C271" t="s">
        <v>929</v>
      </c>
      <c r="D271">
        <f>LEN(Units_aptitudes[[#This Row],[aptitude_name]])</f>
        <v>15</v>
      </c>
    </row>
    <row r="272" spans="1:4" x14ac:dyDescent="0.25">
      <c r="A272">
        <v>271</v>
      </c>
      <c r="B272" t="s">
        <v>989</v>
      </c>
      <c r="C272" t="s">
        <v>990</v>
      </c>
      <c r="D272">
        <f>LEN(Units_aptitudes[[#This Row],[aptitude_name]])</f>
        <v>15</v>
      </c>
    </row>
    <row r="273" spans="1:4" x14ac:dyDescent="0.25">
      <c r="A273">
        <v>272</v>
      </c>
      <c r="B273" t="s">
        <v>991</v>
      </c>
      <c r="C273" t="s">
        <v>992</v>
      </c>
      <c r="D273">
        <f>LEN(Units_aptitudes[[#This Row],[aptitude_name]])</f>
        <v>14</v>
      </c>
    </row>
    <row r="274" spans="1:4" x14ac:dyDescent="0.25">
      <c r="A274">
        <v>273</v>
      </c>
      <c r="B274" t="s">
        <v>993</v>
      </c>
      <c r="C274" t="s">
        <v>994</v>
      </c>
      <c r="D274">
        <f>LEN(Units_aptitudes[[#This Row],[aptitude_name]])</f>
        <v>16</v>
      </c>
    </row>
    <row r="275" spans="1:4" x14ac:dyDescent="0.25">
      <c r="A275">
        <v>274</v>
      </c>
      <c r="B275" t="s">
        <v>995</v>
      </c>
      <c r="C275" t="s">
        <v>996</v>
      </c>
      <c r="D275">
        <f>LEN(Units_aptitudes[[#This Row],[aptitude_name]])</f>
        <v>12</v>
      </c>
    </row>
    <row r="276" spans="1:4" x14ac:dyDescent="0.25">
      <c r="A276">
        <v>275</v>
      </c>
      <c r="B276" t="s">
        <v>997</v>
      </c>
      <c r="C276" t="s">
        <v>998</v>
      </c>
      <c r="D276">
        <f>LEN(Units_aptitudes[[#This Row],[aptitude_name]])</f>
        <v>16</v>
      </c>
    </row>
    <row r="277" spans="1:4" x14ac:dyDescent="0.25">
      <c r="A277">
        <v>276</v>
      </c>
      <c r="B277" t="s">
        <v>999</v>
      </c>
      <c r="C277" t="s">
        <v>1000</v>
      </c>
      <c r="D277">
        <f>LEN(Units_aptitudes[[#This Row],[aptitude_name]])</f>
        <v>12</v>
      </c>
    </row>
    <row r="278" spans="1:4" x14ac:dyDescent="0.25">
      <c r="A278">
        <v>277</v>
      </c>
      <c r="B278" t="s">
        <v>1001</v>
      </c>
      <c r="C278" t="s">
        <v>1002</v>
      </c>
      <c r="D278">
        <f>LEN(Units_aptitudes[[#This Row],[aptitude_name]])</f>
        <v>20</v>
      </c>
    </row>
    <row r="279" spans="1:4" x14ac:dyDescent="0.25">
      <c r="A279">
        <v>278</v>
      </c>
      <c r="B279" t="s">
        <v>1003</v>
      </c>
      <c r="C279" t="s">
        <v>1004</v>
      </c>
      <c r="D279">
        <f>LEN(Units_aptitudes[[#This Row],[aptitude_name]])</f>
        <v>16</v>
      </c>
    </row>
    <row r="280" spans="1:4" x14ac:dyDescent="0.25">
      <c r="A280">
        <v>279</v>
      </c>
      <c r="B280" t="s">
        <v>1005</v>
      </c>
      <c r="C280" t="s">
        <v>1006</v>
      </c>
      <c r="D280">
        <f>LEN(Units_aptitudes[[#This Row],[aptitude_name]])</f>
        <v>11</v>
      </c>
    </row>
    <row r="281" spans="1:4" x14ac:dyDescent="0.25">
      <c r="A281">
        <v>280</v>
      </c>
      <c r="B281" t="s">
        <v>1007</v>
      </c>
      <c r="C281" t="s">
        <v>1008</v>
      </c>
      <c r="D281">
        <f>LEN(Units_aptitudes[[#This Row],[aptitude_name]])</f>
        <v>14</v>
      </c>
    </row>
    <row r="282" spans="1:4" x14ac:dyDescent="0.25">
      <c r="A282">
        <v>281</v>
      </c>
      <c r="B282" t="s">
        <v>1009</v>
      </c>
      <c r="C282" t="s">
        <v>783</v>
      </c>
      <c r="D282">
        <f>LEN(Units_aptitudes[[#This Row],[aptitude_name]])</f>
        <v>17</v>
      </c>
    </row>
    <row r="283" spans="1:4" x14ac:dyDescent="0.25">
      <c r="A283">
        <v>282</v>
      </c>
      <c r="B283" t="s">
        <v>1010</v>
      </c>
      <c r="C283" t="s">
        <v>1011</v>
      </c>
      <c r="D283">
        <f>LEN(Units_aptitudes[[#This Row],[aptitude_name]])</f>
        <v>19</v>
      </c>
    </row>
    <row r="284" spans="1:4" x14ac:dyDescent="0.25">
      <c r="A284">
        <v>283</v>
      </c>
      <c r="B284" t="s">
        <v>1012</v>
      </c>
      <c r="C284" t="s">
        <v>1013</v>
      </c>
      <c r="D284">
        <f>LEN(Units_aptitudes[[#This Row],[aptitude_name]])</f>
        <v>27</v>
      </c>
    </row>
    <row r="285" spans="1:4" x14ac:dyDescent="0.25">
      <c r="A285">
        <v>284</v>
      </c>
      <c r="B285" t="s">
        <v>1014</v>
      </c>
      <c r="C285" t="s">
        <v>1015</v>
      </c>
      <c r="D285">
        <f>LEN(Units_aptitudes[[#This Row],[aptitude_name]])</f>
        <v>18</v>
      </c>
    </row>
    <row r="286" spans="1:4" x14ac:dyDescent="0.25">
      <c r="A286">
        <v>285</v>
      </c>
      <c r="B286" t="s">
        <v>1016</v>
      </c>
      <c r="C286" t="s">
        <v>1017</v>
      </c>
      <c r="D286">
        <f>LEN(Units_aptitudes[[#This Row],[aptitude_name]])</f>
        <v>18</v>
      </c>
    </row>
    <row r="287" spans="1:4" x14ac:dyDescent="0.25">
      <c r="A287">
        <v>286</v>
      </c>
      <c r="B287" t="s">
        <v>1018</v>
      </c>
      <c r="C287" t="s">
        <v>961</v>
      </c>
      <c r="D287">
        <f>LEN(Units_aptitudes[[#This Row],[aptitude_name]])</f>
        <v>11</v>
      </c>
    </row>
    <row r="288" spans="1:4" x14ac:dyDescent="0.25">
      <c r="A288">
        <v>287</v>
      </c>
      <c r="B288" t="s">
        <v>1019</v>
      </c>
      <c r="C288" t="s">
        <v>1020</v>
      </c>
      <c r="D288">
        <f>LEN(Units_aptitudes[[#This Row],[aptitude_name]])</f>
        <v>11</v>
      </c>
    </row>
    <row r="289" spans="1:4" x14ac:dyDescent="0.25">
      <c r="A289">
        <v>288</v>
      </c>
      <c r="B289" t="s">
        <v>1021</v>
      </c>
      <c r="C289" t="s">
        <v>1022</v>
      </c>
      <c r="D289">
        <f>LEN(Units_aptitudes[[#This Row],[aptitude_name]])</f>
        <v>21</v>
      </c>
    </row>
    <row r="290" spans="1:4" x14ac:dyDescent="0.25">
      <c r="A290">
        <v>289</v>
      </c>
      <c r="B290" t="s">
        <v>1023</v>
      </c>
      <c r="C290" t="s">
        <v>1024</v>
      </c>
      <c r="D290">
        <f>LEN(Units_aptitudes[[#This Row],[aptitude_name]])</f>
        <v>17</v>
      </c>
    </row>
    <row r="291" spans="1:4" x14ac:dyDescent="0.25">
      <c r="A291">
        <v>290</v>
      </c>
      <c r="B291" t="s">
        <v>1025</v>
      </c>
      <c r="C291" t="s">
        <v>1026</v>
      </c>
      <c r="D291">
        <f>LEN(Units_aptitudes[[#This Row],[aptitude_name]])</f>
        <v>28</v>
      </c>
    </row>
    <row r="292" spans="1:4" x14ac:dyDescent="0.25">
      <c r="A292">
        <v>291</v>
      </c>
      <c r="B292" t="s">
        <v>1027</v>
      </c>
      <c r="C292" t="s">
        <v>1028</v>
      </c>
      <c r="D292">
        <f>LEN(Units_aptitudes[[#This Row],[aptitude_name]])</f>
        <v>17</v>
      </c>
    </row>
    <row r="293" spans="1:4" x14ac:dyDescent="0.25">
      <c r="A293">
        <v>292</v>
      </c>
      <c r="B293" t="s">
        <v>1029</v>
      </c>
      <c r="C293" t="s">
        <v>1030</v>
      </c>
      <c r="D293">
        <f>LEN(Units_aptitudes[[#This Row],[aptitude_name]])</f>
        <v>26</v>
      </c>
    </row>
    <row r="294" spans="1:4" x14ac:dyDescent="0.25">
      <c r="A294">
        <v>293</v>
      </c>
      <c r="B294" t="s">
        <v>1031</v>
      </c>
      <c r="C294" t="s">
        <v>1032</v>
      </c>
      <c r="D294">
        <f>LEN(Units_aptitudes[[#This Row],[aptitude_name]])</f>
        <v>18</v>
      </c>
    </row>
    <row r="295" spans="1:4" x14ac:dyDescent="0.25">
      <c r="A295">
        <v>294</v>
      </c>
      <c r="B295" t="s">
        <v>1033</v>
      </c>
      <c r="C295" t="s">
        <v>1034</v>
      </c>
      <c r="D295">
        <f>LEN(Units_aptitudes[[#This Row],[aptitude_name]])</f>
        <v>18</v>
      </c>
    </row>
    <row r="296" spans="1:4" x14ac:dyDescent="0.25">
      <c r="A296">
        <v>295</v>
      </c>
      <c r="B296" t="s">
        <v>1035</v>
      </c>
      <c r="C296" t="s">
        <v>1036</v>
      </c>
      <c r="D296">
        <f>LEN(Units_aptitudes[[#This Row],[aptitude_name]])</f>
        <v>12</v>
      </c>
    </row>
    <row r="297" spans="1:4" x14ac:dyDescent="0.25">
      <c r="A297">
        <v>296</v>
      </c>
      <c r="B297" t="s">
        <v>1037</v>
      </c>
      <c r="C297" t="s">
        <v>1038</v>
      </c>
      <c r="D297">
        <f>LEN(Units_aptitudes[[#This Row],[aptitude_name]])</f>
        <v>15</v>
      </c>
    </row>
    <row r="298" spans="1:4" x14ac:dyDescent="0.25">
      <c r="A298">
        <v>297</v>
      </c>
      <c r="B298" t="s">
        <v>1039</v>
      </c>
      <c r="C298" t="s">
        <v>845</v>
      </c>
      <c r="D298">
        <f>LEN(Units_aptitudes[[#This Row],[aptitude_name]])</f>
        <v>11</v>
      </c>
    </row>
    <row r="299" spans="1:4" x14ac:dyDescent="0.25">
      <c r="A299">
        <v>298</v>
      </c>
      <c r="B299" t="s">
        <v>1040</v>
      </c>
      <c r="C299" t="s">
        <v>1041</v>
      </c>
      <c r="D299">
        <f>LEN(Units_aptitudes[[#This Row],[aptitude_name]])</f>
        <v>21</v>
      </c>
    </row>
    <row r="300" spans="1:4" x14ac:dyDescent="0.25">
      <c r="A300">
        <v>299</v>
      </c>
      <c r="B300" t="s">
        <v>1042</v>
      </c>
      <c r="C300" t="s">
        <v>1043</v>
      </c>
      <c r="D300">
        <f>LEN(Units_aptitudes[[#This Row],[aptitude_name]])</f>
        <v>16</v>
      </c>
    </row>
    <row r="301" spans="1:4" x14ac:dyDescent="0.25">
      <c r="A301">
        <v>300</v>
      </c>
      <c r="B301" t="s">
        <v>1044</v>
      </c>
      <c r="C301" t="s">
        <v>1045</v>
      </c>
      <c r="D301">
        <f>LEN(Units_aptitudes[[#This Row],[aptitude_name]])</f>
        <v>21</v>
      </c>
    </row>
    <row r="302" spans="1:4" x14ac:dyDescent="0.25">
      <c r="A302">
        <v>301</v>
      </c>
      <c r="B302" t="s">
        <v>1046</v>
      </c>
      <c r="C302" t="s">
        <v>1047</v>
      </c>
      <c r="D302">
        <f>LEN(Units_aptitudes[[#This Row],[aptitude_name]])</f>
        <v>18</v>
      </c>
    </row>
    <row r="303" spans="1:4" x14ac:dyDescent="0.25">
      <c r="A303">
        <v>302</v>
      </c>
      <c r="B303" t="s">
        <v>1048</v>
      </c>
      <c r="C303" t="s">
        <v>1049</v>
      </c>
      <c r="D303">
        <f>LEN(Units_aptitudes[[#This Row],[aptitude_name]])</f>
        <v>12</v>
      </c>
    </row>
    <row r="304" spans="1:4" x14ac:dyDescent="0.25">
      <c r="A304">
        <v>303</v>
      </c>
      <c r="B304" t="s">
        <v>1050</v>
      </c>
      <c r="C304" t="s">
        <v>1051</v>
      </c>
      <c r="D304">
        <f>LEN(Units_aptitudes[[#This Row],[aptitude_name]])</f>
        <v>19</v>
      </c>
    </row>
    <row r="305" spans="1:4" x14ac:dyDescent="0.25">
      <c r="A305">
        <v>304</v>
      </c>
      <c r="B305" t="s">
        <v>1052</v>
      </c>
      <c r="C305" t="s">
        <v>1053</v>
      </c>
      <c r="D305">
        <f>LEN(Units_aptitudes[[#This Row],[aptitude_name]])</f>
        <v>14</v>
      </c>
    </row>
    <row r="306" spans="1:4" x14ac:dyDescent="0.25">
      <c r="A306">
        <v>305</v>
      </c>
      <c r="B306" t="s">
        <v>1054</v>
      </c>
      <c r="C306" t="s">
        <v>1055</v>
      </c>
      <c r="D306">
        <f>LEN(Units_aptitudes[[#This Row],[aptitude_name]])</f>
        <v>16</v>
      </c>
    </row>
    <row r="307" spans="1:4" x14ac:dyDescent="0.25">
      <c r="A307">
        <v>306</v>
      </c>
      <c r="B307" t="s">
        <v>1056</v>
      </c>
      <c r="C307" t="s">
        <v>1057</v>
      </c>
      <c r="D307">
        <f>LEN(Units_aptitudes[[#This Row],[aptitude_name]])</f>
        <v>16</v>
      </c>
    </row>
    <row r="308" spans="1:4" x14ac:dyDescent="0.25">
      <c r="A308">
        <v>307</v>
      </c>
      <c r="B308" t="s">
        <v>1058</v>
      </c>
      <c r="C308" t="s">
        <v>1059</v>
      </c>
      <c r="D308">
        <f>LEN(Units_aptitudes[[#This Row],[aptitude_name]])</f>
        <v>20</v>
      </c>
    </row>
    <row r="309" spans="1:4" x14ac:dyDescent="0.25">
      <c r="A309">
        <v>308</v>
      </c>
      <c r="B309" t="s">
        <v>1060</v>
      </c>
      <c r="C309" t="s">
        <v>1061</v>
      </c>
      <c r="D309">
        <f>LEN(Units_aptitudes[[#This Row],[aptitude_name]])</f>
        <v>9</v>
      </c>
    </row>
    <row r="310" spans="1:4" x14ac:dyDescent="0.25">
      <c r="A310">
        <v>309</v>
      </c>
      <c r="B310" t="s">
        <v>1062</v>
      </c>
      <c r="C310" t="s">
        <v>1063</v>
      </c>
      <c r="D310">
        <f>LEN(Units_aptitudes[[#This Row],[aptitude_name]])</f>
        <v>29</v>
      </c>
    </row>
    <row r="311" spans="1:4" x14ac:dyDescent="0.25">
      <c r="A311">
        <v>310</v>
      </c>
      <c r="B311" t="s">
        <v>1064</v>
      </c>
      <c r="C311" t="s">
        <v>1065</v>
      </c>
      <c r="D311">
        <f>LEN(Units_aptitudes[[#This Row],[aptitude_name]])</f>
        <v>19</v>
      </c>
    </row>
    <row r="312" spans="1:4" x14ac:dyDescent="0.25">
      <c r="A312">
        <v>311</v>
      </c>
      <c r="B312" t="s">
        <v>1066</v>
      </c>
      <c r="C312" t="s">
        <v>1067</v>
      </c>
      <c r="D312">
        <f>LEN(Units_aptitudes[[#This Row],[aptitude_name]])</f>
        <v>21</v>
      </c>
    </row>
    <row r="313" spans="1:4" x14ac:dyDescent="0.25">
      <c r="A313">
        <v>312</v>
      </c>
      <c r="B313" t="s">
        <v>1068</v>
      </c>
      <c r="C313" t="s">
        <v>1069</v>
      </c>
      <c r="D313">
        <f>LEN(Units_aptitudes[[#This Row],[aptitude_name]])</f>
        <v>17</v>
      </c>
    </row>
    <row r="314" spans="1:4" x14ac:dyDescent="0.25">
      <c r="A314">
        <v>313</v>
      </c>
      <c r="B314" t="s">
        <v>1070</v>
      </c>
      <c r="C314" t="s">
        <v>1071</v>
      </c>
      <c r="D314">
        <f>LEN(Units_aptitudes[[#This Row],[aptitude_name]])</f>
        <v>15</v>
      </c>
    </row>
    <row r="315" spans="1:4" x14ac:dyDescent="0.25">
      <c r="A315">
        <v>314</v>
      </c>
      <c r="B315" t="s">
        <v>1072</v>
      </c>
      <c r="C315" t="s">
        <v>1073</v>
      </c>
      <c r="D315">
        <f>LEN(Units_aptitudes[[#This Row],[aptitude_name]])</f>
        <v>34</v>
      </c>
    </row>
    <row r="316" spans="1:4" x14ac:dyDescent="0.25">
      <c r="A316">
        <v>315</v>
      </c>
      <c r="B316" t="s">
        <v>1074</v>
      </c>
      <c r="C316" t="s">
        <v>1075</v>
      </c>
      <c r="D316">
        <f>LEN(Units_aptitudes[[#This Row],[aptitude_name]])</f>
        <v>22</v>
      </c>
    </row>
    <row r="317" spans="1:4" x14ac:dyDescent="0.25">
      <c r="A317">
        <v>316</v>
      </c>
      <c r="B317" t="s">
        <v>1076</v>
      </c>
      <c r="C317" t="s">
        <v>1077</v>
      </c>
      <c r="D317">
        <f>LEN(Units_aptitudes[[#This Row],[aptitude_name]])</f>
        <v>16</v>
      </c>
    </row>
    <row r="318" spans="1:4" x14ac:dyDescent="0.25">
      <c r="A318">
        <v>317</v>
      </c>
      <c r="B318" t="s">
        <v>1078</v>
      </c>
      <c r="C318" t="s">
        <v>1079</v>
      </c>
      <c r="D318">
        <f>LEN(Units_aptitudes[[#This Row],[aptitude_name]])</f>
        <v>33</v>
      </c>
    </row>
    <row r="319" spans="1:4" x14ac:dyDescent="0.25">
      <c r="A319">
        <v>318</v>
      </c>
      <c r="B319" t="s">
        <v>1080</v>
      </c>
      <c r="C319" t="s">
        <v>1081</v>
      </c>
      <c r="D319">
        <f>LEN(Units_aptitudes[[#This Row],[aptitude_name]])</f>
        <v>38</v>
      </c>
    </row>
    <row r="320" spans="1:4" x14ac:dyDescent="0.25">
      <c r="A320">
        <v>319</v>
      </c>
      <c r="B320" t="s">
        <v>1082</v>
      </c>
      <c r="C320" t="s">
        <v>1083</v>
      </c>
      <c r="D320">
        <f>LEN(Units_aptitudes[[#This Row],[aptitude_name]])</f>
        <v>12</v>
      </c>
    </row>
    <row r="321" spans="1:4" x14ac:dyDescent="0.25">
      <c r="A321">
        <v>320</v>
      </c>
      <c r="B321" t="s">
        <v>1084</v>
      </c>
      <c r="C321" t="s">
        <v>1085</v>
      </c>
      <c r="D321">
        <f>LEN(Units_aptitudes[[#This Row],[aptitude_name]])</f>
        <v>18</v>
      </c>
    </row>
    <row r="322" spans="1:4" x14ac:dyDescent="0.25">
      <c r="A322">
        <v>321</v>
      </c>
      <c r="B322" t="s">
        <v>1086</v>
      </c>
      <c r="C322" t="s">
        <v>1087</v>
      </c>
      <c r="D322">
        <f>LEN(Units_aptitudes[[#This Row],[aptitude_name]])</f>
        <v>26</v>
      </c>
    </row>
    <row r="323" spans="1:4" x14ac:dyDescent="0.25">
      <c r="A323">
        <v>322</v>
      </c>
      <c r="B323" t="s">
        <v>1088</v>
      </c>
      <c r="C323" t="s">
        <v>1089</v>
      </c>
      <c r="D323">
        <f>LEN(Units_aptitudes[[#This Row],[aptitude_name]])</f>
        <v>9</v>
      </c>
    </row>
    <row r="324" spans="1:4" x14ac:dyDescent="0.25">
      <c r="A324">
        <v>323</v>
      </c>
      <c r="B324" t="s">
        <v>1090</v>
      </c>
      <c r="C324" t="s">
        <v>1091</v>
      </c>
      <c r="D324">
        <f>LEN(Units_aptitudes[[#This Row],[aptitude_name]])</f>
        <v>26</v>
      </c>
    </row>
    <row r="325" spans="1:4" x14ac:dyDescent="0.25">
      <c r="A325">
        <v>324</v>
      </c>
      <c r="B325" t="s">
        <v>1092</v>
      </c>
      <c r="C325" t="s">
        <v>1093</v>
      </c>
      <c r="D325">
        <f>LEN(Units_aptitudes[[#This Row],[aptitude_name]])</f>
        <v>10</v>
      </c>
    </row>
    <row r="326" spans="1:4" x14ac:dyDescent="0.25">
      <c r="A326">
        <v>325</v>
      </c>
      <c r="B326" t="s">
        <v>1094</v>
      </c>
      <c r="C326" t="s">
        <v>1095</v>
      </c>
      <c r="D326">
        <f>LEN(Units_aptitudes[[#This Row],[aptitude_name]])</f>
        <v>25</v>
      </c>
    </row>
    <row r="327" spans="1:4" x14ac:dyDescent="0.25">
      <c r="A327">
        <v>326</v>
      </c>
      <c r="B327" t="s">
        <v>1096</v>
      </c>
      <c r="C327" t="s">
        <v>1097</v>
      </c>
      <c r="D327">
        <f>LEN(Units_aptitudes[[#This Row],[aptitude_name]])</f>
        <v>11</v>
      </c>
    </row>
    <row r="328" spans="1:4" x14ac:dyDescent="0.25">
      <c r="A328">
        <v>327</v>
      </c>
      <c r="B328" t="s">
        <v>1098</v>
      </c>
      <c r="C328" t="s">
        <v>1099</v>
      </c>
      <c r="D328">
        <f>LEN(Units_aptitudes[[#This Row],[aptitude_name]])</f>
        <v>29</v>
      </c>
    </row>
    <row r="329" spans="1:4" x14ac:dyDescent="0.25">
      <c r="A329">
        <v>328</v>
      </c>
      <c r="B329" t="s">
        <v>1100</v>
      </c>
      <c r="C329" t="s">
        <v>1101</v>
      </c>
      <c r="D329">
        <f>LEN(Units_aptitudes[[#This Row],[aptitude_name]])</f>
        <v>13</v>
      </c>
    </row>
    <row r="330" spans="1:4" x14ac:dyDescent="0.25">
      <c r="A330">
        <v>329</v>
      </c>
      <c r="B330" t="s">
        <v>1016</v>
      </c>
      <c r="C330" t="s">
        <v>1017</v>
      </c>
      <c r="D330">
        <f>LEN(Units_aptitudes[[#This Row],[aptitude_name]])</f>
        <v>18</v>
      </c>
    </row>
    <row r="331" spans="1:4" x14ac:dyDescent="0.25">
      <c r="A331">
        <v>330</v>
      </c>
      <c r="B331" t="s">
        <v>1102</v>
      </c>
      <c r="C331" t="s">
        <v>1103</v>
      </c>
      <c r="D331">
        <f>LEN(Units_aptitudes[[#This Row],[aptitude_name]])</f>
        <v>5</v>
      </c>
    </row>
    <row r="332" spans="1:4" x14ac:dyDescent="0.25">
      <c r="A332">
        <v>331</v>
      </c>
      <c r="B332" t="s">
        <v>1104</v>
      </c>
      <c r="C332" t="s">
        <v>1105</v>
      </c>
      <c r="D332">
        <f>LEN(Units_aptitudes[[#This Row],[aptitude_name]])</f>
        <v>11</v>
      </c>
    </row>
    <row r="333" spans="1:4" x14ac:dyDescent="0.25">
      <c r="A333">
        <v>332</v>
      </c>
      <c r="B333" t="s">
        <v>1106</v>
      </c>
      <c r="C333" t="s">
        <v>1107</v>
      </c>
      <c r="D333">
        <f>LEN(Units_aptitudes[[#This Row],[aptitude_name]])</f>
        <v>14</v>
      </c>
    </row>
    <row r="334" spans="1:4" x14ac:dyDescent="0.25">
      <c r="A334">
        <v>333</v>
      </c>
      <c r="B334" t="s">
        <v>1108</v>
      </c>
      <c r="C334" t="s">
        <v>1109</v>
      </c>
      <c r="D334">
        <f>LEN(Units_aptitudes[[#This Row],[aptitude_name]])</f>
        <v>14</v>
      </c>
    </row>
    <row r="335" spans="1:4" x14ac:dyDescent="0.25">
      <c r="A335">
        <v>334</v>
      </c>
      <c r="B335" t="s">
        <v>1110</v>
      </c>
      <c r="C335" t="s">
        <v>1111</v>
      </c>
      <c r="D335">
        <f>LEN(Units_aptitudes[[#This Row],[aptitude_name]])</f>
        <v>13</v>
      </c>
    </row>
    <row r="336" spans="1:4" x14ac:dyDescent="0.25">
      <c r="A336">
        <v>335</v>
      </c>
      <c r="B336" t="s">
        <v>1112</v>
      </c>
      <c r="C336" t="s">
        <v>1113</v>
      </c>
      <c r="D336">
        <f>LEN(Units_aptitudes[[#This Row],[aptitude_name]])</f>
        <v>25</v>
      </c>
    </row>
    <row r="337" spans="1:4" x14ac:dyDescent="0.25">
      <c r="A337">
        <v>336</v>
      </c>
      <c r="B337" t="s">
        <v>1114</v>
      </c>
      <c r="C337" t="s">
        <v>1115</v>
      </c>
      <c r="D337">
        <f>LEN(Units_aptitudes[[#This Row],[aptitude_name]])</f>
        <v>14</v>
      </c>
    </row>
    <row r="338" spans="1:4" x14ac:dyDescent="0.25">
      <c r="A338">
        <v>337</v>
      </c>
      <c r="B338" t="s">
        <v>1116</v>
      </c>
      <c r="C338" t="s">
        <v>1117</v>
      </c>
      <c r="D338">
        <f>LEN(Units_aptitudes[[#This Row],[aptitude_name]])</f>
        <v>22</v>
      </c>
    </row>
    <row r="339" spans="1:4" x14ac:dyDescent="0.25">
      <c r="A339">
        <v>338</v>
      </c>
      <c r="B339" t="s">
        <v>1118</v>
      </c>
      <c r="C339" t="s">
        <v>1119</v>
      </c>
      <c r="D339">
        <f>LEN(Units_aptitudes[[#This Row],[aptitude_name]])</f>
        <v>14</v>
      </c>
    </row>
    <row r="340" spans="1:4" x14ac:dyDescent="0.25">
      <c r="A340">
        <v>339</v>
      </c>
      <c r="B340" t="s">
        <v>1120</v>
      </c>
      <c r="C340" t="s">
        <v>1121</v>
      </c>
      <c r="D340">
        <f>LEN(Units_aptitudes[[#This Row],[aptitude_name]])</f>
        <v>10</v>
      </c>
    </row>
    <row r="341" spans="1:4" x14ac:dyDescent="0.25">
      <c r="A341">
        <v>340</v>
      </c>
      <c r="B341" t="s">
        <v>1122</v>
      </c>
      <c r="C341" t="s">
        <v>1123</v>
      </c>
      <c r="D341">
        <f>LEN(Units_aptitudes[[#This Row],[aptitude_name]])</f>
        <v>20</v>
      </c>
    </row>
    <row r="342" spans="1:4" x14ac:dyDescent="0.25">
      <c r="A342">
        <v>341</v>
      </c>
      <c r="B342" t="s">
        <v>1124</v>
      </c>
      <c r="C342" t="s">
        <v>1125</v>
      </c>
      <c r="D342">
        <f>LEN(Units_aptitudes[[#This Row],[aptitude_name]])</f>
        <v>9</v>
      </c>
    </row>
    <row r="343" spans="1:4" x14ac:dyDescent="0.25">
      <c r="A343">
        <v>342</v>
      </c>
      <c r="B343" t="s">
        <v>1126</v>
      </c>
      <c r="C343" t="s">
        <v>1127</v>
      </c>
      <c r="D343">
        <f>LEN(Units_aptitudes[[#This Row],[aptitude_name]])</f>
        <v>20</v>
      </c>
    </row>
    <row r="344" spans="1:4" x14ac:dyDescent="0.25">
      <c r="A344">
        <v>343</v>
      </c>
      <c r="B344" t="s">
        <v>1128</v>
      </c>
      <c r="C344" t="s">
        <v>1129</v>
      </c>
      <c r="D344">
        <f>LEN(Units_aptitudes[[#This Row],[aptitude_name]])</f>
        <v>11</v>
      </c>
    </row>
    <row r="345" spans="1:4" x14ac:dyDescent="0.25">
      <c r="A345">
        <v>344</v>
      </c>
      <c r="B345" t="s">
        <v>1130</v>
      </c>
      <c r="C345" t="s">
        <v>1131</v>
      </c>
      <c r="D345">
        <f>LEN(Units_aptitudes[[#This Row],[aptitude_name]])</f>
        <v>15</v>
      </c>
    </row>
    <row r="346" spans="1:4" x14ac:dyDescent="0.25">
      <c r="A346">
        <v>345</v>
      </c>
      <c r="B346" t="s">
        <v>1132</v>
      </c>
      <c r="C346" t="s">
        <v>1133</v>
      </c>
      <c r="D346">
        <f>LEN(Units_aptitudes[[#This Row],[aptitude_name]])</f>
        <v>14</v>
      </c>
    </row>
    <row r="347" spans="1:4" x14ac:dyDescent="0.25">
      <c r="A347">
        <v>346</v>
      </c>
      <c r="B347" t="s">
        <v>1134</v>
      </c>
      <c r="C347" t="s">
        <v>1135</v>
      </c>
      <c r="D347">
        <f>LEN(Units_aptitudes[[#This Row],[aptitude_name]])</f>
        <v>12</v>
      </c>
    </row>
    <row r="348" spans="1:4" x14ac:dyDescent="0.25">
      <c r="A348">
        <v>347</v>
      </c>
      <c r="B348" t="s">
        <v>1136</v>
      </c>
      <c r="C348" t="s">
        <v>1137</v>
      </c>
      <c r="D348">
        <f>LEN(Units_aptitudes[[#This Row],[aptitude_name]])</f>
        <v>10</v>
      </c>
    </row>
    <row r="349" spans="1:4" x14ac:dyDescent="0.25">
      <c r="A349">
        <v>348</v>
      </c>
      <c r="B349" t="s">
        <v>1138</v>
      </c>
      <c r="C349" t="s">
        <v>1139</v>
      </c>
      <c r="D349">
        <f>LEN(Units_aptitudes[[#This Row],[aptitude_name]])</f>
        <v>14</v>
      </c>
    </row>
    <row r="350" spans="1:4" x14ac:dyDescent="0.25">
      <c r="A350">
        <v>349</v>
      </c>
      <c r="B350" t="s">
        <v>1140</v>
      </c>
      <c r="C350" t="s">
        <v>1141</v>
      </c>
      <c r="D350">
        <f>LEN(Units_aptitudes[[#This Row],[aptitude_name]])</f>
        <v>14</v>
      </c>
    </row>
    <row r="351" spans="1:4" x14ac:dyDescent="0.25">
      <c r="A351">
        <v>350</v>
      </c>
      <c r="B351" t="s">
        <v>1142</v>
      </c>
      <c r="C351" t="s">
        <v>1143</v>
      </c>
      <c r="D351">
        <f>LEN(Units_aptitudes[[#This Row],[aptitude_name]])</f>
        <v>21</v>
      </c>
    </row>
    <row r="352" spans="1:4" x14ac:dyDescent="0.25">
      <c r="A352">
        <v>351</v>
      </c>
      <c r="B352" t="s">
        <v>1144</v>
      </c>
      <c r="C352" t="s">
        <v>1145</v>
      </c>
      <c r="D352">
        <f>LEN(Units_aptitudes[[#This Row],[aptitude_name]])</f>
        <v>15</v>
      </c>
    </row>
    <row r="353" spans="1:4" x14ac:dyDescent="0.25">
      <c r="A353">
        <v>352</v>
      </c>
      <c r="B353" t="s">
        <v>1146</v>
      </c>
      <c r="C353" t="s">
        <v>1147</v>
      </c>
      <c r="D353">
        <f>LEN(Units_aptitudes[[#This Row],[aptitude_name]])</f>
        <v>19</v>
      </c>
    </row>
    <row r="354" spans="1:4" x14ac:dyDescent="0.25">
      <c r="A354">
        <v>353</v>
      </c>
      <c r="B354" t="s">
        <v>1148</v>
      </c>
      <c r="C354" t="s">
        <v>1149</v>
      </c>
      <c r="D354">
        <f>LEN(Units_aptitudes[[#This Row],[aptitude_name]])</f>
        <v>16</v>
      </c>
    </row>
    <row r="355" spans="1:4" x14ac:dyDescent="0.25">
      <c r="A355">
        <v>354</v>
      </c>
      <c r="B355" t="s">
        <v>1150</v>
      </c>
      <c r="C355" t="s">
        <v>1151</v>
      </c>
      <c r="D355">
        <f>LEN(Units_aptitudes[[#This Row],[aptitude_name]])</f>
        <v>15</v>
      </c>
    </row>
    <row r="356" spans="1:4" x14ac:dyDescent="0.25">
      <c r="A356">
        <v>355</v>
      </c>
      <c r="B356" t="s">
        <v>1152</v>
      </c>
      <c r="C356" t="s">
        <v>1153</v>
      </c>
      <c r="D356">
        <f>LEN(Units_aptitudes[[#This Row],[aptitude_name]])</f>
        <v>16</v>
      </c>
    </row>
    <row r="357" spans="1:4" x14ac:dyDescent="0.25">
      <c r="A357">
        <v>356</v>
      </c>
      <c r="B357" t="s">
        <v>1154</v>
      </c>
      <c r="C357" t="s">
        <v>1155</v>
      </c>
      <c r="D357">
        <f>LEN(Units_aptitudes[[#This Row],[aptitude_name]])</f>
        <v>20</v>
      </c>
    </row>
    <row r="358" spans="1:4" x14ac:dyDescent="0.25">
      <c r="A358">
        <v>357</v>
      </c>
      <c r="B358" t="s">
        <v>1156</v>
      </c>
      <c r="C358" t="s">
        <v>1157</v>
      </c>
      <c r="D358">
        <f>LEN(Units_aptitudes[[#This Row],[aptitude_name]])</f>
        <v>19</v>
      </c>
    </row>
    <row r="359" spans="1:4" x14ac:dyDescent="0.25">
      <c r="A359">
        <v>358</v>
      </c>
      <c r="B359" t="s">
        <v>1158</v>
      </c>
      <c r="C359" t="s">
        <v>1159</v>
      </c>
      <c r="D359">
        <f>LEN(Units_aptitudes[[#This Row],[aptitude_name]])</f>
        <v>21</v>
      </c>
    </row>
    <row r="360" spans="1:4" x14ac:dyDescent="0.25">
      <c r="A360">
        <v>359</v>
      </c>
      <c r="B360" t="s">
        <v>1160</v>
      </c>
      <c r="C360" t="s">
        <v>1161</v>
      </c>
      <c r="D360">
        <f>LEN(Units_aptitudes[[#This Row],[aptitude_name]])</f>
        <v>15</v>
      </c>
    </row>
    <row r="361" spans="1:4" x14ac:dyDescent="0.25">
      <c r="A361">
        <v>360</v>
      </c>
      <c r="B361" t="s">
        <v>1162</v>
      </c>
      <c r="C361" t="s">
        <v>1163</v>
      </c>
      <c r="D361">
        <f>LEN(Units_aptitudes[[#This Row],[aptitude_name]])</f>
        <v>17</v>
      </c>
    </row>
    <row r="362" spans="1:4" x14ac:dyDescent="0.25">
      <c r="A362">
        <v>361</v>
      </c>
      <c r="B362" t="s">
        <v>1164</v>
      </c>
      <c r="C362" t="s">
        <v>1165</v>
      </c>
      <c r="D362">
        <f>LEN(Units_aptitudes[[#This Row],[aptitude_name]])</f>
        <v>17</v>
      </c>
    </row>
    <row r="363" spans="1:4" x14ac:dyDescent="0.25">
      <c r="A363">
        <v>362</v>
      </c>
      <c r="B363" t="s">
        <v>1166</v>
      </c>
      <c r="C363" t="s">
        <v>775</v>
      </c>
      <c r="D363">
        <f>LEN(Units_aptitudes[[#This Row],[aptitude_name]])</f>
        <v>20</v>
      </c>
    </row>
    <row r="364" spans="1:4" x14ac:dyDescent="0.25">
      <c r="A364">
        <v>363</v>
      </c>
      <c r="B364" t="s">
        <v>1167</v>
      </c>
      <c r="C364" t="s">
        <v>1168</v>
      </c>
      <c r="D364">
        <f>LEN(Units_aptitudes[[#This Row],[aptitude_name]])</f>
        <v>12</v>
      </c>
    </row>
    <row r="365" spans="1:4" x14ac:dyDescent="0.25">
      <c r="A365">
        <v>364</v>
      </c>
      <c r="B365" t="s">
        <v>1169</v>
      </c>
      <c r="C365" t="s">
        <v>1170</v>
      </c>
      <c r="D365">
        <f>LEN(Units_aptitudes[[#This Row],[aptitude_name]])</f>
        <v>28</v>
      </c>
    </row>
    <row r="366" spans="1:4" x14ac:dyDescent="0.25">
      <c r="A366">
        <v>365</v>
      </c>
      <c r="B366" t="s">
        <v>1171</v>
      </c>
      <c r="C366" t="s">
        <v>1172</v>
      </c>
      <c r="D366">
        <f>LEN(Units_aptitudes[[#This Row],[aptitude_name]])</f>
        <v>24</v>
      </c>
    </row>
    <row r="367" spans="1:4" x14ac:dyDescent="0.25">
      <c r="A367">
        <v>366</v>
      </c>
      <c r="B367" t="s">
        <v>1173</v>
      </c>
      <c r="C367" t="s">
        <v>1174</v>
      </c>
      <c r="D367">
        <f>LEN(Units_aptitudes[[#This Row],[aptitude_name]])</f>
        <v>16</v>
      </c>
    </row>
    <row r="368" spans="1:4" x14ac:dyDescent="0.25">
      <c r="A368">
        <v>367</v>
      </c>
      <c r="B368" t="s">
        <v>1175</v>
      </c>
      <c r="C368" t="s">
        <v>1176</v>
      </c>
      <c r="D368">
        <f>LEN(Units_aptitudes[[#This Row],[aptitude_name]])</f>
        <v>22</v>
      </c>
    </row>
    <row r="369" spans="1:4" x14ac:dyDescent="0.25">
      <c r="A369">
        <v>368</v>
      </c>
      <c r="B369" t="s">
        <v>1177</v>
      </c>
      <c r="C369" t="s">
        <v>1178</v>
      </c>
      <c r="D369">
        <f>LEN(Units_aptitudes[[#This Row],[aptitude_name]])</f>
        <v>22</v>
      </c>
    </row>
    <row r="370" spans="1:4" x14ac:dyDescent="0.25">
      <c r="A370">
        <v>369</v>
      </c>
      <c r="B370" t="s">
        <v>1179</v>
      </c>
      <c r="C370" t="s">
        <v>1180</v>
      </c>
      <c r="D370">
        <f>LEN(Units_aptitudes[[#This Row],[aptitude_name]])</f>
        <v>18</v>
      </c>
    </row>
    <row r="371" spans="1:4" x14ac:dyDescent="0.25">
      <c r="A371">
        <v>370</v>
      </c>
      <c r="B371" t="s">
        <v>1181</v>
      </c>
      <c r="C371" t="s">
        <v>1182</v>
      </c>
      <c r="D371">
        <f>LEN(Units_aptitudes[[#This Row],[aptitude_name]])</f>
        <v>18</v>
      </c>
    </row>
    <row r="372" spans="1:4" x14ac:dyDescent="0.25">
      <c r="A372">
        <v>371</v>
      </c>
      <c r="B372" t="s">
        <v>1183</v>
      </c>
      <c r="C372" t="s">
        <v>1184</v>
      </c>
      <c r="D372">
        <f>LEN(Units_aptitudes[[#This Row],[aptitude_name]])</f>
        <v>21</v>
      </c>
    </row>
    <row r="373" spans="1:4" x14ac:dyDescent="0.25">
      <c r="A373">
        <v>372</v>
      </c>
      <c r="B373" t="s">
        <v>1185</v>
      </c>
      <c r="C373" t="s">
        <v>1186</v>
      </c>
      <c r="D373">
        <f>LEN(Units_aptitudes[[#This Row],[aptitude_name]])</f>
        <v>18</v>
      </c>
    </row>
    <row r="374" spans="1:4" x14ac:dyDescent="0.25">
      <c r="A374">
        <v>373</v>
      </c>
      <c r="B374" t="s">
        <v>1187</v>
      </c>
      <c r="C374" t="s">
        <v>1188</v>
      </c>
      <c r="D374">
        <f>LEN(Units_aptitudes[[#This Row],[aptitude_name]])</f>
        <v>10</v>
      </c>
    </row>
    <row r="375" spans="1:4" x14ac:dyDescent="0.25">
      <c r="A375">
        <v>374</v>
      </c>
      <c r="B375" t="s">
        <v>1189</v>
      </c>
      <c r="C375" t="s">
        <v>1190</v>
      </c>
      <c r="D375">
        <f>LEN(Units_aptitudes[[#This Row],[aptitude_name]])</f>
        <v>14</v>
      </c>
    </row>
    <row r="376" spans="1:4" x14ac:dyDescent="0.25">
      <c r="A376">
        <v>375</v>
      </c>
      <c r="B376" t="s">
        <v>1191</v>
      </c>
      <c r="C376" t="s">
        <v>1192</v>
      </c>
      <c r="D376">
        <f>LEN(Units_aptitudes[[#This Row],[aptitude_name]])</f>
        <v>17</v>
      </c>
    </row>
    <row r="377" spans="1:4" x14ac:dyDescent="0.25">
      <c r="A377">
        <v>376</v>
      </c>
      <c r="B377" t="s">
        <v>1193</v>
      </c>
      <c r="C377" t="s">
        <v>1194</v>
      </c>
      <c r="D377">
        <f>LEN(Units_aptitudes[[#This Row],[aptitude_name]])</f>
        <v>16</v>
      </c>
    </row>
    <row r="378" spans="1:4" x14ac:dyDescent="0.25">
      <c r="A378">
        <v>377</v>
      </c>
      <c r="B378" t="s">
        <v>1195</v>
      </c>
      <c r="C378" t="s">
        <v>1196</v>
      </c>
      <c r="D378">
        <f>LEN(Units_aptitudes[[#This Row],[aptitude_name]])</f>
        <v>5</v>
      </c>
    </row>
    <row r="379" spans="1:4" x14ac:dyDescent="0.25">
      <c r="A379">
        <v>378</v>
      </c>
      <c r="B379" t="s">
        <v>1197</v>
      </c>
      <c r="C379" t="s">
        <v>1198</v>
      </c>
      <c r="D379">
        <f>LEN(Units_aptitudes[[#This Row],[aptitude_name]])</f>
        <v>14</v>
      </c>
    </row>
    <row r="380" spans="1:4" x14ac:dyDescent="0.25">
      <c r="A380">
        <v>379</v>
      </c>
      <c r="B380" t="s">
        <v>1199</v>
      </c>
      <c r="C380" t="s">
        <v>1200</v>
      </c>
      <c r="D380">
        <f>LEN(Units_aptitudes[[#This Row],[aptitude_name]])</f>
        <v>18</v>
      </c>
    </row>
    <row r="381" spans="1:4" x14ac:dyDescent="0.25">
      <c r="A381">
        <v>380</v>
      </c>
      <c r="B381" t="s">
        <v>1201</v>
      </c>
      <c r="C381" t="s">
        <v>1202</v>
      </c>
      <c r="D381">
        <f>LEN(Units_aptitudes[[#This Row],[aptitude_name]])</f>
        <v>28</v>
      </c>
    </row>
    <row r="382" spans="1:4" x14ac:dyDescent="0.25">
      <c r="A382">
        <v>381</v>
      </c>
      <c r="B382" t="s">
        <v>1203</v>
      </c>
      <c r="C382" t="s">
        <v>1204</v>
      </c>
      <c r="D382">
        <f>LEN(Units_aptitudes[[#This Row],[aptitude_name]])</f>
        <v>11</v>
      </c>
    </row>
    <row r="383" spans="1:4" x14ac:dyDescent="0.25">
      <c r="A383">
        <v>382</v>
      </c>
      <c r="B383" t="s">
        <v>1205</v>
      </c>
      <c r="C383" t="s">
        <v>1206</v>
      </c>
      <c r="D383">
        <f>LEN(Units_aptitudes[[#This Row],[aptitude_name]])</f>
        <v>11</v>
      </c>
    </row>
    <row r="384" spans="1:4" x14ac:dyDescent="0.25">
      <c r="A384">
        <v>383</v>
      </c>
      <c r="B384" t="s">
        <v>1207</v>
      </c>
      <c r="C384" t="s">
        <v>1208</v>
      </c>
      <c r="D384">
        <f>LEN(Units_aptitudes[[#This Row],[aptitude_name]])</f>
        <v>34</v>
      </c>
    </row>
    <row r="385" spans="1:4" x14ac:dyDescent="0.25">
      <c r="A385">
        <v>384</v>
      </c>
      <c r="B385" t="s">
        <v>1209</v>
      </c>
      <c r="C385" t="s">
        <v>1210</v>
      </c>
      <c r="D385">
        <f>LEN(Units_aptitudes[[#This Row],[aptitude_name]])</f>
        <v>15</v>
      </c>
    </row>
    <row r="386" spans="1:4" x14ac:dyDescent="0.25">
      <c r="A386">
        <v>385</v>
      </c>
      <c r="B386" t="s">
        <v>1211</v>
      </c>
      <c r="C386" t="s">
        <v>1212</v>
      </c>
      <c r="D386">
        <f>LEN(Units_aptitudes[[#This Row],[aptitude_name]])</f>
        <v>10</v>
      </c>
    </row>
    <row r="387" spans="1:4" x14ac:dyDescent="0.25">
      <c r="A387">
        <v>386</v>
      </c>
      <c r="B387" t="s">
        <v>1213</v>
      </c>
      <c r="C387" t="s">
        <v>1214</v>
      </c>
      <c r="D387">
        <f>LEN(Units_aptitudes[[#This Row],[aptitude_name]])</f>
        <v>11</v>
      </c>
    </row>
    <row r="388" spans="1:4" x14ac:dyDescent="0.25">
      <c r="A388">
        <v>387</v>
      </c>
      <c r="B388" t="s">
        <v>1215</v>
      </c>
      <c r="C388" t="s">
        <v>1216</v>
      </c>
      <c r="D388">
        <f>LEN(Units_aptitudes[[#This Row],[aptitude_name]])</f>
        <v>11</v>
      </c>
    </row>
    <row r="389" spans="1:4" x14ac:dyDescent="0.25">
      <c r="A389">
        <v>388</v>
      </c>
      <c r="B389" t="s">
        <v>1217</v>
      </c>
      <c r="C389" t="s">
        <v>1218</v>
      </c>
      <c r="D389">
        <f>LEN(Units_aptitudes[[#This Row],[aptitude_name]])</f>
        <v>15</v>
      </c>
    </row>
    <row r="390" spans="1:4" x14ac:dyDescent="0.25">
      <c r="A390">
        <v>389</v>
      </c>
      <c r="B390" t="s">
        <v>1219</v>
      </c>
      <c r="C390" t="s">
        <v>1220</v>
      </c>
      <c r="D390">
        <f>LEN(Units_aptitudes[[#This Row],[aptitude_name]])</f>
        <v>12</v>
      </c>
    </row>
    <row r="391" spans="1:4" x14ac:dyDescent="0.25">
      <c r="A391">
        <v>390</v>
      </c>
      <c r="B391" t="s">
        <v>1221</v>
      </c>
      <c r="C391" t="s">
        <v>1222</v>
      </c>
      <c r="D391">
        <f>LEN(Units_aptitudes[[#This Row],[aptitude_name]])</f>
        <v>25</v>
      </c>
    </row>
    <row r="392" spans="1:4" x14ac:dyDescent="0.25">
      <c r="A392">
        <v>391</v>
      </c>
      <c r="B392" t="s">
        <v>1223</v>
      </c>
      <c r="C392" t="s">
        <v>1224</v>
      </c>
      <c r="D392">
        <f>LEN(Units_aptitudes[[#This Row],[aptitude_name]])</f>
        <v>17</v>
      </c>
    </row>
    <row r="393" spans="1:4" x14ac:dyDescent="0.25">
      <c r="A393">
        <v>392</v>
      </c>
      <c r="B393" t="s">
        <v>1225</v>
      </c>
      <c r="C393" t="s">
        <v>1226</v>
      </c>
      <c r="D393">
        <f>LEN(Units_aptitudes[[#This Row],[aptitude_name]])</f>
        <v>13</v>
      </c>
    </row>
    <row r="394" spans="1:4" x14ac:dyDescent="0.25">
      <c r="A394">
        <v>393</v>
      </c>
      <c r="B394" t="s">
        <v>1227</v>
      </c>
      <c r="C394" t="s">
        <v>1228</v>
      </c>
      <c r="D394">
        <f>LEN(Units_aptitudes[[#This Row],[aptitude_name]])</f>
        <v>11</v>
      </c>
    </row>
    <row r="395" spans="1:4" x14ac:dyDescent="0.25">
      <c r="A395">
        <v>394</v>
      </c>
      <c r="B395" t="s">
        <v>1229</v>
      </c>
      <c r="C395" t="s">
        <v>1230</v>
      </c>
      <c r="D395">
        <f>LEN(Units_aptitudes[[#This Row],[aptitude_name]])</f>
        <v>15</v>
      </c>
    </row>
    <row r="396" spans="1:4" x14ac:dyDescent="0.25">
      <c r="A396">
        <v>395</v>
      </c>
      <c r="B396" t="s">
        <v>1231</v>
      </c>
      <c r="C396" t="s">
        <v>1232</v>
      </c>
      <c r="D396">
        <f>LEN(Units_aptitudes[[#This Row],[aptitude_name]])</f>
        <v>24</v>
      </c>
    </row>
    <row r="397" spans="1:4" x14ac:dyDescent="0.25">
      <c r="A397">
        <v>396</v>
      </c>
      <c r="B397" t="s">
        <v>1233</v>
      </c>
      <c r="C397" t="s">
        <v>1234</v>
      </c>
      <c r="D397">
        <f>LEN(Units_aptitudes[[#This Row],[aptitude_name]])</f>
        <v>16</v>
      </c>
    </row>
    <row r="398" spans="1:4" x14ac:dyDescent="0.25">
      <c r="A398">
        <v>397</v>
      </c>
      <c r="B398" t="s">
        <v>1235</v>
      </c>
      <c r="C398" t="s">
        <v>1236</v>
      </c>
      <c r="D398">
        <f>LEN(Units_aptitudes[[#This Row],[aptitude_name]])</f>
        <v>38</v>
      </c>
    </row>
    <row r="399" spans="1:4" x14ac:dyDescent="0.25">
      <c r="A399">
        <v>398</v>
      </c>
      <c r="B399" t="s">
        <v>1237</v>
      </c>
      <c r="C399" t="s">
        <v>1238</v>
      </c>
      <c r="D399">
        <f>LEN(Units_aptitudes[[#This Row],[aptitude_name]])</f>
        <v>19</v>
      </c>
    </row>
    <row r="400" spans="1:4" x14ac:dyDescent="0.25">
      <c r="A400">
        <v>399</v>
      </c>
      <c r="B400" t="s">
        <v>1239</v>
      </c>
      <c r="C400" t="s">
        <v>1240</v>
      </c>
      <c r="D400">
        <f>LEN(Units_aptitudes[[#This Row],[aptitude_name]])</f>
        <v>16</v>
      </c>
    </row>
    <row r="401" spans="1:4" x14ac:dyDescent="0.25">
      <c r="A401">
        <v>400</v>
      </c>
      <c r="B401" t="s">
        <v>1241</v>
      </c>
      <c r="C401" t="s">
        <v>703</v>
      </c>
      <c r="D401">
        <f>LEN(Units_aptitudes[[#This Row],[aptitude_name]])</f>
        <v>12</v>
      </c>
    </row>
    <row r="402" spans="1:4" x14ac:dyDescent="0.25">
      <c r="A402">
        <v>401</v>
      </c>
      <c r="B402" t="s">
        <v>1242</v>
      </c>
      <c r="C402" t="s">
        <v>1243</v>
      </c>
      <c r="D402">
        <f>LEN(Units_aptitudes[[#This Row],[aptitude_name]])</f>
        <v>16</v>
      </c>
    </row>
    <row r="403" spans="1:4" x14ac:dyDescent="0.25">
      <c r="A403">
        <v>402</v>
      </c>
      <c r="B403" t="s">
        <v>1244</v>
      </c>
      <c r="C403" t="s">
        <v>1245</v>
      </c>
      <c r="D403">
        <f>LEN(Units_aptitudes[[#This Row],[aptitude_name]])</f>
        <v>17</v>
      </c>
    </row>
    <row r="404" spans="1:4" x14ac:dyDescent="0.25">
      <c r="A404">
        <v>403</v>
      </c>
      <c r="B404" t="s">
        <v>1246</v>
      </c>
      <c r="C404" t="s">
        <v>1247</v>
      </c>
      <c r="D404">
        <f>LEN(Units_aptitudes[[#This Row],[aptitude_name]])</f>
        <v>18</v>
      </c>
    </row>
    <row r="405" spans="1:4" x14ac:dyDescent="0.25">
      <c r="A405">
        <v>404</v>
      </c>
      <c r="B405" t="s">
        <v>1248</v>
      </c>
      <c r="C405" t="s">
        <v>775</v>
      </c>
      <c r="D405">
        <f>LEN(Units_aptitudes[[#This Row],[aptitude_name]])</f>
        <v>16</v>
      </c>
    </row>
    <row r="406" spans="1:4" x14ac:dyDescent="0.25">
      <c r="A406">
        <v>405</v>
      </c>
      <c r="B406" t="s">
        <v>1249</v>
      </c>
      <c r="C406" t="s">
        <v>1250</v>
      </c>
      <c r="D406">
        <f>LEN(Units_aptitudes[[#This Row],[aptitude_name]])</f>
        <v>29</v>
      </c>
    </row>
    <row r="407" spans="1:4" x14ac:dyDescent="0.25">
      <c r="A407">
        <v>406</v>
      </c>
      <c r="B407" t="s">
        <v>1251</v>
      </c>
      <c r="C407" t="s">
        <v>1252</v>
      </c>
      <c r="D407">
        <f>LEN(Units_aptitudes[[#This Row],[aptitude_name]])</f>
        <v>15</v>
      </c>
    </row>
    <row r="408" spans="1:4" x14ac:dyDescent="0.25">
      <c r="A408">
        <v>407</v>
      </c>
      <c r="B408" t="s">
        <v>1253</v>
      </c>
      <c r="C408" t="s">
        <v>1254</v>
      </c>
      <c r="D408">
        <f>LEN(Units_aptitudes[[#This Row],[aptitude_name]])</f>
        <v>18</v>
      </c>
    </row>
    <row r="409" spans="1:4" x14ac:dyDescent="0.25">
      <c r="A409">
        <v>408</v>
      </c>
      <c r="B409" t="s">
        <v>1255</v>
      </c>
      <c r="C409" t="s">
        <v>1256</v>
      </c>
      <c r="D409">
        <f>LEN(Units_aptitudes[[#This Row],[aptitude_name]])</f>
        <v>20</v>
      </c>
    </row>
    <row r="410" spans="1:4" x14ac:dyDescent="0.25">
      <c r="A410">
        <v>409</v>
      </c>
      <c r="B410" t="s">
        <v>1257</v>
      </c>
      <c r="C410" t="s">
        <v>1258</v>
      </c>
      <c r="D410">
        <f>LEN(Units_aptitudes[[#This Row],[aptitude_name]])</f>
        <v>9</v>
      </c>
    </row>
    <row r="411" spans="1:4" x14ac:dyDescent="0.25">
      <c r="A411">
        <v>410</v>
      </c>
      <c r="B411" t="s">
        <v>1259</v>
      </c>
      <c r="C411" t="s">
        <v>1260</v>
      </c>
      <c r="D411">
        <f>LEN(Units_aptitudes[[#This Row],[aptitude_name]])</f>
        <v>10</v>
      </c>
    </row>
    <row r="412" spans="1:4" x14ac:dyDescent="0.25">
      <c r="A412">
        <v>411</v>
      </c>
      <c r="B412" t="s">
        <v>1261</v>
      </c>
      <c r="C412" t="s">
        <v>1262</v>
      </c>
      <c r="D412">
        <f>LEN(Units_aptitudes[[#This Row],[aptitude_name]])</f>
        <v>13</v>
      </c>
    </row>
    <row r="413" spans="1:4" x14ac:dyDescent="0.25">
      <c r="A413">
        <v>412</v>
      </c>
      <c r="B413" t="s">
        <v>1263</v>
      </c>
      <c r="C413" t="s">
        <v>1264</v>
      </c>
      <c r="D413">
        <f>LEN(Units_aptitudes[[#This Row],[aptitude_name]])</f>
        <v>11</v>
      </c>
    </row>
    <row r="414" spans="1:4" x14ac:dyDescent="0.25">
      <c r="A414">
        <v>413</v>
      </c>
      <c r="B414" t="s">
        <v>1265</v>
      </c>
      <c r="C414" t="s">
        <v>1266</v>
      </c>
      <c r="D414">
        <f>LEN(Units_aptitudes[[#This Row],[aptitude_name]])</f>
        <v>23</v>
      </c>
    </row>
    <row r="415" spans="1:4" x14ac:dyDescent="0.25">
      <c r="A415">
        <v>414</v>
      </c>
      <c r="B415" t="s">
        <v>1267</v>
      </c>
      <c r="C415" t="s">
        <v>929</v>
      </c>
      <c r="D415">
        <f>LEN(Units_aptitudes[[#This Row],[aptitude_name]])</f>
        <v>16</v>
      </c>
    </row>
    <row r="416" spans="1:4" x14ac:dyDescent="0.25">
      <c r="A416">
        <v>415</v>
      </c>
      <c r="B416" t="s">
        <v>1268</v>
      </c>
      <c r="C416" t="s">
        <v>1269</v>
      </c>
      <c r="D416">
        <f>LEN(Units_aptitudes[[#This Row],[aptitude_name]])</f>
        <v>9</v>
      </c>
    </row>
    <row r="417" spans="1:4" x14ac:dyDescent="0.25">
      <c r="A417">
        <v>416</v>
      </c>
      <c r="B417" t="s">
        <v>1270</v>
      </c>
      <c r="C417" t="s">
        <v>1271</v>
      </c>
      <c r="D417">
        <f>LEN(Units_aptitudes[[#This Row],[aptitude_name]])</f>
        <v>16</v>
      </c>
    </row>
    <row r="418" spans="1:4" x14ac:dyDescent="0.25">
      <c r="A418">
        <v>417</v>
      </c>
      <c r="B418" t="s">
        <v>1272</v>
      </c>
      <c r="C418" t="s">
        <v>1273</v>
      </c>
      <c r="D418">
        <f>LEN(Units_aptitudes[[#This Row],[aptitude_name]])</f>
        <v>9</v>
      </c>
    </row>
    <row r="419" spans="1:4" x14ac:dyDescent="0.25">
      <c r="A419">
        <v>418</v>
      </c>
      <c r="B419" t="s">
        <v>1274</v>
      </c>
      <c r="C419" t="s">
        <v>1275</v>
      </c>
      <c r="D419">
        <f>LEN(Units_aptitudes[[#This Row],[aptitude_name]])</f>
        <v>18</v>
      </c>
    </row>
    <row r="420" spans="1:4" x14ac:dyDescent="0.25">
      <c r="A420">
        <v>419</v>
      </c>
      <c r="B420" t="s">
        <v>1276</v>
      </c>
      <c r="C420" t="s">
        <v>1277</v>
      </c>
      <c r="D420">
        <f>LEN(Units_aptitudes[[#This Row],[aptitude_name]])</f>
        <v>18</v>
      </c>
    </row>
    <row r="421" spans="1:4" x14ac:dyDescent="0.25">
      <c r="A421">
        <v>420</v>
      </c>
      <c r="B421" t="s">
        <v>1278</v>
      </c>
      <c r="C421" t="s">
        <v>1279</v>
      </c>
      <c r="D421">
        <f>LEN(Units_aptitudes[[#This Row],[aptitude_name]])</f>
        <v>13</v>
      </c>
    </row>
    <row r="422" spans="1:4" x14ac:dyDescent="0.25">
      <c r="A422">
        <v>421</v>
      </c>
      <c r="B422" t="s">
        <v>1280</v>
      </c>
      <c r="C422" t="s">
        <v>1281</v>
      </c>
      <c r="D422">
        <f>LEN(Units_aptitudes[[#This Row],[aptitude_name]])</f>
        <v>25</v>
      </c>
    </row>
    <row r="423" spans="1:4" x14ac:dyDescent="0.25">
      <c r="A423">
        <v>422</v>
      </c>
      <c r="B423" t="s">
        <v>1282</v>
      </c>
      <c r="C423" t="s">
        <v>1283</v>
      </c>
      <c r="D423">
        <f>LEN(Units_aptitudes[[#This Row],[aptitude_name]])</f>
        <v>13</v>
      </c>
    </row>
    <row r="424" spans="1:4" x14ac:dyDescent="0.25">
      <c r="A424">
        <v>423</v>
      </c>
      <c r="B424" t="s">
        <v>1284</v>
      </c>
      <c r="C424" t="s">
        <v>1285</v>
      </c>
      <c r="D424">
        <f>LEN(Units_aptitudes[[#This Row],[aptitude_name]])</f>
        <v>21</v>
      </c>
    </row>
    <row r="425" spans="1:4" x14ac:dyDescent="0.25">
      <c r="A425">
        <v>424</v>
      </c>
      <c r="B425" t="s">
        <v>1286</v>
      </c>
      <c r="C425" t="s">
        <v>1287</v>
      </c>
      <c r="D425">
        <f>LEN(Units_aptitudes[[#This Row],[aptitude_name]])</f>
        <v>8</v>
      </c>
    </row>
    <row r="426" spans="1:4" x14ac:dyDescent="0.25">
      <c r="A426">
        <v>425</v>
      </c>
      <c r="B426" t="s">
        <v>1288</v>
      </c>
      <c r="C426" t="s">
        <v>1289</v>
      </c>
      <c r="D426">
        <f>LEN(Units_aptitudes[[#This Row],[aptitude_name]])</f>
        <v>22</v>
      </c>
    </row>
    <row r="427" spans="1:4" x14ac:dyDescent="0.25">
      <c r="A427">
        <v>426</v>
      </c>
      <c r="B427" t="s">
        <v>1290</v>
      </c>
      <c r="C427" t="s">
        <v>1291</v>
      </c>
      <c r="D427">
        <f>LEN(Units_aptitudes[[#This Row],[aptitude_name]])</f>
        <v>15</v>
      </c>
    </row>
    <row r="428" spans="1:4" x14ac:dyDescent="0.25">
      <c r="A428">
        <v>427</v>
      </c>
      <c r="B428" t="s">
        <v>1292</v>
      </c>
      <c r="C428" t="s">
        <v>1293</v>
      </c>
      <c r="D428">
        <f>LEN(Units_aptitudes[[#This Row],[aptitude_name]])</f>
        <v>35</v>
      </c>
    </row>
    <row r="429" spans="1:4" x14ac:dyDescent="0.25">
      <c r="A429">
        <v>428</v>
      </c>
      <c r="B429" t="s">
        <v>1294</v>
      </c>
      <c r="C429" t="s">
        <v>1295</v>
      </c>
      <c r="D429">
        <f>LEN(Units_aptitudes[[#This Row],[aptitude_name]])</f>
        <v>18</v>
      </c>
    </row>
    <row r="430" spans="1:4" x14ac:dyDescent="0.25">
      <c r="A430">
        <v>429</v>
      </c>
      <c r="B430" t="s">
        <v>1296</v>
      </c>
      <c r="C430" t="s">
        <v>1297</v>
      </c>
      <c r="D430">
        <f>LEN(Units_aptitudes[[#This Row],[aptitude_name]])</f>
        <v>13</v>
      </c>
    </row>
    <row r="431" spans="1:4" x14ac:dyDescent="0.25">
      <c r="A431">
        <v>430</v>
      </c>
      <c r="B431" t="s">
        <v>1298</v>
      </c>
      <c r="C431" t="s">
        <v>1299</v>
      </c>
      <c r="D431">
        <f>LEN(Units_aptitudes[[#This Row],[aptitude_name]])</f>
        <v>16</v>
      </c>
    </row>
    <row r="432" spans="1:4" x14ac:dyDescent="0.25">
      <c r="A432">
        <v>431</v>
      </c>
      <c r="B432" t="s">
        <v>1300</v>
      </c>
      <c r="C432" t="s">
        <v>1301</v>
      </c>
      <c r="D432">
        <f>LEN(Units_aptitudes[[#This Row],[aptitude_name]])</f>
        <v>17</v>
      </c>
    </row>
    <row r="433" spans="1:4" x14ac:dyDescent="0.25">
      <c r="A433">
        <v>432</v>
      </c>
      <c r="B433" t="s">
        <v>1302</v>
      </c>
      <c r="C433" t="s">
        <v>1303</v>
      </c>
      <c r="D433">
        <f>LEN(Units_aptitudes[[#This Row],[aptitude_name]])</f>
        <v>15</v>
      </c>
    </row>
    <row r="434" spans="1:4" x14ac:dyDescent="0.25">
      <c r="A434">
        <v>433</v>
      </c>
      <c r="B434" t="s">
        <v>1304</v>
      </c>
      <c r="C434" t="s">
        <v>1305</v>
      </c>
      <c r="D434">
        <f>LEN(Units_aptitudes[[#This Row],[aptitude_name]])</f>
        <v>12</v>
      </c>
    </row>
    <row r="435" spans="1:4" x14ac:dyDescent="0.25">
      <c r="A435">
        <v>434</v>
      </c>
      <c r="B435" t="s">
        <v>1306</v>
      </c>
      <c r="C435" t="s">
        <v>1307</v>
      </c>
      <c r="D435">
        <f>LEN(Units_aptitudes[[#This Row],[aptitude_name]])</f>
        <v>19</v>
      </c>
    </row>
    <row r="436" spans="1:4" x14ac:dyDescent="0.25">
      <c r="A436">
        <v>435</v>
      </c>
      <c r="B436" t="s">
        <v>1308</v>
      </c>
      <c r="C436" t="s">
        <v>1309</v>
      </c>
      <c r="D436">
        <f>LEN(Units_aptitudes[[#This Row],[aptitude_name]])</f>
        <v>15</v>
      </c>
    </row>
    <row r="437" spans="1:4" x14ac:dyDescent="0.25">
      <c r="A437">
        <v>436</v>
      </c>
      <c r="B437" t="s">
        <v>1310</v>
      </c>
      <c r="C437" t="s">
        <v>1311</v>
      </c>
      <c r="D437">
        <f>LEN(Units_aptitudes[[#This Row],[aptitude_name]])</f>
        <v>14</v>
      </c>
    </row>
    <row r="438" spans="1:4" x14ac:dyDescent="0.25">
      <c r="A438">
        <v>437</v>
      </c>
      <c r="B438" t="s">
        <v>1312</v>
      </c>
      <c r="C438" t="s">
        <v>1313</v>
      </c>
      <c r="D438">
        <f>LEN(Units_aptitudes[[#This Row],[aptitude_name]])</f>
        <v>16</v>
      </c>
    </row>
    <row r="439" spans="1:4" x14ac:dyDescent="0.25">
      <c r="A439">
        <v>438</v>
      </c>
      <c r="B439" t="s">
        <v>1314</v>
      </c>
      <c r="C439" t="s">
        <v>1315</v>
      </c>
      <c r="D439">
        <f>LEN(Units_aptitudes[[#This Row],[aptitude_name]])</f>
        <v>10</v>
      </c>
    </row>
    <row r="440" spans="1:4" x14ac:dyDescent="0.25">
      <c r="A440">
        <v>439</v>
      </c>
      <c r="B440" t="s">
        <v>1316</v>
      </c>
      <c r="C440" t="s">
        <v>1317</v>
      </c>
      <c r="D440">
        <f>LEN(Units_aptitudes[[#This Row],[aptitude_name]])</f>
        <v>19</v>
      </c>
    </row>
    <row r="441" spans="1:4" x14ac:dyDescent="0.25">
      <c r="A441">
        <v>440</v>
      </c>
      <c r="B441" t="s">
        <v>1318</v>
      </c>
      <c r="C441" t="s">
        <v>1319</v>
      </c>
      <c r="D441">
        <f>LEN(Units_aptitudes[[#This Row],[aptitude_name]])</f>
        <v>12</v>
      </c>
    </row>
    <row r="442" spans="1:4" x14ac:dyDescent="0.25">
      <c r="A442">
        <v>441</v>
      </c>
      <c r="B442" t="s">
        <v>1320</v>
      </c>
      <c r="C442" t="s">
        <v>1321</v>
      </c>
      <c r="D442">
        <f>LEN(Units_aptitudes[[#This Row],[aptitude_name]])</f>
        <v>22</v>
      </c>
    </row>
    <row r="443" spans="1:4" x14ac:dyDescent="0.25">
      <c r="A443">
        <v>442</v>
      </c>
      <c r="B443" t="s">
        <v>1322</v>
      </c>
      <c r="C443" t="s">
        <v>1323</v>
      </c>
      <c r="D443">
        <f>LEN(Units_aptitudes[[#This Row],[aptitude_name]])</f>
        <v>15</v>
      </c>
    </row>
    <row r="444" spans="1:4" x14ac:dyDescent="0.25">
      <c r="A444">
        <v>443</v>
      </c>
      <c r="B444" t="s">
        <v>1324</v>
      </c>
      <c r="C444" t="s">
        <v>1325</v>
      </c>
      <c r="D444">
        <f>LEN(Units_aptitudes[[#This Row],[aptitude_name]])</f>
        <v>12</v>
      </c>
    </row>
    <row r="445" spans="1:4" x14ac:dyDescent="0.25">
      <c r="A445">
        <v>444</v>
      </c>
      <c r="B445" t="s">
        <v>1326</v>
      </c>
      <c r="C445" t="s">
        <v>1327</v>
      </c>
      <c r="D445">
        <f>LEN(Units_aptitudes[[#This Row],[aptitude_name]])</f>
        <v>13</v>
      </c>
    </row>
    <row r="446" spans="1:4" x14ac:dyDescent="0.25">
      <c r="A446">
        <v>445</v>
      </c>
      <c r="B446" t="s">
        <v>1328</v>
      </c>
      <c r="C446" t="s">
        <v>1329</v>
      </c>
      <c r="D446">
        <f>LEN(Units_aptitudes[[#This Row],[aptitude_name]])</f>
        <v>20</v>
      </c>
    </row>
    <row r="447" spans="1:4" x14ac:dyDescent="0.25">
      <c r="A447">
        <v>446</v>
      </c>
      <c r="B447" t="s">
        <v>1221</v>
      </c>
      <c r="C447" t="s">
        <v>1330</v>
      </c>
      <c r="D447">
        <f>LEN(Units_aptitudes[[#This Row],[aptitude_name]])</f>
        <v>25</v>
      </c>
    </row>
    <row r="448" spans="1:4" x14ac:dyDescent="0.25">
      <c r="A448">
        <v>447</v>
      </c>
      <c r="B448" t="s">
        <v>1331</v>
      </c>
      <c r="C448" t="s">
        <v>1332</v>
      </c>
      <c r="D448">
        <f>LEN(Units_aptitudes[[#This Row],[aptitude_name]])</f>
        <v>12</v>
      </c>
    </row>
    <row r="449" spans="1:4" x14ac:dyDescent="0.25">
      <c r="A449">
        <v>448</v>
      </c>
      <c r="B449" t="s">
        <v>1333</v>
      </c>
      <c r="C449" t="s">
        <v>1334</v>
      </c>
      <c r="D449">
        <f>LEN(Units_aptitudes[[#This Row],[aptitude_name]])</f>
        <v>9</v>
      </c>
    </row>
    <row r="450" spans="1:4" x14ac:dyDescent="0.25">
      <c r="A450">
        <v>449</v>
      </c>
      <c r="B450" t="s">
        <v>1335</v>
      </c>
      <c r="C450" t="s">
        <v>1336</v>
      </c>
      <c r="D450">
        <f>LEN(Units_aptitudes[[#This Row],[aptitude_name]])</f>
        <v>7</v>
      </c>
    </row>
    <row r="451" spans="1:4" x14ac:dyDescent="0.25">
      <c r="A451">
        <v>450</v>
      </c>
      <c r="B451" t="s">
        <v>1337</v>
      </c>
      <c r="C451" t="s">
        <v>1338</v>
      </c>
      <c r="D451">
        <f>LEN(Units_aptitudes[[#This Row],[aptitude_name]])</f>
        <v>14</v>
      </c>
    </row>
    <row r="452" spans="1:4" x14ac:dyDescent="0.25">
      <c r="A452">
        <v>451</v>
      </c>
      <c r="B452" t="s">
        <v>1339</v>
      </c>
      <c r="C452" t="s">
        <v>1340</v>
      </c>
      <c r="D452">
        <f>LEN(Units_aptitudes[[#This Row],[aptitude_name]])</f>
        <v>11</v>
      </c>
    </row>
    <row r="453" spans="1:4" x14ac:dyDescent="0.25">
      <c r="A453">
        <v>452</v>
      </c>
      <c r="B453" t="s">
        <v>1341</v>
      </c>
      <c r="C453" t="s">
        <v>1342</v>
      </c>
      <c r="D453">
        <f>LEN(Units_aptitudes[[#This Row],[aptitude_name]])</f>
        <v>13</v>
      </c>
    </row>
    <row r="454" spans="1:4" x14ac:dyDescent="0.25">
      <c r="A454">
        <v>453</v>
      </c>
      <c r="B454" t="s">
        <v>1343</v>
      </c>
      <c r="C454" t="s">
        <v>1344</v>
      </c>
      <c r="D454">
        <f>LEN(Units_aptitudes[[#This Row],[aptitude_name]])</f>
        <v>14</v>
      </c>
    </row>
    <row r="455" spans="1:4" x14ac:dyDescent="0.25">
      <c r="A455">
        <v>454</v>
      </c>
      <c r="B455" t="s">
        <v>1345</v>
      </c>
      <c r="C455" t="s">
        <v>1346</v>
      </c>
      <c r="D455">
        <f>LEN(Units_aptitudes[[#This Row],[aptitude_name]])</f>
        <v>15</v>
      </c>
    </row>
    <row r="456" spans="1:4" x14ac:dyDescent="0.25">
      <c r="A456">
        <v>455</v>
      </c>
      <c r="B456" t="s">
        <v>1347</v>
      </c>
      <c r="C456" t="s">
        <v>1348</v>
      </c>
      <c r="D456">
        <f>LEN(Units_aptitudes[[#This Row],[aptitude_name]])</f>
        <v>11</v>
      </c>
    </row>
    <row r="457" spans="1:4" x14ac:dyDescent="0.25">
      <c r="A457">
        <v>456</v>
      </c>
      <c r="B457" t="s">
        <v>1349</v>
      </c>
      <c r="C457" t="s">
        <v>1350</v>
      </c>
      <c r="D457">
        <f>LEN(Units_aptitudes[[#This Row],[aptitude_name]])</f>
        <v>15</v>
      </c>
    </row>
    <row r="458" spans="1:4" x14ac:dyDescent="0.25">
      <c r="A458">
        <v>457</v>
      </c>
      <c r="B458" t="s">
        <v>1351</v>
      </c>
      <c r="C458" t="s">
        <v>1352</v>
      </c>
      <c r="D458">
        <f>LEN(Units_aptitudes[[#This Row],[aptitude_name]])</f>
        <v>19</v>
      </c>
    </row>
    <row r="459" spans="1:4" x14ac:dyDescent="0.25">
      <c r="A459">
        <v>458</v>
      </c>
      <c r="B459" t="s">
        <v>574</v>
      </c>
      <c r="C459" t="s">
        <v>1353</v>
      </c>
      <c r="D459">
        <f>LEN(Units_aptitudes[[#This Row],[aptitude_name]])</f>
        <v>12</v>
      </c>
    </row>
    <row r="460" spans="1:4" x14ac:dyDescent="0.25">
      <c r="A460">
        <v>459</v>
      </c>
      <c r="B460" t="s">
        <v>1354</v>
      </c>
      <c r="C460" t="s">
        <v>1355</v>
      </c>
      <c r="D460">
        <f>LEN(Units_aptitudes[[#This Row],[aptitude_name]])</f>
        <v>14</v>
      </c>
    </row>
    <row r="461" spans="1:4" x14ac:dyDescent="0.25">
      <c r="A461">
        <v>460</v>
      </c>
      <c r="B461" t="s">
        <v>1356</v>
      </c>
      <c r="C461" t="s">
        <v>1357</v>
      </c>
      <c r="D461">
        <f>LEN(Units_aptitudes[[#This Row],[aptitude_name]])</f>
        <v>11</v>
      </c>
    </row>
    <row r="462" spans="1:4" x14ac:dyDescent="0.25">
      <c r="A462">
        <v>461</v>
      </c>
      <c r="B462" t="s">
        <v>1358</v>
      </c>
      <c r="C462" t="s">
        <v>1359</v>
      </c>
      <c r="D462">
        <f>LEN(Units_aptitudes[[#This Row],[aptitude_name]])</f>
        <v>16</v>
      </c>
    </row>
    <row r="463" spans="1:4" x14ac:dyDescent="0.25">
      <c r="A463">
        <v>462</v>
      </c>
      <c r="B463" t="s">
        <v>1360</v>
      </c>
      <c r="C463" t="s">
        <v>1361</v>
      </c>
      <c r="D463">
        <f>LEN(Units_aptitudes[[#This Row],[aptitude_name]])</f>
        <v>9</v>
      </c>
    </row>
    <row r="464" spans="1:4" x14ac:dyDescent="0.25">
      <c r="A464">
        <v>463</v>
      </c>
      <c r="B464" t="s">
        <v>1362</v>
      </c>
      <c r="C464" t="s">
        <v>1363</v>
      </c>
      <c r="D464">
        <f>LEN(Units_aptitudes[[#This Row],[aptitude_name]])</f>
        <v>16</v>
      </c>
    </row>
    <row r="465" spans="1:4" x14ac:dyDescent="0.25">
      <c r="A465">
        <v>464</v>
      </c>
      <c r="B465" t="s">
        <v>1364</v>
      </c>
      <c r="C465" t="s">
        <v>1365</v>
      </c>
      <c r="D465">
        <f>LEN(Units_aptitudes[[#This Row],[aptitude_name]])</f>
        <v>13</v>
      </c>
    </row>
    <row r="466" spans="1:4" x14ac:dyDescent="0.25">
      <c r="A466">
        <v>465</v>
      </c>
      <c r="B466" t="s">
        <v>1366</v>
      </c>
      <c r="C466" t="s">
        <v>1367</v>
      </c>
      <c r="D466">
        <f>LEN(Units_aptitudes[[#This Row],[aptitude_name]])</f>
        <v>29</v>
      </c>
    </row>
    <row r="467" spans="1:4" x14ac:dyDescent="0.25">
      <c r="A467">
        <v>466</v>
      </c>
      <c r="B467" t="s">
        <v>1368</v>
      </c>
      <c r="C467" t="s">
        <v>1369</v>
      </c>
      <c r="D467">
        <f>LEN(Units_aptitudes[[#This Row],[aptitude_name]])</f>
        <v>14</v>
      </c>
    </row>
    <row r="468" spans="1:4" x14ac:dyDescent="0.25">
      <c r="A468">
        <v>467</v>
      </c>
      <c r="B468" t="s">
        <v>1370</v>
      </c>
      <c r="C468" t="s">
        <v>1371</v>
      </c>
      <c r="D468">
        <f>LEN(Units_aptitudes[[#This Row],[aptitude_name]])</f>
        <v>16</v>
      </c>
    </row>
    <row r="469" spans="1:4" x14ac:dyDescent="0.25">
      <c r="A469">
        <v>468</v>
      </c>
      <c r="B469" t="s">
        <v>1372</v>
      </c>
      <c r="C469" t="s">
        <v>1373</v>
      </c>
      <c r="D469">
        <f>LEN(Units_aptitudes[[#This Row],[aptitude_name]])</f>
        <v>13</v>
      </c>
    </row>
    <row r="470" spans="1:4" x14ac:dyDescent="0.25">
      <c r="A470">
        <v>469</v>
      </c>
      <c r="B470" t="s">
        <v>1374</v>
      </c>
      <c r="C470" t="s">
        <v>1375</v>
      </c>
      <c r="D470">
        <f>LEN(Units_aptitudes[[#This Row],[aptitude_name]])</f>
        <v>10</v>
      </c>
    </row>
    <row r="471" spans="1:4" x14ac:dyDescent="0.25">
      <c r="A471">
        <v>470</v>
      </c>
      <c r="B471" t="s">
        <v>1376</v>
      </c>
      <c r="C471" t="s">
        <v>1377</v>
      </c>
      <c r="D471">
        <f>LEN(Units_aptitudes[[#This Row],[aptitude_name]])</f>
        <v>5</v>
      </c>
    </row>
    <row r="472" spans="1:4" x14ac:dyDescent="0.25">
      <c r="A472">
        <v>471</v>
      </c>
      <c r="B472" t="s">
        <v>1378</v>
      </c>
      <c r="C472" t="s">
        <v>1143</v>
      </c>
      <c r="D472">
        <f>LEN(Units_aptitudes[[#This Row],[aptitude_name]])</f>
        <v>15</v>
      </c>
    </row>
    <row r="473" spans="1:4" x14ac:dyDescent="0.25">
      <c r="A473">
        <v>472</v>
      </c>
      <c r="B473" t="s">
        <v>1379</v>
      </c>
      <c r="C473" t="s">
        <v>1380</v>
      </c>
      <c r="D473">
        <f>LEN(Units_aptitudes[[#This Row],[aptitude_name]])</f>
        <v>8</v>
      </c>
    </row>
    <row r="474" spans="1:4" x14ac:dyDescent="0.25">
      <c r="A474">
        <v>473</v>
      </c>
      <c r="B474" t="s">
        <v>1381</v>
      </c>
      <c r="C474" t="s">
        <v>668</v>
      </c>
      <c r="D474">
        <f>LEN(Units_aptitudes[[#This Row],[aptitude_name]])</f>
        <v>18</v>
      </c>
    </row>
    <row r="475" spans="1:4" x14ac:dyDescent="0.25">
      <c r="A475">
        <v>474</v>
      </c>
      <c r="B475" t="s">
        <v>1382</v>
      </c>
      <c r="C475" t="s">
        <v>1383</v>
      </c>
      <c r="D475">
        <f>LEN(Units_aptitudes[[#This Row],[aptitude_name]])</f>
        <v>20</v>
      </c>
    </row>
    <row r="476" spans="1:4" x14ac:dyDescent="0.25">
      <c r="A476">
        <v>475</v>
      </c>
      <c r="B476" t="s">
        <v>1384</v>
      </c>
      <c r="C476" t="s">
        <v>1385</v>
      </c>
      <c r="D476">
        <f>LEN(Units_aptitudes[[#This Row],[aptitude_name]])</f>
        <v>16</v>
      </c>
    </row>
    <row r="477" spans="1:4" x14ac:dyDescent="0.25">
      <c r="A477">
        <v>476</v>
      </c>
      <c r="B477" t="s">
        <v>1386</v>
      </c>
      <c r="C477" t="s">
        <v>1387</v>
      </c>
      <c r="D477">
        <f>LEN(Units_aptitudes[[#This Row],[aptitude_name]])</f>
        <v>17</v>
      </c>
    </row>
    <row r="478" spans="1:4" x14ac:dyDescent="0.25">
      <c r="A478">
        <v>477</v>
      </c>
      <c r="B478" t="s">
        <v>1388</v>
      </c>
      <c r="C478" t="s">
        <v>1389</v>
      </c>
      <c r="D478">
        <f>LEN(Units_aptitudes[[#This Row],[aptitude_name]])</f>
        <v>17</v>
      </c>
    </row>
    <row r="479" spans="1:4" x14ac:dyDescent="0.25">
      <c r="A479">
        <v>478</v>
      </c>
      <c r="B479" t="s">
        <v>1390</v>
      </c>
      <c r="C479" t="s">
        <v>1391</v>
      </c>
      <c r="D479">
        <f>LEN(Units_aptitudes[[#This Row],[aptitude_name]])</f>
        <v>19</v>
      </c>
    </row>
    <row r="480" spans="1:4" x14ac:dyDescent="0.25">
      <c r="A480">
        <v>479</v>
      </c>
      <c r="B480" t="s">
        <v>1392</v>
      </c>
      <c r="C480" t="s">
        <v>1393</v>
      </c>
      <c r="D480">
        <f>LEN(Units_aptitudes[[#This Row],[aptitude_name]])</f>
        <v>15</v>
      </c>
    </row>
    <row r="481" spans="1:4" x14ac:dyDescent="0.25">
      <c r="A481">
        <v>480</v>
      </c>
      <c r="B481" t="s">
        <v>1394</v>
      </c>
      <c r="C481" t="s">
        <v>1395</v>
      </c>
      <c r="D481">
        <f>LEN(Units_aptitudes[[#This Row],[aptitude_name]])</f>
        <v>14</v>
      </c>
    </row>
    <row r="482" spans="1:4" x14ac:dyDescent="0.25">
      <c r="A482">
        <v>481</v>
      </c>
      <c r="B482" t="s">
        <v>1396</v>
      </c>
      <c r="C482" t="s">
        <v>1397</v>
      </c>
      <c r="D482">
        <f>LEN(Units_aptitudes[[#This Row],[aptitude_name]])</f>
        <v>17</v>
      </c>
    </row>
    <row r="483" spans="1:4" x14ac:dyDescent="0.25">
      <c r="A483">
        <v>482</v>
      </c>
      <c r="B483" t="s">
        <v>1398</v>
      </c>
      <c r="C483" t="s">
        <v>1399</v>
      </c>
      <c r="D483">
        <f>LEN(Units_aptitudes[[#This Row],[aptitude_name]])</f>
        <v>21</v>
      </c>
    </row>
    <row r="484" spans="1:4" x14ac:dyDescent="0.25">
      <c r="A484">
        <v>483</v>
      </c>
      <c r="B484" t="s">
        <v>1400</v>
      </c>
      <c r="C484" t="s">
        <v>1401</v>
      </c>
      <c r="D484">
        <f>LEN(Units_aptitudes[[#This Row],[aptitude_name]])</f>
        <v>16</v>
      </c>
    </row>
    <row r="485" spans="1:4" x14ac:dyDescent="0.25">
      <c r="A485">
        <v>484</v>
      </c>
      <c r="B485" t="s">
        <v>634</v>
      </c>
      <c r="C485" t="s">
        <v>1402</v>
      </c>
      <c r="D485">
        <f>LEN(Units_aptitudes[[#This Row],[aptitude_name]])</f>
        <v>9</v>
      </c>
    </row>
    <row r="486" spans="1:4" x14ac:dyDescent="0.25">
      <c r="A486">
        <v>485</v>
      </c>
      <c r="B486" t="s">
        <v>1403</v>
      </c>
      <c r="C486" t="s">
        <v>1404</v>
      </c>
      <c r="D486">
        <f>LEN(Units_aptitudes[[#This Row],[aptitude_name]])</f>
        <v>5</v>
      </c>
    </row>
    <row r="487" spans="1:4" x14ac:dyDescent="0.25">
      <c r="A487">
        <v>486</v>
      </c>
      <c r="B487" t="s">
        <v>1405</v>
      </c>
      <c r="C487" t="s">
        <v>1406</v>
      </c>
      <c r="D487">
        <f>LEN(Units_aptitudes[[#This Row],[aptitude_name]])</f>
        <v>14</v>
      </c>
    </row>
    <row r="488" spans="1:4" x14ac:dyDescent="0.25">
      <c r="A488">
        <v>487</v>
      </c>
      <c r="B488" t="s">
        <v>1407</v>
      </c>
      <c r="C488" t="s">
        <v>741</v>
      </c>
      <c r="D488">
        <f>LEN(Units_aptitudes[[#This Row],[aptitude_name]])</f>
        <v>10</v>
      </c>
    </row>
    <row r="489" spans="1:4" x14ac:dyDescent="0.25">
      <c r="A489">
        <v>488</v>
      </c>
      <c r="B489" t="s">
        <v>1408</v>
      </c>
      <c r="C489" t="s">
        <v>506</v>
      </c>
      <c r="D489">
        <f>LEN(Units_aptitudes[[#This Row],[aptitude_name]])</f>
        <v>11</v>
      </c>
    </row>
    <row r="490" spans="1:4" x14ac:dyDescent="0.25">
      <c r="A490">
        <v>489</v>
      </c>
      <c r="B490" t="s">
        <v>1409</v>
      </c>
      <c r="C490" t="s">
        <v>1410</v>
      </c>
      <c r="D490">
        <f>LEN(Units_aptitudes[[#This Row],[aptitude_name]])</f>
        <v>13</v>
      </c>
    </row>
    <row r="491" spans="1:4" x14ac:dyDescent="0.25">
      <c r="A491">
        <v>490</v>
      </c>
      <c r="B491" t="s">
        <v>1411</v>
      </c>
      <c r="C491" t="s">
        <v>1412</v>
      </c>
      <c r="D491">
        <f>LEN(Units_aptitudes[[#This Row],[aptitude_name]])</f>
        <v>19</v>
      </c>
    </row>
    <row r="492" spans="1:4" x14ac:dyDescent="0.25">
      <c r="A492">
        <v>491</v>
      </c>
      <c r="B492" t="s">
        <v>1413</v>
      </c>
      <c r="C492" t="s">
        <v>1414</v>
      </c>
      <c r="D492">
        <f>LEN(Units_aptitudes[[#This Row],[aptitude_name]])</f>
        <v>10</v>
      </c>
    </row>
    <row r="493" spans="1:4" x14ac:dyDescent="0.25">
      <c r="A493">
        <v>492</v>
      </c>
      <c r="B493" t="s">
        <v>1415</v>
      </c>
      <c r="C493" t="s">
        <v>1416</v>
      </c>
      <c r="D493">
        <f>LEN(Units_aptitudes[[#This Row],[aptitude_name]])</f>
        <v>16</v>
      </c>
    </row>
    <row r="494" spans="1:4" x14ac:dyDescent="0.25">
      <c r="A494">
        <v>493</v>
      </c>
      <c r="B494" t="s">
        <v>1417</v>
      </c>
      <c r="C494" t="s">
        <v>1418</v>
      </c>
      <c r="D494">
        <f>LEN(Units_aptitudes[[#This Row],[aptitude_name]])</f>
        <v>12</v>
      </c>
    </row>
    <row r="495" spans="1:4" x14ac:dyDescent="0.25">
      <c r="A495">
        <v>494</v>
      </c>
      <c r="B495" t="s">
        <v>1419</v>
      </c>
      <c r="C495" t="s">
        <v>1420</v>
      </c>
      <c r="D495">
        <f>LEN(Units_aptitudes[[#This Row],[aptitude_name]])</f>
        <v>15</v>
      </c>
    </row>
    <row r="496" spans="1:4" x14ac:dyDescent="0.25">
      <c r="A496">
        <v>495</v>
      </c>
      <c r="B496" t="s">
        <v>1421</v>
      </c>
      <c r="C496" t="s">
        <v>1422</v>
      </c>
      <c r="D496">
        <f>LEN(Units_aptitudes[[#This Row],[aptitude_name]])</f>
        <v>19</v>
      </c>
    </row>
    <row r="497" spans="1:4" x14ac:dyDescent="0.25">
      <c r="A497">
        <v>496</v>
      </c>
      <c r="B497" t="s">
        <v>1423</v>
      </c>
      <c r="C497" t="s">
        <v>1424</v>
      </c>
      <c r="D497">
        <f>LEN(Units_aptitudes[[#This Row],[aptitude_name]])</f>
        <v>14</v>
      </c>
    </row>
    <row r="498" spans="1:4" x14ac:dyDescent="0.25">
      <c r="A498">
        <v>497</v>
      </c>
      <c r="B498" t="s">
        <v>1425</v>
      </c>
      <c r="C498" t="s">
        <v>1426</v>
      </c>
      <c r="D498">
        <f>LEN(Units_aptitudes[[#This Row],[aptitude_name]])</f>
        <v>10</v>
      </c>
    </row>
    <row r="499" spans="1:4" x14ac:dyDescent="0.25">
      <c r="A499">
        <v>498</v>
      </c>
      <c r="B499" t="s">
        <v>1427</v>
      </c>
      <c r="C499" t="s">
        <v>1428</v>
      </c>
      <c r="D499">
        <f>LEN(Units_aptitudes[[#This Row],[aptitude_name]])</f>
        <v>11</v>
      </c>
    </row>
    <row r="500" spans="1:4" x14ac:dyDescent="0.25">
      <c r="A500">
        <v>499</v>
      </c>
      <c r="B500" t="s">
        <v>1429</v>
      </c>
      <c r="C500" t="s">
        <v>1430</v>
      </c>
      <c r="D500">
        <f>LEN(Units_aptitudes[[#This Row],[aptitude_name]])</f>
        <v>17</v>
      </c>
    </row>
    <row r="501" spans="1:4" x14ac:dyDescent="0.25">
      <c r="A501">
        <v>500</v>
      </c>
      <c r="B501" t="s">
        <v>1431</v>
      </c>
      <c r="C501" t="s">
        <v>1432</v>
      </c>
      <c r="D501">
        <f>LEN(Units_aptitudes[[#This Row],[aptitude_name]])</f>
        <v>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3201</v>
      </c>
      <c r="C1" t="s">
        <v>3202</v>
      </c>
    </row>
    <row r="2" spans="1:3" x14ac:dyDescent="0.25">
      <c r="A2">
        <v>1</v>
      </c>
      <c r="B2" t="s">
        <v>1605</v>
      </c>
      <c r="C2" t="s">
        <v>3203</v>
      </c>
    </row>
    <row r="3" spans="1:3" x14ac:dyDescent="0.25">
      <c r="A3">
        <v>2</v>
      </c>
      <c r="B3" t="s">
        <v>1674</v>
      </c>
      <c r="C3" t="s">
        <v>3204</v>
      </c>
    </row>
    <row r="4" spans="1:3" x14ac:dyDescent="0.25">
      <c r="A4">
        <v>3</v>
      </c>
      <c r="B4" t="s">
        <v>1623</v>
      </c>
      <c r="C4" t="s">
        <v>3205</v>
      </c>
    </row>
    <row r="5" spans="1:3" x14ac:dyDescent="0.25">
      <c r="A5">
        <v>4</v>
      </c>
      <c r="B5" t="s">
        <v>3206</v>
      </c>
      <c r="C5" t="s">
        <v>3207</v>
      </c>
    </row>
    <row r="6" spans="1:3" x14ac:dyDescent="0.25">
      <c r="A6">
        <v>5</v>
      </c>
      <c r="B6" t="s">
        <v>3208</v>
      </c>
      <c r="C6" t="s">
        <v>3209</v>
      </c>
    </row>
    <row r="7" spans="1:3" x14ac:dyDescent="0.25">
      <c r="A7">
        <v>6</v>
      </c>
      <c r="B7" t="s">
        <v>1729</v>
      </c>
      <c r="C7" t="s">
        <v>3210</v>
      </c>
    </row>
    <row r="8" spans="1:3" x14ac:dyDescent="0.25">
      <c r="A8">
        <v>7</v>
      </c>
      <c r="B8" t="s">
        <v>1621</v>
      </c>
      <c r="C8" t="s">
        <v>3211</v>
      </c>
    </row>
    <row r="9" spans="1:3" x14ac:dyDescent="0.25">
      <c r="A9">
        <v>8</v>
      </c>
      <c r="B9" t="s">
        <v>1619</v>
      </c>
      <c r="C9" t="s">
        <v>3212</v>
      </c>
    </row>
    <row r="10" spans="1:3" x14ac:dyDescent="0.25">
      <c r="A10">
        <v>9</v>
      </c>
      <c r="B10" t="s">
        <v>1648</v>
      </c>
      <c r="C10" t="s">
        <v>3213</v>
      </c>
    </row>
    <row r="11" spans="1:3" x14ac:dyDescent="0.25">
      <c r="A11">
        <v>10</v>
      </c>
      <c r="B11" t="s">
        <v>1459</v>
      </c>
      <c r="C11" t="s">
        <v>3214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Props1.xml><?xml version="1.0" encoding="utf-8"?>
<ds:datastoreItem xmlns:ds="http://schemas.openxmlformats.org/officeDocument/2006/customXml" ds:itemID="{04B74CA1-3649-4627-B47B-AD689264F018}">
  <ds:schemaRefs/>
</ds:datastoreItem>
</file>

<file path=customXml/itemProps2.xml><?xml version="1.0" encoding="utf-8"?>
<ds:datastoreItem xmlns:ds="http://schemas.openxmlformats.org/officeDocument/2006/customXml" ds:itemID="{77C2BEB3-54D1-4377-82F7-8995A34198BF}">
  <ds:schemaRefs/>
</ds:datastoreItem>
</file>

<file path=customXml/itemProps3.xml><?xml version="1.0" encoding="utf-8"?>
<ds:datastoreItem xmlns:ds="http://schemas.openxmlformats.org/officeDocument/2006/customXml" ds:itemID="{BB5D1BD7-6CA2-4558-9234-790588F5F35A}">
  <ds:schemaRefs/>
</ds:datastoreItem>
</file>

<file path=customXml/itemProps4.xml><?xml version="1.0" encoding="utf-8"?>
<ds:datastoreItem xmlns:ds="http://schemas.openxmlformats.org/officeDocument/2006/customXml" ds:itemID="{9D2373BE-76CF-4ECF-867E-D4549A56E7AE}">
  <ds:schemaRefs/>
</ds:datastoreItem>
</file>

<file path=customXml/itemProps5.xml><?xml version="1.0" encoding="utf-8"?>
<ds:datastoreItem xmlns:ds="http://schemas.openxmlformats.org/officeDocument/2006/customXml" ds:itemID="{F5F1DE62-2014-49E8-971C-25361730807D}">
  <ds:schemaRefs/>
</ds:datastoreItem>
</file>

<file path=customXml/itemProps6.xml><?xml version="1.0" encoding="utf-8"?>
<ds:datastoreItem xmlns:ds="http://schemas.openxmlformats.org/officeDocument/2006/customXml" ds:itemID="{48A2CAB4-3210-41FB-A5DA-C2BD1F042F1B}">
  <ds:schemaRefs/>
</ds:datastoreItem>
</file>

<file path=customXml/itemProps7.xml><?xml version="1.0" encoding="utf-8"?>
<ds:datastoreItem xmlns:ds="http://schemas.openxmlformats.org/officeDocument/2006/customXml" ds:itemID="{05F0EFF8-0B99-40B9-A941-BE20BE434690}">
  <ds:schemaRefs/>
</ds:datastoreItem>
</file>

<file path=customXml/itemProps8.xml><?xml version="1.0" encoding="utf-8"?>
<ds:datastoreItem xmlns:ds="http://schemas.openxmlformats.org/officeDocument/2006/customXml" ds:itemID="{825179B3-64A1-4885-B5F1-938066073C6F}">
  <ds:schemaRefs/>
</ds:datastoreItem>
</file>

<file path=customXml/itemProps9.xml><?xml version="1.0" encoding="utf-8"?>
<ds:datastoreItem xmlns:ds="http://schemas.openxmlformats.org/officeDocument/2006/customXml" ds:itemID="{C60CABA2-CD2C-4A39-9C27-BF096C62F52E}">
  <ds:schemaRefs/>
</ds:datastoreItem>
</file>

<file path=customXml/itemProps10.xml><?xml version="1.0" encoding="utf-8"?>
<ds:datastoreItem xmlns:ds="http://schemas.openxmlformats.org/officeDocument/2006/customXml" ds:itemID="{D5C7EA48-3BBB-412F-BC29-95ED33DC37AA}">
  <ds:schemaRefs/>
</ds:datastoreItem>
</file>

<file path=customXml/itemProps11.xml><?xml version="1.0" encoding="utf-8"?>
<ds:datastoreItem xmlns:ds="http://schemas.openxmlformats.org/officeDocument/2006/customXml" ds:itemID="{7B3B336D-3631-47B9-9772-4B71CDB14801}">
  <ds:schemaRefs/>
</ds:datastoreItem>
</file>

<file path=customXml/itemProps12.xml><?xml version="1.0" encoding="utf-8"?>
<ds:datastoreItem xmlns:ds="http://schemas.openxmlformats.org/officeDocument/2006/customXml" ds:itemID="{FA481E38-EE53-4D8A-9340-A5809791E867}">
  <ds:schemaRefs/>
</ds:datastoreItem>
</file>

<file path=customXml/itemProps13.xml><?xml version="1.0" encoding="utf-8"?>
<ds:datastoreItem xmlns:ds="http://schemas.openxmlformats.org/officeDocument/2006/customXml" ds:itemID="{A54D8960-74B2-4A21-90FC-A0E129B5F85A}">
  <ds:schemaRefs/>
</ds:datastoreItem>
</file>

<file path=customXml/itemProps14.xml><?xml version="1.0" encoding="utf-8"?>
<ds:datastoreItem xmlns:ds="http://schemas.openxmlformats.org/officeDocument/2006/customXml" ds:itemID="{0DE95918-BDD6-47AD-AE24-24B1024D3859}">
  <ds:schemaRefs/>
</ds:datastoreItem>
</file>

<file path=customXml/itemProps15.xml><?xml version="1.0" encoding="utf-8"?>
<ds:datastoreItem xmlns:ds="http://schemas.openxmlformats.org/officeDocument/2006/customXml" ds:itemID="{BBCB5DBA-AA05-4DBB-BFBF-5316CA7687D5}">
  <ds:schemaRefs/>
</ds:datastoreItem>
</file>

<file path=customXml/itemProps16.xml><?xml version="1.0" encoding="utf-8"?>
<ds:datastoreItem xmlns:ds="http://schemas.openxmlformats.org/officeDocument/2006/customXml" ds:itemID="{830A8E5E-E837-45DA-A193-DB615408A9D1}">
  <ds:schemaRefs/>
</ds:datastoreItem>
</file>

<file path=customXml/itemProps17.xml><?xml version="1.0" encoding="utf-8"?>
<ds:datastoreItem xmlns:ds="http://schemas.openxmlformats.org/officeDocument/2006/customXml" ds:itemID="{42BB7E6F-9D71-4E80-A9B5-91CFAEF5F616}">
  <ds:schemaRefs/>
</ds:datastoreItem>
</file>

<file path=customXml/itemProps18.xml><?xml version="1.0" encoding="utf-8"?>
<ds:datastoreItem xmlns:ds="http://schemas.openxmlformats.org/officeDocument/2006/customXml" ds:itemID="{C93B1396-65D1-4362-BA6D-AB7DCEEEC185}">
  <ds:schemaRefs/>
</ds:datastoreItem>
</file>

<file path=customXml/itemProps19.xml><?xml version="1.0" encoding="utf-8"?>
<ds:datastoreItem xmlns:ds="http://schemas.openxmlformats.org/officeDocument/2006/customXml" ds:itemID="{9F1B5F17-9EB8-4944-8153-D03E964B1D34}">
  <ds:schemaRefs/>
</ds:datastoreItem>
</file>

<file path=customXml/itemProps20.xml><?xml version="1.0" encoding="utf-8"?>
<ds:datastoreItem xmlns:ds="http://schemas.openxmlformats.org/officeDocument/2006/customXml" ds:itemID="{5BB39D91-8981-4AE1-9517-78627789FF25}">
  <ds:schemaRefs/>
</ds:datastoreItem>
</file>

<file path=customXml/itemProps21.xml><?xml version="1.0" encoding="utf-8"?>
<ds:datastoreItem xmlns:ds="http://schemas.openxmlformats.org/officeDocument/2006/customXml" ds:itemID="{F3243F95-9E5A-4A94-9754-692F39AB313D}">
  <ds:schemaRefs/>
</ds:datastoreItem>
</file>

<file path=customXml/itemProps22.xml><?xml version="1.0" encoding="utf-8"?>
<ds:datastoreItem xmlns:ds="http://schemas.openxmlformats.org/officeDocument/2006/customXml" ds:itemID="{4F85D499-2860-4A88-9370-8C0AA99A40CA}">
  <ds:schemaRefs/>
</ds:datastoreItem>
</file>

<file path=customXml/itemProps23.xml><?xml version="1.0" encoding="utf-8"?>
<ds:datastoreItem xmlns:ds="http://schemas.openxmlformats.org/officeDocument/2006/customXml" ds:itemID="{C2D800D8-ED00-42FA-A2E5-59175C5A28E0}">
  <ds:schemaRefs/>
</ds:datastoreItem>
</file>

<file path=customXml/itemProps24.xml><?xml version="1.0" encoding="utf-8"?>
<ds:datastoreItem xmlns:ds="http://schemas.openxmlformats.org/officeDocument/2006/customXml" ds:itemID="{235A243F-5B43-4D98-A377-8FDE6A31357A}">
  <ds:schemaRefs/>
</ds:datastoreItem>
</file>

<file path=customXml/itemProps25.xml><?xml version="1.0" encoding="utf-8"?>
<ds:datastoreItem xmlns:ds="http://schemas.openxmlformats.org/officeDocument/2006/customXml" ds:itemID="{05F8C6D1-8ED8-458D-A4DE-55AB65CDDAA0}">
  <ds:schemaRefs/>
</ds:datastoreItem>
</file>

<file path=customXml/itemProps26.xml><?xml version="1.0" encoding="utf-8"?>
<ds:datastoreItem xmlns:ds="http://schemas.openxmlformats.org/officeDocument/2006/customXml" ds:itemID="{CA157906-83E9-480C-AD47-B8B0E95C3C95}">
  <ds:schemaRefs/>
</ds:datastoreItem>
</file>

<file path=customXml/itemProps27.xml><?xml version="1.0" encoding="utf-8"?>
<ds:datastoreItem xmlns:ds="http://schemas.openxmlformats.org/officeDocument/2006/customXml" ds:itemID="{AE39E7F7-B47C-4DFE-8D34-7EE8AA0F70A1}">
  <ds:schemaRefs/>
</ds:datastoreItem>
</file>

<file path=customXml/itemProps28.xml><?xml version="1.0" encoding="utf-8"?>
<ds:datastoreItem xmlns:ds="http://schemas.openxmlformats.org/officeDocument/2006/customXml" ds:itemID="{E7797433-DC5F-4795-8DEF-5F26E6872C10}">
  <ds:schemaRefs/>
</ds:datastoreItem>
</file>

<file path=customXml/itemProps29.xml><?xml version="1.0" encoding="utf-8"?>
<ds:datastoreItem xmlns:ds="http://schemas.openxmlformats.org/officeDocument/2006/customXml" ds:itemID="{53397528-C31A-41BA-B10D-0C370DF7EEC6}">
  <ds:schemaRefs/>
</ds:datastoreItem>
</file>

<file path=customXml/itemProps30.xml><?xml version="1.0" encoding="utf-8"?>
<ds:datastoreItem xmlns:ds="http://schemas.openxmlformats.org/officeDocument/2006/customXml" ds:itemID="{86059C5A-20DB-44F2-8910-F6EE77264761}">
  <ds:schemaRefs/>
</ds:datastoreItem>
</file>

<file path=customXml/itemProps31.xml><?xml version="1.0" encoding="utf-8"?>
<ds:datastoreItem xmlns:ds="http://schemas.openxmlformats.org/officeDocument/2006/customXml" ds:itemID="{B83AA534-4605-4C34-A093-1E2118E71A2A}">
  <ds:schemaRefs/>
</ds:datastoreItem>
</file>

<file path=customXml/itemProps32.xml><?xml version="1.0" encoding="utf-8"?>
<ds:datastoreItem xmlns:ds="http://schemas.openxmlformats.org/officeDocument/2006/customXml" ds:itemID="{D07EDAB5-466F-46E4-9736-EA7007CCFEFC}">
  <ds:schemaRefs/>
</ds:datastoreItem>
</file>

<file path=customXml/itemProps33.xml><?xml version="1.0" encoding="utf-8"?>
<ds:datastoreItem xmlns:ds="http://schemas.openxmlformats.org/officeDocument/2006/customXml" ds:itemID="{39576C6B-E809-4D4B-B244-304FED9E5913}">
  <ds:schemaRefs/>
</ds:datastoreItem>
</file>

<file path=customXml/itemProps34.xml><?xml version="1.0" encoding="utf-8"?>
<ds:datastoreItem xmlns:ds="http://schemas.openxmlformats.org/officeDocument/2006/customXml" ds:itemID="{B57BF0E5-69EE-4551-A4BE-9FAFFB4C1416}">
  <ds:schemaRefs/>
</ds:datastoreItem>
</file>

<file path=customXml/itemProps35.xml><?xml version="1.0" encoding="utf-8"?>
<ds:datastoreItem xmlns:ds="http://schemas.openxmlformats.org/officeDocument/2006/customXml" ds:itemID="{DC37AA54-439C-43E4-ABBB-0CCF258F4EC8}">
  <ds:schemaRefs/>
</ds:datastoreItem>
</file>

<file path=customXml/itemProps36.xml><?xml version="1.0" encoding="utf-8"?>
<ds:datastoreItem xmlns:ds="http://schemas.openxmlformats.org/officeDocument/2006/customXml" ds:itemID="{C09439ED-14C0-4F39-973C-02CD09E00BBB}">
  <ds:schemaRefs/>
</ds:datastoreItem>
</file>

<file path=customXml/itemProps37.xml><?xml version="1.0" encoding="utf-8"?>
<ds:datastoreItem xmlns:ds="http://schemas.openxmlformats.org/officeDocument/2006/customXml" ds:itemID="{FC45B6B2-1CA6-4FAC-B8D2-1CBEBC079EB8}">
  <ds:schemaRefs/>
</ds:datastoreItem>
</file>

<file path=customXml/itemProps38.xml><?xml version="1.0" encoding="utf-8"?>
<ds:datastoreItem xmlns:ds="http://schemas.openxmlformats.org/officeDocument/2006/customXml" ds:itemID="{4F430291-8788-47D2-A314-2BE7D7715A47}">
  <ds:schemaRefs/>
</ds:datastoreItem>
</file>

<file path=customXml/itemProps39.xml><?xml version="1.0" encoding="utf-8"?>
<ds:datastoreItem xmlns:ds="http://schemas.openxmlformats.org/officeDocument/2006/customXml" ds:itemID="{2125E6CB-49BF-4460-808F-8796B02F247E}">
  <ds:schemaRefs/>
</ds:datastoreItem>
</file>

<file path=customXml/itemProps40.xml><?xml version="1.0" encoding="utf-8"?>
<ds:datastoreItem xmlns:ds="http://schemas.openxmlformats.org/officeDocument/2006/customXml" ds:itemID="{84791F50-8843-4E2C-A91D-7628105539AA}">
  <ds:schemaRefs/>
</ds:datastoreItem>
</file>

<file path=customXml/itemProps41.xml><?xml version="1.0" encoding="utf-8"?>
<ds:datastoreItem xmlns:ds="http://schemas.openxmlformats.org/officeDocument/2006/customXml" ds:itemID="{BF155801-6CC5-42FC-8A04-A4F3E01FEC3A}">
  <ds:schemaRefs/>
</ds:datastoreItem>
</file>

<file path=customXml/itemProps42.xml><?xml version="1.0" encoding="utf-8"?>
<ds:datastoreItem xmlns:ds="http://schemas.openxmlformats.org/officeDocument/2006/customXml" ds:itemID="{4D22E3E1-90B2-4899-92B2-0408634EF818}">
  <ds:schemaRefs/>
</ds:datastoreItem>
</file>

<file path=customXml/itemProps43.xml><?xml version="1.0" encoding="utf-8"?>
<ds:datastoreItem xmlns:ds="http://schemas.openxmlformats.org/officeDocument/2006/customXml" ds:itemID="{6196A0FC-EA0A-4873-90A7-4238E29F9A92}">
  <ds:schemaRefs/>
</ds:datastoreItem>
</file>

<file path=customXml/itemProps44.xml><?xml version="1.0" encoding="utf-8"?>
<ds:datastoreItem xmlns:ds="http://schemas.openxmlformats.org/officeDocument/2006/customXml" ds:itemID="{D55E057F-6899-4ABD-A70F-C66B116F5EE6}">
  <ds:schemaRefs/>
</ds:datastoreItem>
</file>

<file path=customXml/itemProps45.xml><?xml version="1.0" encoding="utf-8"?>
<ds:datastoreItem xmlns:ds="http://schemas.openxmlformats.org/officeDocument/2006/customXml" ds:itemID="{0355D159-D207-4AED-B529-6F68C0211F9B}">
  <ds:schemaRefs/>
</ds:datastoreItem>
</file>

<file path=customXml/itemProps46.xml><?xml version="1.0" encoding="utf-8"?>
<ds:datastoreItem xmlns:ds="http://schemas.openxmlformats.org/officeDocument/2006/customXml" ds:itemID="{E9F12910-62F9-4BE5-9BA2-51819EA8E80C}">
  <ds:schemaRefs/>
</ds:datastoreItem>
</file>

<file path=customXml/itemProps47.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16</vt:i4>
      </vt:variant>
      <vt:variant>
        <vt:lpstr>Plages nommées</vt:lpstr>
      </vt:variant>
      <vt:variant>
        <vt:i4>2</vt:i4>
      </vt:variant>
    </vt:vector>
  </HeadingPairs>
  <TitlesOfParts>
    <vt:vector size="18" baseType="lpstr">
      <vt:lpstr>Data</vt:lpstr>
      <vt:lpstr>Fiche Unit</vt:lpstr>
      <vt:lpstr>Link Tables</vt:lpstr>
      <vt:lpstr>Units</vt:lpstr>
      <vt:lpstr>Combined Units</vt:lpstr>
      <vt:lpstr>Weapons</vt:lpstr>
      <vt:lpstr>Weapons Table</vt:lpstr>
      <vt:lpstr>Units Table</vt:lpstr>
      <vt:lpstr>Combined Units Weapons</vt:lpstr>
      <vt:lpstr>Faction_aptitudes</vt:lpstr>
      <vt:lpstr>Factions</vt:lpstr>
      <vt:lpstr>Psychic_powers</vt:lpstr>
      <vt:lpstr>Units_aptitudes</vt:lpstr>
      <vt:lpstr>Special_rules</vt:lpstr>
      <vt:lpstr>Special_rules_Weapon</vt:lpstr>
      <vt:lpstr>Types</vt:lpstr>
      <vt:lpstr>Data!Zone_d_impression</vt:lpstr>
      <vt:lpstr>'Fiche Unit'!Zone_d_impression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2025-04-22T07:16:55Z</cp:lastPrinted>
  <dcterms:created xsi:type="dcterms:W3CDTF">2025-03-26T08:17:51Z</dcterms:created>
  <dcterms:modified xsi:type="dcterms:W3CDTF">2025-04-22T12:44:27Z</dcterms:modified>
</cp:coreProperties>
</file>