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通物理实验(1) 力学、热学部分\"/>
    </mc:Choice>
  </mc:AlternateContent>
  <xr:revisionPtr revIDLastSave="0" documentId="13_ncr:1_{5C4DBC20-FE7D-4449-9E6B-25B58BCE6E8D}" xr6:coauthVersionLast="47" xr6:coauthVersionMax="47" xr10:uidLastSave="{00000000-0000-0000-0000-000000000000}"/>
  <bookViews>
    <workbookView xWindow="-98" yWindow="-98" windowWidth="21795" windowHeight="12975" xr2:uid="{15A26B2C-B922-4975-ADBB-3DB4FC587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F23" i="1"/>
  <c r="D24" i="1"/>
  <c r="B23" i="1"/>
  <c r="D14" i="1"/>
  <c r="B24" i="1"/>
  <c r="F24" i="1"/>
  <c r="D23" i="1"/>
  <c r="L19" i="1"/>
  <c r="K19" i="1"/>
  <c r="J19" i="1"/>
  <c r="I19" i="1"/>
  <c r="H19" i="1"/>
  <c r="G19" i="1"/>
  <c r="F19" i="1"/>
  <c r="E19" i="1"/>
  <c r="D19" i="1"/>
  <c r="C19" i="1"/>
  <c r="B14" i="1"/>
  <c r="F12" i="1"/>
  <c r="D13" i="1"/>
  <c r="D12" i="1"/>
  <c r="F13" i="1"/>
  <c r="B12" i="1"/>
  <c r="B13" i="1"/>
  <c r="C10" i="1"/>
  <c r="K9" i="1"/>
  <c r="I9" i="1"/>
  <c r="G9" i="1"/>
  <c r="E9" i="1"/>
  <c r="C9" i="1"/>
  <c r="D8" i="1"/>
  <c r="E8" i="1"/>
  <c r="F8" i="1"/>
  <c r="G8" i="1"/>
  <c r="H8" i="1"/>
  <c r="I8" i="1"/>
  <c r="J8" i="1"/>
  <c r="K8" i="1"/>
  <c r="L8" i="1"/>
  <c r="C8" i="1"/>
  <c r="K20" i="1" l="1"/>
  <c r="I20" i="1"/>
  <c r="G20" i="1"/>
  <c r="E20" i="1"/>
  <c r="C20" i="1"/>
  <c r="C21" i="1" s="1"/>
</calcChain>
</file>

<file path=xl/sharedStrings.xml><?xml version="1.0" encoding="utf-8"?>
<sst xmlns="http://schemas.openxmlformats.org/spreadsheetml/2006/main" count="55" uniqueCount="30">
  <si>
    <t>测量位置</t>
    <phoneticPr fontId="1" type="noConversion"/>
  </si>
  <si>
    <t>f</t>
    <phoneticPr fontId="1" type="noConversion"/>
  </si>
  <si>
    <t>平均值</t>
    <phoneticPr fontId="1" type="noConversion"/>
  </si>
  <si>
    <t>L1</t>
    <phoneticPr fontId="1" type="noConversion"/>
  </si>
  <si>
    <t>L2</t>
    <phoneticPr fontId="1" type="noConversion"/>
  </si>
  <si>
    <t>L3</t>
  </si>
  <si>
    <t>L4</t>
  </si>
  <si>
    <t>L5</t>
  </si>
  <si>
    <t>L6</t>
  </si>
  <si>
    <t>L7</t>
  </si>
  <si>
    <t>L8</t>
  </si>
  <si>
    <t>L9</t>
  </si>
  <si>
    <t>L10</t>
  </si>
  <si>
    <t>读数次数</t>
    <phoneticPr fontId="1" type="noConversion"/>
  </si>
  <si>
    <t>S2位置/mm</t>
    <phoneticPr fontId="1" type="noConversion"/>
  </si>
  <si>
    <t>往右</t>
    <phoneticPr fontId="1" type="noConversion"/>
  </si>
  <si>
    <t>往左</t>
    <phoneticPr fontId="1" type="noConversion"/>
  </si>
  <si>
    <t>平均位置</t>
    <phoneticPr fontId="1" type="noConversion"/>
  </si>
  <si>
    <t>L(5+i)-L(i)</t>
    <phoneticPr fontId="1" type="noConversion"/>
  </si>
  <si>
    <t>平均距离L</t>
    <phoneticPr fontId="1" type="noConversion"/>
  </si>
  <si>
    <t>λ</t>
    <phoneticPr fontId="1" type="noConversion"/>
  </si>
  <si>
    <t>v</t>
    <phoneticPr fontId="1" type="noConversion"/>
  </si>
  <si>
    <r>
      <t>U_</t>
    </r>
    <r>
      <rPr>
        <sz val="11"/>
        <color theme="1"/>
        <rFont val="Calibri"/>
        <family val="2"/>
      </rPr>
      <t>λ</t>
    </r>
    <phoneticPr fontId="1" type="noConversion"/>
  </si>
  <si>
    <r>
      <t>U_</t>
    </r>
    <r>
      <rPr>
        <sz val="11"/>
        <color theme="1"/>
        <rFont val="Calibri"/>
        <family val="2"/>
      </rPr>
      <t>λ</t>
    </r>
    <r>
      <rPr>
        <sz val="11"/>
        <color theme="1"/>
        <rFont val="等线"/>
        <family val="3"/>
        <charset val="134"/>
      </rPr>
      <t>A</t>
    </r>
    <phoneticPr fontId="1" type="noConversion"/>
  </si>
  <si>
    <t>U_v</t>
    <phoneticPr fontId="1" type="noConversion"/>
  </si>
  <si>
    <t>U_f</t>
    <phoneticPr fontId="1" type="noConversion"/>
  </si>
  <si>
    <t>v_理论</t>
    <phoneticPr fontId="1" type="noConversion"/>
  </si>
  <si>
    <t>误差</t>
    <phoneticPr fontId="1" type="noConversion"/>
  </si>
  <si>
    <t>室温</t>
    <phoneticPr fontId="1" type="noConversion"/>
  </si>
  <si>
    <t>17°C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</si>
</sst>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0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24EC-6D87-4C4F-A4B2-A8E92BB0D28A}">
  <dimension ref="A1:L25"/>
  <sheetViews>
    <sheetView tabSelected="1" zoomScaleNormal="100" workbookViewId="0">
      <selection activeCell="D25" sqref="D25"/>
    </sheetView>
  </sheetViews>
  <sheetFormatPr defaultRowHeight="13.9" x14ac:dyDescent="0.4"/>
  <cols>
    <col min="1" max="1" width="10.9296875" bestFit="1" customWidth="1"/>
  </cols>
  <sheetData>
    <row r="1" spans="1:12" ht="14.25" x14ac:dyDescent="0.4">
      <c r="A1" s="1" t="s">
        <v>0</v>
      </c>
      <c r="B1" s="1">
        <v>270</v>
      </c>
      <c r="C1" s="1">
        <v>199.38</v>
      </c>
      <c r="D1" s="1">
        <v>190.08</v>
      </c>
      <c r="E1" s="1">
        <v>178.08</v>
      </c>
      <c r="F1" s="1">
        <v>157.91999999999999</v>
      </c>
      <c r="H1" s="1" t="s">
        <v>28</v>
      </c>
      <c r="I1" s="2" t="s">
        <v>29</v>
      </c>
    </row>
    <row r="2" spans="1:12" x14ac:dyDescent="0.4">
      <c r="A2" s="1" t="s">
        <v>1</v>
      </c>
      <c r="B2" s="1">
        <v>37385</v>
      </c>
      <c r="C2" s="1">
        <v>37386</v>
      </c>
      <c r="D2" s="1">
        <v>37386</v>
      </c>
      <c r="E2" s="1">
        <v>37387</v>
      </c>
      <c r="F2" s="1">
        <v>37386</v>
      </c>
    </row>
    <row r="3" spans="1:12" x14ac:dyDescent="0.4">
      <c r="A3" s="1" t="s">
        <v>2</v>
      </c>
      <c r="B3" s="4">
        <v>37386</v>
      </c>
      <c r="C3" s="7"/>
      <c r="D3" s="7"/>
      <c r="E3" s="7"/>
      <c r="F3" s="5"/>
    </row>
    <row r="5" spans="1:12" x14ac:dyDescent="0.4">
      <c r="A5" s="6" t="s">
        <v>13</v>
      </c>
      <c r="B5" s="6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</row>
    <row r="6" spans="1:12" x14ac:dyDescent="0.4">
      <c r="A6" s="6" t="s">
        <v>14</v>
      </c>
      <c r="B6" s="1" t="s">
        <v>15</v>
      </c>
      <c r="C6" s="1">
        <v>62.04</v>
      </c>
      <c r="D6" s="1">
        <v>66.88</v>
      </c>
      <c r="E6" s="1">
        <v>71.28</v>
      </c>
      <c r="F6" s="1">
        <v>75.88</v>
      </c>
      <c r="G6" s="1">
        <v>81</v>
      </c>
      <c r="H6" s="1">
        <v>85.3</v>
      </c>
      <c r="I6" s="1">
        <v>89.8</v>
      </c>
      <c r="J6" s="1">
        <v>94.4</v>
      </c>
      <c r="K6" s="1">
        <v>98.62</v>
      </c>
      <c r="L6" s="1">
        <v>102.18</v>
      </c>
    </row>
    <row r="7" spans="1:12" x14ac:dyDescent="0.4">
      <c r="A7" s="6"/>
      <c r="B7" s="1" t="s">
        <v>16</v>
      </c>
      <c r="C7" s="1">
        <v>62.58</v>
      </c>
      <c r="D7" s="1">
        <v>68.16</v>
      </c>
      <c r="E7" s="1">
        <v>71.38</v>
      </c>
      <c r="F7" s="1">
        <v>76.48</v>
      </c>
      <c r="G7" s="1">
        <v>80.44</v>
      </c>
      <c r="H7" s="1">
        <v>85.7</v>
      </c>
      <c r="I7" s="1">
        <v>90</v>
      </c>
      <c r="J7" s="1">
        <v>94.84</v>
      </c>
      <c r="K7" s="1">
        <v>99.88</v>
      </c>
      <c r="L7" s="1">
        <v>102.18</v>
      </c>
    </row>
    <row r="8" spans="1:12" x14ac:dyDescent="0.4">
      <c r="A8" s="6" t="s">
        <v>17</v>
      </c>
      <c r="B8" s="6"/>
      <c r="C8" s="1">
        <f>AVERAGE(C6:C7)</f>
        <v>62.31</v>
      </c>
      <c r="D8" s="1">
        <f t="shared" ref="D8:L8" si="0">AVERAGE(D6:D7)</f>
        <v>67.52</v>
      </c>
      <c r="E8" s="1">
        <f t="shared" si="0"/>
        <v>71.33</v>
      </c>
      <c r="F8" s="1">
        <f t="shared" si="0"/>
        <v>76.180000000000007</v>
      </c>
      <c r="G8" s="1">
        <f t="shared" si="0"/>
        <v>80.72</v>
      </c>
      <c r="H8" s="1">
        <f t="shared" si="0"/>
        <v>85.5</v>
      </c>
      <c r="I8" s="1">
        <f t="shared" si="0"/>
        <v>89.9</v>
      </c>
      <c r="J8" s="1">
        <f t="shared" si="0"/>
        <v>94.62</v>
      </c>
      <c r="K8" s="1">
        <f t="shared" si="0"/>
        <v>99.25</v>
      </c>
      <c r="L8" s="1">
        <f t="shared" si="0"/>
        <v>102.18</v>
      </c>
    </row>
    <row r="9" spans="1:12" x14ac:dyDescent="0.4">
      <c r="A9" s="6" t="s">
        <v>18</v>
      </c>
      <c r="B9" s="6"/>
      <c r="C9" s="4">
        <f>H8-C8</f>
        <v>23.189999999999998</v>
      </c>
      <c r="D9" s="5"/>
      <c r="E9" s="4">
        <f>I8-D8</f>
        <v>22.38000000000001</v>
      </c>
      <c r="F9" s="5"/>
      <c r="G9" s="4">
        <f>J8-E8</f>
        <v>23.290000000000006</v>
      </c>
      <c r="H9" s="5"/>
      <c r="I9" s="4">
        <f>K8-F8</f>
        <v>23.069999999999993</v>
      </c>
      <c r="J9" s="5"/>
      <c r="K9" s="4">
        <f>L8-G8</f>
        <v>21.460000000000008</v>
      </c>
      <c r="L9" s="5"/>
    </row>
    <row r="10" spans="1:12" x14ac:dyDescent="0.4">
      <c r="A10" s="6" t="s">
        <v>19</v>
      </c>
      <c r="B10" s="6"/>
      <c r="C10" s="4">
        <f>AVERAGE(C9:L9)</f>
        <v>22.678000000000004</v>
      </c>
      <c r="D10" s="7"/>
      <c r="E10" s="7"/>
      <c r="F10" s="7"/>
      <c r="G10" s="7"/>
      <c r="H10" s="7"/>
      <c r="I10" s="7"/>
      <c r="J10" s="7"/>
      <c r="K10" s="7"/>
      <c r="L10" s="5"/>
    </row>
    <row r="12" spans="1:12" ht="14.25" x14ac:dyDescent="0.4">
      <c r="A12" s="2" t="s">
        <v>20</v>
      </c>
      <c r="B12" s="1">
        <f>2/5*C10/1000</f>
        <v>9.0712000000000032E-3</v>
      </c>
      <c r="C12" s="1" t="s">
        <v>22</v>
      </c>
      <c r="D12" s="1">
        <f>2/5*(0.02/SQRT(3))</f>
        <v>4.6188021535170064E-3</v>
      </c>
      <c r="E12" s="1" t="s">
        <v>23</v>
      </c>
      <c r="F12" s="1">
        <f>2/5*(0.02/SQRT(3))</f>
        <v>4.6188021535170064E-3</v>
      </c>
    </row>
    <row r="13" spans="1:12" ht="14.25" x14ac:dyDescent="0.4">
      <c r="A13" s="2" t="s">
        <v>21</v>
      </c>
      <c r="B13" s="1">
        <f>B3*B12</f>
        <v>339.13588320000014</v>
      </c>
      <c r="C13" s="1" t="s">
        <v>24</v>
      </c>
      <c r="D13" s="1">
        <f>B13*((D12/B12)^2+(F13/B3)^2)^0.5</f>
        <v>172.67853739080863</v>
      </c>
      <c r="E13" s="1" t="s">
        <v>25</v>
      </c>
      <c r="F13" s="1">
        <f>1/SQRT(3)</f>
        <v>0.57735026918962584</v>
      </c>
    </row>
    <row r="14" spans="1:12" x14ac:dyDescent="0.4">
      <c r="A14" s="1" t="s">
        <v>26</v>
      </c>
      <c r="B14" s="1">
        <f>331.45*SQRT(1+17/273.15)</f>
        <v>341.60853145395396</v>
      </c>
      <c r="C14" s="1" t="s">
        <v>27</v>
      </c>
      <c r="D14" s="3">
        <f>(B13-B14)/B14</f>
        <v>-7.2382508815858242E-3</v>
      </c>
    </row>
    <row r="16" spans="1:12" x14ac:dyDescent="0.4">
      <c r="A16" s="6" t="s">
        <v>13</v>
      </c>
      <c r="B16" s="6"/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4">
      <c r="A17" s="6" t="s">
        <v>14</v>
      </c>
      <c r="B17" s="1" t="s">
        <v>15</v>
      </c>
      <c r="C17" s="1">
        <v>42.04</v>
      </c>
      <c r="D17" s="1">
        <v>54.28</v>
      </c>
      <c r="E17" s="1">
        <v>73.62</v>
      </c>
      <c r="F17" s="1">
        <v>92</v>
      </c>
      <c r="G17" s="1">
        <v>110.88</v>
      </c>
      <c r="H17" s="1">
        <v>132.74</v>
      </c>
      <c r="I17" s="1">
        <v>155.69999999999999</v>
      </c>
      <c r="J17" s="1">
        <v>178.76</v>
      </c>
      <c r="K17" s="1">
        <v>202.3</v>
      </c>
      <c r="L17" s="1">
        <v>224.6</v>
      </c>
    </row>
    <row r="18" spans="1:12" x14ac:dyDescent="0.4">
      <c r="A18" s="6"/>
      <c r="B18" s="1" t="s">
        <v>16</v>
      </c>
      <c r="C18" s="1">
        <v>44.82</v>
      </c>
      <c r="D18" s="1">
        <v>54.2</v>
      </c>
      <c r="E18" s="1">
        <v>74</v>
      </c>
      <c r="F18" s="1">
        <v>90.4</v>
      </c>
      <c r="G18" s="1">
        <v>110.6</v>
      </c>
      <c r="H18" s="1">
        <v>133.4</v>
      </c>
      <c r="I18" s="1">
        <v>157.78</v>
      </c>
      <c r="J18" s="1">
        <v>180.82</v>
      </c>
      <c r="K18" s="1">
        <v>201.86</v>
      </c>
      <c r="L18" s="1">
        <v>224.6</v>
      </c>
    </row>
    <row r="19" spans="1:12" x14ac:dyDescent="0.4">
      <c r="A19" s="6" t="s">
        <v>17</v>
      </c>
      <c r="B19" s="6"/>
      <c r="C19" s="1">
        <f>AVERAGE(C17:C18)</f>
        <v>43.43</v>
      </c>
      <c r="D19" s="1">
        <f t="shared" ref="D19" si="1">AVERAGE(D17:D18)</f>
        <v>54.24</v>
      </c>
      <c r="E19" s="1">
        <f t="shared" ref="E19" si="2">AVERAGE(E17:E18)</f>
        <v>73.81</v>
      </c>
      <c r="F19" s="1">
        <f t="shared" ref="F19" si="3">AVERAGE(F17:F18)</f>
        <v>91.2</v>
      </c>
      <c r="G19" s="1">
        <f t="shared" ref="G19" si="4">AVERAGE(G17:G18)</f>
        <v>110.74</v>
      </c>
      <c r="H19" s="1">
        <f t="shared" ref="H19" si="5">AVERAGE(H17:H18)</f>
        <v>133.07</v>
      </c>
      <c r="I19" s="1">
        <f t="shared" ref="I19" si="6">AVERAGE(I17:I18)</f>
        <v>156.74</v>
      </c>
      <c r="J19" s="1">
        <f t="shared" ref="J19" si="7">AVERAGE(J17:J18)</f>
        <v>179.79</v>
      </c>
      <c r="K19" s="1">
        <f t="shared" ref="K19" si="8">AVERAGE(K17:K18)</f>
        <v>202.08</v>
      </c>
      <c r="L19" s="1">
        <f t="shared" ref="L19" si="9">AVERAGE(L17:L18)</f>
        <v>224.6</v>
      </c>
    </row>
    <row r="20" spans="1:12" x14ac:dyDescent="0.4">
      <c r="A20" s="6" t="s">
        <v>18</v>
      </c>
      <c r="B20" s="6"/>
      <c r="C20" s="4">
        <f>H19-C19</f>
        <v>89.639999999999986</v>
      </c>
      <c r="D20" s="5"/>
      <c r="E20" s="4">
        <f>I19-D19</f>
        <v>102.5</v>
      </c>
      <c r="F20" s="5"/>
      <c r="G20" s="4">
        <f>J19-E19</f>
        <v>105.97999999999999</v>
      </c>
      <c r="H20" s="5"/>
      <c r="I20" s="4">
        <f>K19-F19</f>
        <v>110.88000000000001</v>
      </c>
      <c r="J20" s="5"/>
      <c r="K20" s="4">
        <f>L19-G19</f>
        <v>113.86</v>
      </c>
      <c r="L20" s="5"/>
    </row>
    <row r="21" spans="1:12" x14ac:dyDescent="0.4">
      <c r="A21" s="6" t="s">
        <v>19</v>
      </c>
      <c r="B21" s="6"/>
      <c r="C21" s="4">
        <f>AVERAGE(C20:L20)</f>
        <v>104.572</v>
      </c>
      <c r="D21" s="7"/>
      <c r="E21" s="7"/>
      <c r="F21" s="7"/>
      <c r="G21" s="7"/>
      <c r="H21" s="7"/>
      <c r="I21" s="7"/>
      <c r="J21" s="7"/>
      <c r="K21" s="7"/>
      <c r="L21" s="5"/>
    </row>
    <row r="23" spans="1:12" ht="14.25" x14ac:dyDescent="0.4">
      <c r="A23" s="2" t="s">
        <v>20</v>
      </c>
      <c r="B23" s="1">
        <f>2/5*C21/1000</f>
        <v>4.1828799999999999E-2</v>
      </c>
      <c r="C23" s="1" t="s">
        <v>22</v>
      </c>
      <c r="D23" s="1">
        <f>2/5*(0.02/SQRT(3))</f>
        <v>4.6188021535170064E-3</v>
      </c>
      <c r="E23" s="1" t="s">
        <v>23</v>
      </c>
      <c r="F23" s="1">
        <f>2/5*(0.02/SQRT(3))</f>
        <v>4.6188021535170064E-3</v>
      </c>
    </row>
    <row r="24" spans="1:12" ht="14.25" x14ac:dyDescent="0.4">
      <c r="A24" s="2" t="s">
        <v>21</v>
      </c>
      <c r="B24" s="1">
        <f>B3*B23</f>
        <v>1563.8115167999999</v>
      </c>
      <c r="C24" s="1" t="s">
        <v>24</v>
      </c>
      <c r="D24" s="1">
        <f>B24*((D23/B23)^2+(F24/B3)^2)^0.5</f>
        <v>172.67853900012059</v>
      </c>
      <c r="E24" s="1" t="s">
        <v>25</v>
      </c>
      <c r="F24" s="1">
        <f>1/SQRT(3)</f>
        <v>0.57735026918962584</v>
      </c>
    </row>
    <row r="25" spans="1:12" x14ac:dyDescent="0.4">
      <c r="A25" s="1" t="s">
        <v>26</v>
      </c>
      <c r="B25" s="1">
        <v>1490</v>
      </c>
      <c r="C25" s="1" t="s">
        <v>27</v>
      </c>
      <c r="D25" s="3">
        <f>(B24-B25)/B25</f>
        <v>4.9537930738254993E-2</v>
      </c>
    </row>
  </sheetData>
  <mergeCells count="23">
    <mergeCell ref="A17:A18"/>
    <mergeCell ref="B3:F3"/>
    <mergeCell ref="A6:A7"/>
    <mergeCell ref="A5:B5"/>
    <mergeCell ref="A8:B8"/>
    <mergeCell ref="A9:B9"/>
    <mergeCell ref="A10:B10"/>
    <mergeCell ref="C9:D9"/>
    <mergeCell ref="E9:F9"/>
    <mergeCell ref="G9:H9"/>
    <mergeCell ref="I9:J9"/>
    <mergeCell ref="K9:L9"/>
    <mergeCell ref="C10:L10"/>
    <mergeCell ref="A16:B16"/>
    <mergeCell ref="K20:L20"/>
    <mergeCell ref="A21:B21"/>
    <mergeCell ref="C21:L21"/>
    <mergeCell ref="A19:B19"/>
    <mergeCell ref="A20:B20"/>
    <mergeCell ref="C20:D20"/>
    <mergeCell ref="E20:F20"/>
    <mergeCell ref="G20:H20"/>
    <mergeCell ref="I20:J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纪中 沈</dc:creator>
  <cp:lastModifiedBy>纪中 沈</cp:lastModifiedBy>
  <dcterms:created xsi:type="dcterms:W3CDTF">2024-12-06T07:37:35Z</dcterms:created>
  <dcterms:modified xsi:type="dcterms:W3CDTF">2024-12-06T08:59:18Z</dcterms:modified>
</cp:coreProperties>
</file>