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普通物理实验(1) 力学、热学部分\"/>
    </mc:Choice>
  </mc:AlternateContent>
  <xr:revisionPtr revIDLastSave="0" documentId="13_ncr:1_{3134137A-BEC4-4975-B67C-9E977F384E55}" xr6:coauthVersionLast="47" xr6:coauthVersionMax="47" xr10:uidLastSave="{00000000-0000-0000-0000-000000000000}"/>
  <bookViews>
    <workbookView xWindow="-83" yWindow="0" windowWidth="10965" windowHeight="12863" xr2:uid="{DFEA25EF-4C50-4097-9138-9F342BE75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1" l="1"/>
  <c r="C41" i="1"/>
  <c r="D41" i="1"/>
  <c r="E41" i="1"/>
  <c r="F41" i="1"/>
  <c r="B41" i="1"/>
  <c r="C32" i="1"/>
  <c r="D32" i="1"/>
  <c r="E32" i="1"/>
  <c r="F32" i="1"/>
  <c r="B32" i="1"/>
  <c r="C23" i="1"/>
  <c r="D23" i="1"/>
  <c r="E23" i="1"/>
  <c r="F23" i="1"/>
  <c r="D34" i="1"/>
  <c r="D25" i="1"/>
  <c r="D16" i="1"/>
  <c r="C40" i="1"/>
  <c r="D40" i="1"/>
  <c r="E40" i="1"/>
  <c r="F40" i="1"/>
  <c r="B40" i="1"/>
  <c r="C31" i="1"/>
  <c r="D31" i="1"/>
  <c r="E31" i="1"/>
  <c r="F31" i="1"/>
  <c r="B31" i="1"/>
  <c r="C22" i="1"/>
  <c r="D22" i="1"/>
  <c r="E22" i="1"/>
  <c r="F22" i="1"/>
  <c r="B22" i="1"/>
  <c r="C39" i="1"/>
  <c r="D39" i="1"/>
  <c r="E39" i="1"/>
  <c r="F39" i="1"/>
  <c r="B39" i="1"/>
  <c r="B30" i="1"/>
  <c r="C30" i="1"/>
  <c r="D30" i="1"/>
  <c r="E30" i="1"/>
  <c r="F30" i="1"/>
  <c r="C21" i="1"/>
  <c r="D21" i="1"/>
  <c r="E21" i="1"/>
  <c r="F21" i="1"/>
  <c r="B21" i="1"/>
  <c r="C10" i="1"/>
  <c r="D10" i="1"/>
  <c r="E10" i="1"/>
  <c r="F10" i="1"/>
  <c r="B10" i="1"/>
  <c r="C7" i="1"/>
  <c r="C11" i="1" s="1"/>
  <c r="D7" i="1"/>
  <c r="D11" i="1" s="1"/>
  <c r="E7" i="1"/>
  <c r="F7" i="1"/>
  <c r="F11" i="1" s="1"/>
  <c r="B7" i="1"/>
  <c r="E11" i="1" l="1"/>
  <c r="B11" i="1"/>
  <c r="G11" i="1" s="1"/>
</calcChain>
</file>

<file path=xl/sharedStrings.xml><?xml version="1.0" encoding="utf-8"?>
<sst xmlns="http://schemas.openxmlformats.org/spreadsheetml/2006/main" count="43" uniqueCount="23">
  <si>
    <t>挡板间隙d/cm</t>
    <phoneticPr fontId="1" type="noConversion"/>
  </si>
  <si>
    <t>光电门间隙s/cm</t>
    <phoneticPr fontId="1" type="noConversion"/>
  </si>
  <si>
    <t>滑块质量m/g</t>
    <phoneticPr fontId="1" type="noConversion"/>
  </si>
  <si>
    <t>（必须选1cm的）</t>
  </si>
  <si>
    <t>次数</t>
    <phoneticPr fontId="1" type="noConversion"/>
  </si>
  <si>
    <t>v1A</t>
    <phoneticPr fontId="1" type="noConversion"/>
  </si>
  <si>
    <t>v1B</t>
    <phoneticPr fontId="1" type="noConversion"/>
  </si>
  <si>
    <t>ΔvAB</t>
    <phoneticPr fontId="1" type="noConversion"/>
  </si>
  <si>
    <t>v</t>
    <phoneticPr fontId="1" type="noConversion"/>
  </si>
  <si>
    <t>v2B</t>
    <phoneticPr fontId="1" type="noConversion"/>
  </si>
  <si>
    <t>v2A</t>
    <phoneticPr fontId="1" type="noConversion"/>
  </si>
  <si>
    <t>b</t>
    <phoneticPr fontId="1" type="noConversion"/>
  </si>
  <si>
    <t>ΔvBA</t>
    <phoneticPr fontId="1" type="noConversion"/>
  </si>
  <si>
    <t>h</t>
    <phoneticPr fontId="1" type="noConversion"/>
  </si>
  <si>
    <t>导轨垫脚间隔L/cm</t>
    <phoneticPr fontId="1" type="noConversion"/>
  </si>
  <si>
    <t>光电门间隔s/cm</t>
    <phoneticPr fontId="1" type="noConversion"/>
  </si>
  <si>
    <t>测量次数</t>
    <phoneticPr fontId="1" type="noConversion"/>
  </si>
  <si>
    <t>tA/ms</t>
    <phoneticPr fontId="1" type="noConversion"/>
  </si>
  <si>
    <t>tB/ms</t>
    <phoneticPr fontId="1" type="noConversion"/>
  </si>
  <si>
    <t>tAB/ms</t>
    <phoneticPr fontId="1" type="noConversion"/>
  </si>
  <si>
    <t>a</t>
    <phoneticPr fontId="1" type="noConversion"/>
  </si>
  <si>
    <t>三角函数值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</si>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</sst>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BAE4-A9B7-409F-8370-0EA818A7370E}">
  <dimension ref="A1:G41"/>
  <sheetViews>
    <sheetView tabSelected="1" topLeftCell="A19" workbookViewId="0">
      <selection activeCell="B11" sqref="B11"/>
    </sheetView>
  </sheetViews>
  <sheetFormatPr defaultRowHeight="13.9" x14ac:dyDescent="0.4"/>
  <cols>
    <col min="1" max="1" width="16.53125" bestFit="1" customWidth="1"/>
    <col min="2" max="3" width="15" bestFit="1" customWidth="1"/>
    <col min="4" max="4" width="12.3984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40</v>
      </c>
      <c r="C2" s="1">
        <v>110.88</v>
      </c>
    </row>
    <row r="4" spans="1:7" x14ac:dyDescent="0.4">
      <c r="A4" s="1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</row>
    <row r="5" spans="1:7" x14ac:dyDescent="0.4">
      <c r="A5" s="1" t="s">
        <v>5</v>
      </c>
      <c r="B5" s="1">
        <v>44.58</v>
      </c>
      <c r="C5" s="1">
        <v>29.13</v>
      </c>
      <c r="D5" s="1">
        <v>46.27</v>
      </c>
      <c r="E5" s="1">
        <v>30.62</v>
      </c>
      <c r="F5" s="1">
        <v>41.44</v>
      </c>
    </row>
    <row r="6" spans="1:7" x14ac:dyDescent="0.4">
      <c r="A6" s="1" t="s">
        <v>6</v>
      </c>
      <c r="B6" s="1">
        <v>42.61</v>
      </c>
      <c r="C6" s="1">
        <v>26.09</v>
      </c>
      <c r="D6" s="1">
        <v>44.23</v>
      </c>
      <c r="E6" s="1">
        <v>27.92</v>
      </c>
      <c r="F6" s="1">
        <v>39.369999999999997</v>
      </c>
    </row>
    <row r="7" spans="1:7" x14ac:dyDescent="0.4">
      <c r="A7" s="2" t="s">
        <v>7</v>
      </c>
      <c r="B7" s="1">
        <f>B6-B5</f>
        <v>-1.9699999999999989</v>
      </c>
      <c r="C7" s="1">
        <f t="shared" ref="C7:F7" si="0">C6-C5</f>
        <v>-3.0399999999999991</v>
      </c>
      <c r="D7" s="1">
        <f t="shared" si="0"/>
        <v>-2.0400000000000063</v>
      </c>
      <c r="E7" s="1">
        <f t="shared" si="0"/>
        <v>-2.6999999999999993</v>
      </c>
      <c r="F7" s="1">
        <f t="shared" si="0"/>
        <v>-2.0700000000000003</v>
      </c>
    </row>
    <row r="8" spans="1:7" x14ac:dyDescent="0.4">
      <c r="A8" s="1" t="s">
        <v>9</v>
      </c>
      <c r="B8" s="1">
        <v>39.18</v>
      </c>
      <c r="C8" s="1">
        <v>21.8</v>
      </c>
      <c r="D8" s="1">
        <v>40.29</v>
      </c>
      <c r="E8" s="1">
        <v>23.32</v>
      </c>
      <c r="F8" s="1">
        <v>35.869999999999997</v>
      </c>
    </row>
    <row r="9" spans="1:7" x14ac:dyDescent="0.4">
      <c r="A9" s="1" t="s">
        <v>10</v>
      </c>
      <c r="B9" s="1">
        <v>37.380000000000003</v>
      </c>
      <c r="C9" s="1">
        <v>19.71</v>
      </c>
      <c r="D9" s="1">
        <v>38.770000000000003</v>
      </c>
      <c r="E9" s="1">
        <v>21.04</v>
      </c>
      <c r="F9" s="1">
        <v>33.28</v>
      </c>
    </row>
    <row r="10" spans="1:7" x14ac:dyDescent="0.4">
      <c r="A10" s="1" t="s">
        <v>12</v>
      </c>
      <c r="B10" s="1">
        <f>B9-B8</f>
        <v>-1.7999999999999972</v>
      </c>
      <c r="C10" s="1">
        <f t="shared" ref="C10:F10" si="1">C9-C8</f>
        <v>-2.09</v>
      </c>
      <c r="D10" s="1">
        <f t="shared" si="1"/>
        <v>-1.519999999999996</v>
      </c>
      <c r="E10" s="1">
        <f t="shared" si="1"/>
        <v>-2.2800000000000011</v>
      </c>
      <c r="F10" s="1">
        <f t="shared" si="1"/>
        <v>-2.5899999999999963</v>
      </c>
    </row>
    <row r="11" spans="1:7" x14ac:dyDescent="0.4">
      <c r="A11" s="1" t="s">
        <v>11</v>
      </c>
      <c r="B11" s="1">
        <f>$C$2/1000/$B$2*100*ABS(B7+B10)/2</f>
        <v>0.52252199999999938</v>
      </c>
      <c r="C11" s="1">
        <f t="shared" ref="C11:F11" si="2">$C$2/1000/$B$2*100*ABS(C7+C10)/2</f>
        <v>0.71101799999999971</v>
      </c>
      <c r="D11" s="1">
        <f t="shared" si="2"/>
        <v>0.49341600000000024</v>
      </c>
      <c r="E11" s="1">
        <f t="shared" si="2"/>
        <v>0.69022799999999995</v>
      </c>
      <c r="F11" s="1">
        <f t="shared" si="2"/>
        <v>0.64587599999999945</v>
      </c>
      <c r="G11" s="3">
        <f>AVERAGE(B11:F11)</f>
        <v>0.61261199999999971</v>
      </c>
    </row>
    <row r="13" spans="1:7" x14ac:dyDescent="0.4">
      <c r="A13" s="1" t="s">
        <v>14</v>
      </c>
      <c r="B13" s="1" t="s">
        <v>0</v>
      </c>
      <c r="C13" s="1" t="s">
        <v>15</v>
      </c>
      <c r="D13" s="1" t="s">
        <v>2</v>
      </c>
    </row>
    <row r="14" spans="1:7" x14ac:dyDescent="0.4">
      <c r="A14" s="1">
        <v>86</v>
      </c>
      <c r="B14" s="1">
        <v>1</v>
      </c>
      <c r="C14" s="1">
        <v>40</v>
      </c>
      <c r="D14" s="1">
        <v>110.88</v>
      </c>
    </row>
    <row r="16" spans="1:7" x14ac:dyDescent="0.4">
      <c r="A16" s="1" t="s">
        <v>13</v>
      </c>
      <c r="B16" s="1">
        <v>0.216</v>
      </c>
      <c r="C16" s="1" t="s">
        <v>21</v>
      </c>
      <c r="D16" s="1">
        <f>B16/A14</f>
        <v>2.5116279069767444E-3</v>
      </c>
      <c r="E16" s="1"/>
      <c r="F16" s="1"/>
    </row>
    <row r="17" spans="1:6" x14ac:dyDescent="0.4">
      <c r="A17" s="1" t="s">
        <v>16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</row>
    <row r="18" spans="1:6" x14ac:dyDescent="0.4">
      <c r="A18" s="1" t="s">
        <v>17</v>
      </c>
      <c r="B18" s="1">
        <v>121.86</v>
      </c>
      <c r="C18" s="1">
        <v>124.92</v>
      </c>
      <c r="D18" s="1">
        <v>117.7</v>
      </c>
      <c r="E18" s="1">
        <v>121.66</v>
      </c>
      <c r="F18" s="1">
        <v>125.45</v>
      </c>
    </row>
    <row r="19" spans="1:6" x14ac:dyDescent="0.4">
      <c r="A19" s="1" t="s">
        <v>18</v>
      </c>
      <c r="B19" s="1">
        <v>89.84</v>
      </c>
      <c r="C19" s="1">
        <v>87.36</v>
      </c>
      <c r="D19" s="1">
        <v>88.79</v>
      </c>
      <c r="E19" s="1">
        <v>78.09</v>
      </c>
      <c r="F19" s="1">
        <v>81.58</v>
      </c>
    </row>
    <row r="20" spans="1:6" x14ac:dyDescent="0.4">
      <c r="A20" s="1" t="s">
        <v>19</v>
      </c>
      <c r="B20" s="1">
        <v>4142.55</v>
      </c>
      <c r="C20" s="1">
        <v>4050.08</v>
      </c>
      <c r="D20" s="1">
        <v>4136.32</v>
      </c>
      <c r="E20" s="1">
        <v>3770.57</v>
      </c>
      <c r="F20" s="1">
        <v>3844.53</v>
      </c>
    </row>
    <row r="21" spans="1:6" x14ac:dyDescent="0.4">
      <c r="A21" s="1" t="s">
        <v>8</v>
      </c>
      <c r="B21" s="1">
        <f>$C$14/100/B20*1000</f>
        <v>9.6558882813725835E-2</v>
      </c>
      <c r="C21" s="1">
        <f t="shared" ref="C21:F21" si="3">$C$14/100/C20*1000</f>
        <v>9.8763481215185883E-2</v>
      </c>
      <c r="D21" s="1">
        <f t="shared" si="3"/>
        <v>9.6704316880705563E-2</v>
      </c>
      <c r="E21" s="1">
        <f t="shared" si="3"/>
        <v>0.10608475641613868</v>
      </c>
      <c r="F21" s="1">
        <f t="shared" si="3"/>
        <v>0.10404392734612553</v>
      </c>
    </row>
    <row r="22" spans="1:6" x14ac:dyDescent="0.4">
      <c r="A22" s="1" t="s">
        <v>20</v>
      </c>
      <c r="B22" s="1">
        <f>$B$14/100/(B20/1000-B18/2000+B19/2000)*(1000/B19-1000/B18)</f>
        <v>7.0876840774656089E-3</v>
      </c>
      <c r="C22" s="1">
        <f t="shared" ref="C22:F22" si="4">$B$14/100/(C20/1000-C18/2000+C19/2000)*(1000/C19-1000/C18)</f>
        <v>8.5376011906530217E-3</v>
      </c>
      <c r="D22" s="1">
        <f t="shared" si="4"/>
        <v>6.7114105960877392E-3</v>
      </c>
      <c r="E22" s="1">
        <f t="shared" si="4"/>
        <v>1.2233586341626961E-2</v>
      </c>
      <c r="F22" s="1">
        <f t="shared" si="4"/>
        <v>1.1213856140932052E-2</v>
      </c>
    </row>
    <row r="23" spans="1:6" x14ac:dyDescent="0.4">
      <c r="A23" s="1" t="s">
        <v>22</v>
      </c>
      <c r="B23" s="1">
        <f>(B22+$G$11*B21/$C$2*1000)/$D$16</f>
        <v>215.22913888705486</v>
      </c>
      <c r="C23" s="1">
        <f t="shared" ref="C23:F23" si="5">(C22+$G$11*C21/$C$2*1000)/$D$16</f>
        <v>220.6560268601468</v>
      </c>
      <c r="D23" s="1">
        <f t="shared" si="5"/>
        <v>215.3992475793091</v>
      </c>
      <c r="E23" s="1">
        <f t="shared" si="5"/>
        <v>238.23268720605643</v>
      </c>
      <c r="F23" s="1">
        <f t="shared" si="5"/>
        <v>233.3373319751467</v>
      </c>
    </row>
    <row r="25" spans="1:6" x14ac:dyDescent="0.4">
      <c r="A25" s="1" t="s">
        <v>13</v>
      </c>
      <c r="B25" s="1">
        <v>0.432</v>
      </c>
      <c r="C25" s="1" t="s">
        <v>21</v>
      </c>
      <c r="D25" s="1">
        <f>B25/A14</f>
        <v>5.0232558139534887E-3</v>
      </c>
      <c r="E25" s="1"/>
      <c r="F25" s="1"/>
    </row>
    <row r="26" spans="1:6" x14ac:dyDescent="0.4">
      <c r="A26" s="1" t="s">
        <v>16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</row>
    <row r="27" spans="1:6" x14ac:dyDescent="0.4">
      <c r="A27" s="1" t="s">
        <v>17</v>
      </c>
      <c r="B27" s="1">
        <v>91.52</v>
      </c>
      <c r="C27" s="1">
        <v>90.8</v>
      </c>
      <c r="D27" s="1">
        <v>79.58</v>
      </c>
      <c r="E27" s="1">
        <v>72.06</v>
      </c>
      <c r="F27" s="1">
        <v>72.930000000000007</v>
      </c>
    </row>
    <row r="28" spans="1:6" x14ac:dyDescent="0.4">
      <c r="A28" s="1" t="s">
        <v>18</v>
      </c>
      <c r="B28" s="1">
        <v>52.45</v>
      </c>
      <c r="C28" s="1">
        <v>57.06</v>
      </c>
      <c r="D28" s="1">
        <v>49.6</v>
      </c>
      <c r="E28" s="1">
        <v>47.46</v>
      </c>
      <c r="F28" s="1">
        <v>51.05</v>
      </c>
    </row>
    <row r="29" spans="1:6" x14ac:dyDescent="0.4">
      <c r="A29" s="1" t="s">
        <v>19</v>
      </c>
      <c r="B29" s="1">
        <v>2681.78</v>
      </c>
      <c r="C29" s="1">
        <v>2658.41</v>
      </c>
      <c r="D29" s="1">
        <v>2408.35</v>
      </c>
      <c r="E29" s="1">
        <v>2256.29</v>
      </c>
      <c r="F29" s="1">
        <v>2320.67</v>
      </c>
    </row>
    <row r="30" spans="1:6" x14ac:dyDescent="0.4">
      <c r="A30" s="1" t="s">
        <v>8</v>
      </c>
      <c r="B30" s="1">
        <f>$C$14/100/B29*1000</f>
        <v>0.14915466593083698</v>
      </c>
      <c r="C30" s="1">
        <f t="shared" ref="C30:F30" si="6">$C$14/100/C29*1000</f>
        <v>0.15046587998089087</v>
      </c>
      <c r="D30" s="1">
        <f t="shared" si="6"/>
        <v>0.16608881599435302</v>
      </c>
      <c r="E30" s="1">
        <f t="shared" si="6"/>
        <v>0.17728217560685908</v>
      </c>
      <c r="F30" s="1">
        <f t="shared" si="6"/>
        <v>0.17236401556447059</v>
      </c>
    </row>
    <row r="31" spans="1:6" x14ac:dyDescent="0.4">
      <c r="A31" s="1" t="s">
        <v>20</v>
      </c>
      <c r="B31" s="1">
        <f>$B$14/100/(B29/1000-B27/2000+B28/2000)*(1000/B28-1000/B27)</f>
        <v>3.0572706508366007E-2</v>
      </c>
      <c r="C31" s="1">
        <f t="shared" ref="C31:F31" si="7">$B$14/100/(C29/1000-C27/2000+C28/2000)*(1000/C28-1000/C27)</f>
        <v>2.4653028112947634E-2</v>
      </c>
      <c r="D31" s="1">
        <f t="shared" si="7"/>
        <v>3.1734962450259557E-2</v>
      </c>
      <c r="E31" s="1">
        <f t="shared" si="7"/>
        <v>3.2054735541737059E-2</v>
      </c>
      <c r="F31" s="1">
        <f t="shared" si="7"/>
        <v>2.5443927090860199E-2</v>
      </c>
    </row>
    <row r="32" spans="1:6" x14ac:dyDescent="0.4">
      <c r="A32" s="1" t="s">
        <v>22</v>
      </c>
      <c r="B32" s="1">
        <f>(B31+$G$11*B30/$C$2*1000)/$D$25</f>
        <v>170.13910249249219</v>
      </c>
      <c r="C32" s="1">
        <f t="shared" ref="C32:F32" si="8">(C31+$G$11*C30/$C$2*1000)/$D$25</f>
        <v>170.40283169128185</v>
      </c>
      <c r="D32" s="1">
        <f t="shared" si="8"/>
        <v>188.99608261675723</v>
      </c>
      <c r="E32" s="1">
        <f t="shared" si="8"/>
        <v>201.37114119488066</v>
      </c>
      <c r="F32" s="1">
        <f t="shared" si="8"/>
        <v>194.64569380850031</v>
      </c>
    </row>
    <row r="34" spans="1:6" x14ac:dyDescent="0.4">
      <c r="A34" s="1" t="s">
        <v>13</v>
      </c>
      <c r="B34" s="1">
        <v>0.71199999999999997</v>
      </c>
      <c r="C34" s="1" t="s">
        <v>21</v>
      </c>
      <c r="D34" s="1">
        <f>B34/A14</f>
        <v>8.2790697674418601E-3</v>
      </c>
      <c r="E34" s="1"/>
      <c r="F34" s="1"/>
    </row>
    <row r="35" spans="1:6" x14ac:dyDescent="0.4">
      <c r="A35" s="1" t="s">
        <v>16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</row>
    <row r="36" spans="1:6" x14ac:dyDescent="0.4">
      <c r="A36" s="1" t="s">
        <v>17</v>
      </c>
      <c r="B36" s="1">
        <v>47.22</v>
      </c>
      <c r="C36" s="1">
        <v>61.46</v>
      </c>
      <c r="D36" s="1">
        <v>55.2</v>
      </c>
      <c r="E36" s="1">
        <v>55.45</v>
      </c>
      <c r="F36" s="1">
        <v>56.03</v>
      </c>
    </row>
    <row r="37" spans="1:6" x14ac:dyDescent="0.4">
      <c r="A37" s="1" t="s">
        <v>18</v>
      </c>
      <c r="B37" s="1">
        <v>32.24</v>
      </c>
      <c r="C37" s="1">
        <v>36.39</v>
      </c>
      <c r="D37" s="1">
        <v>34.450000000000003</v>
      </c>
      <c r="E37" s="1">
        <v>34.75</v>
      </c>
      <c r="F37" s="1">
        <v>35.26</v>
      </c>
    </row>
    <row r="38" spans="1:6" x14ac:dyDescent="0.4">
      <c r="A38" s="1" t="s">
        <v>19</v>
      </c>
      <c r="B38" s="1">
        <v>1514.08</v>
      </c>
      <c r="C38" s="1">
        <v>1794.41</v>
      </c>
      <c r="D38" s="1">
        <v>1673.12</v>
      </c>
      <c r="E38" s="1">
        <v>1694.07</v>
      </c>
      <c r="F38" s="1">
        <v>1714.32</v>
      </c>
    </row>
    <row r="39" spans="1:6" x14ac:dyDescent="0.4">
      <c r="A39" s="1" t="s">
        <v>8</v>
      </c>
      <c r="B39" s="1">
        <f>$C$14/100/B38*1000</f>
        <v>0.26418683292824691</v>
      </c>
      <c r="C39" s="1">
        <f t="shared" ref="C39:F39" si="9">$C$14/100/C38*1000</f>
        <v>0.22291449557236084</v>
      </c>
      <c r="D39" s="1">
        <f t="shared" si="9"/>
        <v>0.23907430429377455</v>
      </c>
      <c r="E39" s="1">
        <f t="shared" si="9"/>
        <v>0.23611775192288398</v>
      </c>
      <c r="F39" s="1">
        <f t="shared" si="9"/>
        <v>0.23332866675999817</v>
      </c>
    </row>
    <row r="40" spans="1:6" x14ac:dyDescent="0.4">
      <c r="A40" s="1" t="s">
        <v>20</v>
      </c>
      <c r="B40" s="1">
        <f>$B$14/100/(B38/1000-B36/2000+B37/2000)*(1000/B37-1000/B36)</f>
        <v>6.5312411154469785E-2</v>
      </c>
      <c r="C40" s="1">
        <f t="shared" ref="C40:F40" si="10">$B$14/100/(C38/1000-C36/2000+C37/2000)*(1000/C37-1000/C36)</f>
        <v>6.2907508911036289E-2</v>
      </c>
      <c r="D40" s="1">
        <f t="shared" si="10"/>
        <v>6.5624218797241951E-2</v>
      </c>
      <c r="E40" s="1">
        <f t="shared" si="10"/>
        <v>6.3803443052105835E-2</v>
      </c>
      <c r="F40" s="1">
        <f t="shared" si="10"/>
        <v>6.1699343408523503E-2</v>
      </c>
    </row>
    <row r="41" spans="1:6" x14ac:dyDescent="0.4">
      <c r="A41" s="1" t="s">
        <v>22</v>
      </c>
      <c r="B41" s="1">
        <f>(B40+$G$11*B39/$C$2*1000)/$D$34</f>
        <v>184.19275424879336</v>
      </c>
      <c r="C41" s="1">
        <f t="shared" ref="C41:F41" si="11">(C40+$G$11*C39/$C$2*1000)/$D$34</f>
        <v>156.35936564263531</v>
      </c>
      <c r="D41" s="1">
        <f t="shared" si="11"/>
        <v>167.47168328897436</v>
      </c>
      <c r="E41" s="1">
        <f t="shared" si="11"/>
        <v>165.27871619190924</v>
      </c>
      <c r="F41" s="1">
        <f t="shared" si="11"/>
        <v>163.16328587660971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纪中 沈</dc:creator>
  <cp:lastModifiedBy>纪中 沈</cp:lastModifiedBy>
  <dcterms:created xsi:type="dcterms:W3CDTF">2024-10-25T08:18:35Z</dcterms:created>
  <dcterms:modified xsi:type="dcterms:W3CDTF">2024-10-25T14:13:11Z</dcterms:modified>
</cp:coreProperties>
</file>