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通物理实验(1) 力学、热学部分\"/>
    </mc:Choice>
  </mc:AlternateContent>
  <xr:revisionPtr revIDLastSave="0" documentId="13_ncr:1_{879B9636-0709-477A-80A2-C1F805FB08E4}" xr6:coauthVersionLast="47" xr6:coauthVersionMax="47" xr10:uidLastSave="{00000000-0000-0000-0000-000000000000}"/>
  <bookViews>
    <workbookView xWindow="10718" yWindow="0" windowWidth="10965" windowHeight="12863" xr2:uid="{67897CE9-1625-435E-9D84-F5F72CB36C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1" l="1"/>
  <c r="D67" i="1"/>
  <c r="D56" i="1"/>
  <c r="D45" i="1"/>
  <c r="D34" i="1"/>
  <c r="D23" i="1"/>
  <c r="F61" i="1"/>
  <c r="F65" i="1"/>
  <c r="F64" i="1"/>
  <c r="F63" i="1"/>
  <c r="F62" i="1"/>
  <c r="F50" i="1"/>
  <c r="F54" i="1"/>
  <c r="F53" i="1"/>
  <c r="F52" i="1"/>
  <c r="F51" i="1"/>
  <c r="F43" i="1"/>
  <c r="F42" i="1"/>
  <c r="F41" i="1"/>
  <c r="F40" i="1"/>
  <c r="F39" i="1"/>
  <c r="F29" i="1"/>
  <c r="F30" i="1"/>
  <c r="F31" i="1"/>
  <c r="F32" i="1"/>
  <c r="F28" i="1"/>
  <c r="F18" i="1"/>
  <c r="F19" i="1"/>
  <c r="F20" i="1"/>
  <c r="F21" i="1"/>
  <c r="F17" i="1"/>
  <c r="F55" i="1" l="1"/>
  <c r="F66" i="1"/>
  <c r="F33" i="1"/>
  <c r="F22" i="1"/>
  <c r="F44" i="1"/>
  <c r="C66" i="1"/>
  <c r="D66" i="1"/>
  <c r="E66" i="1"/>
  <c r="D55" i="1"/>
  <c r="E55" i="1"/>
  <c r="C55" i="1"/>
  <c r="C44" i="1"/>
  <c r="D44" i="1"/>
  <c r="E44" i="1"/>
  <c r="D33" i="1"/>
  <c r="E33" i="1"/>
  <c r="C33" i="1"/>
  <c r="D22" i="1"/>
  <c r="E22" i="1"/>
  <c r="C22" i="1"/>
  <c r="C10" i="1"/>
  <c r="D10" i="1"/>
  <c r="E10" i="1"/>
  <c r="F10" i="1"/>
  <c r="B10" i="1"/>
  <c r="C7" i="1"/>
  <c r="D7" i="1"/>
  <c r="E7" i="1"/>
  <c r="F7" i="1"/>
  <c r="B7" i="1"/>
  <c r="E11" i="1" l="1"/>
  <c r="F11" i="1"/>
  <c r="D11" i="1"/>
  <c r="B11" i="1"/>
  <c r="C11" i="1"/>
  <c r="B12" i="1" l="1"/>
  <c r="B34" i="1" l="1"/>
  <c r="B67" i="1"/>
  <c r="B23" i="1"/>
  <c r="B45" i="1"/>
  <c r="B56" i="1"/>
</calcChain>
</file>

<file path=xl/sharedStrings.xml><?xml version="1.0" encoding="utf-8"?>
<sst xmlns="http://schemas.openxmlformats.org/spreadsheetml/2006/main" count="76" uniqueCount="25">
  <si>
    <t>挡板间隙d/cm</t>
    <phoneticPr fontId="2" type="noConversion"/>
  </si>
  <si>
    <t>光电门间隔s/cm</t>
    <phoneticPr fontId="2" type="noConversion"/>
  </si>
  <si>
    <t>滑块质量m/g</t>
    <phoneticPr fontId="2" type="noConversion"/>
  </si>
  <si>
    <t>（必须选1cm的）</t>
    <phoneticPr fontId="2" type="noConversion"/>
  </si>
  <si>
    <t>测量次数</t>
    <phoneticPr fontId="2" type="noConversion"/>
  </si>
  <si>
    <t>v1Acm/s</t>
    <phoneticPr fontId="2" type="noConversion"/>
  </si>
  <si>
    <t>v1Bcm/s</t>
    <phoneticPr fontId="2" type="noConversion"/>
  </si>
  <si>
    <r>
      <rPr>
        <sz val="11"/>
        <color theme="1"/>
        <rFont val="Calibri"/>
        <family val="2"/>
      </rPr>
      <t>Δ</t>
    </r>
    <r>
      <rPr>
        <sz val="11"/>
        <color theme="1"/>
        <rFont val="等线"/>
        <family val="3"/>
        <charset val="134"/>
      </rPr>
      <t>vABcm/s</t>
    </r>
    <phoneticPr fontId="2" type="noConversion"/>
  </si>
  <si>
    <t>v2Bcm/s</t>
    <phoneticPr fontId="2" type="noConversion"/>
  </si>
  <si>
    <t>v2Acm/s</t>
    <phoneticPr fontId="2" type="noConversion"/>
  </si>
  <si>
    <r>
      <rPr>
        <sz val="11"/>
        <color theme="1"/>
        <rFont val="等线"/>
        <family val="3"/>
        <charset val="134"/>
      </rPr>
      <t>ΔvBAcm/s</t>
    </r>
    <phoneticPr fontId="2" type="noConversion"/>
  </si>
  <si>
    <t>b</t>
    <phoneticPr fontId="2" type="noConversion"/>
  </si>
  <si>
    <t>平均值</t>
    <phoneticPr fontId="2" type="noConversion"/>
  </si>
  <si>
    <t>总质量m/g</t>
    <phoneticPr fontId="2" type="noConversion"/>
  </si>
  <si>
    <t>d/cm</t>
    <phoneticPr fontId="2" type="noConversion"/>
  </si>
  <si>
    <t>s/cm</t>
    <phoneticPr fontId="2" type="noConversion"/>
  </si>
  <si>
    <t>m0/g</t>
    <phoneticPr fontId="2" type="noConversion"/>
  </si>
  <si>
    <t>tA/ms</t>
    <phoneticPr fontId="2" type="noConversion"/>
  </si>
  <si>
    <t>tB/ms</t>
    <phoneticPr fontId="2" type="noConversion"/>
  </si>
  <si>
    <t>tAB/ms</t>
    <phoneticPr fontId="2" type="noConversion"/>
  </si>
  <si>
    <t>a</t>
    <phoneticPr fontId="2" type="noConversion"/>
  </si>
  <si>
    <t>F</t>
    <phoneticPr fontId="2" type="noConversion"/>
  </si>
  <si>
    <t>a(m/s/s)</t>
    <phoneticPr fontId="2" type="noConversion"/>
  </si>
  <si>
    <t>m理论</t>
    <phoneticPr fontId="2" type="noConversion"/>
  </si>
  <si>
    <t>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</si>
</sst>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800B-7D48-4A60-BB88-C52933A9E9E3}">
  <dimension ref="A1:F72"/>
  <sheetViews>
    <sheetView tabSelected="1" topLeftCell="A61" zoomScale="145" zoomScaleNormal="145" workbookViewId="0">
      <selection activeCell="B72" sqref="B72"/>
    </sheetView>
  </sheetViews>
  <sheetFormatPr defaultRowHeight="13.9" x14ac:dyDescent="0.4"/>
  <cols>
    <col min="1" max="1" width="16.53125" bestFit="1" customWidth="1"/>
    <col min="2" max="2" width="15" bestFit="1" customWidth="1"/>
    <col min="3" max="3" width="12.3984375" bestFit="1" customWidth="1"/>
    <col min="5" max="5" width="11.3984375" customWidth="1"/>
    <col min="6" max="6" width="12.6640625" bestFit="1" customWidth="1"/>
  </cols>
  <sheetData>
    <row r="1" spans="1:6" x14ac:dyDescent="0.4">
      <c r="A1" s="1" t="s">
        <v>0</v>
      </c>
      <c r="B1" s="1" t="s">
        <v>1</v>
      </c>
      <c r="C1" s="1" t="s">
        <v>2</v>
      </c>
    </row>
    <row r="2" spans="1:6" x14ac:dyDescent="0.4">
      <c r="A2" s="1" t="s">
        <v>3</v>
      </c>
      <c r="B2" s="1">
        <v>40.200000000000003</v>
      </c>
      <c r="C2" s="1">
        <v>212.66</v>
      </c>
    </row>
    <row r="4" spans="1:6" x14ac:dyDescent="0.4">
      <c r="A4" s="1" t="s">
        <v>4</v>
      </c>
      <c r="B4" s="1">
        <v>1</v>
      </c>
      <c r="C4" s="1">
        <v>2</v>
      </c>
      <c r="D4" s="1">
        <v>3</v>
      </c>
      <c r="E4" s="1">
        <v>4</v>
      </c>
      <c r="F4" s="1">
        <v>5</v>
      </c>
    </row>
    <row r="5" spans="1:6" x14ac:dyDescent="0.4">
      <c r="A5" s="1" t="s">
        <v>5</v>
      </c>
      <c r="B5" s="1">
        <v>36.46</v>
      </c>
      <c r="C5" s="1">
        <v>32.18</v>
      </c>
      <c r="D5" s="1">
        <v>39.86</v>
      </c>
      <c r="E5" s="1">
        <v>35.57</v>
      </c>
      <c r="F5" s="1">
        <v>31.77</v>
      </c>
    </row>
    <row r="6" spans="1:6" x14ac:dyDescent="0.4">
      <c r="A6" s="1" t="s">
        <v>6</v>
      </c>
      <c r="B6" s="1">
        <v>36.08</v>
      </c>
      <c r="C6" s="1">
        <v>31.9</v>
      </c>
      <c r="D6" s="1">
        <v>38.97</v>
      </c>
      <c r="E6" s="1">
        <v>34.96</v>
      </c>
      <c r="F6" s="1">
        <v>31.05</v>
      </c>
    </row>
    <row r="7" spans="1:6" ht="14.25" x14ac:dyDescent="0.4">
      <c r="A7" s="2" t="s">
        <v>7</v>
      </c>
      <c r="B7" s="1">
        <f>B6-B5</f>
        <v>-0.38000000000000256</v>
      </c>
      <c r="C7" s="1">
        <f t="shared" ref="C7:F7" si="0">C6-C5</f>
        <v>-0.28000000000000114</v>
      </c>
      <c r="D7" s="1">
        <f t="shared" si="0"/>
        <v>-0.89000000000000057</v>
      </c>
      <c r="E7" s="1">
        <f t="shared" si="0"/>
        <v>-0.60999999999999943</v>
      </c>
      <c r="F7" s="1">
        <f t="shared" si="0"/>
        <v>-0.71999999999999886</v>
      </c>
    </row>
    <row r="8" spans="1:6" x14ac:dyDescent="0.4">
      <c r="A8" s="2" t="s">
        <v>8</v>
      </c>
      <c r="B8" s="1">
        <v>34.69</v>
      </c>
      <c r="C8" s="1">
        <v>30.57</v>
      </c>
      <c r="D8" s="1">
        <v>37.130000000000003</v>
      </c>
      <c r="E8" s="1">
        <v>33.32</v>
      </c>
      <c r="F8" s="1">
        <v>29.77</v>
      </c>
    </row>
    <row r="9" spans="1:6" x14ac:dyDescent="0.4">
      <c r="A9" s="2" t="s">
        <v>9</v>
      </c>
      <c r="B9" s="1">
        <v>33.840000000000003</v>
      </c>
      <c r="C9" s="1">
        <v>29.95</v>
      </c>
      <c r="D9" s="1">
        <v>36.86</v>
      </c>
      <c r="E9" s="1">
        <v>33.049999999999997</v>
      </c>
      <c r="F9" s="1">
        <v>29.63</v>
      </c>
    </row>
    <row r="10" spans="1:6" x14ac:dyDescent="0.4">
      <c r="A10" s="2" t="s">
        <v>10</v>
      </c>
      <c r="B10" s="1">
        <f>B9-B8</f>
        <v>-0.84999999999999432</v>
      </c>
      <c r="C10" s="1">
        <f t="shared" ref="C10:F10" si="1">C9-C8</f>
        <v>-0.62000000000000099</v>
      </c>
      <c r="D10" s="1">
        <f t="shared" si="1"/>
        <v>-0.27000000000000313</v>
      </c>
      <c r="E10" s="1">
        <f t="shared" si="1"/>
        <v>-0.27000000000000313</v>
      </c>
      <c r="F10" s="1">
        <f t="shared" si="1"/>
        <v>-0.14000000000000057</v>
      </c>
    </row>
    <row r="11" spans="1:6" ht="14.25" thickBot="1" x14ac:dyDescent="0.45">
      <c r="A11" s="2" t="s">
        <v>11</v>
      </c>
      <c r="B11" s="4">
        <f>ABS($C2/1000/$B2*100*(B7+B10)/200)</f>
        <v>3.2533805970149164E-3</v>
      </c>
      <c r="C11" s="4">
        <f t="shared" ref="C11:F11" si="2">ABS($C2/1000/$B2*100*(C7+C10)/200)</f>
        <v>2.3805223880597067E-3</v>
      </c>
      <c r="D11" s="4">
        <f t="shared" si="2"/>
        <v>3.0682288557214027E-3</v>
      </c>
      <c r="E11" s="4">
        <f t="shared" si="2"/>
        <v>2.3276218905472702E-3</v>
      </c>
      <c r="F11" s="4">
        <f t="shared" si="2"/>
        <v>2.2747213930348243E-3</v>
      </c>
    </row>
    <row r="12" spans="1:6" ht="14.65" thickTop="1" thickBot="1" x14ac:dyDescent="0.45">
      <c r="A12" s="3" t="s">
        <v>12</v>
      </c>
      <c r="B12" s="7">
        <f>AVERAGE(B11:F11)</f>
        <v>2.6608950248756236E-3</v>
      </c>
      <c r="C12" s="8"/>
      <c r="D12" s="8"/>
      <c r="E12" s="8"/>
      <c r="F12" s="9"/>
    </row>
    <row r="13" spans="1:6" ht="14.25" thickTop="1" x14ac:dyDescent="0.4"/>
    <row r="14" spans="1:6" x14ac:dyDescent="0.4">
      <c r="A14" s="1" t="s">
        <v>13</v>
      </c>
      <c r="B14" s="1" t="s">
        <v>14</v>
      </c>
      <c r="C14" s="1" t="s">
        <v>15</v>
      </c>
    </row>
    <row r="15" spans="1:6" x14ac:dyDescent="0.4">
      <c r="A15" s="1">
        <v>223.09</v>
      </c>
      <c r="B15" s="1">
        <v>1</v>
      </c>
      <c r="C15" s="1">
        <v>40.200000000000003</v>
      </c>
    </row>
    <row r="16" spans="1:6" x14ac:dyDescent="0.4">
      <c r="A16" s="1" t="s">
        <v>16</v>
      </c>
      <c r="B16" s="1" t="s">
        <v>4</v>
      </c>
      <c r="C16" s="1" t="s">
        <v>17</v>
      </c>
      <c r="D16" s="1" t="s">
        <v>18</v>
      </c>
      <c r="E16" s="1" t="s">
        <v>19</v>
      </c>
      <c r="F16" s="1" t="s">
        <v>22</v>
      </c>
    </row>
    <row r="17" spans="1:6" x14ac:dyDescent="0.4">
      <c r="A17" s="1">
        <v>10.43</v>
      </c>
      <c r="B17" s="1">
        <v>1</v>
      </c>
      <c r="C17" s="1">
        <v>29.51</v>
      </c>
      <c r="D17" s="1">
        <v>16.71</v>
      </c>
      <c r="E17" s="1">
        <v>853.05</v>
      </c>
      <c r="F17" s="1">
        <f>B$15/100/(E17/1000-C17/2000+D17/2000)*(1000/D17-1000/C17)</f>
        <v>0.30659170283337339</v>
      </c>
    </row>
    <row r="18" spans="1:6" x14ac:dyDescent="0.4">
      <c r="A18" s="1">
        <v>10.43</v>
      </c>
      <c r="B18" s="1">
        <v>2</v>
      </c>
      <c r="C18" s="1">
        <v>29.51</v>
      </c>
      <c r="D18" s="1">
        <v>16.73</v>
      </c>
      <c r="E18" s="1">
        <v>854.9</v>
      </c>
      <c r="F18" s="1">
        <f t="shared" ref="F18:F21" si="3">B$15/100/(E18/1000-C18/2000+D18/2000)*(1000/D18-1000/C18)</f>
        <v>0.30507648810687288</v>
      </c>
    </row>
    <row r="19" spans="1:6" x14ac:dyDescent="0.4">
      <c r="A19" s="1">
        <v>10.43</v>
      </c>
      <c r="B19" s="1">
        <v>3</v>
      </c>
      <c r="C19" s="1">
        <v>29.51</v>
      </c>
      <c r="D19" s="1">
        <v>16.78</v>
      </c>
      <c r="E19" s="1">
        <v>855.23</v>
      </c>
      <c r="F19" s="1">
        <f t="shared" si="3"/>
        <v>0.30285071988731538</v>
      </c>
    </row>
    <row r="20" spans="1:6" x14ac:dyDescent="0.4">
      <c r="A20" s="1">
        <v>10.43</v>
      </c>
      <c r="B20" s="1">
        <v>4</v>
      </c>
      <c r="C20" s="1">
        <v>29.65</v>
      </c>
      <c r="D20" s="1">
        <v>16.809999999999999</v>
      </c>
      <c r="E20" s="1">
        <v>857.99</v>
      </c>
      <c r="F20" s="1">
        <f t="shared" si="3"/>
        <v>0.30251872360296317</v>
      </c>
    </row>
    <row r="21" spans="1:6" x14ac:dyDescent="0.4">
      <c r="A21" s="1">
        <v>10.43</v>
      </c>
      <c r="B21" s="1">
        <v>5</v>
      </c>
      <c r="C21" s="1">
        <v>29.51</v>
      </c>
      <c r="D21" s="1">
        <v>16.82</v>
      </c>
      <c r="E21" s="1">
        <v>855.99</v>
      </c>
      <c r="F21" s="1">
        <f t="shared" si="3"/>
        <v>0.30090466108610242</v>
      </c>
    </row>
    <row r="22" spans="1:6" x14ac:dyDescent="0.4">
      <c r="A22" s="1">
        <v>10.43</v>
      </c>
      <c r="B22" s="1" t="s">
        <v>12</v>
      </c>
      <c r="C22" s="1">
        <f>AVERAGE(C17:C21)</f>
        <v>29.538</v>
      </c>
      <c r="D22" s="1">
        <f t="shared" ref="D22:E22" si="4">AVERAGE(D17:D21)</f>
        <v>16.77</v>
      </c>
      <c r="E22" s="1">
        <f t="shared" si="4"/>
        <v>855.43200000000002</v>
      </c>
      <c r="F22" s="1">
        <f>AVERAGE(F17:F21)</f>
        <v>0.30358845910332544</v>
      </c>
    </row>
    <row r="23" spans="1:6" x14ac:dyDescent="0.4">
      <c r="A23" s="1" t="s">
        <v>21</v>
      </c>
      <c r="B23" s="6">
        <f>A17/1000*9.8-B12*(C15/100/E22*1000)</f>
        <v>0.10096354432380365</v>
      </c>
      <c r="C23" s="1" t="s">
        <v>23</v>
      </c>
      <c r="D23" s="1">
        <f>B23/F22</f>
        <v>0.33256713585887998</v>
      </c>
    </row>
    <row r="25" spans="1:6" x14ac:dyDescent="0.4">
      <c r="A25" s="1" t="s">
        <v>13</v>
      </c>
      <c r="B25" s="1" t="s">
        <v>14</v>
      </c>
      <c r="C25" s="1" t="s">
        <v>15</v>
      </c>
    </row>
    <row r="26" spans="1:6" x14ac:dyDescent="0.4">
      <c r="A26" s="1">
        <v>228.09</v>
      </c>
      <c r="B26" s="1">
        <v>1</v>
      </c>
      <c r="C26" s="1">
        <v>40.200000000000003</v>
      </c>
    </row>
    <row r="27" spans="1:6" x14ac:dyDescent="0.4">
      <c r="A27" s="1" t="s">
        <v>16</v>
      </c>
      <c r="B27" s="1" t="s">
        <v>4</v>
      </c>
      <c r="C27" s="1" t="s">
        <v>17</v>
      </c>
      <c r="D27" s="1" t="s">
        <v>18</v>
      </c>
      <c r="E27" s="1" t="s">
        <v>19</v>
      </c>
      <c r="F27" s="1" t="s">
        <v>22</v>
      </c>
    </row>
    <row r="28" spans="1:6" x14ac:dyDescent="0.4">
      <c r="A28" s="1">
        <v>15.43</v>
      </c>
      <c r="B28" s="1">
        <v>1</v>
      </c>
      <c r="C28" s="1">
        <v>26.3</v>
      </c>
      <c r="D28" s="1">
        <v>14.93</v>
      </c>
      <c r="E28" s="1">
        <v>761.68</v>
      </c>
      <c r="F28" s="1">
        <f>B$26/100/(E28/1000-C28/2000+D28/2000)*(1000/D28-1000/C28)</f>
        <v>0.38302399815463989</v>
      </c>
    </row>
    <row r="29" spans="1:6" x14ac:dyDescent="0.4">
      <c r="A29" s="1">
        <v>15.43</v>
      </c>
      <c r="B29" s="1">
        <v>2</v>
      </c>
      <c r="C29" s="1">
        <v>26.41</v>
      </c>
      <c r="D29" s="1">
        <v>14.92</v>
      </c>
      <c r="E29" s="1">
        <v>762.34</v>
      </c>
      <c r="F29" s="1">
        <f t="shared" ref="F29:F32" si="5">B$26/100/(E29/1000-C29/2000+D29/2000)*(1000/D29-1000/C29)</f>
        <v>0.38540676848843186</v>
      </c>
    </row>
    <row r="30" spans="1:6" x14ac:dyDescent="0.4">
      <c r="A30" s="1">
        <v>15.43</v>
      </c>
      <c r="B30" s="1">
        <v>3</v>
      </c>
      <c r="C30" s="1">
        <v>24.21</v>
      </c>
      <c r="D30" s="1">
        <v>13.74</v>
      </c>
      <c r="E30" s="1">
        <v>700.4</v>
      </c>
      <c r="F30" s="1">
        <f t="shared" si="5"/>
        <v>0.45276960172560893</v>
      </c>
    </row>
    <row r="31" spans="1:6" x14ac:dyDescent="0.4">
      <c r="A31" s="1">
        <v>15.43</v>
      </c>
      <c r="B31" s="1">
        <v>4</v>
      </c>
      <c r="C31" s="1">
        <v>26.87</v>
      </c>
      <c r="D31" s="1">
        <v>15.33</v>
      </c>
      <c r="E31" s="1">
        <v>779.41</v>
      </c>
      <c r="F31" s="1">
        <f t="shared" si="5"/>
        <v>0.36212380184881082</v>
      </c>
    </row>
    <row r="32" spans="1:6" x14ac:dyDescent="0.4">
      <c r="A32" s="1">
        <v>15.43</v>
      </c>
      <c r="B32" s="1">
        <v>5</v>
      </c>
      <c r="C32" s="1">
        <v>24.1</v>
      </c>
      <c r="D32" s="1">
        <v>13.69</v>
      </c>
      <c r="E32" s="1">
        <v>697.97</v>
      </c>
      <c r="F32" s="1">
        <f t="shared" si="5"/>
        <v>0.45545376943631666</v>
      </c>
    </row>
    <row r="33" spans="1:6" x14ac:dyDescent="0.4">
      <c r="A33" s="1">
        <v>15.43</v>
      </c>
      <c r="B33" s="1" t="s">
        <v>12</v>
      </c>
      <c r="C33" s="1">
        <f>AVERAGE(C28:C32)</f>
        <v>25.578000000000003</v>
      </c>
      <c r="D33" s="1">
        <f t="shared" ref="D33:E33" si="6">AVERAGE(D28:D32)</f>
        <v>14.522</v>
      </c>
      <c r="E33" s="1">
        <f t="shared" si="6"/>
        <v>740.36</v>
      </c>
      <c r="F33" s="1">
        <f>AVERAGE(F28:F32)</f>
        <v>0.40775558793076161</v>
      </c>
    </row>
    <row r="34" spans="1:6" x14ac:dyDescent="0.4">
      <c r="A34" s="1" t="s">
        <v>21</v>
      </c>
      <c r="B34" s="6">
        <f>A28/1000*9.8-B12*(C26/100/E33*1000)</f>
        <v>0.14976918963747368</v>
      </c>
      <c r="C34" s="1" t="s">
        <v>23</v>
      </c>
      <c r="D34" s="1">
        <f>B34/F33</f>
        <v>0.36730137874383967</v>
      </c>
    </row>
    <row r="36" spans="1:6" x14ac:dyDescent="0.4">
      <c r="A36" s="1" t="s">
        <v>13</v>
      </c>
      <c r="B36" s="1" t="s">
        <v>14</v>
      </c>
      <c r="C36" s="1" t="s">
        <v>15</v>
      </c>
    </row>
    <row r="37" spans="1:6" x14ac:dyDescent="0.4">
      <c r="A37" s="1">
        <v>233.14</v>
      </c>
      <c r="B37" s="1">
        <v>1</v>
      </c>
      <c r="C37" s="1">
        <v>40.200000000000003</v>
      </c>
    </row>
    <row r="38" spans="1:6" x14ac:dyDescent="0.4">
      <c r="A38" s="1" t="s">
        <v>16</v>
      </c>
      <c r="B38" s="1" t="s">
        <v>4</v>
      </c>
      <c r="C38" s="1" t="s">
        <v>17</v>
      </c>
      <c r="D38" s="1" t="s">
        <v>18</v>
      </c>
      <c r="E38" s="1" t="s">
        <v>19</v>
      </c>
      <c r="F38" s="1" t="s">
        <v>22</v>
      </c>
    </row>
    <row r="39" spans="1:6" x14ac:dyDescent="0.4">
      <c r="A39" s="1">
        <v>20.48</v>
      </c>
      <c r="B39" s="1">
        <v>1</v>
      </c>
      <c r="C39" s="1">
        <v>20.86</v>
      </c>
      <c r="D39" s="1">
        <v>11.89</v>
      </c>
      <c r="E39" s="1">
        <v>606.44000000000005</v>
      </c>
      <c r="F39" s="1">
        <f>B$26/100/(E39/1000-C39/2000+D39/2000)*(1000/D39-1000/C39)</f>
        <v>0.60080322908007844</v>
      </c>
    </row>
    <row r="40" spans="1:6" x14ac:dyDescent="0.4">
      <c r="A40" s="1">
        <v>20.48</v>
      </c>
      <c r="B40" s="1">
        <v>2</v>
      </c>
      <c r="C40" s="1">
        <v>20.91</v>
      </c>
      <c r="D40" s="1">
        <v>11.92</v>
      </c>
      <c r="E40" s="1">
        <v>606.89</v>
      </c>
      <c r="F40" s="1">
        <f t="shared" ref="F40:F43" si="7">B$26/100/(E40/1000-C40/2000+D40/2000)*(1000/D40-1000/C40)</f>
        <v>0.59875347235324339</v>
      </c>
    </row>
    <row r="41" spans="1:6" x14ac:dyDescent="0.4">
      <c r="A41" s="1">
        <v>20.48</v>
      </c>
      <c r="B41" s="1">
        <v>3</v>
      </c>
      <c r="C41" s="1">
        <v>20.87</v>
      </c>
      <c r="D41" s="1">
        <v>11.9</v>
      </c>
      <c r="E41" s="1">
        <v>606.54999999999995</v>
      </c>
      <c r="F41" s="1">
        <f t="shared" si="7"/>
        <v>0.59990109077597342</v>
      </c>
    </row>
    <row r="42" spans="1:6" x14ac:dyDescent="0.4">
      <c r="A42" s="1">
        <v>20.48</v>
      </c>
      <c r="B42" s="1">
        <v>4</v>
      </c>
      <c r="C42" s="1">
        <v>20.97</v>
      </c>
      <c r="D42" s="1">
        <v>11.92</v>
      </c>
      <c r="E42" s="1">
        <v>608</v>
      </c>
      <c r="F42" s="1">
        <f t="shared" si="7"/>
        <v>0.59994938148180066</v>
      </c>
    </row>
    <row r="43" spans="1:6" x14ac:dyDescent="0.4">
      <c r="A43" s="1">
        <v>20.48</v>
      </c>
      <c r="B43" s="1">
        <v>5</v>
      </c>
      <c r="C43" s="1">
        <v>20.88</v>
      </c>
      <c r="D43" s="1">
        <v>11.95</v>
      </c>
      <c r="E43" s="1">
        <v>607.75</v>
      </c>
      <c r="F43" s="1">
        <f t="shared" si="7"/>
        <v>0.59324014456993679</v>
      </c>
    </row>
    <row r="44" spans="1:6" x14ac:dyDescent="0.4">
      <c r="A44" s="1">
        <v>20.48</v>
      </c>
      <c r="B44" s="1" t="s">
        <v>12</v>
      </c>
      <c r="C44" s="1">
        <f>AVERAGE(C39:C43)</f>
        <v>20.898</v>
      </c>
      <c r="D44" s="1">
        <f t="shared" ref="D44:E44" si="8">AVERAGE(D39:D43)</f>
        <v>11.916</v>
      </c>
      <c r="E44" s="1">
        <f t="shared" si="8"/>
        <v>607.12599999999998</v>
      </c>
      <c r="F44" s="1">
        <f>AVERAGE(F39:F43)</f>
        <v>0.59852946365220661</v>
      </c>
    </row>
    <row r="45" spans="1:6" x14ac:dyDescent="0.4">
      <c r="A45" s="1" t="s">
        <v>21</v>
      </c>
      <c r="B45" s="6">
        <f>A39/1000*9.8-B12*(C37/100/E44*1000)</f>
        <v>0.19894212552913235</v>
      </c>
      <c r="C45" s="1" t="s">
        <v>23</v>
      </c>
      <c r="D45" s="1">
        <f>B45/F44</f>
        <v>0.33238484921894107</v>
      </c>
    </row>
    <row r="47" spans="1:6" x14ac:dyDescent="0.4">
      <c r="A47" s="1" t="s">
        <v>13</v>
      </c>
      <c r="B47" s="1" t="s">
        <v>14</v>
      </c>
      <c r="C47" s="1" t="s">
        <v>15</v>
      </c>
    </row>
    <row r="48" spans="1:6" x14ac:dyDescent="0.4">
      <c r="A48" s="1">
        <v>238.6</v>
      </c>
      <c r="B48" s="1">
        <v>1</v>
      </c>
      <c r="C48" s="1">
        <v>40.200000000000003</v>
      </c>
    </row>
    <row r="49" spans="1:6" x14ac:dyDescent="0.4">
      <c r="A49" s="1" t="s">
        <v>16</v>
      </c>
      <c r="B49" s="1" t="s">
        <v>4</v>
      </c>
      <c r="C49" s="1" t="s">
        <v>17</v>
      </c>
      <c r="D49" s="1" t="s">
        <v>18</v>
      </c>
      <c r="E49" s="1" t="s">
        <v>19</v>
      </c>
      <c r="F49" s="1" t="s">
        <v>22</v>
      </c>
    </row>
    <row r="50" spans="1:6" x14ac:dyDescent="0.4">
      <c r="A50" s="1">
        <v>25.94</v>
      </c>
      <c r="B50" s="1">
        <v>1</v>
      </c>
      <c r="C50" s="1">
        <v>18.68</v>
      </c>
      <c r="D50" s="1">
        <v>10.63</v>
      </c>
      <c r="E50" s="1">
        <v>542.61</v>
      </c>
      <c r="F50" s="1">
        <f>B$26/100/(E50/1000-C50/2000+D50/2000)*(1000/D50-1000/C50)</f>
        <v>0.7527165935940332</v>
      </c>
    </row>
    <row r="51" spans="1:6" x14ac:dyDescent="0.4">
      <c r="A51" s="1">
        <v>25.94</v>
      </c>
      <c r="B51" s="1">
        <v>2</v>
      </c>
      <c r="C51" s="1">
        <v>18.670000000000002</v>
      </c>
      <c r="D51" s="1">
        <v>10.61</v>
      </c>
      <c r="E51" s="1">
        <v>541.77</v>
      </c>
      <c r="F51" s="1">
        <f t="shared" ref="F51:F54" si="9">B$26/100/(E51/1000-C51/2000+D51/2000)*(1000/D51-1000/C51)</f>
        <v>0.75666386966630805</v>
      </c>
    </row>
    <row r="52" spans="1:6" x14ac:dyDescent="0.4">
      <c r="A52" s="1">
        <v>25.94</v>
      </c>
      <c r="B52" s="1">
        <v>3</v>
      </c>
      <c r="C52" s="1">
        <v>18.690000000000001</v>
      </c>
      <c r="D52" s="1">
        <v>10.67</v>
      </c>
      <c r="E52" s="1">
        <v>542.33000000000004</v>
      </c>
      <c r="F52" s="1">
        <f t="shared" si="9"/>
        <v>0.74706799656046508</v>
      </c>
    </row>
    <row r="53" spans="1:6" x14ac:dyDescent="0.4">
      <c r="A53" s="1">
        <v>25.94</v>
      </c>
      <c r="B53" s="1">
        <v>4</v>
      </c>
      <c r="C53" s="1">
        <v>18.77</v>
      </c>
      <c r="D53" s="1">
        <v>10.64</v>
      </c>
      <c r="E53" s="1">
        <v>543.07000000000005</v>
      </c>
      <c r="F53" s="1">
        <f t="shared" si="9"/>
        <v>0.7552519428344272</v>
      </c>
    </row>
    <row r="54" spans="1:6" x14ac:dyDescent="0.4">
      <c r="A54" s="1">
        <v>25.94</v>
      </c>
      <c r="B54" s="1">
        <v>5</v>
      </c>
      <c r="C54" s="1">
        <v>18.68</v>
      </c>
      <c r="D54" s="1">
        <v>10.62</v>
      </c>
      <c r="E54" s="1">
        <v>542.71</v>
      </c>
      <c r="F54" s="1">
        <f t="shared" si="9"/>
        <v>0.7542282615018151</v>
      </c>
    </row>
    <row r="55" spans="1:6" x14ac:dyDescent="0.4">
      <c r="A55" s="1">
        <v>25.94</v>
      </c>
      <c r="B55" s="1" t="s">
        <v>12</v>
      </c>
      <c r="C55" s="1">
        <f>AVERAGE(C50:C54)</f>
        <v>18.698</v>
      </c>
      <c r="D55" s="1">
        <f t="shared" ref="D55:E55" si="10">AVERAGE(D50:D54)</f>
        <v>10.634</v>
      </c>
      <c r="E55" s="1">
        <f t="shared" si="10"/>
        <v>542.49800000000005</v>
      </c>
      <c r="F55" s="1">
        <f>AVERAGE(F50:F54)</f>
        <v>0.75318573283140977</v>
      </c>
    </row>
    <row r="56" spans="1:6" x14ac:dyDescent="0.4">
      <c r="A56" s="1" t="s">
        <v>21</v>
      </c>
      <c r="B56" s="6">
        <f>A50/1000*9.8-B12*(C48/100/E55*1000)</f>
        <v>0.25224023273081198</v>
      </c>
      <c r="C56" s="1" t="s">
        <v>23</v>
      </c>
      <c r="D56" s="1">
        <f>B56/F55</f>
        <v>0.33489778382096952</v>
      </c>
    </row>
    <row r="58" spans="1:6" x14ac:dyDescent="0.4">
      <c r="A58" s="1" t="s">
        <v>13</v>
      </c>
      <c r="B58" s="1" t="s">
        <v>14</v>
      </c>
      <c r="C58" s="1" t="s">
        <v>15</v>
      </c>
    </row>
    <row r="59" spans="1:6" x14ac:dyDescent="0.4">
      <c r="A59" s="1">
        <v>243.87</v>
      </c>
      <c r="B59" s="1">
        <v>1</v>
      </c>
      <c r="C59" s="1">
        <v>40.200000000000003</v>
      </c>
    </row>
    <row r="60" spans="1:6" x14ac:dyDescent="0.4">
      <c r="A60" s="1" t="s">
        <v>16</v>
      </c>
      <c r="B60" s="1" t="s">
        <v>4</v>
      </c>
      <c r="C60" s="1" t="s">
        <v>17</v>
      </c>
      <c r="D60" s="1" t="s">
        <v>18</v>
      </c>
      <c r="E60" s="1" t="s">
        <v>19</v>
      </c>
      <c r="F60" s="1" t="s">
        <v>22</v>
      </c>
    </row>
    <row r="61" spans="1:6" x14ac:dyDescent="0.4">
      <c r="A61" s="1">
        <v>31.21</v>
      </c>
      <c r="B61" s="1">
        <v>1</v>
      </c>
      <c r="C61" s="1">
        <v>17.149999999999999</v>
      </c>
      <c r="D61" s="1">
        <v>9.73</v>
      </c>
      <c r="E61" s="1">
        <v>497.13</v>
      </c>
      <c r="F61" s="1">
        <f>B$26/100/(E61/1000-C61/2000+D61/2000)*(1000/D61-1000/C61)</f>
        <v>0.90117719220812198</v>
      </c>
    </row>
    <row r="62" spans="1:6" x14ac:dyDescent="0.4">
      <c r="A62" s="1">
        <v>31.21</v>
      </c>
      <c r="B62" s="1">
        <v>2</v>
      </c>
      <c r="C62" s="1">
        <v>17.13</v>
      </c>
      <c r="D62" s="1">
        <v>9.73</v>
      </c>
      <c r="E62" s="1">
        <v>496.63</v>
      </c>
      <c r="F62" s="1">
        <f t="shared" ref="F62:F65" si="11">B$26/100/(E62/1000-C62/2000+D62/2000)*(1000/D62-1000/C62)</f>
        <v>0.90069191869731235</v>
      </c>
    </row>
    <row r="63" spans="1:6" x14ac:dyDescent="0.4">
      <c r="A63" s="1">
        <v>31.21</v>
      </c>
      <c r="B63" s="1">
        <v>3</v>
      </c>
      <c r="C63" s="1">
        <v>17.18</v>
      </c>
      <c r="D63" s="1">
        <v>9.75</v>
      </c>
      <c r="E63" s="1">
        <v>497.91</v>
      </c>
      <c r="F63" s="1">
        <f t="shared" si="11"/>
        <v>0.89755834982361993</v>
      </c>
    </row>
    <row r="64" spans="1:6" x14ac:dyDescent="0.4">
      <c r="A64" s="1">
        <v>31.21</v>
      </c>
      <c r="B64" s="1">
        <v>4</v>
      </c>
      <c r="C64" s="1">
        <v>17.170000000000002</v>
      </c>
      <c r="D64" s="1">
        <v>9.76</v>
      </c>
      <c r="E64" s="1">
        <v>498.57</v>
      </c>
      <c r="F64" s="1">
        <f t="shared" si="11"/>
        <v>0.89353456324396818</v>
      </c>
    </row>
    <row r="65" spans="1:6" x14ac:dyDescent="0.4">
      <c r="A65" s="1">
        <v>31.21</v>
      </c>
      <c r="B65" s="1">
        <v>5</v>
      </c>
      <c r="C65" s="1">
        <v>17.32</v>
      </c>
      <c r="D65" s="1">
        <v>9.7799999999999994</v>
      </c>
      <c r="E65" s="1">
        <v>500.3</v>
      </c>
      <c r="F65" s="1">
        <f t="shared" si="11"/>
        <v>0.89647691374707938</v>
      </c>
    </row>
    <row r="66" spans="1:6" x14ac:dyDescent="0.4">
      <c r="A66" s="1">
        <v>31.21</v>
      </c>
      <c r="B66" s="1" t="s">
        <v>12</v>
      </c>
      <c r="C66" s="1">
        <f>AVERAGE(C61:C65)</f>
        <v>17.189999999999998</v>
      </c>
      <c r="D66" s="1">
        <f t="shared" ref="D66:E66" si="12">AVERAGE(D61:D65)</f>
        <v>9.75</v>
      </c>
      <c r="E66" s="1">
        <f t="shared" si="12"/>
        <v>498.108</v>
      </c>
      <c r="F66" s="1">
        <f>AVERAGE(F61:F65)</f>
        <v>0.89788778754402032</v>
      </c>
    </row>
    <row r="67" spans="1:6" x14ac:dyDescent="0.4">
      <c r="A67" s="1" t="s">
        <v>21</v>
      </c>
      <c r="B67" s="6">
        <f>A61/1000*9.8-B12*(C59/100/E66*1000)</f>
        <v>0.30371051431416479</v>
      </c>
      <c r="C67" s="1" t="s">
        <v>23</v>
      </c>
      <c r="D67" s="1">
        <f>B67/F66</f>
        <v>0.33824996678582725</v>
      </c>
    </row>
    <row r="68" spans="1:6" ht="14.25" thickBot="1" x14ac:dyDescent="0.45"/>
    <row r="69" spans="1:6" ht="14.65" thickTop="1" thickBot="1" x14ac:dyDescent="0.45">
      <c r="A69" s="5" t="s">
        <v>21</v>
      </c>
      <c r="B69" s="5">
        <v>0.10096354432380365</v>
      </c>
      <c r="C69" s="5">
        <v>0.14976918963747368</v>
      </c>
      <c r="D69" s="5">
        <v>0.19894212552913235</v>
      </c>
      <c r="E69" s="5">
        <v>0.25224023273081198</v>
      </c>
      <c r="F69" s="5">
        <v>0.30371051431416479</v>
      </c>
    </row>
    <row r="70" spans="1:6" ht="14.65" thickTop="1" thickBot="1" x14ac:dyDescent="0.45">
      <c r="A70" s="5" t="s">
        <v>20</v>
      </c>
      <c r="B70" s="5">
        <v>0.30358845910332544</v>
      </c>
      <c r="C70" s="5">
        <v>0.40775558793076161</v>
      </c>
      <c r="D70" s="5">
        <v>0.59852946365220661</v>
      </c>
      <c r="E70" s="5">
        <v>0.75318573283140977</v>
      </c>
      <c r="F70" s="5">
        <v>0.89788778754402032</v>
      </c>
    </row>
    <row r="71" spans="1:6" ht="14.25" thickTop="1" x14ac:dyDescent="0.4"/>
    <row r="72" spans="1:6" x14ac:dyDescent="0.4">
      <c r="A72" t="s">
        <v>24</v>
      </c>
      <c r="B72">
        <f>SQRT(3)*(1+(0.3/SQRT(3))^2+(1/SQRT(3))^2+(0.8/SQRT(3))^2+(0.5/SQRT(3))^2)^0.5*10^-3</f>
        <v>2.2315913604421395E-3</v>
      </c>
    </row>
  </sheetData>
  <mergeCells count="1">
    <mergeCell ref="B12:F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纪中 沈</dc:creator>
  <cp:lastModifiedBy>纪中 沈</cp:lastModifiedBy>
  <dcterms:created xsi:type="dcterms:W3CDTF">2024-11-29T04:42:15Z</dcterms:created>
  <dcterms:modified xsi:type="dcterms:W3CDTF">2024-12-06T02:36:37Z</dcterms:modified>
</cp:coreProperties>
</file>