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459\Documents\WeChat Files\wxid_v5ql63dk9b0t12\FileStorage\File\2024-10\"/>
    </mc:Choice>
  </mc:AlternateContent>
  <xr:revisionPtr revIDLastSave="0" documentId="13_ncr:1_{C02D64FD-1015-4BF7-BE9B-1FBEAAEE582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B18" i="1"/>
  <c r="F17" i="1"/>
  <c r="F19" i="1" s="1"/>
  <c r="G17" i="1"/>
  <c r="G19" i="1" s="1"/>
  <c r="H17" i="1"/>
  <c r="H19" i="1" s="1"/>
  <c r="I17" i="1"/>
  <c r="I19" i="1" s="1"/>
  <c r="B17" i="1"/>
  <c r="B19" i="1" s="1"/>
  <c r="F8" i="1"/>
  <c r="G8" i="1"/>
  <c r="H8" i="1"/>
  <c r="I8" i="1"/>
  <c r="F16" i="1"/>
  <c r="G16" i="1"/>
  <c r="H16" i="1"/>
  <c r="I16" i="1"/>
  <c r="B16" i="1"/>
  <c r="F7" i="1"/>
  <c r="G7" i="1"/>
  <c r="H7" i="1"/>
  <c r="I7" i="1"/>
  <c r="I10" i="1" s="1"/>
  <c r="C9" i="1"/>
  <c r="D9" i="1"/>
  <c r="E9" i="1"/>
  <c r="F9" i="1"/>
  <c r="G9" i="1"/>
  <c r="H9" i="1"/>
  <c r="I9" i="1"/>
  <c r="J9" i="1"/>
  <c r="K9" i="1"/>
  <c r="L9" i="1"/>
  <c r="B9" i="1"/>
  <c r="C12" i="1"/>
  <c r="D12" i="1"/>
  <c r="E12" i="1"/>
  <c r="C13" i="1"/>
  <c r="D13" i="1"/>
  <c r="E13" i="1"/>
  <c r="J13" i="1"/>
  <c r="L13" i="1" s="1"/>
  <c r="C14" i="1"/>
  <c r="D14" i="1"/>
  <c r="E14" i="1"/>
  <c r="E5" i="1"/>
  <c r="D5" i="1"/>
  <c r="C5" i="1"/>
  <c r="C7" i="1" s="1"/>
  <c r="B5" i="1"/>
  <c r="E4" i="1"/>
  <c r="D4" i="1"/>
  <c r="B4" i="1"/>
  <c r="J4" i="1" s="1"/>
  <c r="E3" i="1"/>
  <c r="D3" i="1"/>
  <c r="B3" i="1"/>
  <c r="E2" i="1"/>
  <c r="E7" i="1" s="1"/>
  <c r="D2" i="1"/>
  <c r="D7" i="1" s="1"/>
  <c r="B2" i="1"/>
  <c r="B8" i="1" s="1"/>
  <c r="D17" i="1" l="1"/>
  <c r="D19" i="1" s="1"/>
  <c r="C17" i="1"/>
  <c r="C19" i="1" s="1"/>
  <c r="E16" i="1"/>
  <c r="E17" i="1"/>
  <c r="E19" i="1" s="1"/>
  <c r="D16" i="1"/>
  <c r="J14" i="1"/>
  <c r="L14" i="1" s="1"/>
  <c r="K14" i="1" s="1"/>
  <c r="B7" i="1"/>
  <c r="E8" i="1"/>
  <c r="E10" i="1" s="1"/>
  <c r="D8" i="1"/>
  <c r="D10" i="1" s="1"/>
  <c r="C16" i="1"/>
  <c r="C8" i="1"/>
  <c r="C10" i="1" s="1"/>
  <c r="F10" i="1"/>
  <c r="J12" i="1"/>
  <c r="G10" i="1"/>
  <c r="H10" i="1"/>
  <c r="K13" i="1"/>
  <c r="B10" i="1"/>
  <c r="L4" i="1"/>
  <c r="K4" i="1" s="1"/>
  <c r="J2" i="1"/>
  <c r="J5" i="1"/>
  <c r="J3" i="1"/>
  <c r="J17" i="1" l="1"/>
  <c r="J19" i="1" s="1"/>
  <c r="J16" i="1"/>
  <c r="J8" i="1"/>
  <c r="L12" i="1"/>
  <c r="J7" i="1"/>
  <c r="J10" i="1"/>
  <c r="L5" i="1"/>
  <c r="K5" i="1" s="1"/>
  <c r="L2" i="1"/>
  <c r="L3" i="1"/>
  <c r="K3" i="1" s="1"/>
  <c r="L7" i="1" l="1"/>
  <c r="L8" i="1"/>
  <c r="L10" i="1" s="1"/>
  <c r="K12" i="1"/>
  <c r="L17" i="1"/>
  <c r="L19" i="1" s="1"/>
  <c r="L16" i="1"/>
  <c r="K2" i="1"/>
  <c r="K7" i="1" l="1"/>
  <c r="K8" i="1"/>
  <c r="K10" i="1" s="1"/>
  <c r="K16" i="1"/>
  <c r="K17" i="1"/>
  <c r="K19" i="1" s="1"/>
</calcChain>
</file>

<file path=xl/sharedStrings.xml><?xml version="1.0" encoding="utf-8"?>
<sst xmlns="http://schemas.openxmlformats.org/spreadsheetml/2006/main" count="20" uniqueCount="16">
  <si>
    <t>雷诺系数</t>
  </si>
  <si>
    <t>质量/kg</t>
    <phoneticPr fontId="2" type="noConversion"/>
  </si>
  <si>
    <t>半径r/m</t>
    <phoneticPr fontId="2" type="noConversion"/>
  </si>
  <si>
    <t>密度/kg/m^3</t>
    <phoneticPr fontId="2" type="noConversion"/>
  </si>
  <si>
    <t>速度/m/s</t>
    <phoneticPr fontId="2" type="noConversion"/>
  </si>
  <si>
    <t>路程/m</t>
    <phoneticPr fontId="2" type="noConversion"/>
  </si>
  <si>
    <t>时间/s</t>
    <phoneticPr fontId="2" type="noConversion"/>
  </si>
  <si>
    <t>高度h/m</t>
    <phoneticPr fontId="2" type="noConversion"/>
  </si>
  <si>
    <t>半径R/m</t>
    <phoneticPr fontId="2" type="noConversion"/>
  </si>
  <si>
    <t>粘度系数</t>
    <phoneticPr fontId="2" type="noConversion"/>
  </si>
  <si>
    <t>粘度系数修正值</t>
    <phoneticPr fontId="2" type="noConversion"/>
  </si>
  <si>
    <t xml:space="preserve">     物理量
次数</t>
    <phoneticPr fontId="2" type="noConversion"/>
  </si>
  <si>
    <t>平均值</t>
    <phoneticPr fontId="2" type="noConversion"/>
  </si>
  <si>
    <t>A类不确定度</t>
    <phoneticPr fontId="2" type="noConversion"/>
  </si>
  <si>
    <t>B类不确定度</t>
    <phoneticPr fontId="2" type="noConversion"/>
  </si>
  <si>
    <t>总不确定度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</si>
</sst>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4" x14ac:knownFonts="1">
    <font>
      <sz val="11"/>
      <name val="宋体"/>
    </font>
    <font>
      <sz val="11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Normal="100" workbookViewId="0">
      <selection activeCell="I25" sqref="I25"/>
    </sheetView>
  </sheetViews>
  <sheetFormatPr defaultColWidth="10" defaultRowHeight="13.5" x14ac:dyDescent="0.3"/>
  <cols>
    <col min="1" max="1" width="12.46484375" bestFit="1" customWidth="1"/>
    <col min="2" max="2" width="18" customWidth="1"/>
    <col min="3" max="3" width="11.33203125" bestFit="1" customWidth="1"/>
    <col min="4" max="4" width="12.59765625" bestFit="1" customWidth="1"/>
    <col min="5" max="10" width="11.33203125" bestFit="1" customWidth="1"/>
    <col min="11" max="11" width="15.9296875" bestFit="1" customWidth="1"/>
    <col min="12" max="12" width="11.33203125" bestFit="1" customWidth="1"/>
  </cols>
  <sheetData>
    <row r="1" spans="1:13" ht="27" x14ac:dyDescent="0.3">
      <c r="A1" s="3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0</v>
      </c>
      <c r="M1" s="2"/>
    </row>
    <row r="2" spans="1:13" x14ac:dyDescent="0.3">
      <c r="A2">
        <v>1</v>
      </c>
      <c r="B2">
        <f>0.11/1000</f>
        <v>1.1E-4</v>
      </c>
      <c r="C2">
        <v>1.7455000000000001E-3</v>
      </c>
      <c r="D2">
        <f t="shared" ref="D2:D14" si="0">0.96*1000</f>
        <v>960</v>
      </c>
      <c r="E2">
        <f t="shared" ref="E2:E14" si="1">F2/G2</f>
        <v>4.2857142857142858E-2</v>
      </c>
      <c r="F2">
        <v>0.3</v>
      </c>
      <c r="G2">
        <v>7</v>
      </c>
      <c r="H2">
        <v>0.41</v>
      </c>
      <c r="I2">
        <v>1.6000000000000001E-3</v>
      </c>
      <c r="J2">
        <f t="shared" ref="J2:J14" si="2">(B2-4/3*3.14*C2*C2*C2*0.96)*9.8/6/3.14/C2/E2/(1+2.4*C2/I2)/(1+3.3*C2/H2)</f>
        <v>0.20842644534160643</v>
      </c>
      <c r="K2">
        <f>J2/(1+3/16*L2-19/1280*L2*L2)</f>
        <v>0.18573683214630657</v>
      </c>
      <c r="L2" s="1">
        <f t="shared" ref="L2:L14" si="3">2*C2*E2*D2/J2</f>
        <v>0.68911463730194278</v>
      </c>
    </row>
    <row r="3" spans="1:13" x14ac:dyDescent="0.3">
      <c r="A3">
        <v>2</v>
      </c>
      <c r="B3">
        <f>0.11/1000</f>
        <v>1.1E-4</v>
      </c>
      <c r="C3">
        <v>1.7424999999999999E-3</v>
      </c>
      <c r="D3">
        <f t="shared" si="0"/>
        <v>960</v>
      </c>
      <c r="E3">
        <f t="shared" si="1"/>
        <v>4.4117647058823532E-2</v>
      </c>
      <c r="F3">
        <v>0.3</v>
      </c>
      <c r="G3">
        <v>6.8</v>
      </c>
      <c r="H3">
        <v>0.41</v>
      </c>
      <c r="I3">
        <v>1.6000000000000001E-3</v>
      </c>
      <c r="J3">
        <f t="shared" si="2"/>
        <v>0.20307759097363895</v>
      </c>
      <c r="K3">
        <f>J3/(1+3/16*L3-19/1280*L3*L3)</f>
        <v>0.17996367176726341</v>
      </c>
      <c r="L3" s="1">
        <f t="shared" si="3"/>
        <v>0.72681579140437824</v>
      </c>
    </row>
    <row r="4" spans="1:13" x14ac:dyDescent="0.3">
      <c r="A4">
        <v>3</v>
      </c>
      <c r="B4">
        <f>0.11/1000</f>
        <v>1.1E-4</v>
      </c>
      <c r="C4">
        <v>1.7424999999999999E-3</v>
      </c>
      <c r="D4">
        <f t="shared" si="0"/>
        <v>960</v>
      </c>
      <c r="E4">
        <f t="shared" si="1"/>
        <v>4.4776119402985072E-2</v>
      </c>
      <c r="F4">
        <v>0.3</v>
      </c>
      <c r="G4">
        <v>6.7</v>
      </c>
      <c r="H4">
        <v>0.41</v>
      </c>
      <c r="I4">
        <v>1.6000000000000001E-3</v>
      </c>
      <c r="J4">
        <f t="shared" si="2"/>
        <v>0.20009115581226192</v>
      </c>
      <c r="K4">
        <f>J4/(1+3/16*L4-19/1280*L4*L4)</f>
        <v>0.17675019441458481</v>
      </c>
      <c r="L4" s="1">
        <f t="shared" si="3"/>
        <v>0.74867369557893615</v>
      </c>
    </row>
    <row r="5" spans="1:13" x14ac:dyDescent="0.3">
      <c r="A5">
        <v>4</v>
      </c>
      <c r="B5">
        <f>0.11/1000</f>
        <v>1.1E-4</v>
      </c>
      <c r="C5">
        <f>3.489/2/1000</f>
        <v>1.7445E-3</v>
      </c>
      <c r="D5">
        <f t="shared" si="0"/>
        <v>960</v>
      </c>
      <c r="E5">
        <f t="shared" si="1"/>
        <v>4.3478260869565216E-2</v>
      </c>
      <c r="F5">
        <v>0.3</v>
      </c>
      <c r="G5">
        <v>6.9</v>
      </c>
      <c r="H5">
        <v>0.41</v>
      </c>
      <c r="I5">
        <v>1.6000000000000001E-3</v>
      </c>
      <c r="J5">
        <f t="shared" si="2"/>
        <v>0.20565365130762289</v>
      </c>
      <c r="K5">
        <f>J5/(1+3/16*L5-19/1280*L5*L5)</f>
        <v>0.18274969856425005</v>
      </c>
      <c r="L5" s="1">
        <f t="shared" si="3"/>
        <v>0.7081217627841776</v>
      </c>
    </row>
    <row r="6" spans="1:13" x14ac:dyDescent="0.3">
      <c r="L6" s="1"/>
    </row>
    <row r="7" spans="1:13" s="5" customFormat="1" x14ac:dyDescent="0.3">
      <c r="A7" s="4" t="s">
        <v>12</v>
      </c>
      <c r="B7" s="6">
        <f>AVERAGE(B2:B5)</f>
        <v>1.1E-4</v>
      </c>
      <c r="C7" s="6">
        <f t="shared" ref="C7:L7" si="4">AVERAGE(C2:C5)</f>
        <v>1.7437500000000001E-3</v>
      </c>
      <c r="D7" s="6">
        <f t="shared" si="4"/>
        <v>960</v>
      </c>
      <c r="E7" s="6">
        <f t="shared" si="4"/>
        <v>4.3807292547129166E-2</v>
      </c>
      <c r="F7" s="6">
        <f t="shared" si="4"/>
        <v>0.3</v>
      </c>
      <c r="G7" s="6">
        <f t="shared" si="4"/>
        <v>6.85</v>
      </c>
      <c r="H7" s="6">
        <f t="shared" si="4"/>
        <v>0.41</v>
      </c>
      <c r="I7" s="6">
        <f t="shared" si="4"/>
        <v>1.6000000000000001E-3</v>
      </c>
      <c r="J7" s="6">
        <f t="shared" si="4"/>
        <v>0.20431221085878254</v>
      </c>
      <c r="K7" s="6">
        <f t="shared" si="4"/>
        <v>0.18130009922310122</v>
      </c>
      <c r="L7" s="6">
        <f t="shared" si="4"/>
        <v>0.71818147176735869</v>
      </c>
    </row>
    <row r="8" spans="1:13" x14ac:dyDescent="0.3">
      <c r="A8" s="2" t="s">
        <v>13</v>
      </c>
      <c r="B8" s="6">
        <f>_xlfn.STDEV.S(B2:B5)/SQRT(COUNT(B2:B5))</f>
        <v>0</v>
      </c>
      <c r="C8" s="6">
        <f t="shared" ref="C8:L8" si="5">_xlfn.STDEV.S(C2:C5)/SQRT(COUNT(C2:C5))</f>
        <v>7.500000000000393E-7</v>
      </c>
      <c r="D8" s="6">
        <f t="shared" si="5"/>
        <v>0</v>
      </c>
      <c r="E8" s="6">
        <f t="shared" si="5"/>
        <v>4.1291561665977974E-4</v>
      </c>
      <c r="F8" s="6">
        <f t="shared" si="5"/>
        <v>0</v>
      </c>
      <c r="G8" s="6">
        <f t="shared" si="5"/>
        <v>6.4549722436790274E-2</v>
      </c>
      <c r="H8" s="6">
        <f t="shared" si="5"/>
        <v>0</v>
      </c>
      <c r="I8" s="6">
        <f t="shared" si="5"/>
        <v>0</v>
      </c>
      <c r="J8" s="6">
        <f t="shared" si="5"/>
        <v>1.7811040542313288E-3</v>
      </c>
      <c r="K8" s="6">
        <f t="shared" si="5"/>
        <v>1.9207986488479056E-3</v>
      </c>
      <c r="L8" s="6">
        <f t="shared" si="5"/>
        <v>1.2748875111278568E-2</v>
      </c>
    </row>
    <row r="9" spans="1:13" x14ac:dyDescent="0.3">
      <c r="A9" s="2" t="s">
        <v>14</v>
      </c>
      <c r="B9" s="6">
        <f>0.004/1000/SQRT(3)</f>
        <v>2.3094010767585031E-6</v>
      </c>
      <c r="C9" s="6">
        <f t="shared" ref="C9:L9" si="6">0.004/1000/SQRT(3)</f>
        <v>2.3094010767585031E-6</v>
      </c>
      <c r="D9" s="6">
        <f t="shared" si="6"/>
        <v>2.3094010767585031E-6</v>
      </c>
      <c r="E9" s="6">
        <f t="shared" si="6"/>
        <v>2.3094010767585031E-6</v>
      </c>
      <c r="F9" s="6">
        <f t="shared" si="6"/>
        <v>2.3094010767585031E-6</v>
      </c>
      <c r="G9" s="6">
        <f t="shared" si="6"/>
        <v>2.3094010767585031E-6</v>
      </c>
      <c r="H9" s="6">
        <f t="shared" si="6"/>
        <v>2.3094010767585031E-6</v>
      </c>
      <c r="I9" s="6">
        <f t="shared" si="6"/>
        <v>2.3094010767585031E-6</v>
      </c>
      <c r="J9" s="6">
        <f t="shared" si="6"/>
        <v>2.3094010767585031E-6</v>
      </c>
      <c r="K9" s="6">
        <f t="shared" si="6"/>
        <v>2.3094010767585031E-6</v>
      </c>
      <c r="L9" s="6">
        <f t="shared" si="6"/>
        <v>2.3094010767585031E-6</v>
      </c>
    </row>
    <row r="10" spans="1:13" s="5" customFormat="1" x14ac:dyDescent="0.3">
      <c r="A10" s="4" t="s">
        <v>15</v>
      </c>
      <c r="B10" s="6">
        <f>SQRT(B8^2+B9^2)</f>
        <v>2.3094010767585031E-6</v>
      </c>
      <c r="C10" s="6">
        <f t="shared" ref="C10:L10" si="7">SQRT(C8^2+C9^2)</f>
        <v>2.4281337140555897E-6</v>
      </c>
      <c r="D10" s="6">
        <f t="shared" si="7"/>
        <v>2.3094010767585031E-6</v>
      </c>
      <c r="E10" s="6">
        <f t="shared" si="7"/>
        <v>4.1292207474880716E-4</v>
      </c>
      <c r="F10" s="6">
        <f t="shared" si="7"/>
        <v>2.3094010767585031E-6</v>
      </c>
      <c r="G10" s="6">
        <f t="shared" si="7"/>
        <v>6.4549722478102103E-2</v>
      </c>
      <c r="H10" s="6">
        <f t="shared" si="7"/>
        <v>2.3094010767585031E-6</v>
      </c>
      <c r="I10" s="6">
        <f t="shared" si="7"/>
        <v>2.3094010767585031E-6</v>
      </c>
      <c r="J10" s="6">
        <f t="shared" si="7"/>
        <v>1.7811055514293953E-3</v>
      </c>
      <c r="K10" s="6">
        <f t="shared" si="7"/>
        <v>1.9208000371588067E-3</v>
      </c>
      <c r="L10" s="6">
        <f t="shared" si="7"/>
        <v>1.2748875320447347E-2</v>
      </c>
    </row>
    <row r="11" spans="1:13" s="5" customFormat="1" x14ac:dyDescent="0.3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3" x14ac:dyDescent="0.3">
      <c r="A12">
        <v>5</v>
      </c>
      <c r="B12">
        <v>2.5000000000000001E-4</v>
      </c>
      <c r="C12">
        <f>(4+0.01*47.6)/2/1000</f>
        <v>2.238E-3</v>
      </c>
      <c r="D12">
        <f t="shared" si="0"/>
        <v>960</v>
      </c>
      <c r="E12">
        <f t="shared" si="1"/>
        <v>6.6666666666666666E-2</v>
      </c>
      <c r="F12">
        <v>0.3</v>
      </c>
      <c r="G12">
        <v>4.5</v>
      </c>
      <c r="H12">
        <v>0.41</v>
      </c>
      <c r="I12">
        <v>1.6000000000000001E-3</v>
      </c>
      <c r="J12">
        <f t="shared" si="2"/>
        <v>0.19647040237739727</v>
      </c>
      <c r="K12">
        <f>J12/(1+3/16*L12-19/1280*L12*L12)</f>
        <v>0.15821062150348225</v>
      </c>
      <c r="L12" s="1">
        <f t="shared" si="3"/>
        <v>1.4580516786937467</v>
      </c>
    </row>
    <row r="13" spans="1:13" x14ac:dyDescent="0.3">
      <c r="A13">
        <v>6</v>
      </c>
      <c r="B13">
        <v>2.5000000000000001E-4</v>
      </c>
      <c r="C13">
        <f>(5+0.01*49.2)/1000/2</f>
        <v>2.7460000000000002E-3</v>
      </c>
      <c r="D13">
        <f t="shared" si="0"/>
        <v>960</v>
      </c>
      <c r="E13">
        <f t="shared" si="1"/>
        <v>6.6666666666666666E-2</v>
      </c>
      <c r="F13">
        <v>0.3</v>
      </c>
      <c r="G13">
        <v>4.5</v>
      </c>
      <c r="H13">
        <v>0.41</v>
      </c>
      <c r="I13">
        <v>1.6000000000000001E-3</v>
      </c>
      <c r="J13">
        <f t="shared" si="2"/>
        <v>0.1357225368480256</v>
      </c>
      <c r="K13">
        <f>J13/(1+3/16*L13-19/1280*L13*L13)</f>
        <v>9.7922181273748798E-2</v>
      </c>
      <c r="L13" s="1">
        <f t="shared" si="3"/>
        <v>2.5897541275225082</v>
      </c>
    </row>
    <row r="14" spans="1:13" x14ac:dyDescent="0.3">
      <c r="A14">
        <v>7</v>
      </c>
      <c r="B14">
        <v>2.5000000000000001E-4</v>
      </c>
      <c r="C14">
        <f>4/2/1000</f>
        <v>2E-3</v>
      </c>
      <c r="D14">
        <f t="shared" si="0"/>
        <v>960</v>
      </c>
      <c r="E14">
        <f t="shared" si="1"/>
        <v>6.6666666666666666E-2</v>
      </c>
      <c r="F14">
        <v>0.3</v>
      </c>
      <c r="G14">
        <v>4.5</v>
      </c>
      <c r="H14">
        <v>0.41</v>
      </c>
      <c r="I14">
        <v>1.6000000000000001E-3</v>
      </c>
      <c r="J14">
        <f t="shared" si="2"/>
        <v>0.23993587544911646</v>
      </c>
      <c r="K14">
        <f>J14/(1+3/16*L14-19/1280*L14*L14)</f>
        <v>0.20279318192884027</v>
      </c>
      <c r="L14" s="1">
        <f t="shared" si="3"/>
        <v>1.0669517408383153</v>
      </c>
    </row>
    <row r="15" spans="1:13" x14ac:dyDescent="0.3">
      <c r="L15" s="1"/>
    </row>
    <row r="16" spans="1:13" x14ac:dyDescent="0.3">
      <c r="A16" s="2" t="s">
        <v>12</v>
      </c>
      <c r="B16">
        <f>AVERAGE(B12:B14)</f>
        <v>2.5000000000000001E-4</v>
      </c>
      <c r="C16">
        <f t="shared" ref="C16:L16" si="8">AVERAGE(C12:C14)</f>
        <v>2.3280000000000002E-3</v>
      </c>
      <c r="D16">
        <f t="shared" si="8"/>
        <v>960</v>
      </c>
      <c r="E16">
        <f t="shared" si="8"/>
        <v>6.6666666666666666E-2</v>
      </c>
      <c r="F16">
        <f t="shared" si="8"/>
        <v>0.3</v>
      </c>
      <c r="G16">
        <f t="shared" si="8"/>
        <v>4.5</v>
      </c>
      <c r="H16">
        <f t="shared" si="8"/>
        <v>0.41</v>
      </c>
      <c r="I16">
        <f t="shared" si="8"/>
        <v>1.6000000000000001E-3</v>
      </c>
      <c r="J16">
        <f t="shared" si="8"/>
        <v>0.19070960489151312</v>
      </c>
      <c r="K16">
        <f t="shared" si="8"/>
        <v>0.15297532823535712</v>
      </c>
      <c r="L16">
        <f t="shared" si="8"/>
        <v>1.7049191823515235</v>
      </c>
    </row>
    <row r="17" spans="1:12" x14ac:dyDescent="0.3">
      <c r="A17" s="2" t="s">
        <v>13</v>
      </c>
      <c r="B17" s="6">
        <f>_xlfn.STDEV.S(B12:B14)/SQRT(COUNT(B12:B14))</f>
        <v>0</v>
      </c>
      <c r="C17" s="6">
        <f t="shared" ref="C17:L17" si="9">_xlfn.STDEV.S(C12:C14)/SQRT(COUNT(C12:C14))</f>
        <v>2.2000303028216079E-4</v>
      </c>
      <c r="D17" s="6">
        <f t="shared" si="9"/>
        <v>0</v>
      </c>
      <c r="E17" s="6">
        <f t="shared" si="9"/>
        <v>0</v>
      </c>
      <c r="F17" s="6">
        <f t="shared" si="9"/>
        <v>0</v>
      </c>
      <c r="G17" s="6">
        <f t="shared" si="9"/>
        <v>0</v>
      </c>
      <c r="H17" s="6">
        <f t="shared" si="9"/>
        <v>0</v>
      </c>
      <c r="I17" s="6">
        <f t="shared" si="9"/>
        <v>0</v>
      </c>
      <c r="J17" s="6">
        <f t="shared" si="9"/>
        <v>3.022137806449501E-2</v>
      </c>
      <c r="K17" s="6">
        <f t="shared" si="9"/>
        <v>3.0386608433664229E-2</v>
      </c>
      <c r="L17" s="6">
        <f t="shared" si="9"/>
        <v>0.45659590102351805</v>
      </c>
    </row>
    <row r="18" spans="1:12" x14ac:dyDescent="0.3">
      <c r="A18" s="2" t="s">
        <v>14</v>
      </c>
      <c r="B18">
        <f>0.004/1000/SQRT(3)</f>
        <v>2.3094010767585031E-6</v>
      </c>
      <c r="C18">
        <f t="shared" ref="C18:L18" si="10">0.004/1000/SQRT(3)</f>
        <v>2.3094010767585031E-6</v>
      </c>
      <c r="D18">
        <f t="shared" si="10"/>
        <v>2.3094010767585031E-6</v>
      </c>
      <c r="E18">
        <f t="shared" si="10"/>
        <v>2.3094010767585031E-6</v>
      </c>
      <c r="F18">
        <f t="shared" si="10"/>
        <v>2.3094010767585031E-6</v>
      </c>
      <c r="G18">
        <f t="shared" si="10"/>
        <v>2.3094010767585031E-6</v>
      </c>
      <c r="H18">
        <f t="shared" si="10"/>
        <v>2.3094010767585031E-6</v>
      </c>
      <c r="I18">
        <f t="shared" si="10"/>
        <v>2.3094010767585031E-6</v>
      </c>
      <c r="J18">
        <f t="shared" si="10"/>
        <v>2.3094010767585031E-6</v>
      </c>
      <c r="K18">
        <f t="shared" si="10"/>
        <v>2.3094010767585031E-6</v>
      </c>
      <c r="L18">
        <f t="shared" si="10"/>
        <v>2.3094010767585031E-6</v>
      </c>
    </row>
    <row r="19" spans="1:12" x14ac:dyDescent="0.3">
      <c r="A19" s="2" t="s">
        <v>15</v>
      </c>
      <c r="B19" s="6">
        <f>SQRT(B17^2+B18^2)</f>
        <v>2.3094010767585031E-6</v>
      </c>
      <c r="C19" s="6">
        <f t="shared" ref="C19:L19" si="11">SQRT(C17^2+C18^2)</f>
        <v>2.2001515099344111E-4</v>
      </c>
      <c r="D19" s="6">
        <f t="shared" si="11"/>
        <v>2.3094010767585031E-6</v>
      </c>
      <c r="E19" s="6">
        <f t="shared" si="11"/>
        <v>2.3094010767585031E-6</v>
      </c>
      <c r="F19" s="6">
        <f t="shared" si="11"/>
        <v>2.3094010767585031E-6</v>
      </c>
      <c r="G19" s="6">
        <f t="shared" si="11"/>
        <v>2.3094010767585031E-6</v>
      </c>
      <c r="H19" s="6">
        <f t="shared" si="11"/>
        <v>2.3094010767585031E-6</v>
      </c>
      <c r="I19" s="6">
        <f t="shared" si="11"/>
        <v>2.3094010767585031E-6</v>
      </c>
      <c r="J19" s="6">
        <f t="shared" si="11"/>
        <v>3.0221378152732771E-2</v>
      </c>
      <c r="K19" s="6">
        <f t="shared" si="11"/>
        <v>3.0386608521422186E-2</v>
      </c>
      <c r="L19" s="6">
        <f t="shared" si="11"/>
        <v>0.45659590102935838</v>
      </c>
    </row>
    <row r="21" spans="1:12" x14ac:dyDescent="0.3">
      <c r="I21" s="2"/>
    </row>
    <row r="22" spans="1:12" x14ac:dyDescent="0.3">
      <c r="I22" s="2"/>
    </row>
    <row r="23" spans="1:12" x14ac:dyDescent="0.3">
      <c r="I23" s="2"/>
    </row>
    <row r="24" spans="1:12" x14ac:dyDescent="0.3">
      <c r="I24" s="2"/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3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3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ADY-AL00</dc:creator>
  <cp:lastModifiedBy>纪中 沈</cp:lastModifiedBy>
  <dcterms:created xsi:type="dcterms:W3CDTF">2024-09-26T22:24:26Z</dcterms:created>
  <dcterms:modified xsi:type="dcterms:W3CDTF">2024-10-09T14:46:21Z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424307517b854285bca46a73528a575d_21</vt:lpwstr>
  </property>
</Properties>
</file>