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amonds 22-06-2023" state="visible" r:id="rId4"/>
  </sheets>
  <calcPr calcId="171027"/>
</workbook>
</file>

<file path=xl/sharedStrings.xml><?xml version="1.0" encoding="utf-8"?>
<sst xmlns="http://schemas.openxmlformats.org/spreadsheetml/2006/main" count="1790" uniqueCount="277">
  <si>
    <t/>
  </si>
  <si>
    <t>PCS</t>
  </si>
  <si>
    <t>Carat</t>
  </si>
  <si>
    <t>Note : Use filter to select stones and Check your selection Average Discount and Total amount.</t>
  </si>
  <si>
    <t>Rap Rate</t>
  </si>
  <si>
    <t>Rap Value</t>
  </si>
  <si>
    <t>Rap%</t>
  </si>
  <si>
    <t>Pr/Ct</t>
  </si>
  <si>
    <t>Amount</t>
  </si>
  <si>
    <t>TD%</t>
  </si>
  <si>
    <t>Tab%</t>
  </si>
  <si>
    <t>BT</t>
  </si>
  <si>
    <t>BC</t>
  </si>
  <si>
    <t>WT</t>
  </si>
  <si>
    <t>WC</t>
  </si>
  <si>
    <t>OPPV</t>
  </si>
  <si>
    <t>OPCR</t>
  </si>
  <si>
    <t>OPTA</t>
  </si>
  <si>
    <t>EC</t>
  </si>
  <si>
    <t>PV ANG</t>
  </si>
  <si>
    <t>PV HGT</t>
  </si>
  <si>
    <t>CR Ang</t>
  </si>
  <si>
    <t>CR Hgt</t>
  </si>
  <si>
    <t>TOTAL</t>
  </si>
  <si>
    <t>Table Depth%</t>
  </si>
  <si>
    <t>Table%</t>
  </si>
  <si>
    <t>Black Table</t>
  </si>
  <si>
    <t>Black Crown</t>
  </si>
  <si>
    <t>White Table</t>
  </si>
  <si>
    <t>White Crown</t>
  </si>
  <si>
    <t>Open Pavilion</t>
  </si>
  <si>
    <t>Open Crown</t>
  </si>
  <si>
    <t>Open Table</t>
  </si>
  <si>
    <t>Eye Clean</t>
  </si>
  <si>
    <t>Pavilion Angle</t>
  </si>
  <si>
    <t>Pavilion Height</t>
  </si>
  <si>
    <t>Crown Angle</t>
  </si>
  <si>
    <t>Crown Height</t>
  </si>
  <si>
    <t>SELECTED</t>
  </si>
  <si>
    <t>Sr.No</t>
  </si>
  <si>
    <t>Details</t>
  </si>
  <si>
    <t>Stock No</t>
  </si>
  <si>
    <t>Status</t>
  </si>
  <si>
    <t>Shape</t>
  </si>
  <si>
    <t>Clarity</t>
  </si>
  <si>
    <t>Color</t>
  </si>
  <si>
    <t>Color Shade</t>
  </si>
  <si>
    <t>Cut</t>
  </si>
  <si>
    <t>Polish</t>
  </si>
  <si>
    <t>Symmetry</t>
  </si>
  <si>
    <t>Flo</t>
  </si>
  <si>
    <t>Measurement</t>
  </si>
  <si>
    <t>LAB</t>
  </si>
  <si>
    <t>MILKY</t>
  </si>
  <si>
    <t>Lins</t>
  </si>
  <si>
    <t>H&amp;A</t>
  </si>
  <si>
    <t>Location</t>
  </si>
  <si>
    <t>RO</t>
  </si>
  <si>
    <t>Ratio</t>
  </si>
  <si>
    <t>Girdle</t>
  </si>
  <si>
    <t>Key To Symbol</t>
  </si>
  <si>
    <t>GIA Comments</t>
  </si>
  <si>
    <t>Color Desc</t>
  </si>
  <si>
    <t>Fancy Color</t>
  </si>
  <si>
    <t>CULET</t>
  </si>
  <si>
    <t>Girdle%</t>
  </si>
  <si>
    <t>My Comments</t>
  </si>
  <si>
    <t>Certificate Link</t>
  </si>
  <si>
    <t>Video Link</t>
  </si>
  <si>
    <t>SIZE</t>
  </si>
  <si>
    <t>X-Ray</t>
  </si>
  <si>
    <t>230104-140</t>
  </si>
  <si>
    <t>AVAILABLE</t>
  </si>
  <si>
    <t>EMERALD</t>
  </si>
  <si>
    <t>VVS1</t>
  </si>
  <si>
    <t>H</t>
  </si>
  <si>
    <t>WH</t>
  </si>
  <si>
    <t>-</t>
  </si>
  <si>
    <t>EX</t>
  </si>
  <si>
    <t>VG</t>
  </si>
  <si>
    <t>N</t>
  </si>
  <si>
    <t>7.82x5.21x3.57</t>
  </si>
  <si>
    <t>GIA</t>
  </si>
  <si>
    <t>BT0</t>
  </si>
  <si>
    <t>BC0</t>
  </si>
  <si>
    <t>WT0</t>
  </si>
  <si>
    <t>WC0</t>
  </si>
  <si>
    <t>M0</t>
  </si>
  <si>
    <t>PO0</t>
  </si>
  <si>
    <t>CO0</t>
  </si>
  <si>
    <t>TO0</t>
  </si>
  <si>
    <t>E0</t>
  </si>
  <si>
    <t>L.I</t>
  </si>
  <si>
    <t>HONGKONG</t>
  </si>
  <si>
    <t>THK - VTK</t>
  </si>
  <si>
    <t>Pinpoint</t>
  </si>
  <si>
    <t>Additional pinpoints are not shown.</t>
  </si>
  <si>
    <t>Certi Link</t>
  </si>
  <si>
    <t>1.50</t>
  </si>
  <si>
    <t>230275-73</t>
  </si>
  <si>
    <t>I</t>
  </si>
  <si>
    <t>8.04x5.76x3.84</t>
  </si>
  <si>
    <t>MED - STK</t>
  </si>
  <si>
    <t>Pinpoint, Feather</t>
  </si>
  <si>
    <t>231102-19</t>
  </si>
  <si>
    <t>VVS2</t>
  </si>
  <si>
    <t>D</t>
  </si>
  <si>
    <t>F</t>
  </si>
  <si>
    <t>7.81x5.61x3.81</t>
  </si>
  <si>
    <t>NV</t>
  </si>
  <si>
    <t>PROCESSING</t>
  </si>
  <si>
    <t>MED - VTK</t>
  </si>
  <si>
    <t>Additional pinpoints are not shown. Internal graining is not shown.</t>
  </si>
  <si>
    <t>230275-41</t>
  </si>
  <si>
    <t>7.64x5.53x3.74</t>
  </si>
  <si>
    <t>MUMBAI</t>
  </si>
  <si>
    <t>Feather, Pinpoint</t>
  </si>
  <si>
    <t>231070-95</t>
  </si>
  <si>
    <t>7.56x5.46x3.71</t>
  </si>
  <si>
    <t>MDS/SVS</t>
  </si>
  <si>
    <t>230293-74</t>
  </si>
  <si>
    <t>8.40x5.39x3.65</t>
  </si>
  <si>
    <t>231105-224</t>
  </si>
  <si>
    <t>7.99x5.35x3.62</t>
  </si>
  <si>
    <t>STK - THK</t>
  </si>
  <si>
    <t>230107-107</t>
  </si>
  <si>
    <t>VS1</t>
  </si>
  <si>
    <t>8.33x5.38x3.55</t>
  </si>
  <si>
    <t>WT1</t>
  </si>
  <si>
    <t>E1</t>
  </si>
  <si>
    <t>Crystal, Feather, Needle</t>
  </si>
  <si>
    <t>Pinpoints are not shown.</t>
  </si>
  <si>
    <t>230293-56</t>
  </si>
  <si>
    <t>G</t>
  </si>
  <si>
    <t>7.49x5.43x3.70</t>
  </si>
  <si>
    <t>BT1</t>
  </si>
  <si>
    <t>Crystal, Needle, Natural</t>
  </si>
  <si>
    <t>Pinpoints are not shown. Surface graining is not shown.</t>
  </si>
  <si>
    <t>231105-130</t>
  </si>
  <si>
    <t>7.74x5.55x3.73</t>
  </si>
  <si>
    <t>WT2</t>
  </si>
  <si>
    <t>STK</t>
  </si>
  <si>
    <t>Feather, Pinpoint, Indented Natural</t>
  </si>
  <si>
    <t>230168-533</t>
  </si>
  <si>
    <t>7.69x5.36x3.68</t>
  </si>
  <si>
    <t>WC1</t>
  </si>
  <si>
    <t>VTN - STK</t>
  </si>
  <si>
    <t>Feather, Cloud, Needle, Pinpoint, Indented Natural</t>
  </si>
  <si>
    <t>Additional clouds, internal graining and surface graining are not shown.</t>
  </si>
  <si>
    <t>230219-204</t>
  </si>
  <si>
    <t>7.60x5.36x3.67</t>
  </si>
  <si>
    <t>Cloud, Pinpoint</t>
  </si>
  <si>
    <t>Additional clouds are not shown.</t>
  </si>
  <si>
    <t>221375-200</t>
  </si>
  <si>
    <t>VS2</t>
  </si>
  <si>
    <t>E</t>
  </si>
  <si>
    <t>7.50x5.35x3.68</t>
  </si>
  <si>
    <t>Cloud, Crystal, Feather, Needle</t>
  </si>
  <si>
    <t>231058-40</t>
  </si>
  <si>
    <t>7.51x5.43x3.71</t>
  </si>
  <si>
    <t>BT2</t>
  </si>
  <si>
    <t>Crystal, Feather, Cloud, Needle, Natural</t>
  </si>
  <si>
    <t>Additional clouds are not shown. Pinpoints are not shown.</t>
  </si>
  <si>
    <t>231105-156</t>
  </si>
  <si>
    <t>7.63x5.49x3.74</t>
  </si>
  <si>
    <t>Cloud, Crystal, Feather, Needle, Pinpoint, Indented Natural, Natural</t>
  </si>
  <si>
    <t>231032-87</t>
  </si>
  <si>
    <t>7.75x5.17x3.61</t>
  </si>
  <si>
    <t>THK</t>
  </si>
  <si>
    <t>Cloud</t>
  </si>
  <si>
    <t>231083-237</t>
  </si>
  <si>
    <t>7.82x5.65x3.86</t>
  </si>
  <si>
    <t>Crystal, Feather, Cloud, Needle</t>
  </si>
  <si>
    <t>230302-48</t>
  </si>
  <si>
    <t>8.29x5.55x3.77</t>
  </si>
  <si>
    <t>Clouds are not shown. Surface graining is not shown.</t>
  </si>
  <si>
    <t>1.70</t>
  </si>
  <si>
    <t>231105-175</t>
  </si>
  <si>
    <t>7.87x5.68x3.89</t>
  </si>
  <si>
    <t>230012-52</t>
  </si>
  <si>
    <t>7.93x5.72x3.92</t>
  </si>
  <si>
    <t>CM/MDS/SVS</t>
  </si>
  <si>
    <t>Feather, Crystal, Needle, Indented Natural</t>
  </si>
  <si>
    <t>231098-51</t>
  </si>
  <si>
    <t>7.89x5.71x3.91</t>
  </si>
  <si>
    <t>Clouds are not shown. Pinpoints are not shown.</t>
  </si>
  <si>
    <t>231093-86</t>
  </si>
  <si>
    <t>7.89x5.64x3.84</t>
  </si>
  <si>
    <t>Cloud, Crystal, Needle</t>
  </si>
  <si>
    <t>231093-52</t>
  </si>
  <si>
    <t>8.68x5.61x3.78</t>
  </si>
  <si>
    <t>Cloud, Crystal, Needle, Indented Natural</t>
  </si>
  <si>
    <t>230168-197</t>
  </si>
  <si>
    <t>7.81x5.65x3.87</t>
  </si>
  <si>
    <t>Cloud, Crystal, Feather, Needle, Natural</t>
  </si>
  <si>
    <t>221355-61</t>
  </si>
  <si>
    <t>7.81x5.52x3.81</t>
  </si>
  <si>
    <t>Crystal, Feather, Needle, Natural</t>
  </si>
  <si>
    <t>230289-33</t>
  </si>
  <si>
    <t>7.99x5.76x3.94</t>
  </si>
  <si>
    <t>Crystal, Cloud, Feather, Needle</t>
  </si>
  <si>
    <t>Additional clouds are not shown. A pinpoint is not shown.</t>
  </si>
  <si>
    <t>230302-2</t>
  </si>
  <si>
    <t>8.31x6.03x4.11</t>
  </si>
  <si>
    <t>Additional pinpoints are not shown. Clouds are not shown.</t>
  </si>
  <si>
    <t>2.00</t>
  </si>
  <si>
    <t>231080-42</t>
  </si>
  <si>
    <t>8.23x5.95x4.06</t>
  </si>
  <si>
    <t>Cloud, Pinpoint, Feather</t>
  </si>
  <si>
    <t>Additional clouds are not shown. Surface graining is not shown.</t>
  </si>
  <si>
    <t>231063-44</t>
  </si>
  <si>
    <t>8.38x6.02x4.10</t>
  </si>
  <si>
    <t>230207-528</t>
  </si>
  <si>
    <t>8.80x5.85x3.94</t>
  </si>
  <si>
    <t>230105-17</t>
  </si>
  <si>
    <t>8.71x6.13x4.02</t>
  </si>
  <si>
    <t>THN - STK</t>
  </si>
  <si>
    <t>Feather, Cloud, Pinpoint, Natural</t>
  </si>
  <si>
    <t>Surface graining is not shown.</t>
  </si>
  <si>
    <t>230043-635</t>
  </si>
  <si>
    <t>8.25x5.84x4.00</t>
  </si>
  <si>
    <t>MED</t>
  </si>
  <si>
    <t>231042-32</t>
  </si>
  <si>
    <t>8.82x5.82x3.93</t>
  </si>
  <si>
    <t>Internal graining is not shown.</t>
  </si>
  <si>
    <t>230271-193</t>
  </si>
  <si>
    <t>8.48x6.14x4.09</t>
  </si>
  <si>
    <t>PO1</t>
  </si>
  <si>
    <t>THN - MED</t>
  </si>
  <si>
    <t>231013-114</t>
  </si>
  <si>
    <t>8.36x5.91x4.08</t>
  </si>
  <si>
    <t>Cloud, Needle</t>
  </si>
  <si>
    <t>230168-497</t>
  </si>
  <si>
    <t>8.41x5.87x4.03</t>
  </si>
  <si>
    <t>230292-298</t>
  </si>
  <si>
    <t>8.30x6.00x4.10</t>
  </si>
  <si>
    <t>Feather, Crystal, Cloud, Needle</t>
  </si>
  <si>
    <t>Additional clouds, pinpoints and internal graining are not shown.</t>
  </si>
  <si>
    <t>231105-269</t>
  </si>
  <si>
    <t>8.23x5.98x4.08</t>
  </si>
  <si>
    <t>230190-547</t>
  </si>
  <si>
    <t>9.00x5.78x3.91</t>
  </si>
  <si>
    <t>Crystal, Feather, Pinpoint, Indented Natural</t>
  </si>
  <si>
    <t>230246-156</t>
  </si>
  <si>
    <t>8.25x5.97x4.08</t>
  </si>
  <si>
    <t>TO1</t>
  </si>
  <si>
    <t>Cloud, Crystal, Feather, Natural</t>
  </si>
  <si>
    <t>231019-81</t>
  </si>
  <si>
    <t>M</t>
  </si>
  <si>
    <t>10.48x6.75x4.41</t>
  </si>
  <si>
    <t>Feather</t>
  </si>
  <si>
    <t>BLUE</t>
  </si>
  <si>
    <t>3.00</t>
  </si>
  <si>
    <t>220975-6</t>
  </si>
  <si>
    <t>9.90x6.59x4.49</t>
  </si>
  <si>
    <t>Crystal, Needle, Indented Natural, Natural</t>
  </si>
  <si>
    <t>230169-39</t>
  </si>
  <si>
    <t>10.14x7.02x4.83</t>
  </si>
  <si>
    <t>3.50</t>
  </si>
  <si>
    <t>230233-15</t>
  </si>
  <si>
    <t>11.38x8.22x5.61</t>
  </si>
  <si>
    <t>SHOW</t>
  </si>
  <si>
    <t>Crystal, Cloud, Needle</t>
  </si>
  <si>
    <t>5.00</t>
  </si>
  <si>
    <t>227142-14</t>
  </si>
  <si>
    <t>12.55x8.16x5.38</t>
  </si>
  <si>
    <t>Crystal, Needle</t>
  </si>
  <si>
    <t>Pinpoints, clouds and surface graining are not shown.</t>
  </si>
  <si>
    <t>5.50</t>
  </si>
  <si>
    <t>All Parameter Summary</t>
  </si>
  <si>
    <t>Size</t>
  </si>
  <si>
    <t>pcs</t>
  </si>
  <si>
    <t>%</t>
  </si>
  <si>
    <t>carat</t>
  </si>
  <si>
    <t>Amt</t>
  </si>
  <si>
    <t>Rap Val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</si>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</sst>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color theme="1"/>
      <family val="2"/>
      <scheme val="minor"/>
      <sz val="11"/>
      <name val="Calibri"/>
    </font>
    <font>
      <color rgb="000000"/>
      <family val="2"/>
      <sz val="9"/>
      <name val="Calibri"/>
    </font>
    <font>
      <b/>
      <color rgb="FFFFFF"/>
      <family val="2"/>
      <sz val="9"/>
      <name val="Calibri"/>
    </font>
    <font>
      <b/>
      <color rgb="000000"/>
      <family val="2"/>
      <sz val="9"/>
      <name val="Calibri"/>
    </font>
    <font>
      <b/>
      <family val="2"/>
      <sz val="9"/>
      <name val="Calibri"/>
    </font>
    <font>
      <color rgb="000"/>
      <family val="2"/>
      <sz val="9"/>
      <name val="Calibri"/>
    </font>
    <font>
      <u/>
      <color rgb="0000ff"/>
      <family val="2"/>
      <sz val="9"/>
    </font>
    <font>
      <color rgb="3071fb"/>
      <family val="2"/>
      <sz val="9"/>
      <name val="Calibri"/>
    </font>
    <font>
      <u/>
      <color rgb="3071fb"/>
      <family val="2"/>
      <sz val="9"/>
    </font>
    <font>
      <b/>
      <family val="2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737373"/>
        <bgColor rgb="737373"/>
      </patternFill>
    </fill>
  </fills>
  <borders count="5">
    <border>
      <left/>
      <right/>
      <top/>
      <bottom/>
      <diagonal/>
    </border>
    <border>
      <left style="thin">
        <color rgb="393738"/>
      </left>
      <right style="thin">
        <color rgb="393738"/>
      </right>
      <top style="thin">
        <color rgb="393738"/>
      </top>
      <bottom style="thin">
        <color rgb="393738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393738"/>
      </left>
      <right style="thin"/>
      <top style="thin">
        <color rgb="393738"/>
      </top>
      <bottom style="thin">
        <color rgb="393738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.hk.co/diamond-details/648d8c5c6b864b15c1d391cb" TargetMode="External"/><Relationship Id="rId2" Type="http://schemas.openxmlformats.org/officeDocument/2006/relationships/hyperlink" Target="https://d3at7kzws0mw3g.cloudfront.net/MaskLabreportno/53A722D2-F79D-462B-AEE5-CEA77649C980.jpg" TargetMode="External"/><Relationship Id="rId3" Type="http://schemas.openxmlformats.org/officeDocument/2006/relationships/hyperlink" Target="https://d3at7kzws0mw3g.cloudfront.net/video/Vision360.html?d=230104-140" TargetMode="External"/><Relationship Id="rId4" Type="http://schemas.openxmlformats.org/officeDocument/2006/relationships/hyperlink" Target="https://my.hk.co/diamond-details/648d8c5e6b864b15c1d392d9" TargetMode="External"/><Relationship Id="rId5" Type="http://schemas.openxmlformats.org/officeDocument/2006/relationships/hyperlink" Target="https://d3at7kzws0mw3g.cloudfront.net/MaskLabreportno/A83407AA-4F09-465D-96F9-5100918300C4.jpg" TargetMode="External"/><Relationship Id="rId6" Type="http://schemas.openxmlformats.org/officeDocument/2006/relationships/hyperlink" Target="https://d3at7kzws0mw3g.cloudfront.net/video/Vision360.html?d=230275-73" TargetMode="External"/><Relationship Id="rId7" Type="http://schemas.openxmlformats.org/officeDocument/2006/relationships/hyperlink" Target="https://my.hk.co/diamond-details/64760c6b4f7ad6729aae00a8" TargetMode="External"/><Relationship Id="rId8" Type="http://schemas.openxmlformats.org/officeDocument/2006/relationships/hyperlink" Target="https://d3at7kzws0mw3g.cloudfront.net/MaskLabreportno/B85B3561-CA7E-4136-8D42-B123794DA72F.jpg" TargetMode="External"/><Relationship Id="rId9" Type="http://schemas.openxmlformats.org/officeDocument/2006/relationships/hyperlink" Target="https://d3at7kzws0mw3g.cloudfront.net/video/Vision360.html?d=231102-19" TargetMode="External"/><Relationship Id="rId10" Type="http://schemas.openxmlformats.org/officeDocument/2006/relationships/hyperlink" Target="https://my.hk.co/diamond-details/647086160f4b6815c0cc2d27" TargetMode="External"/><Relationship Id="rId11" Type="http://schemas.openxmlformats.org/officeDocument/2006/relationships/hyperlink" Target="https://d3at7kzws0mw3g.cloudfront.net/MaskLabreportno/001CA965-B212-43A3-B7F3-43C8EBE7BB2A.jpg" TargetMode="External"/><Relationship Id="rId12" Type="http://schemas.openxmlformats.org/officeDocument/2006/relationships/hyperlink" Target="https://d3at7kzws0mw3g.cloudfront.net/video/Vision360.html?d=230275-41" TargetMode="External"/><Relationship Id="rId13" Type="http://schemas.openxmlformats.org/officeDocument/2006/relationships/hyperlink" Target="https://my.hk.co/diamond-details/64688ea55342393c0cdb86a9" TargetMode="External"/><Relationship Id="rId14" Type="http://schemas.openxmlformats.org/officeDocument/2006/relationships/hyperlink" Target="https://d3at7kzws0mw3g.cloudfront.net/MaskLabreportno/D6291DBB-F702-4B2D-87F0-B3CB195D4D51.jpg" TargetMode="External"/><Relationship Id="rId15" Type="http://schemas.openxmlformats.org/officeDocument/2006/relationships/hyperlink" Target="https://d3at7kzws0mw3g.cloudfront.net/video/Vision360.html?d=231070-95" TargetMode="External"/><Relationship Id="rId16" Type="http://schemas.openxmlformats.org/officeDocument/2006/relationships/hyperlink" Target="https://my.hk.co/diamond-details/6471df72d8705d73ed9257e8" TargetMode="External"/><Relationship Id="rId17" Type="http://schemas.openxmlformats.org/officeDocument/2006/relationships/hyperlink" Target="https://d3at7kzws0mw3g.cloudfront.net/MaskLabreportno/108DF6EB-50D2-4EF6-9EC8-C09EEA2AA74F.jpg" TargetMode="External"/><Relationship Id="rId18" Type="http://schemas.openxmlformats.org/officeDocument/2006/relationships/hyperlink" Target="https://d3at7kzws0mw3g.cloudfront.net/video/Vision360.html?d=230293-74" TargetMode="External"/><Relationship Id="rId19" Type="http://schemas.openxmlformats.org/officeDocument/2006/relationships/hyperlink" Target="https://my.hk.co/diamond-details/64886ea859699a3b28fc4c39" TargetMode="External"/><Relationship Id="rId20" Type="http://schemas.openxmlformats.org/officeDocument/2006/relationships/hyperlink" Target="https://d3at7kzws0mw3g.cloudfront.net/MaskLabreportno/CC44B3F3-1F11-4CC0-A799-23D40FBDBB9A.jpg" TargetMode="External"/><Relationship Id="rId21" Type="http://schemas.openxmlformats.org/officeDocument/2006/relationships/hyperlink" Target="https://d3at7kzws0mw3g.cloudfront.net/video/Vision360.html?d=231105-224" TargetMode="External"/><Relationship Id="rId22" Type="http://schemas.openxmlformats.org/officeDocument/2006/relationships/hyperlink" Target="https://my.hk.co/diamond-details/648d8c5e6b864b15c1d392e9" TargetMode="External"/><Relationship Id="rId23" Type="http://schemas.openxmlformats.org/officeDocument/2006/relationships/hyperlink" Target="https://d3at7kzws0mw3g.cloudfront.net/MaskLabreportno/13FF2EEB-5A39-4408-B5FA-817B9EB1F3CA.jpg" TargetMode="External"/><Relationship Id="rId24" Type="http://schemas.openxmlformats.org/officeDocument/2006/relationships/hyperlink" Target="https://d3at7kzws0mw3g.cloudfront.net/video/Vision360.html?d=230107-107" TargetMode="External"/><Relationship Id="rId25" Type="http://schemas.openxmlformats.org/officeDocument/2006/relationships/hyperlink" Target="https://my.hk.co/diamond-details/646f57ec7bbf26486756f0eb" TargetMode="External"/><Relationship Id="rId26" Type="http://schemas.openxmlformats.org/officeDocument/2006/relationships/hyperlink" Target="https://d3at7kzws0mw3g.cloudfront.net/MaskLabreportno/EAED4DE4-5696-4983-8090-138FF8B0935A.jpg" TargetMode="External"/><Relationship Id="rId27" Type="http://schemas.openxmlformats.org/officeDocument/2006/relationships/hyperlink" Target="https://d3at7kzws0mw3g.cloudfront.net/video/Vision360.html?d=230293-56" TargetMode="External"/><Relationship Id="rId28" Type="http://schemas.openxmlformats.org/officeDocument/2006/relationships/hyperlink" Target="https://my.hk.co/diamond-details/6475e36e9e6ad15b2bebe0f0" TargetMode="External"/><Relationship Id="rId29" Type="http://schemas.openxmlformats.org/officeDocument/2006/relationships/hyperlink" Target="https://d3at7kzws0mw3g.cloudfront.net/MaskLabreportno/06AAF6FF-1C89-4DEE-A059-AD9198586F0A.jpg" TargetMode="External"/><Relationship Id="rId30" Type="http://schemas.openxmlformats.org/officeDocument/2006/relationships/hyperlink" Target="https://d3at7kzws0mw3g.cloudfront.net/video/Vision360.html?d=231105-130" TargetMode="External"/><Relationship Id="rId31" Type="http://schemas.openxmlformats.org/officeDocument/2006/relationships/hyperlink" Target="https://my.hk.co/diamond-details/644903bed3efa803c74a54e3" TargetMode="External"/><Relationship Id="rId32" Type="http://schemas.openxmlformats.org/officeDocument/2006/relationships/hyperlink" Target="https://d3at7kzws0mw3g.cloudfront.net/MaskLabreportno/806B4E9F-89BD-4571-BAB0-1B4112623F6E.jpg" TargetMode="External"/><Relationship Id="rId33" Type="http://schemas.openxmlformats.org/officeDocument/2006/relationships/hyperlink" Target="https://d3at7kzws0mw3g.cloudfront.net/video/Vision360.html?d=230168-533" TargetMode="External"/><Relationship Id="rId34" Type="http://schemas.openxmlformats.org/officeDocument/2006/relationships/hyperlink" Target="https://my.hk.co/diamond-details/645a390dafdf443f9d5d5334" TargetMode="External"/><Relationship Id="rId35" Type="http://schemas.openxmlformats.org/officeDocument/2006/relationships/hyperlink" Target="https://d3at7kzws0mw3g.cloudfront.net/MaskLabreportno/44A1FAE9-5A9B-4A02-9D16-8262887645CC.jpg" TargetMode="External"/><Relationship Id="rId36" Type="http://schemas.openxmlformats.org/officeDocument/2006/relationships/hyperlink" Target="https://d3at7kzws0mw3g.cloudfront.net/video/Vision360.html?d=230219-204" TargetMode="External"/><Relationship Id="rId37" Type="http://schemas.openxmlformats.org/officeDocument/2006/relationships/hyperlink" Target="https://my.hk.co/diamond-details/648d8c5c6b864b15c1d39211" TargetMode="External"/><Relationship Id="rId38" Type="http://schemas.openxmlformats.org/officeDocument/2006/relationships/hyperlink" Target="https://d3at7kzws0mw3g.cloudfront.net/MaskLabreportno/1E3C6BC6-C675-4F45-9A49-87A6107F0A62.jpg" TargetMode="External"/><Relationship Id="rId39" Type="http://schemas.openxmlformats.org/officeDocument/2006/relationships/hyperlink" Target="https://d3at7kzws0mw3g.cloudfront.net/video/Vision360.html?d=221375-200" TargetMode="External"/><Relationship Id="rId40" Type="http://schemas.openxmlformats.org/officeDocument/2006/relationships/hyperlink" Target="https://my.hk.co/diamond-details/64464efd72b33b3b81ad541a" TargetMode="External"/><Relationship Id="rId41" Type="http://schemas.openxmlformats.org/officeDocument/2006/relationships/hyperlink" Target="https://d3at7kzws0mw3g.cloudfront.net/MaskLabreportno/C59F5C1C-4F9E-400C-B2D9-EECEED339B8B.jpg" TargetMode="External"/><Relationship Id="rId42" Type="http://schemas.openxmlformats.org/officeDocument/2006/relationships/hyperlink" Target="https://d3at7kzws0mw3g.cloudfront.net/video/Vision360.html?d=231058-40" TargetMode="External"/><Relationship Id="rId43" Type="http://schemas.openxmlformats.org/officeDocument/2006/relationships/hyperlink" Target="https://my.hk.co/diamond-details/6475e36e9e6ad15b2bebe139" TargetMode="External"/><Relationship Id="rId44" Type="http://schemas.openxmlformats.org/officeDocument/2006/relationships/hyperlink" Target="https://d3at7kzws0mw3g.cloudfront.net/MaskLabreportno/2EC38F3D-4EBF-45D1-BCDD-DBBE9E9A75EE.jpg" TargetMode="External"/><Relationship Id="rId45" Type="http://schemas.openxmlformats.org/officeDocument/2006/relationships/hyperlink" Target="https://d3at7kzws0mw3g.cloudfront.net/video/Vision360.html?d=231105-156" TargetMode="External"/><Relationship Id="rId46" Type="http://schemas.openxmlformats.org/officeDocument/2006/relationships/hyperlink" Target="https://my.hk.co/diamond-details/64427473335c42311ccdbf02" TargetMode="External"/><Relationship Id="rId47" Type="http://schemas.openxmlformats.org/officeDocument/2006/relationships/hyperlink" Target="https://d3at7kzws0mw3g.cloudfront.net/MaskLabreportno/B3147023-CA00-456D-A0E3-5BEF28A15F5F.jpg" TargetMode="External"/><Relationship Id="rId48" Type="http://schemas.openxmlformats.org/officeDocument/2006/relationships/hyperlink" Target="https://d3at7kzws0mw3g.cloudfront.net/video/Vision360.html?d=231032-87" TargetMode="External"/><Relationship Id="rId49" Type="http://schemas.openxmlformats.org/officeDocument/2006/relationships/hyperlink" Target="https://my.hk.co/diamond-details/64620f4e8d15f367c09d1d1e" TargetMode="External"/><Relationship Id="rId50" Type="http://schemas.openxmlformats.org/officeDocument/2006/relationships/hyperlink" Target="https://d3at7kzws0mw3g.cloudfront.net/MaskLabreportno/EA6DC972-6120-4A52-9571-93324F275770.jpg" TargetMode="External"/><Relationship Id="rId51" Type="http://schemas.openxmlformats.org/officeDocument/2006/relationships/hyperlink" Target="https://d3at7kzws0mw3g.cloudfront.net/video/Vision360.html?d=231083-237" TargetMode="External"/><Relationship Id="rId52" Type="http://schemas.openxmlformats.org/officeDocument/2006/relationships/hyperlink" Target="https://my.hk.co/diamond-details/6474909f1a2e154ff3d8c9e2" TargetMode="External"/><Relationship Id="rId53" Type="http://schemas.openxmlformats.org/officeDocument/2006/relationships/hyperlink" Target="https://d3at7kzws0mw3g.cloudfront.net/MaskLabreportno/88F99ACF-3B10-425F-A097-A645DEAB0553.jpg" TargetMode="External"/><Relationship Id="rId54" Type="http://schemas.openxmlformats.org/officeDocument/2006/relationships/hyperlink" Target="https://d3at7kzws0mw3g.cloudfront.net/video/Vision360.html?d=230302-48" TargetMode="External"/><Relationship Id="rId55" Type="http://schemas.openxmlformats.org/officeDocument/2006/relationships/hyperlink" Target="https://my.hk.co/diamond-details/64886eaa59699a3b28fc4cf7" TargetMode="External"/><Relationship Id="rId56" Type="http://schemas.openxmlformats.org/officeDocument/2006/relationships/hyperlink" Target="https://d3at7kzws0mw3g.cloudfront.net/MaskLabreportno/BD769295-96E1-4F30-93ED-AB877996BFB5.jpg" TargetMode="External"/><Relationship Id="rId57" Type="http://schemas.openxmlformats.org/officeDocument/2006/relationships/hyperlink" Target="https://d3at7kzws0mw3g.cloudfront.net/video/Vision360.html?d=231105-175" TargetMode="External"/><Relationship Id="rId58" Type="http://schemas.openxmlformats.org/officeDocument/2006/relationships/hyperlink" Target="https://my.hk.co/diamond-details/648d8c5f6b864b15c1d39361" TargetMode="External"/><Relationship Id="rId59" Type="http://schemas.openxmlformats.org/officeDocument/2006/relationships/hyperlink" Target="https://d3at7kzws0mw3g.cloudfront.net/MaskLabreportno/B4C58BC2-620F-4F35-9A15-1121449288F4.jpg" TargetMode="External"/><Relationship Id="rId60" Type="http://schemas.openxmlformats.org/officeDocument/2006/relationships/hyperlink" Target="https://d3at7kzws0mw3g.cloudfront.net/video/Vision360.html?d=230012-52" TargetMode="External"/><Relationship Id="rId61" Type="http://schemas.openxmlformats.org/officeDocument/2006/relationships/hyperlink" Target="https://my.hk.co/diamond-details/648d8c5f6b864b15c1d39324" TargetMode="External"/><Relationship Id="rId62" Type="http://schemas.openxmlformats.org/officeDocument/2006/relationships/hyperlink" Target="https://d3at7kzws0mw3g.cloudfront.net/MaskLabreportno/35CB2DDD-9E85-49DE-B4B2-E478492FEA42.jpg" TargetMode="External"/><Relationship Id="rId63" Type="http://schemas.openxmlformats.org/officeDocument/2006/relationships/hyperlink" Target="https://d3at7kzws0mw3g.cloudfront.net/video/Vision360.html?d=231098-51" TargetMode="External"/><Relationship Id="rId64" Type="http://schemas.openxmlformats.org/officeDocument/2006/relationships/hyperlink" Target="https://my.hk.co/diamond-details/647086160f4b6815c0cc2d7b" TargetMode="External"/><Relationship Id="rId65" Type="http://schemas.openxmlformats.org/officeDocument/2006/relationships/hyperlink" Target="https://d3at7kzws0mw3g.cloudfront.net/MaskLabreportno/F1BCF40E-5128-4899-B6C2-825B766D1867.jpg" TargetMode="External"/><Relationship Id="rId66" Type="http://schemas.openxmlformats.org/officeDocument/2006/relationships/hyperlink" Target="https://d3at7kzws0mw3g.cloudfront.net/video/Vision360.html?d=231093-86" TargetMode="External"/><Relationship Id="rId67" Type="http://schemas.openxmlformats.org/officeDocument/2006/relationships/hyperlink" Target="https://my.hk.co/diamond-details/6474909e1a2e154ff3d8c953" TargetMode="External"/><Relationship Id="rId68" Type="http://schemas.openxmlformats.org/officeDocument/2006/relationships/hyperlink" Target="https://d3at7kzws0mw3g.cloudfront.net/MaskLabreportno/DF3FFEC7-FD76-4695-80EB-489A5C47B899.jpg" TargetMode="External"/><Relationship Id="rId69" Type="http://schemas.openxmlformats.org/officeDocument/2006/relationships/hyperlink" Target="https://d3at7kzws0mw3g.cloudfront.net/video/Vision360.html?d=231093-52" TargetMode="External"/><Relationship Id="rId70" Type="http://schemas.openxmlformats.org/officeDocument/2006/relationships/hyperlink" Target="https://my.hk.co/diamond-details/648d8c616b864b15c1d39437" TargetMode="External"/><Relationship Id="rId71" Type="http://schemas.openxmlformats.org/officeDocument/2006/relationships/hyperlink" Target="https://d3at7kzws0mw3g.cloudfront.net/MaskLabreportno/926847BD-1A70-4772-B68B-76D4DE5E0EC3.jpg" TargetMode="External"/><Relationship Id="rId72" Type="http://schemas.openxmlformats.org/officeDocument/2006/relationships/hyperlink" Target="https://d3at7kzws0mw3g.cloudfront.net/video/Vision360.html?d=230168-197" TargetMode="External"/><Relationship Id="rId73" Type="http://schemas.openxmlformats.org/officeDocument/2006/relationships/hyperlink" Target="https://my.hk.co/diamond-details/648d8c5d6b864b15c1d39281" TargetMode="External"/><Relationship Id="rId74" Type="http://schemas.openxmlformats.org/officeDocument/2006/relationships/hyperlink" Target="https://d3at7kzws0mw3g.cloudfront.net/MaskLabreportno/53053649-E9FB-4875-B080-FF903DC87315.jpg" TargetMode="External"/><Relationship Id="rId75" Type="http://schemas.openxmlformats.org/officeDocument/2006/relationships/hyperlink" Target="https://d3at7kzws0mw3g.cloudfront.net/video/Vision360.html?d=221355-61" TargetMode="External"/><Relationship Id="rId76" Type="http://schemas.openxmlformats.org/officeDocument/2006/relationships/hyperlink" Target="https://my.hk.co/diamond-details/64676ea39499c474d9d984f4" TargetMode="External"/><Relationship Id="rId77" Type="http://schemas.openxmlformats.org/officeDocument/2006/relationships/hyperlink" Target="https://d3at7kzws0mw3g.cloudfront.net/MaskLabreportno/14EC25B0-4202-46CF-8665-754665EF5D26.jpg" TargetMode="External"/><Relationship Id="rId78" Type="http://schemas.openxmlformats.org/officeDocument/2006/relationships/hyperlink" Target="https://d3at7kzws0mw3g.cloudfront.net/video/Vision360.html?d=230289-33" TargetMode="External"/><Relationship Id="rId79" Type="http://schemas.openxmlformats.org/officeDocument/2006/relationships/hyperlink" Target="https://my.hk.co/diamond-details/647612458a657b7e88bbab0a" TargetMode="External"/><Relationship Id="rId80" Type="http://schemas.openxmlformats.org/officeDocument/2006/relationships/hyperlink" Target="https://d3at7kzws0mw3g.cloudfront.net/MaskLabreportno/30640BE7-CA6C-4351-B035-DF6627504367.jpg" TargetMode="External"/><Relationship Id="rId81" Type="http://schemas.openxmlformats.org/officeDocument/2006/relationships/hyperlink" Target="https://d3at7kzws0mw3g.cloudfront.net/video/Vision360.html?d=230302-2" TargetMode="External"/><Relationship Id="rId82" Type="http://schemas.openxmlformats.org/officeDocument/2006/relationships/hyperlink" Target="https://my.hk.co/diamond-details/648d8c5f6b864b15c1d3935f" TargetMode="External"/><Relationship Id="rId83" Type="http://schemas.openxmlformats.org/officeDocument/2006/relationships/hyperlink" Target="https://d3at7kzws0mw3g.cloudfront.net/MaskLabreportno/30155E09-A68B-4852-8FBC-940C1D17F471.jpg" TargetMode="External"/><Relationship Id="rId84" Type="http://schemas.openxmlformats.org/officeDocument/2006/relationships/hyperlink" Target="https://d3at7kzws0mw3g.cloudfront.net/video/Vision360.html?d=231080-42" TargetMode="External"/><Relationship Id="rId85" Type="http://schemas.openxmlformats.org/officeDocument/2006/relationships/hyperlink" Target="https://my.hk.co/diamond-details/6456219c8525947c9660fb68" TargetMode="External"/><Relationship Id="rId86" Type="http://schemas.openxmlformats.org/officeDocument/2006/relationships/hyperlink" Target="https://d3at7kzws0mw3g.cloudfront.net/MaskLabreportno/E6B9ACDB-4B0A-4C38-AA87-E0F617BE6898.jpg" TargetMode="External"/><Relationship Id="rId87" Type="http://schemas.openxmlformats.org/officeDocument/2006/relationships/hyperlink" Target="https://d3at7kzws0mw3g.cloudfront.net/video/Vision360.html?d=231063-44" TargetMode="External"/><Relationship Id="rId88" Type="http://schemas.openxmlformats.org/officeDocument/2006/relationships/hyperlink" Target="https://my.hk.co/diamond-details/6475e36c9e6ad15b2bebe019" TargetMode="External"/><Relationship Id="rId89" Type="http://schemas.openxmlformats.org/officeDocument/2006/relationships/hyperlink" Target="https://d3at7kzws0mw3g.cloudfront.net/MaskLabreportno/8BF72EBE-2F9B-404D-87D4-091D2FD5AF9C.jpg" TargetMode="External"/><Relationship Id="rId90" Type="http://schemas.openxmlformats.org/officeDocument/2006/relationships/hyperlink" Target="https://d3at7kzws0mw3g.cloudfront.net/video/Vision360.html?d=230207-528" TargetMode="External"/><Relationship Id="rId91" Type="http://schemas.openxmlformats.org/officeDocument/2006/relationships/hyperlink" Target="https://my.hk.co/diamond-details/645609b673ca88735097f73e" TargetMode="External"/><Relationship Id="rId92" Type="http://schemas.openxmlformats.org/officeDocument/2006/relationships/hyperlink" Target="https://d3at7kzws0mw3g.cloudfront.net/MaskLabreportno/8A151601-8E6E-4777-AFCA-1FC711925541.jpg" TargetMode="External"/><Relationship Id="rId93" Type="http://schemas.openxmlformats.org/officeDocument/2006/relationships/hyperlink" Target="https://d3at7kzws0mw3g.cloudfront.net/video/Vision360.html?d=230105-17" TargetMode="External"/><Relationship Id="rId94" Type="http://schemas.openxmlformats.org/officeDocument/2006/relationships/hyperlink" Target="https://my.hk.co/diamond-details/648d8c606b864b15c1d393b0" TargetMode="External"/><Relationship Id="rId95" Type="http://schemas.openxmlformats.org/officeDocument/2006/relationships/hyperlink" Target="https://d3at7kzws0mw3g.cloudfront.net/MaskLabreportno/39D5EC96-C338-4204-8B4E-3C59CDC4728F.jpg" TargetMode="External"/><Relationship Id="rId96" Type="http://schemas.openxmlformats.org/officeDocument/2006/relationships/hyperlink" Target="https://d3at7kzws0mw3g.cloudfront.net/video/Vision360.html?d=230043-635" TargetMode="External"/><Relationship Id="rId97" Type="http://schemas.openxmlformats.org/officeDocument/2006/relationships/hyperlink" Target="https://my.hk.co/diamond-details/648d8c616b864b15c1d39441" TargetMode="External"/><Relationship Id="rId98" Type="http://schemas.openxmlformats.org/officeDocument/2006/relationships/hyperlink" Target="https://d3at7kzws0mw3g.cloudfront.net/MaskLabreportno/D67049AF-80C5-4748-9BD3-C69DD68D3ED0.jpg" TargetMode="External"/><Relationship Id="rId99" Type="http://schemas.openxmlformats.org/officeDocument/2006/relationships/hyperlink" Target="https://d3at7kzws0mw3g.cloudfront.net/video/Vision360.html?d=231042-32" TargetMode="External"/><Relationship Id="rId100" Type="http://schemas.openxmlformats.org/officeDocument/2006/relationships/hyperlink" Target="https://my.hk.co/diamond-details/64760c694f7ad6729aae0002" TargetMode="External"/><Relationship Id="rId101" Type="http://schemas.openxmlformats.org/officeDocument/2006/relationships/hyperlink" Target="https://d3at7kzws0mw3g.cloudfront.net/MaskLabreportno/E16DB4E6-D851-4FA1-B3F6-4AD8181D6568.jpg" TargetMode="External"/><Relationship Id="rId102" Type="http://schemas.openxmlformats.org/officeDocument/2006/relationships/hyperlink" Target="https://d3at7kzws0mw3g.cloudfront.net/video/Vision360.html?d=230271-193" TargetMode="External"/><Relationship Id="rId103" Type="http://schemas.openxmlformats.org/officeDocument/2006/relationships/hyperlink" Target="https://my.hk.co/diamond-details/648d8c5f6b864b15c1d39377" TargetMode="External"/><Relationship Id="rId104" Type="http://schemas.openxmlformats.org/officeDocument/2006/relationships/hyperlink" Target="https://d3at7kzws0mw3g.cloudfront.net/MaskLabreportno/21B5AD5B-1F11-40FB-B2A7-3FB64689708D.jpg" TargetMode="External"/><Relationship Id="rId105" Type="http://schemas.openxmlformats.org/officeDocument/2006/relationships/hyperlink" Target="https://d3at7kzws0mw3g.cloudfront.net/video/Vision360.html?d=231013-114" TargetMode="External"/><Relationship Id="rId106" Type="http://schemas.openxmlformats.org/officeDocument/2006/relationships/hyperlink" Target="https://my.hk.co/diamond-details/648d8c616b864b15c1d39414" TargetMode="External"/><Relationship Id="rId107" Type="http://schemas.openxmlformats.org/officeDocument/2006/relationships/hyperlink" Target="https://d3at7kzws0mw3g.cloudfront.net/MaskLabreportno/5FECD754-D437-429C-A24B-F679ADEA6539.jpg" TargetMode="External"/><Relationship Id="rId108" Type="http://schemas.openxmlformats.org/officeDocument/2006/relationships/hyperlink" Target="https://d3at7kzws0mw3g.cloudfront.net/video/Vision360.html?d=230168-497" TargetMode="External"/><Relationship Id="rId109" Type="http://schemas.openxmlformats.org/officeDocument/2006/relationships/hyperlink" Target="https://my.hk.co/diamond-details/647612448a657b7e88bbaa70" TargetMode="External"/><Relationship Id="rId110" Type="http://schemas.openxmlformats.org/officeDocument/2006/relationships/hyperlink" Target="https://d3at7kzws0mw3g.cloudfront.net/MaskLabreportno/79AD6438-BF52-41BF-AF53-343ED793D98E.jpg" TargetMode="External"/><Relationship Id="rId111" Type="http://schemas.openxmlformats.org/officeDocument/2006/relationships/hyperlink" Target="https://d3at7kzws0mw3g.cloudfront.net/video/Vision360.html?d=230292-298" TargetMode="External"/><Relationship Id="rId112" Type="http://schemas.openxmlformats.org/officeDocument/2006/relationships/hyperlink" Target="https://my.hk.co/diamond-details/648b02f1eeeecc6adefe131b" TargetMode="External"/><Relationship Id="rId113" Type="http://schemas.openxmlformats.org/officeDocument/2006/relationships/hyperlink" Target="https://d3at7kzws0mw3g.cloudfront.net/MaskLabreportno/8D422973-BF86-4E81-BA09-FDF0018258D3.jpg" TargetMode="External"/><Relationship Id="rId114" Type="http://schemas.openxmlformats.org/officeDocument/2006/relationships/hyperlink" Target="https://d3at7kzws0mw3g.cloudfront.net/video/Vision360.html?d=231105-269" TargetMode="External"/><Relationship Id="rId115" Type="http://schemas.openxmlformats.org/officeDocument/2006/relationships/hyperlink" Target="https://my.hk.co/diamond-details/648d8c5f6b864b15c1d3936c" TargetMode="External"/><Relationship Id="rId116" Type="http://schemas.openxmlformats.org/officeDocument/2006/relationships/hyperlink" Target="https://d3at7kzws0mw3g.cloudfront.net/MaskLabreportno/40E9AC53-09A4-4B60-8EA8-039E44AC2A5A.jpg" TargetMode="External"/><Relationship Id="rId117" Type="http://schemas.openxmlformats.org/officeDocument/2006/relationships/hyperlink" Target="https://d3at7kzws0mw3g.cloudfront.net/video/Vision360.html?d=230190-547" TargetMode="External"/><Relationship Id="rId118" Type="http://schemas.openxmlformats.org/officeDocument/2006/relationships/hyperlink" Target="https://my.hk.co/diamond-details/646dff8e8c504153cb673da2" TargetMode="External"/><Relationship Id="rId119" Type="http://schemas.openxmlformats.org/officeDocument/2006/relationships/hyperlink" Target="https://d3at7kzws0mw3g.cloudfront.net/MaskLabreportno/47F0BF84-6042-45A0-A9DC-E17C688EF3C5.jpg" TargetMode="External"/><Relationship Id="rId120" Type="http://schemas.openxmlformats.org/officeDocument/2006/relationships/hyperlink" Target="https://d3at7kzws0mw3g.cloudfront.net/video/Vision360.html?d=230246-156" TargetMode="External"/><Relationship Id="rId121" Type="http://schemas.openxmlformats.org/officeDocument/2006/relationships/hyperlink" Target="https://my.hk.co/diamond-details/64464efb72b33b3b81ad5347" TargetMode="External"/><Relationship Id="rId122" Type="http://schemas.openxmlformats.org/officeDocument/2006/relationships/hyperlink" Target="https://d3at7kzws0mw3g.cloudfront.net/MaskLabreportno/BFF6D4E4-820F-478C-AAE9-5FCAB14660BC.jpg" TargetMode="External"/><Relationship Id="rId123" Type="http://schemas.openxmlformats.org/officeDocument/2006/relationships/hyperlink" Target="https://d3at7kzws0mw3g.cloudfront.net/video/Vision360.html?d=231019-81" TargetMode="External"/><Relationship Id="rId124" Type="http://schemas.openxmlformats.org/officeDocument/2006/relationships/hyperlink" Target="https://my.hk.co/diamond-details/648d8c5c6b864b15c1d391cd" TargetMode="External"/><Relationship Id="rId125" Type="http://schemas.openxmlformats.org/officeDocument/2006/relationships/hyperlink" Target="https://d3at7kzws0mw3g.cloudfront.net/MaskLabreportno/0A07D272-F682-44B0-86B3-80C218CBD59C.jpg" TargetMode="External"/><Relationship Id="rId126" Type="http://schemas.openxmlformats.org/officeDocument/2006/relationships/hyperlink" Target="https://d3at7kzws0mw3g.cloudfront.net/video/Vision360.html?d=220975-6" TargetMode="External"/><Relationship Id="rId127" Type="http://schemas.openxmlformats.org/officeDocument/2006/relationships/hyperlink" Target="https://my.hk.co/diamond-details/649192e5a5e7e23b4d78bef9" TargetMode="External"/><Relationship Id="rId128" Type="http://schemas.openxmlformats.org/officeDocument/2006/relationships/hyperlink" Target="https://d3at7kzws0mw3g.cloudfront.net/MaskLabreportno/098FAC03-D255-46E3-9B55-F4079BADCAD3.jpg" TargetMode="External"/><Relationship Id="rId129" Type="http://schemas.openxmlformats.org/officeDocument/2006/relationships/hyperlink" Target="https://d3at7kzws0mw3g.cloudfront.net/video/Vision360.html?d=230169-39" TargetMode="External"/><Relationship Id="rId130" Type="http://schemas.openxmlformats.org/officeDocument/2006/relationships/hyperlink" Target="https://my.hk.co/diamond-details/648d8c5f6b864b15c1d3933e" TargetMode="External"/><Relationship Id="rId131" Type="http://schemas.openxmlformats.org/officeDocument/2006/relationships/hyperlink" Target="https://d3at7kzws0mw3g.cloudfront.net/MaskLabreportno/EE8157C7-D0DE-48CA-BEEE-92A20C442F68.jpg" TargetMode="External"/><Relationship Id="rId132" Type="http://schemas.openxmlformats.org/officeDocument/2006/relationships/hyperlink" Target="https://d3at7kzws0mw3g.cloudfront.net/video/Vision360.html?d=230233-15" TargetMode="External"/><Relationship Id="rId133" Type="http://schemas.openxmlformats.org/officeDocument/2006/relationships/hyperlink" Target="https://my.hk.co/diamond-details/64085ddb470c81661f4a4c93" TargetMode="External"/><Relationship Id="rId134" Type="http://schemas.openxmlformats.org/officeDocument/2006/relationships/hyperlink" Target="https://d3at7kzws0mw3g.cloudfront.net/MaskLabreportno/1B28AEEC-F162-4B14-A9B8-93B814980AC1.jpg" TargetMode="External"/><Relationship Id="rId135" Type="http://schemas.openxmlformats.org/officeDocument/2006/relationships/hyperlink" Target="https://d3at7kzws0mw3g.cloudfront.net/video/Vision360.html?d=227142-14" TargetMode="External"/><Relationship Id="rId13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5"/>
  <sheetFormatPr defaultRowHeight="15" outlineLevelRow="0" outlineLevelCol="0" x14ac:dyDescent="55"/>
  <cols>
    <col min="1" max="2" width="6" customWidth="1"/>
    <col min="3" max="41" width="10" customWidth="1"/>
    <col min="42" max="43" width="50" customWidth="1"/>
    <col min="44" max="48" width="10" customWidth="1"/>
    <col min="49" max="50" width="15" customWidth="1"/>
    <col min="51" max="51" hidden="1" customWidth="1"/>
  </cols>
  <sheetData>
    <row r="1" spans="1:51" x14ac:dyDescent="0.25">
      <c r="A1" s="1" t="s">
        <v>0</v>
      </c>
      <c r="B1" s="1"/>
      <c r="C1" s="1" t="s">
        <v>0</v>
      </c>
      <c r="D1" s="1" t="s">
        <v>0</v>
      </c>
      <c r="E1" s="2" t="s">
        <v>1</v>
      </c>
      <c r="F1" s="2" t="s">
        <v>2</v>
      </c>
      <c r="G1" s="3" t="s">
        <v>3</v>
      </c>
      <c r="H1" s="3"/>
      <c r="I1" s="3"/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1" t="s">
        <v>0</v>
      </c>
      <c r="P1" s="1" t="s">
        <v>0</v>
      </c>
      <c r="Q1" s="1" t="s">
        <v>0</v>
      </c>
      <c r="R1" s="1" t="s">
        <v>0</v>
      </c>
      <c r="S1" s="2" t="s">
        <v>9</v>
      </c>
      <c r="T1" s="2" t="s">
        <v>10</v>
      </c>
      <c r="U1" s="1" t="s">
        <v>0</v>
      </c>
      <c r="V1" s="1" t="s">
        <v>0</v>
      </c>
      <c r="W1" s="2" t="s">
        <v>11</v>
      </c>
      <c r="X1" s="2" t="s">
        <v>12</v>
      </c>
      <c r="Y1" s="2" t="s">
        <v>13</v>
      </c>
      <c r="Z1" s="2" t="s">
        <v>14</v>
      </c>
      <c r="AA1" s="1" t="s">
        <v>0</v>
      </c>
      <c r="AB1" s="2" t="s">
        <v>15</v>
      </c>
      <c r="AC1" s="2" t="s">
        <v>16</v>
      </c>
      <c r="AD1" s="2" t="s">
        <v>17</v>
      </c>
      <c r="AE1" s="2" t="s">
        <v>18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2" t="s">
        <v>19</v>
      </c>
      <c r="AM1" s="2" t="s">
        <v>20</v>
      </c>
      <c r="AN1" s="2" t="s">
        <v>21</v>
      </c>
      <c r="AO1" s="2" t="s">
        <v>22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41" x14ac:dyDescent="0.25">
      <c r="A2" s="1"/>
      <c r="B2" s="1"/>
      <c r="C2" s="1"/>
      <c r="D2" s="2" t="s">
        <v>23</v>
      </c>
      <c r="E2" s="4">
        <f>ROUND(COUNTA(E6:E50),2)</f>
      </c>
      <c r="F2" s="4">
        <f>ROUND(SUM(F6:F50),2)</f>
      </c>
      <c r="G2" s="3"/>
      <c r="H2" s="3"/>
      <c r="I2" s="3"/>
      <c r="J2" s="4">
        <f>ROUND(K2/F2,2)</f>
      </c>
      <c r="K2" s="4">
        <f>ROUND(SUM(K6:K50),2)</f>
      </c>
      <c r="L2" s="4">
        <f>ROUND((N2/K2*100)-100,2)</f>
      </c>
      <c r="M2" s="4">
        <f>ROUND(N2/F2,2)</f>
      </c>
      <c r="N2" s="4">
        <f>ROUND(SUM(N6:N50),2)</f>
      </c>
      <c r="O2" s="1"/>
      <c r="P2" s="1"/>
      <c r="Q2" s="1"/>
      <c r="R2" s="1"/>
      <c r="S2" s="5" t="s">
        <v>24</v>
      </c>
      <c r="T2" s="5" t="s">
        <v>25</v>
      </c>
      <c r="U2" s="1"/>
      <c r="V2" s="1"/>
      <c r="W2" s="5" t="s">
        <v>26</v>
      </c>
      <c r="X2" s="5" t="s">
        <v>27</v>
      </c>
      <c r="Y2" s="5" t="s">
        <v>28</v>
      </c>
      <c r="Z2" s="5" t="s">
        <v>29</v>
      </c>
      <c r="AA2" s="1"/>
      <c r="AB2" s="5" t="s">
        <v>30</v>
      </c>
      <c r="AC2" s="5" t="s">
        <v>31</v>
      </c>
      <c r="AD2" s="5" t="s">
        <v>32</v>
      </c>
      <c r="AE2" s="5" t="s">
        <v>33</v>
      </c>
      <c r="AF2" s="1"/>
      <c r="AG2" s="1"/>
      <c r="AH2" s="1"/>
      <c r="AI2" s="1"/>
      <c r="AJ2" s="1"/>
      <c r="AK2" s="1"/>
      <c r="AL2" s="5" t="s">
        <v>34</v>
      </c>
      <c r="AM2" s="5" t="s">
        <v>35</v>
      </c>
      <c r="AN2" s="5" t="s">
        <v>36</v>
      </c>
      <c r="AO2" s="5" t="s">
        <v>37</v>
      </c>
    </row>
    <row r="3" spans="1:14" x14ac:dyDescent="0.25">
      <c r="A3" s="1"/>
      <c r="B3" s="1"/>
      <c r="C3" s="1"/>
      <c r="D3" s="2" t="s">
        <v>38</v>
      </c>
      <c r="E3" s="4">
        <f>ROUND(SUBTOTAL(3,E6:E50),2)</f>
      </c>
      <c r="F3" s="4">
        <f>ROUND(SUBTOTAL(9,F6:F50),2)</f>
      </c>
      <c r="G3" s="3"/>
      <c r="H3" s="3"/>
      <c r="I3" s="3"/>
      <c r="J3" s="4">
        <f>ROUND(K3/F3,2)</f>
      </c>
      <c r="K3" s="4">
        <f>ROUND(SUBTOTAL(9,K6:K50),2)</f>
      </c>
      <c r="L3" s="4">
        <f>ROUND((N3/K3*100)-100,2)</f>
      </c>
      <c r="M3" s="4">
        <f>ROUND(N3/F3,2)</f>
      </c>
      <c r="N3" s="4">
        <f>ROUND(SUBTOTAL(9,N6:N50),2)</f>
      </c>
    </row>
    <row r="5" spans="1:51" x14ac:dyDescent="0.25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2</v>
      </c>
      <c r="G5" s="2" t="s">
        <v>44</v>
      </c>
      <c r="H5" s="2" t="s">
        <v>45</v>
      </c>
      <c r="I5" s="2" t="s">
        <v>46</v>
      </c>
      <c r="J5" s="2" t="s">
        <v>4</v>
      </c>
      <c r="K5" s="2" t="s">
        <v>5</v>
      </c>
      <c r="L5" s="2" t="s">
        <v>6</v>
      </c>
      <c r="M5" s="2" t="s">
        <v>7</v>
      </c>
      <c r="N5" s="2" t="s">
        <v>8</v>
      </c>
      <c r="O5" s="2" t="s">
        <v>47</v>
      </c>
      <c r="P5" s="2" t="s">
        <v>48</v>
      </c>
      <c r="Q5" s="2" t="s">
        <v>49</v>
      </c>
      <c r="R5" s="2" t="s">
        <v>50</v>
      </c>
      <c r="S5" s="2" t="s">
        <v>9</v>
      </c>
      <c r="T5" s="2" t="s">
        <v>10</v>
      </c>
      <c r="U5" s="2" t="s">
        <v>51</v>
      </c>
      <c r="V5" s="2" t="s">
        <v>52</v>
      </c>
      <c r="W5" s="2" t="s">
        <v>11</v>
      </c>
      <c r="X5" s="2" t="s">
        <v>12</v>
      </c>
      <c r="Y5" s="2" t="s">
        <v>13</v>
      </c>
      <c r="Z5" s="2" t="s">
        <v>14</v>
      </c>
      <c r="AA5" s="2" t="s">
        <v>53</v>
      </c>
      <c r="AB5" s="2" t="s">
        <v>15</v>
      </c>
      <c r="AC5" s="2" t="s">
        <v>16</v>
      </c>
      <c r="AD5" s="2" t="s">
        <v>17</v>
      </c>
      <c r="AE5" s="2" t="s">
        <v>18</v>
      </c>
      <c r="AF5" s="2" t="s">
        <v>54</v>
      </c>
      <c r="AG5" s="2" t="s">
        <v>55</v>
      </c>
      <c r="AH5" s="2" t="s">
        <v>56</v>
      </c>
      <c r="AI5" s="2" t="s">
        <v>57</v>
      </c>
      <c r="AJ5" s="2" t="s">
        <v>58</v>
      </c>
      <c r="AK5" s="2" t="s">
        <v>59</v>
      </c>
      <c r="AL5" s="2" t="s">
        <v>19</v>
      </c>
      <c r="AM5" s="2" t="s">
        <v>20</v>
      </c>
      <c r="AN5" s="2" t="s">
        <v>21</v>
      </c>
      <c r="AO5" s="2" t="s">
        <v>22</v>
      </c>
      <c r="AP5" s="2" t="s">
        <v>60</v>
      </c>
      <c r="AQ5" s="2" t="s">
        <v>61</v>
      </c>
      <c r="AR5" s="2" t="s">
        <v>62</v>
      </c>
      <c r="AS5" s="2" t="s">
        <v>63</v>
      </c>
      <c r="AT5" s="2" t="s">
        <v>64</v>
      </c>
      <c r="AU5" s="2" t="s">
        <v>65</v>
      </c>
      <c r="AV5" s="2" t="s">
        <v>66</v>
      </c>
      <c r="AW5" s="2" t="s">
        <v>67</v>
      </c>
      <c r="AX5" s="2" t="s">
        <v>68</v>
      </c>
      <c r="AY5" s="2" t="s">
        <v>69</v>
      </c>
    </row>
    <row r="6" spans="1:51" x14ac:dyDescent="0.25">
      <c r="A6" s="6">
        <v>1</v>
      </c>
      <c r="B6" s="7" t="s">
        <v>70</v>
      </c>
      <c r="C6" s="1" t="s">
        <v>71</v>
      </c>
      <c r="D6" s="1" t="s">
        <v>72</v>
      </c>
      <c r="E6" s="1" t="s">
        <v>73</v>
      </c>
      <c r="F6" s="8">
        <v>1.5</v>
      </c>
      <c r="G6" s="1" t="s">
        <v>74</v>
      </c>
      <c r="H6" s="1" t="s">
        <v>75</v>
      </c>
      <c r="I6" s="1" t="s">
        <v>76</v>
      </c>
      <c r="J6" s="9">
        <v>10300</v>
      </c>
      <c r="K6" s="9">
        <v>15450</v>
      </c>
      <c r="L6" s="8">
        <v>-49.61</v>
      </c>
      <c r="M6" s="8">
        <v>5190.17</v>
      </c>
      <c r="N6" s="8">
        <v>7785.26</v>
      </c>
      <c r="O6" s="1" t="s">
        <v>77</v>
      </c>
      <c r="P6" s="1" t="s">
        <v>78</v>
      </c>
      <c r="Q6" s="1" t="s">
        <v>79</v>
      </c>
      <c r="R6" s="1" t="s">
        <v>80</v>
      </c>
      <c r="S6" s="10">
        <v>68.4</v>
      </c>
      <c r="T6" s="6">
        <v>64</v>
      </c>
      <c r="U6" s="1" t="s">
        <v>81</v>
      </c>
      <c r="V6" s="1" t="s">
        <v>82</v>
      </c>
      <c r="W6" s="1" t="s">
        <v>83</v>
      </c>
      <c r="X6" s="1" t="s">
        <v>84</v>
      </c>
      <c r="Y6" s="1" t="s">
        <v>85</v>
      </c>
      <c r="Z6" s="1" t="s">
        <v>86</v>
      </c>
      <c r="AA6" s="1" t="s">
        <v>87</v>
      </c>
      <c r="AB6" s="1" t="s">
        <v>88</v>
      </c>
      <c r="AC6" s="1" t="s">
        <v>89</v>
      </c>
      <c r="AD6" s="1" t="s">
        <v>90</v>
      </c>
      <c r="AE6" s="1" t="s">
        <v>91</v>
      </c>
      <c r="AF6" s="1" t="s">
        <v>92</v>
      </c>
      <c r="AG6" s="1" t="s">
        <v>0</v>
      </c>
      <c r="AH6" s="1" t="s">
        <v>93</v>
      </c>
      <c r="AI6" s="1" t="s">
        <v>77</v>
      </c>
      <c r="AJ6" s="8">
        <v>1.5</v>
      </c>
      <c r="AK6" s="1" t="s">
        <v>94</v>
      </c>
      <c r="AL6" s="11">
        <v>0</v>
      </c>
      <c r="AM6" s="8">
        <v>48.91</v>
      </c>
      <c r="AN6" s="11">
        <v>0</v>
      </c>
      <c r="AO6" s="8">
        <v>15.42</v>
      </c>
      <c r="AP6" s="1" t="s">
        <v>95</v>
      </c>
      <c r="AQ6" s="1" t="s">
        <v>96</v>
      </c>
      <c r="AR6" s="1" t="s">
        <v>77</v>
      </c>
      <c r="AS6" s="1" t="s">
        <v>0</v>
      </c>
      <c r="AT6" s="1" t="s">
        <v>80</v>
      </c>
      <c r="AU6" s="8">
        <v>4.21</v>
      </c>
      <c r="AV6" s="1" t="s">
        <v>77</v>
      </c>
      <c r="AW6" s="7" t="s">
        <v>97</v>
      </c>
      <c r="AX6" s="7" t="s">
        <v>68</v>
      </c>
      <c r="AY6" s="1" t="s">
        <v>98</v>
      </c>
    </row>
    <row r="7" spans="1:51" x14ac:dyDescent="0.25">
      <c r="A7" s="6">
        <v>2</v>
      </c>
      <c r="B7" s="7" t="s">
        <v>70</v>
      </c>
      <c r="C7" s="1" t="s">
        <v>99</v>
      </c>
      <c r="D7" s="1" t="s">
        <v>72</v>
      </c>
      <c r="E7" s="1" t="s">
        <v>73</v>
      </c>
      <c r="F7" s="8">
        <v>1.67</v>
      </c>
      <c r="G7" s="1" t="s">
        <v>74</v>
      </c>
      <c r="H7" s="1" t="s">
        <v>100</v>
      </c>
      <c r="I7" s="1" t="s">
        <v>76</v>
      </c>
      <c r="J7" s="9">
        <v>8500</v>
      </c>
      <c r="K7" s="9">
        <v>14195</v>
      </c>
      <c r="L7" s="8">
        <v>-40</v>
      </c>
      <c r="M7" s="8">
        <v>5100</v>
      </c>
      <c r="N7" s="8">
        <v>8517</v>
      </c>
      <c r="O7" s="1" t="s">
        <v>77</v>
      </c>
      <c r="P7" s="1" t="s">
        <v>78</v>
      </c>
      <c r="Q7" s="1" t="s">
        <v>78</v>
      </c>
      <c r="R7" s="1" t="s">
        <v>80</v>
      </c>
      <c r="S7" s="10">
        <v>66.6</v>
      </c>
      <c r="T7" s="6">
        <v>65</v>
      </c>
      <c r="U7" s="1" t="s">
        <v>101</v>
      </c>
      <c r="V7" s="1" t="s">
        <v>82</v>
      </c>
      <c r="W7" s="1" t="s">
        <v>83</v>
      </c>
      <c r="X7" s="1" t="s">
        <v>84</v>
      </c>
      <c r="Y7" s="1" t="s">
        <v>85</v>
      </c>
      <c r="Z7" s="1" t="s">
        <v>86</v>
      </c>
      <c r="AA7" s="1" t="s">
        <v>87</v>
      </c>
      <c r="AB7" s="1" t="s">
        <v>88</v>
      </c>
      <c r="AC7" s="1" t="s">
        <v>89</v>
      </c>
      <c r="AD7" s="1" t="s">
        <v>90</v>
      </c>
      <c r="AE7" s="1" t="s">
        <v>91</v>
      </c>
      <c r="AF7" s="1" t="s">
        <v>92</v>
      </c>
      <c r="AG7" s="1" t="s">
        <v>0</v>
      </c>
      <c r="AH7" s="1" t="s">
        <v>93</v>
      </c>
      <c r="AI7" s="1" t="s">
        <v>77</v>
      </c>
      <c r="AJ7" s="8">
        <v>1.4</v>
      </c>
      <c r="AK7" s="1" t="s">
        <v>102</v>
      </c>
      <c r="AL7" s="11">
        <v>0</v>
      </c>
      <c r="AM7" s="8">
        <v>50.66</v>
      </c>
      <c r="AN7" s="11">
        <v>0</v>
      </c>
      <c r="AO7" s="8">
        <v>13.67</v>
      </c>
      <c r="AP7" s="1" t="s">
        <v>103</v>
      </c>
      <c r="AQ7" s="1" t="s">
        <v>77</v>
      </c>
      <c r="AR7" s="1" t="s">
        <v>77</v>
      </c>
      <c r="AS7" s="1" t="s">
        <v>0</v>
      </c>
      <c r="AT7" s="1" t="s">
        <v>80</v>
      </c>
      <c r="AU7" s="8">
        <v>2.36</v>
      </c>
      <c r="AV7" s="1" t="s">
        <v>77</v>
      </c>
      <c r="AW7" s="7" t="s">
        <v>97</v>
      </c>
      <c r="AX7" s="7" t="s">
        <v>68</v>
      </c>
      <c r="AY7" s="1" t="s">
        <v>98</v>
      </c>
    </row>
    <row r="8" spans="1:51" x14ac:dyDescent="0.25">
      <c r="A8" s="6">
        <v>3</v>
      </c>
      <c r="B8" s="7" t="s">
        <v>70</v>
      </c>
      <c r="C8" s="1" t="s">
        <v>104</v>
      </c>
      <c r="D8" s="1" t="s">
        <v>72</v>
      </c>
      <c r="E8" s="1" t="s">
        <v>73</v>
      </c>
      <c r="F8" s="8">
        <v>1.61</v>
      </c>
      <c r="G8" s="1" t="s">
        <v>105</v>
      </c>
      <c r="H8" s="1" t="s">
        <v>106</v>
      </c>
      <c r="I8" s="1" t="s">
        <v>76</v>
      </c>
      <c r="J8" s="9">
        <v>15000</v>
      </c>
      <c r="K8" s="9">
        <v>24150</v>
      </c>
      <c r="L8" s="8">
        <v>-49</v>
      </c>
      <c r="M8" s="8">
        <v>7650</v>
      </c>
      <c r="N8" s="8">
        <v>12316.5</v>
      </c>
      <c r="O8" s="1" t="s">
        <v>77</v>
      </c>
      <c r="P8" s="1" t="s">
        <v>78</v>
      </c>
      <c r="Q8" s="1" t="s">
        <v>78</v>
      </c>
      <c r="R8" s="1" t="s">
        <v>107</v>
      </c>
      <c r="S8" s="10">
        <v>67.9</v>
      </c>
      <c r="T8" s="6">
        <v>65</v>
      </c>
      <c r="U8" s="1" t="s">
        <v>108</v>
      </c>
      <c r="V8" s="1" t="s">
        <v>82</v>
      </c>
      <c r="W8" s="1" t="s">
        <v>83</v>
      </c>
      <c r="X8" s="1" t="s">
        <v>84</v>
      </c>
      <c r="Y8" s="1" t="s">
        <v>109</v>
      </c>
      <c r="Z8" s="1" t="s">
        <v>86</v>
      </c>
      <c r="AA8" s="1" t="s">
        <v>87</v>
      </c>
      <c r="AB8" s="1" t="s">
        <v>88</v>
      </c>
      <c r="AC8" s="1" t="s">
        <v>89</v>
      </c>
      <c r="AD8" s="1" t="s">
        <v>90</v>
      </c>
      <c r="AE8" s="1" t="s">
        <v>91</v>
      </c>
      <c r="AF8" s="1" t="s">
        <v>92</v>
      </c>
      <c r="AG8" s="1" t="s">
        <v>0</v>
      </c>
      <c r="AH8" s="1" t="s">
        <v>110</v>
      </c>
      <c r="AI8" s="1" t="s">
        <v>77</v>
      </c>
      <c r="AJ8" s="8">
        <v>1.39</v>
      </c>
      <c r="AK8" s="1" t="s">
        <v>111</v>
      </c>
      <c r="AL8" s="11">
        <v>0</v>
      </c>
      <c r="AM8" s="8">
        <v>50.31</v>
      </c>
      <c r="AN8" s="11">
        <v>0</v>
      </c>
      <c r="AO8" s="8">
        <v>13.98</v>
      </c>
      <c r="AP8" s="1" t="s">
        <v>95</v>
      </c>
      <c r="AQ8" s="1" t="s">
        <v>112</v>
      </c>
      <c r="AR8" s="1" t="s">
        <v>77</v>
      </c>
      <c r="AS8" s="1" t="s">
        <v>0</v>
      </c>
      <c r="AT8" s="1" t="s">
        <v>80</v>
      </c>
      <c r="AU8" s="8">
        <v>3.77</v>
      </c>
      <c r="AV8" s="1" t="s">
        <v>77</v>
      </c>
      <c r="AW8" s="7" t="s">
        <v>97</v>
      </c>
      <c r="AX8" s="7" t="s">
        <v>68</v>
      </c>
      <c r="AY8" s="1" t="s">
        <v>98</v>
      </c>
    </row>
    <row r="9" spans="1:51" x14ac:dyDescent="0.25">
      <c r="A9" s="6">
        <v>4</v>
      </c>
      <c r="B9" s="7" t="s">
        <v>70</v>
      </c>
      <c r="C9" s="1" t="s">
        <v>113</v>
      </c>
      <c r="D9" s="1" t="s">
        <v>72</v>
      </c>
      <c r="E9" s="1" t="s">
        <v>73</v>
      </c>
      <c r="F9" s="8">
        <v>1.5</v>
      </c>
      <c r="G9" s="1" t="s">
        <v>105</v>
      </c>
      <c r="H9" s="1" t="s">
        <v>75</v>
      </c>
      <c r="I9" s="1" t="s">
        <v>76</v>
      </c>
      <c r="J9" s="9">
        <v>9900</v>
      </c>
      <c r="K9" s="9">
        <v>14850</v>
      </c>
      <c r="L9" s="8">
        <v>-43</v>
      </c>
      <c r="M9" s="8">
        <v>5643</v>
      </c>
      <c r="N9" s="8">
        <v>8464.5</v>
      </c>
      <c r="O9" s="1" t="s">
        <v>77</v>
      </c>
      <c r="P9" s="1" t="s">
        <v>78</v>
      </c>
      <c r="Q9" s="1" t="s">
        <v>78</v>
      </c>
      <c r="R9" s="1" t="s">
        <v>80</v>
      </c>
      <c r="S9" s="10">
        <v>67.7</v>
      </c>
      <c r="T9" s="6">
        <v>66</v>
      </c>
      <c r="U9" s="1" t="s">
        <v>114</v>
      </c>
      <c r="V9" s="1" t="s">
        <v>82</v>
      </c>
      <c r="W9" s="1" t="s">
        <v>83</v>
      </c>
      <c r="X9" s="1" t="s">
        <v>84</v>
      </c>
      <c r="Y9" s="1" t="s">
        <v>85</v>
      </c>
      <c r="Z9" s="1" t="s">
        <v>109</v>
      </c>
      <c r="AA9" s="1" t="s">
        <v>87</v>
      </c>
      <c r="AB9" s="1" t="s">
        <v>88</v>
      </c>
      <c r="AC9" s="1" t="s">
        <v>89</v>
      </c>
      <c r="AD9" s="1" t="s">
        <v>90</v>
      </c>
      <c r="AE9" s="1" t="s">
        <v>91</v>
      </c>
      <c r="AF9" s="1" t="s">
        <v>92</v>
      </c>
      <c r="AG9" s="1" t="s">
        <v>0</v>
      </c>
      <c r="AH9" s="1" t="s">
        <v>115</v>
      </c>
      <c r="AI9" s="1" t="s">
        <v>77</v>
      </c>
      <c r="AJ9" s="8">
        <v>1.38</v>
      </c>
      <c r="AK9" s="1" t="s">
        <v>102</v>
      </c>
      <c r="AL9" s="11">
        <v>0</v>
      </c>
      <c r="AM9" s="8">
        <v>50.92</v>
      </c>
      <c r="AN9" s="11">
        <v>0</v>
      </c>
      <c r="AO9" s="8">
        <v>13.77</v>
      </c>
      <c r="AP9" s="1" t="s">
        <v>116</v>
      </c>
      <c r="AQ9" s="1" t="s">
        <v>96</v>
      </c>
      <c r="AR9" s="1" t="s">
        <v>77</v>
      </c>
      <c r="AS9" s="1" t="s">
        <v>0</v>
      </c>
      <c r="AT9" s="1" t="s">
        <v>80</v>
      </c>
      <c r="AU9" s="8">
        <v>3.13</v>
      </c>
      <c r="AV9" s="1" t="s">
        <v>77</v>
      </c>
      <c r="AW9" s="7" t="s">
        <v>97</v>
      </c>
      <c r="AX9" s="7" t="s">
        <v>68</v>
      </c>
      <c r="AY9" s="1" t="s">
        <v>98</v>
      </c>
    </row>
    <row r="10" spans="1:51" x14ac:dyDescent="0.25">
      <c r="A10" s="6">
        <v>5</v>
      </c>
      <c r="B10" s="7" t="s">
        <v>70</v>
      </c>
      <c r="C10" s="1" t="s">
        <v>117</v>
      </c>
      <c r="D10" s="1" t="s">
        <v>72</v>
      </c>
      <c r="E10" s="1" t="s">
        <v>73</v>
      </c>
      <c r="F10" s="8">
        <v>1.5</v>
      </c>
      <c r="G10" s="1" t="s">
        <v>105</v>
      </c>
      <c r="H10" s="1" t="s">
        <v>100</v>
      </c>
      <c r="I10" s="1" t="s">
        <v>76</v>
      </c>
      <c r="J10" s="9">
        <v>8200</v>
      </c>
      <c r="K10" s="9">
        <v>12300</v>
      </c>
      <c r="L10" s="8">
        <v>-41</v>
      </c>
      <c r="M10" s="8">
        <v>4838</v>
      </c>
      <c r="N10" s="8">
        <v>7257</v>
      </c>
      <c r="O10" s="1" t="s">
        <v>77</v>
      </c>
      <c r="P10" s="1" t="s">
        <v>78</v>
      </c>
      <c r="Q10" s="1" t="s">
        <v>78</v>
      </c>
      <c r="R10" s="1" t="s">
        <v>107</v>
      </c>
      <c r="S10" s="10">
        <v>67.9</v>
      </c>
      <c r="T10" s="6">
        <v>66</v>
      </c>
      <c r="U10" s="1" t="s">
        <v>118</v>
      </c>
      <c r="V10" s="1" t="s">
        <v>82</v>
      </c>
      <c r="W10" s="1" t="s">
        <v>83</v>
      </c>
      <c r="X10" s="1" t="s">
        <v>84</v>
      </c>
      <c r="Y10" s="1" t="s">
        <v>109</v>
      </c>
      <c r="Z10" s="1" t="s">
        <v>86</v>
      </c>
      <c r="AA10" s="1" t="s">
        <v>87</v>
      </c>
      <c r="AB10" s="1" t="s">
        <v>88</v>
      </c>
      <c r="AC10" s="1" t="s">
        <v>89</v>
      </c>
      <c r="AD10" s="1" t="s">
        <v>90</v>
      </c>
      <c r="AE10" s="1" t="s">
        <v>91</v>
      </c>
      <c r="AF10" s="1" t="s">
        <v>92</v>
      </c>
      <c r="AG10" s="1" t="s">
        <v>0</v>
      </c>
      <c r="AH10" s="1" t="s">
        <v>115</v>
      </c>
      <c r="AI10" s="1" t="s">
        <v>119</v>
      </c>
      <c r="AJ10" s="8">
        <v>1.38</v>
      </c>
      <c r="AK10" s="1" t="s">
        <v>94</v>
      </c>
      <c r="AL10" s="11">
        <v>0</v>
      </c>
      <c r="AM10" s="8">
        <v>51.32</v>
      </c>
      <c r="AN10" s="11">
        <v>0</v>
      </c>
      <c r="AO10" s="8">
        <v>14.12</v>
      </c>
      <c r="AP10" s="1" t="s">
        <v>95</v>
      </c>
      <c r="AQ10" s="1" t="s">
        <v>77</v>
      </c>
      <c r="AR10" s="1" t="s">
        <v>77</v>
      </c>
      <c r="AS10" s="1" t="s">
        <v>0</v>
      </c>
      <c r="AT10" s="1" t="s">
        <v>80</v>
      </c>
      <c r="AU10" s="8">
        <v>2.61</v>
      </c>
      <c r="AV10" s="1" t="s">
        <v>77</v>
      </c>
      <c r="AW10" s="7" t="s">
        <v>97</v>
      </c>
      <c r="AX10" s="7" t="s">
        <v>68</v>
      </c>
      <c r="AY10" s="1" t="s">
        <v>98</v>
      </c>
    </row>
    <row r="11" spans="1:51" x14ac:dyDescent="0.25">
      <c r="A11" s="6">
        <v>6</v>
      </c>
      <c r="B11" s="7" t="s">
        <v>70</v>
      </c>
      <c r="C11" s="1" t="s">
        <v>120</v>
      </c>
      <c r="D11" s="1" t="s">
        <v>72</v>
      </c>
      <c r="E11" s="1" t="s">
        <v>73</v>
      </c>
      <c r="F11" s="8">
        <v>1.6</v>
      </c>
      <c r="G11" s="1" t="s">
        <v>105</v>
      </c>
      <c r="H11" s="1" t="s">
        <v>100</v>
      </c>
      <c r="I11" s="1" t="s">
        <v>76</v>
      </c>
      <c r="J11" s="9">
        <v>8200</v>
      </c>
      <c r="K11" s="9">
        <v>13120</v>
      </c>
      <c r="L11" s="8">
        <v>-40</v>
      </c>
      <c r="M11" s="8">
        <v>4920</v>
      </c>
      <c r="N11" s="8">
        <v>7872</v>
      </c>
      <c r="O11" s="1" t="s">
        <v>77</v>
      </c>
      <c r="P11" s="1" t="s">
        <v>78</v>
      </c>
      <c r="Q11" s="1" t="s">
        <v>78</v>
      </c>
      <c r="R11" s="1" t="s">
        <v>107</v>
      </c>
      <c r="S11" s="10">
        <v>67.8</v>
      </c>
      <c r="T11" s="6">
        <v>65</v>
      </c>
      <c r="U11" s="1" t="s">
        <v>121</v>
      </c>
      <c r="V11" s="1" t="s">
        <v>82</v>
      </c>
      <c r="W11" s="1" t="s">
        <v>83</v>
      </c>
      <c r="X11" s="1" t="s">
        <v>84</v>
      </c>
      <c r="Y11" s="1" t="s">
        <v>85</v>
      </c>
      <c r="Z11" s="1" t="s">
        <v>109</v>
      </c>
      <c r="AA11" s="1" t="s">
        <v>87</v>
      </c>
      <c r="AB11" s="1" t="s">
        <v>88</v>
      </c>
      <c r="AC11" s="1" t="s">
        <v>89</v>
      </c>
      <c r="AD11" s="1" t="s">
        <v>90</v>
      </c>
      <c r="AE11" s="1" t="s">
        <v>91</v>
      </c>
      <c r="AF11" s="1" t="s">
        <v>92</v>
      </c>
      <c r="AG11" s="1" t="s">
        <v>0</v>
      </c>
      <c r="AH11" s="1" t="s">
        <v>115</v>
      </c>
      <c r="AI11" s="1" t="s">
        <v>119</v>
      </c>
      <c r="AJ11" s="8">
        <v>1.56</v>
      </c>
      <c r="AK11" s="1" t="s">
        <v>102</v>
      </c>
      <c r="AL11" s="11">
        <v>0</v>
      </c>
      <c r="AM11" s="8">
        <v>50.41</v>
      </c>
      <c r="AN11" s="11">
        <v>0</v>
      </c>
      <c r="AO11" s="8">
        <v>14.53</v>
      </c>
      <c r="AP11" s="1" t="s">
        <v>116</v>
      </c>
      <c r="AQ11" s="1" t="s">
        <v>96</v>
      </c>
      <c r="AR11" s="1" t="s">
        <v>77</v>
      </c>
      <c r="AS11" s="1" t="s">
        <v>0</v>
      </c>
      <c r="AT11" s="1" t="s">
        <v>80</v>
      </c>
      <c r="AU11" s="8">
        <v>2.93</v>
      </c>
      <c r="AV11" s="1" t="s">
        <v>77</v>
      </c>
      <c r="AW11" s="7" t="s">
        <v>97</v>
      </c>
      <c r="AX11" s="7" t="s">
        <v>68</v>
      </c>
      <c r="AY11" s="1" t="s">
        <v>98</v>
      </c>
    </row>
    <row r="12" spans="1:51" x14ac:dyDescent="0.25">
      <c r="A12" s="6">
        <v>7</v>
      </c>
      <c r="B12" s="7" t="s">
        <v>70</v>
      </c>
      <c r="C12" s="1" t="s">
        <v>122</v>
      </c>
      <c r="D12" s="1" t="s">
        <v>72</v>
      </c>
      <c r="E12" s="1" t="s">
        <v>73</v>
      </c>
      <c r="F12" s="8">
        <v>1.5</v>
      </c>
      <c r="G12" s="1" t="s">
        <v>105</v>
      </c>
      <c r="H12" s="1" t="s">
        <v>100</v>
      </c>
      <c r="I12" s="1" t="s">
        <v>76</v>
      </c>
      <c r="J12" s="9">
        <v>8200</v>
      </c>
      <c r="K12" s="9">
        <v>12300</v>
      </c>
      <c r="L12" s="8">
        <v>-39</v>
      </c>
      <c r="M12" s="8">
        <v>5002</v>
      </c>
      <c r="N12" s="8">
        <v>7503</v>
      </c>
      <c r="O12" s="1" t="s">
        <v>77</v>
      </c>
      <c r="P12" s="1" t="s">
        <v>78</v>
      </c>
      <c r="Q12" s="1" t="s">
        <v>78</v>
      </c>
      <c r="R12" s="1" t="s">
        <v>80</v>
      </c>
      <c r="S12" s="10">
        <v>67.6</v>
      </c>
      <c r="T12" s="6">
        <v>66</v>
      </c>
      <c r="U12" s="1" t="s">
        <v>123</v>
      </c>
      <c r="V12" s="1" t="s">
        <v>82</v>
      </c>
      <c r="W12" s="1" t="s">
        <v>83</v>
      </c>
      <c r="X12" s="1" t="s">
        <v>84</v>
      </c>
      <c r="Y12" s="1" t="s">
        <v>109</v>
      </c>
      <c r="Z12" s="1" t="s">
        <v>109</v>
      </c>
      <c r="AA12" s="1" t="s">
        <v>87</v>
      </c>
      <c r="AB12" s="1" t="s">
        <v>88</v>
      </c>
      <c r="AC12" s="1" t="s">
        <v>89</v>
      </c>
      <c r="AD12" s="1" t="s">
        <v>90</v>
      </c>
      <c r="AE12" s="1" t="s">
        <v>91</v>
      </c>
      <c r="AF12" s="1" t="s">
        <v>92</v>
      </c>
      <c r="AG12" s="1" t="s">
        <v>0</v>
      </c>
      <c r="AH12" s="1" t="s">
        <v>115</v>
      </c>
      <c r="AI12" s="1" t="s">
        <v>119</v>
      </c>
      <c r="AJ12" s="8">
        <v>1.49</v>
      </c>
      <c r="AK12" s="1" t="s">
        <v>124</v>
      </c>
      <c r="AL12" s="11">
        <v>0</v>
      </c>
      <c r="AM12" s="8">
        <v>50.47</v>
      </c>
      <c r="AN12" s="11">
        <v>0</v>
      </c>
      <c r="AO12" s="8">
        <v>13.83</v>
      </c>
      <c r="AP12" s="1" t="s">
        <v>116</v>
      </c>
      <c r="AQ12" s="1" t="s">
        <v>96</v>
      </c>
      <c r="AR12" s="1" t="s">
        <v>77</v>
      </c>
      <c r="AS12" s="1" t="s">
        <v>0</v>
      </c>
      <c r="AT12" s="1" t="s">
        <v>80</v>
      </c>
      <c r="AU12" s="8">
        <v>3.34</v>
      </c>
      <c r="AV12" s="1" t="s">
        <v>77</v>
      </c>
      <c r="AW12" s="7" t="s">
        <v>97</v>
      </c>
      <c r="AX12" s="7" t="s">
        <v>68</v>
      </c>
      <c r="AY12" s="1" t="s">
        <v>98</v>
      </c>
    </row>
    <row r="13" spans="1:51" x14ac:dyDescent="0.25">
      <c r="A13" s="6">
        <v>8</v>
      </c>
      <c r="B13" s="7" t="s">
        <v>70</v>
      </c>
      <c r="C13" s="1" t="s">
        <v>125</v>
      </c>
      <c r="D13" s="1" t="s">
        <v>72</v>
      </c>
      <c r="E13" s="1" t="s">
        <v>73</v>
      </c>
      <c r="F13" s="8">
        <v>1.5</v>
      </c>
      <c r="G13" s="1" t="s">
        <v>126</v>
      </c>
      <c r="H13" s="1" t="s">
        <v>106</v>
      </c>
      <c r="I13" s="1" t="s">
        <v>76</v>
      </c>
      <c r="J13" s="9">
        <v>13600</v>
      </c>
      <c r="K13" s="9">
        <v>20400</v>
      </c>
      <c r="L13" s="8">
        <v>-50.63</v>
      </c>
      <c r="M13" s="8">
        <v>6714.32</v>
      </c>
      <c r="N13" s="8">
        <v>10071.48</v>
      </c>
      <c r="O13" s="1" t="s">
        <v>77</v>
      </c>
      <c r="P13" s="1" t="s">
        <v>79</v>
      </c>
      <c r="Q13" s="1" t="s">
        <v>78</v>
      </c>
      <c r="R13" s="1" t="s">
        <v>80</v>
      </c>
      <c r="S13" s="10">
        <v>66</v>
      </c>
      <c r="T13" s="6">
        <v>68</v>
      </c>
      <c r="U13" s="1" t="s">
        <v>127</v>
      </c>
      <c r="V13" s="1" t="s">
        <v>82</v>
      </c>
      <c r="W13" s="1" t="s">
        <v>83</v>
      </c>
      <c r="X13" s="1" t="s">
        <v>84</v>
      </c>
      <c r="Y13" s="1" t="s">
        <v>128</v>
      </c>
      <c r="Z13" s="1" t="s">
        <v>86</v>
      </c>
      <c r="AA13" s="1" t="s">
        <v>87</v>
      </c>
      <c r="AB13" s="1" t="s">
        <v>88</v>
      </c>
      <c r="AC13" s="1" t="s">
        <v>89</v>
      </c>
      <c r="AD13" s="1" t="s">
        <v>90</v>
      </c>
      <c r="AE13" s="1" t="s">
        <v>129</v>
      </c>
      <c r="AF13" s="1" t="s">
        <v>92</v>
      </c>
      <c r="AG13" s="1" t="s">
        <v>0</v>
      </c>
      <c r="AH13" s="1" t="s">
        <v>93</v>
      </c>
      <c r="AI13" s="1" t="s">
        <v>77</v>
      </c>
      <c r="AJ13" s="8">
        <v>1.55</v>
      </c>
      <c r="AK13" s="1" t="s">
        <v>124</v>
      </c>
      <c r="AL13" s="11">
        <v>0</v>
      </c>
      <c r="AM13" s="8">
        <v>52.44</v>
      </c>
      <c r="AN13" s="11">
        <v>0</v>
      </c>
      <c r="AO13" s="8">
        <v>10.83</v>
      </c>
      <c r="AP13" s="1" t="s">
        <v>130</v>
      </c>
      <c r="AQ13" s="1" t="s">
        <v>131</v>
      </c>
      <c r="AR13" s="1" t="s">
        <v>77</v>
      </c>
      <c r="AS13" s="1" t="s">
        <v>0</v>
      </c>
      <c r="AT13" s="1" t="s">
        <v>80</v>
      </c>
      <c r="AU13" s="8">
        <v>2.72</v>
      </c>
      <c r="AV13" s="1" t="s">
        <v>77</v>
      </c>
      <c r="AW13" s="7" t="s">
        <v>97</v>
      </c>
      <c r="AX13" s="7" t="s">
        <v>68</v>
      </c>
      <c r="AY13" s="1" t="s">
        <v>98</v>
      </c>
    </row>
    <row r="14" spans="1:51" x14ac:dyDescent="0.25">
      <c r="A14" s="6">
        <v>9</v>
      </c>
      <c r="B14" s="7" t="s">
        <v>70</v>
      </c>
      <c r="C14" s="1" t="s">
        <v>132</v>
      </c>
      <c r="D14" s="1" t="s">
        <v>72</v>
      </c>
      <c r="E14" s="1" t="s">
        <v>73</v>
      </c>
      <c r="F14" s="8">
        <v>1.5</v>
      </c>
      <c r="G14" s="1" t="s">
        <v>126</v>
      </c>
      <c r="H14" s="1" t="s">
        <v>133</v>
      </c>
      <c r="I14" s="1" t="s">
        <v>76</v>
      </c>
      <c r="J14" s="9">
        <v>11200</v>
      </c>
      <c r="K14" s="9">
        <v>16800</v>
      </c>
      <c r="L14" s="8">
        <v>-53</v>
      </c>
      <c r="M14" s="8">
        <v>5264</v>
      </c>
      <c r="N14" s="8">
        <v>7896</v>
      </c>
      <c r="O14" s="1" t="s">
        <v>77</v>
      </c>
      <c r="P14" s="1" t="s">
        <v>78</v>
      </c>
      <c r="Q14" s="1" t="s">
        <v>79</v>
      </c>
      <c r="R14" s="1" t="s">
        <v>107</v>
      </c>
      <c r="S14" s="10">
        <v>68.1</v>
      </c>
      <c r="T14" s="6">
        <v>67</v>
      </c>
      <c r="U14" s="1" t="s">
        <v>134</v>
      </c>
      <c r="V14" s="1" t="s">
        <v>82</v>
      </c>
      <c r="W14" s="1" t="s">
        <v>135</v>
      </c>
      <c r="X14" s="1" t="s">
        <v>84</v>
      </c>
      <c r="Y14" s="1" t="s">
        <v>109</v>
      </c>
      <c r="Z14" s="1" t="s">
        <v>86</v>
      </c>
      <c r="AA14" s="1" t="s">
        <v>87</v>
      </c>
      <c r="AB14" s="1" t="s">
        <v>88</v>
      </c>
      <c r="AC14" s="1" t="s">
        <v>89</v>
      </c>
      <c r="AD14" s="1" t="s">
        <v>90</v>
      </c>
      <c r="AE14" s="1" t="s">
        <v>129</v>
      </c>
      <c r="AF14" s="1" t="s">
        <v>92</v>
      </c>
      <c r="AG14" s="1" t="s">
        <v>0</v>
      </c>
      <c r="AH14" s="1" t="s">
        <v>115</v>
      </c>
      <c r="AI14" s="1" t="s">
        <v>119</v>
      </c>
      <c r="AJ14" s="8">
        <v>1.38</v>
      </c>
      <c r="AK14" s="1" t="s">
        <v>124</v>
      </c>
      <c r="AL14" s="11">
        <v>0</v>
      </c>
      <c r="AM14" s="8">
        <v>49.51</v>
      </c>
      <c r="AN14" s="11">
        <v>0</v>
      </c>
      <c r="AO14" s="8">
        <v>14.18</v>
      </c>
      <c r="AP14" s="1" t="s">
        <v>136</v>
      </c>
      <c r="AQ14" s="1" t="s">
        <v>137</v>
      </c>
      <c r="AR14" s="1" t="s">
        <v>77</v>
      </c>
      <c r="AS14" s="1" t="s">
        <v>0</v>
      </c>
      <c r="AT14" s="1" t="s">
        <v>80</v>
      </c>
      <c r="AU14" s="8">
        <v>4.41</v>
      </c>
      <c r="AV14" s="1" t="s">
        <v>77</v>
      </c>
      <c r="AW14" s="7" t="s">
        <v>97</v>
      </c>
      <c r="AX14" s="7" t="s">
        <v>68</v>
      </c>
      <c r="AY14" s="1" t="s">
        <v>98</v>
      </c>
    </row>
    <row r="15" spans="1:51" x14ac:dyDescent="0.25">
      <c r="A15" s="6">
        <v>10</v>
      </c>
      <c r="B15" s="7" t="s">
        <v>70</v>
      </c>
      <c r="C15" s="1" t="s">
        <v>138</v>
      </c>
      <c r="D15" s="1" t="s">
        <v>72</v>
      </c>
      <c r="E15" s="1" t="s">
        <v>73</v>
      </c>
      <c r="F15" s="8">
        <v>1.5</v>
      </c>
      <c r="G15" s="1" t="s">
        <v>126</v>
      </c>
      <c r="H15" s="1" t="s">
        <v>133</v>
      </c>
      <c r="I15" s="1" t="s">
        <v>76</v>
      </c>
      <c r="J15" s="9">
        <v>11200</v>
      </c>
      <c r="K15" s="9">
        <v>16800</v>
      </c>
      <c r="L15" s="8">
        <v>-47</v>
      </c>
      <c r="M15" s="8">
        <v>5936</v>
      </c>
      <c r="N15" s="8">
        <v>8904</v>
      </c>
      <c r="O15" s="1" t="s">
        <v>77</v>
      </c>
      <c r="P15" s="1" t="s">
        <v>78</v>
      </c>
      <c r="Q15" s="1" t="s">
        <v>78</v>
      </c>
      <c r="R15" s="1" t="s">
        <v>80</v>
      </c>
      <c r="S15" s="10">
        <v>67.1</v>
      </c>
      <c r="T15" s="6">
        <v>66</v>
      </c>
      <c r="U15" s="1" t="s">
        <v>139</v>
      </c>
      <c r="V15" s="1" t="s">
        <v>82</v>
      </c>
      <c r="W15" s="1" t="s">
        <v>135</v>
      </c>
      <c r="X15" s="1" t="s">
        <v>84</v>
      </c>
      <c r="Y15" s="1" t="s">
        <v>140</v>
      </c>
      <c r="Z15" s="1" t="s">
        <v>86</v>
      </c>
      <c r="AA15" s="1" t="s">
        <v>87</v>
      </c>
      <c r="AB15" s="1" t="s">
        <v>109</v>
      </c>
      <c r="AC15" s="1" t="s">
        <v>89</v>
      </c>
      <c r="AD15" s="1" t="s">
        <v>90</v>
      </c>
      <c r="AE15" s="1" t="s">
        <v>129</v>
      </c>
      <c r="AF15" s="1" t="s">
        <v>92</v>
      </c>
      <c r="AG15" s="1" t="s">
        <v>0</v>
      </c>
      <c r="AH15" s="1" t="s">
        <v>115</v>
      </c>
      <c r="AI15" s="1" t="s">
        <v>119</v>
      </c>
      <c r="AJ15" s="8">
        <v>1.39</v>
      </c>
      <c r="AK15" s="1" t="s">
        <v>141</v>
      </c>
      <c r="AL15" s="11">
        <v>0</v>
      </c>
      <c r="AM15" s="8">
        <v>50.88</v>
      </c>
      <c r="AN15" s="11">
        <v>0</v>
      </c>
      <c r="AO15" s="8">
        <v>14</v>
      </c>
      <c r="AP15" s="1" t="s">
        <v>142</v>
      </c>
      <c r="AQ15" s="1" t="s">
        <v>77</v>
      </c>
      <c r="AR15" s="1" t="s">
        <v>77</v>
      </c>
      <c r="AS15" s="1" t="s">
        <v>0</v>
      </c>
      <c r="AT15" s="1" t="s">
        <v>80</v>
      </c>
      <c r="AU15" s="8">
        <v>2.42</v>
      </c>
      <c r="AV15" s="1" t="s">
        <v>77</v>
      </c>
      <c r="AW15" s="7" t="s">
        <v>97</v>
      </c>
      <c r="AX15" s="7" t="s">
        <v>68</v>
      </c>
      <c r="AY15" s="1" t="s">
        <v>98</v>
      </c>
    </row>
    <row r="16" spans="1:51" x14ac:dyDescent="0.25">
      <c r="A16" s="6">
        <v>11</v>
      </c>
      <c r="B16" s="7" t="s">
        <v>70</v>
      </c>
      <c r="C16" s="1" t="s">
        <v>143</v>
      </c>
      <c r="D16" s="1" t="s">
        <v>72</v>
      </c>
      <c r="E16" s="1" t="s">
        <v>73</v>
      </c>
      <c r="F16" s="8">
        <v>1.51</v>
      </c>
      <c r="G16" s="1" t="s">
        <v>126</v>
      </c>
      <c r="H16" s="1" t="s">
        <v>75</v>
      </c>
      <c r="I16" s="1" t="s">
        <v>76</v>
      </c>
      <c r="J16" s="9">
        <v>9500</v>
      </c>
      <c r="K16" s="9">
        <v>14345</v>
      </c>
      <c r="L16" s="8">
        <v>-45.54</v>
      </c>
      <c r="M16" s="8">
        <v>5173.7</v>
      </c>
      <c r="N16" s="8">
        <v>7812.29</v>
      </c>
      <c r="O16" s="1" t="s">
        <v>77</v>
      </c>
      <c r="P16" s="1" t="s">
        <v>78</v>
      </c>
      <c r="Q16" s="1" t="s">
        <v>79</v>
      </c>
      <c r="R16" s="1" t="s">
        <v>80</v>
      </c>
      <c r="S16" s="10">
        <v>68.7</v>
      </c>
      <c r="T16" s="6">
        <v>63</v>
      </c>
      <c r="U16" s="1" t="s">
        <v>144</v>
      </c>
      <c r="V16" s="1" t="s">
        <v>82</v>
      </c>
      <c r="W16" s="1" t="s">
        <v>109</v>
      </c>
      <c r="X16" s="1" t="s">
        <v>84</v>
      </c>
      <c r="Y16" s="1" t="s">
        <v>109</v>
      </c>
      <c r="Z16" s="1" t="s">
        <v>145</v>
      </c>
      <c r="AA16" s="1" t="s">
        <v>87</v>
      </c>
      <c r="AB16" s="1" t="s">
        <v>109</v>
      </c>
      <c r="AC16" s="1" t="s">
        <v>89</v>
      </c>
      <c r="AD16" s="1" t="s">
        <v>90</v>
      </c>
      <c r="AE16" s="1" t="s">
        <v>91</v>
      </c>
      <c r="AF16" s="1" t="s">
        <v>92</v>
      </c>
      <c r="AG16" s="1" t="s">
        <v>0</v>
      </c>
      <c r="AH16" s="1" t="s">
        <v>115</v>
      </c>
      <c r="AI16" s="1" t="s">
        <v>77</v>
      </c>
      <c r="AJ16" s="8">
        <v>1.43</v>
      </c>
      <c r="AK16" s="1" t="s">
        <v>146</v>
      </c>
      <c r="AL16" s="11">
        <v>0</v>
      </c>
      <c r="AM16" s="8">
        <v>51.59</v>
      </c>
      <c r="AN16" s="11">
        <v>0</v>
      </c>
      <c r="AO16" s="8">
        <v>13.32</v>
      </c>
      <c r="AP16" s="1" t="s">
        <v>147</v>
      </c>
      <c r="AQ16" s="1" t="s">
        <v>148</v>
      </c>
      <c r="AR16" s="1" t="s">
        <v>77</v>
      </c>
      <c r="AS16" s="1" t="s">
        <v>0</v>
      </c>
      <c r="AT16" s="1" t="s">
        <v>80</v>
      </c>
      <c r="AU16" s="8">
        <v>3.96</v>
      </c>
      <c r="AV16" s="1" t="s">
        <v>77</v>
      </c>
      <c r="AW16" s="7" t="s">
        <v>97</v>
      </c>
      <c r="AX16" s="7" t="s">
        <v>68</v>
      </c>
      <c r="AY16" s="1" t="s">
        <v>98</v>
      </c>
    </row>
    <row r="17" spans="1:51" x14ac:dyDescent="0.25">
      <c r="A17" s="6">
        <v>12</v>
      </c>
      <c r="B17" s="7" t="s">
        <v>70</v>
      </c>
      <c r="C17" s="1" t="s">
        <v>149</v>
      </c>
      <c r="D17" s="1" t="s">
        <v>72</v>
      </c>
      <c r="E17" s="1" t="s">
        <v>73</v>
      </c>
      <c r="F17" s="8">
        <v>1.5</v>
      </c>
      <c r="G17" s="1" t="s">
        <v>126</v>
      </c>
      <c r="H17" s="1" t="s">
        <v>75</v>
      </c>
      <c r="I17" s="1" t="s">
        <v>76</v>
      </c>
      <c r="J17" s="9">
        <v>9500</v>
      </c>
      <c r="K17" s="9">
        <v>14250</v>
      </c>
      <c r="L17" s="8">
        <v>-43.4</v>
      </c>
      <c r="M17" s="8">
        <v>5377</v>
      </c>
      <c r="N17" s="8">
        <v>8065.5</v>
      </c>
      <c r="O17" s="1" t="s">
        <v>77</v>
      </c>
      <c r="P17" s="1" t="s">
        <v>78</v>
      </c>
      <c r="Q17" s="1" t="s">
        <v>78</v>
      </c>
      <c r="R17" s="1" t="s">
        <v>80</v>
      </c>
      <c r="S17" s="10">
        <v>68.4</v>
      </c>
      <c r="T17" s="6">
        <v>65</v>
      </c>
      <c r="U17" s="1" t="s">
        <v>150</v>
      </c>
      <c r="V17" s="1" t="s">
        <v>82</v>
      </c>
      <c r="W17" s="1" t="s">
        <v>83</v>
      </c>
      <c r="X17" s="1" t="s">
        <v>84</v>
      </c>
      <c r="Y17" s="1" t="s">
        <v>109</v>
      </c>
      <c r="Z17" s="1" t="s">
        <v>145</v>
      </c>
      <c r="AA17" s="1" t="s">
        <v>87</v>
      </c>
      <c r="AB17" s="1" t="s">
        <v>88</v>
      </c>
      <c r="AC17" s="1" t="s">
        <v>89</v>
      </c>
      <c r="AD17" s="1" t="s">
        <v>90</v>
      </c>
      <c r="AE17" s="1" t="s">
        <v>91</v>
      </c>
      <c r="AF17" s="1" t="s">
        <v>92</v>
      </c>
      <c r="AG17" s="1" t="s">
        <v>0</v>
      </c>
      <c r="AH17" s="1" t="s">
        <v>115</v>
      </c>
      <c r="AI17" s="1" t="s">
        <v>77</v>
      </c>
      <c r="AJ17" s="8">
        <v>1.42</v>
      </c>
      <c r="AK17" s="1" t="s">
        <v>94</v>
      </c>
      <c r="AL17" s="11">
        <v>0</v>
      </c>
      <c r="AM17" s="8">
        <v>49.22</v>
      </c>
      <c r="AN17" s="11">
        <v>0</v>
      </c>
      <c r="AO17" s="8">
        <v>15.4</v>
      </c>
      <c r="AP17" s="1" t="s">
        <v>151</v>
      </c>
      <c r="AQ17" s="1" t="s">
        <v>152</v>
      </c>
      <c r="AR17" s="1" t="s">
        <v>77</v>
      </c>
      <c r="AS17" s="1" t="s">
        <v>0</v>
      </c>
      <c r="AT17" s="1" t="s">
        <v>80</v>
      </c>
      <c r="AU17" s="8">
        <v>3.98</v>
      </c>
      <c r="AV17" s="1" t="s">
        <v>77</v>
      </c>
      <c r="AW17" s="7" t="s">
        <v>97</v>
      </c>
      <c r="AX17" s="7" t="s">
        <v>68</v>
      </c>
      <c r="AY17" s="1" t="s">
        <v>98</v>
      </c>
    </row>
    <row r="18" spans="1:51" x14ac:dyDescent="0.25">
      <c r="A18" s="6">
        <v>13</v>
      </c>
      <c r="B18" s="7" t="s">
        <v>70</v>
      </c>
      <c r="C18" s="1" t="s">
        <v>153</v>
      </c>
      <c r="D18" s="1" t="s">
        <v>72</v>
      </c>
      <c r="E18" s="1" t="s">
        <v>73</v>
      </c>
      <c r="F18" s="8">
        <v>1.51</v>
      </c>
      <c r="G18" s="1" t="s">
        <v>154</v>
      </c>
      <c r="H18" s="1" t="s">
        <v>155</v>
      </c>
      <c r="I18" s="1" t="s">
        <v>76</v>
      </c>
      <c r="J18" s="9">
        <v>11400</v>
      </c>
      <c r="K18" s="9">
        <v>17214</v>
      </c>
      <c r="L18" s="8">
        <v>-55.72</v>
      </c>
      <c r="M18" s="8">
        <v>5047.92</v>
      </c>
      <c r="N18" s="8">
        <v>7622.36</v>
      </c>
      <c r="O18" s="1" t="s">
        <v>77</v>
      </c>
      <c r="P18" s="1" t="s">
        <v>78</v>
      </c>
      <c r="Q18" s="1" t="s">
        <v>78</v>
      </c>
      <c r="R18" s="1" t="s">
        <v>80</v>
      </c>
      <c r="S18" s="10">
        <v>68.9</v>
      </c>
      <c r="T18" s="6">
        <v>62</v>
      </c>
      <c r="U18" s="1" t="s">
        <v>156</v>
      </c>
      <c r="V18" s="1" t="s">
        <v>82</v>
      </c>
      <c r="W18" s="1" t="s">
        <v>135</v>
      </c>
      <c r="X18" s="1" t="s">
        <v>84</v>
      </c>
      <c r="Y18" s="1" t="s">
        <v>128</v>
      </c>
      <c r="Z18" s="1" t="s">
        <v>145</v>
      </c>
      <c r="AA18" s="1" t="s">
        <v>87</v>
      </c>
      <c r="AB18" s="1" t="s">
        <v>88</v>
      </c>
      <c r="AC18" s="1" t="s">
        <v>89</v>
      </c>
      <c r="AD18" s="1" t="s">
        <v>90</v>
      </c>
      <c r="AE18" s="1" t="s">
        <v>129</v>
      </c>
      <c r="AF18" s="1" t="s">
        <v>92</v>
      </c>
      <c r="AG18" s="1" t="s">
        <v>109</v>
      </c>
      <c r="AH18" s="1" t="s">
        <v>93</v>
      </c>
      <c r="AI18" s="1" t="s">
        <v>77</v>
      </c>
      <c r="AJ18" s="8">
        <v>1.4</v>
      </c>
      <c r="AK18" s="1" t="s">
        <v>94</v>
      </c>
      <c r="AL18" s="11">
        <v>0</v>
      </c>
      <c r="AM18" s="8">
        <v>51.56</v>
      </c>
      <c r="AN18" s="11">
        <v>0</v>
      </c>
      <c r="AO18" s="8">
        <v>13.27</v>
      </c>
      <c r="AP18" s="1" t="s">
        <v>157</v>
      </c>
      <c r="AQ18" s="1" t="s">
        <v>131</v>
      </c>
      <c r="AR18" s="1" t="s">
        <v>77</v>
      </c>
      <c r="AS18" s="1" t="s">
        <v>0</v>
      </c>
      <c r="AT18" s="1" t="s">
        <v>80</v>
      </c>
      <c r="AU18" s="8">
        <v>4.15</v>
      </c>
      <c r="AV18" s="1" t="s">
        <v>77</v>
      </c>
      <c r="AW18" s="7" t="s">
        <v>97</v>
      </c>
      <c r="AX18" s="7" t="s">
        <v>68</v>
      </c>
      <c r="AY18" s="1" t="s">
        <v>98</v>
      </c>
    </row>
    <row r="19" spans="1:51" x14ac:dyDescent="0.25">
      <c r="A19" s="6">
        <v>14</v>
      </c>
      <c r="B19" s="7" t="s">
        <v>70</v>
      </c>
      <c r="C19" s="1" t="s">
        <v>158</v>
      </c>
      <c r="D19" s="1" t="s">
        <v>72</v>
      </c>
      <c r="E19" s="1" t="s">
        <v>73</v>
      </c>
      <c r="F19" s="8">
        <v>1.5</v>
      </c>
      <c r="G19" s="1" t="s">
        <v>154</v>
      </c>
      <c r="H19" s="1" t="s">
        <v>133</v>
      </c>
      <c r="I19" s="1" t="s">
        <v>76</v>
      </c>
      <c r="J19" s="9">
        <v>10100</v>
      </c>
      <c r="K19" s="9">
        <v>15150</v>
      </c>
      <c r="L19" s="8">
        <v>-54.12</v>
      </c>
      <c r="M19" s="8">
        <v>4633.88</v>
      </c>
      <c r="N19" s="8">
        <v>6950.82</v>
      </c>
      <c r="O19" s="1" t="s">
        <v>77</v>
      </c>
      <c r="P19" s="1" t="s">
        <v>78</v>
      </c>
      <c r="Q19" s="1" t="s">
        <v>79</v>
      </c>
      <c r="R19" s="1" t="s">
        <v>80</v>
      </c>
      <c r="S19" s="10">
        <v>68.3</v>
      </c>
      <c r="T19" s="6">
        <v>66</v>
      </c>
      <c r="U19" s="1" t="s">
        <v>159</v>
      </c>
      <c r="V19" s="1" t="s">
        <v>82</v>
      </c>
      <c r="W19" s="1" t="s">
        <v>160</v>
      </c>
      <c r="X19" s="1" t="s">
        <v>84</v>
      </c>
      <c r="Y19" s="1" t="s">
        <v>128</v>
      </c>
      <c r="Z19" s="1" t="s">
        <v>145</v>
      </c>
      <c r="AA19" s="1" t="s">
        <v>87</v>
      </c>
      <c r="AB19" s="1" t="s">
        <v>88</v>
      </c>
      <c r="AC19" s="1" t="s">
        <v>109</v>
      </c>
      <c r="AD19" s="1" t="s">
        <v>90</v>
      </c>
      <c r="AE19" s="1" t="s">
        <v>129</v>
      </c>
      <c r="AF19" s="1" t="s">
        <v>92</v>
      </c>
      <c r="AG19" s="1" t="s">
        <v>0</v>
      </c>
      <c r="AH19" s="1" t="s">
        <v>115</v>
      </c>
      <c r="AI19" s="1" t="s">
        <v>77</v>
      </c>
      <c r="AJ19" s="8">
        <v>1.38</v>
      </c>
      <c r="AK19" s="1" t="s">
        <v>94</v>
      </c>
      <c r="AL19" s="11">
        <v>0</v>
      </c>
      <c r="AM19" s="8">
        <v>50.59</v>
      </c>
      <c r="AN19" s="11">
        <v>0</v>
      </c>
      <c r="AO19" s="8">
        <v>13.99</v>
      </c>
      <c r="AP19" s="1" t="s">
        <v>161</v>
      </c>
      <c r="AQ19" s="1" t="s">
        <v>162</v>
      </c>
      <c r="AR19" s="1" t="s">
        <v>77</v>
      </c>
      <c r="AS19" s="1" t="s">
        <v>0</v>
      </c>
      <c r="AT19" s="1" t="s">
        <v>80</v>
      </c>
      <c r="AU19" s="8">
        <v>3.91</v>
      </c>
      <c r="AV19" s="1" t="s">
        <v>77</v>
      </c>
      <c r="AW19" s="7" t="s">
        <v>97</v>
      </c>
      <c r="AX19" s="7" t="s">
        <v>68</v>
      </c>
      <c r="AY19" s="1" t="s">
        <v>98</v>
      </c>
    </row>
    <row r="20" spans="1:51" x14ac:dyDescent="0.25">
      <c r="A20" s="6">
        <v>15</v>
      </c>
      <c r="B20" s="7" t="s">
        <v>70</v>
      </c>
      <c r="C20" s="1" t="s">
        <v>163</v>
      </c>
      <c r="D20" s="1" t="s">
        <v>72</v>
      </c>
      <c r="E20" s="1" t="s">
        <v>73</v>
      </c>
      <c r="F20" s="8">
        <v>1.5</v>
      </c>
      <c r="G20" s="1" t="s">
        <v>154</v>
      </c>
      <c r="H20" s="1" t="s">
        <v>133</v>
      </c>
      <c r="I20" s="1" t="s">
        <v>76</v>
      </c>
      <c r="J20" s="9">
        <v>10100</v>
      </c>
      <c r="K20" s="9">
        <v>15150</v>
      </c>
      <c r="L20" s="8">
        <v>-54</v>
      </c>
      <c r="M20" s="8">
        <v>4646</v>
      </c>
      <c r="N20" s="8">
        <v>6969</v>
      </c>
      <c r="O20" s="1" t="s">
        <v>77</v>
      </c>
      <c r="P20" s="1" t="s">
        <v>78</v>
      </c>
      <c r="Q20" s="1" t="s">
        <v>78</v>
      </c>
      <c r="R20" s="1" t="s">
        <v>80</v>
      </c>
      <c r="S20" s="10">
        <v>68.1</v>
      </c>
      <c r="T20" s="6">
        <v>66</v>
      </c>
      <c r="U20" s="1" t="s">
        <v>164</v>
      </c>
      <c r="V20" s="1" t="s">
        <v>82</v>
      </c>
      <c r="W20" s="1" t="s">
        <v>160</v>
      </c>
      <c r="X20" s="1" t="s">
        <v>84</v>
      </c>
      <c r="Y20" s="1" t="s">
        <v>128</v>
      </c>
      <c r="Z20" s="1" t="s">
        <v>145</v>
      </c>
      <c r="AA20" s="1" t="s">
        <v>87</v>
      </c>
      <c r="AB20" s="1" t="s">
        <v>109</v>
      </c>
      <c r="AC20" s="1" t="s">
        <v>89</v>
      </c>
      <c r="AD20" s="1" t="s">
        <v>109</v>
      </c>
      <c r="AE20" s="1" t="s">
        <v>129</v>
      </c>
      <c r="AF20" s="1" t="s">
        <v>92</v>
      </c>
      <c r="AG20" s="1" t="s">
        <v>0</v>
      </c>
      <c r="AH20" s="1" t="s">
        <v>115</v>
      </c>
      <c r="AI20" s="1" t="s">
        <v>119</v>
      </c>
      <c r="AJ20" s="8">
        <v>1.39</v>
      </c>
      <c r="AK20" s="1" t="s">
        <v>124</v>
      </c>
      <c r="AL20" s="11">
        <v>0</v>
      </c>
      <c r="AM20" s="8">
        <v>51.05</v>
      </c>
      <c r="AN20" s="11">
        <v>0</v>
      </c>
      <c r="AO20" s="8">
        <v>13.61</v>
      </c>
      <c r="AP20" s="1" t="s">
        <v>165</v>
      </c>
      <c r="AQ20" s="1" t="s">
        <v>96</v>
      </c>
      <c r="AR20" s="1" t="s">
        <v>77</v>
      </c>
      <c r="AS20" s="1" t="s">
        <v>0</v>
      </c>
      <c r="AT20" s="1" t="s">
        <v>80</v>
      </c>
      <c r="AU20" s="8">
        <v>3.62</v>
      </c>
      <c r="AV20" s="1" t="s">
        <v>77</v>
      </c>
      <c r="AW20" s="7" t="s">
        <v>97</v>
      </c>
      <c r="AX20" s="7" t="s">
        <v>68</v>
      </c>
      <c r="AY20" s="1" t="s">
        <v>98</v>
      </c>
    </row>
    <row r="21" spans="1:51" x14ac:dyDescent="0.25">
      <c r="A21" s="6">
        <v>16</v>
      </c>
      <c r="B21" s="7" t="s">
        <v>70</v>
      </c>
      <c r="C21" s="1" t="s">
        <v>166</v>
      </c>
      <c r="D21" s="1" t="s">
        <v>72</v>
      </c>
      <c r="E21" s="1" t="s">
        <v>73</v>
      </c>
      <c r="F21" s="8">
        <v>1.5</v>
      </c>
      <c r="G21" s="1" t="s">
        <v>154</v>
      </c>
      <c r="H21" s="1" t="s">
        <v>133</v>
      </c>
      <c r="I21" s="1" t="s">
        <v>76</v>
      </c>
      <c r="J21" s="9">
        <v>10100</v>
      </c>
      <c r="K21" s="9">
        <v>15150</v>
      </c>
      <c r="L21" s="8">
        <v>-38.58</v>
      </c>
      <c r="M21" s="8">
        <v>6203.42</v>
      </c>
      <c r="N21" s="8">
        <v>9305.13</v>
      </c>
      <c r="O21" s="1" t="s">
        <v>77</v>
      </c>
      <c r="P21" s="1" t="s">
        <v>78</v>
      </c>
      <c r="Q21" s="1" t="s">
        <v>78</v>
      </c>
      <c r="R21" s="1" t="s">
        <v>80</v>
      </c>
      <c r="S21" s="10">
        <v>69.8</v>
      </c>
      <c r="T21" s="6">
        <v>66</v>
      </c>
      <c r="U21" s="1" t="s">
        <v>167</v>
      </c>
      <c r="V21" s="1" t="s">
        <v>82</v>
      </c>
      <c r="W21" s="1" t="s">
        <v>83</v>
      </c>
      <c r="X21" s="1" t="s">
        <v>84</v>
      </c>
      <c r="Y21" s="1" t="s">
        <v>85</v>
      </c>
      <c r="Z21" s="1" t="s">
        <v>145</v>
      </c>
      <c r="AA21" s="1" t="s">
        <v>87</v>
      </c>
      <c r="AB21" s="1" t="s">
        <v>88</v>
      </c>
      <c r="AC21" s="1" t="s">
        <v>89</v>
      </c>
      <c r="AD21" s="1" t="s">
        <v>90</v>
      </c>
      <c r="AE21" s="1" t="s">
        <v>129</v>
      </c>
      <c r="AF21" s="1" t="s">
        <v>92</v>
      </c>
      <c r="AG21" s="1" t="s">
        <v>0</v>
      </c>
      <c r="AH21" s="1" t="s">
        <v>115</v>
      </c>
      <c r="AI21" s="1" t="s">
        <v>119</v>
      </c>
      <c r="AJ21" s="8">
        <v>1.5</v>
      </c>
      <c r="AK21" s="1" t="s">
        <v>168</v>
      </c>
      <c r="AL21" s="11">
        <v>0</v>
      </c>
      <c r="AM21" s="8">
        <v>51.89</v>
      </c>
      <c r="AN21" s="11">
        <v>0</v>
      </c>
      <c r="AO21" s="8">
        <v>14.46</v>
      </c>
      <c r="AP21" s="1" t="s">
        <v>169</v>
      </c>
      <c r="AQ21" s="1" t="s">
        <v>77</v>
      </c>
      <c r="AR21" s="1" t="s">
        <v>77</v>
      </c>
      <c r="AS21" s="1" t="s">
        <v>0</v>
      </c>
      <c r="AT21" s="1" t="s">
        <v>80</v>
      </c>
      <c r="AU21" s="8">
        <v>3.56</v>
      </c>
      <c r="AV21" s="1" t="s">
        <v>77</v>
      </c>
      <c r="AW21" s="7" t="s">
        <v>97</v>
      </c>
      <c r="AX21" s="7" t="s">
        <v>68</v>
      </c>
      <c r="AY21" s="1" t="s">
        <v>98</v>
      </c>
    </row>
    <row r="22" spans="1:51" x14ac:dyDescent="0.25">
      <c r="A22" s="6">
        <v>17</v>
      </c>
      <c r="B22" s="7" t="s">
        <v>70</v>
      </c>
      <c r="C22" s="1" t="s">
        <v>170</v>
      </c>
      <c r="D22" s="1" t="s">
        <v>72</v>
      </c>
      <c r="E22" s="1" t="s">
        <v>73</v>
      </c>
      <c r="F22" s="8">
        <v>1.63</v>
      </c>
      <c r="G22" s="1" t="s">
        <v>154</v>
      </c>
      <c r="H22" s="1" t="s">
        <v>75</v>
      </c>
      <c r="I22" s="1" t="s">
        <v>76</v>
      </c>
      <c r="J22" s="9">
        <v>8800</v>
      </c>
      <c r="K22" s="9">
        <v>14344</v>
      </c>
      <c r="L22" s="8">
        <v>-46.27</v>
      </c>
      <c r="M22" s="8">
        <v>4728.24</v>
      </c>
      <c r="N22" s="8">
        <v>7707.03</v>
      </c>
      <c r="O22" s="1" t="s">
        <v>77</v>
      </c>
      <c r="P22" s="1" t="s">
        <v>78</v>
      </c>
      <c r="Q22" s="1" t="s">
        <v>78</v>
      </c>
      <c r="R22" s="1" t="s">
        <v>80</v>
      </c>
      <c r="S22" s="10">
        <v>68.2</v>
      </c>
      <c r="T22" s="6">
        <v>66</v>
      </c>
      <c r="U22" s="1" t="s">
        <v>171</v>
      </c>
      <c r="V22" s="1" t="s">
        <v>82</v>
      </c>
      <c r="W22" s="1" t="s">
        <v>135</v>
      </c>
      <c r="X22" s="1" t="s">
        <v>84</v>
      </c>
      <c r="Y22" s="1" t="s">
        <v>140</v>
      </c>
      <c r="Z22" s="1" t="s">
        <v>86</v>
      </c>
      <c r="AA22" s="1" t="s">
        <v>87</v>
      </c>
      <c r="AB22" s="1" t="s">
        <v>88</v>
      </c>
      <c r="AC22" s="1" t="s">
        <v>89</v>
      </c>
      <c r="AD22" s="1" t="s">
        <v>90</v>
      </c>
      <c r="AE22" s="1" t="s">
        <v>129</v>
      </c>
      <c r="AF22" s="1" t="s">
        <v>92</v>
      </c>
      <c r="AG22" s="1" t="s">
        <v>0</v>
      </c>
      <c r="AH22" s="1" t="s">
        <v>115</v>
      </c>
      <c r="AI22" s="1" t="s">
        <v>77</v>
      </c>
      <c r="AJ22" s="8">
        <v>1.38</v>
      </c>
      <c r="AK22" s="1" t="s">
        <v>124</v>
      </c>
      <c r="AL22" s="11">
        <v>0</v>
      </c>
      <c r="AM22" s="8">
        <v>50.24</v>
      </c>
      <c r="AN22" s="11">
        <v>0</v>
      </c>
      <c r="AO22" s="8">
        <v>14.17</v>
      </c>
      <c r="AP22" s="1" t="s">
        <v>172</v>
      </c>
      <c r="AQ22" s="1" t="s">
        <v>162</v>
      </c>
      <c r="AR22" s="1" t="s">
        <v>77</v>
      </c>
      <c r="AS22" s="1" t="s">
        <v>0</v>
      </c>
      <c r="AT22" s="1" t="s">
        <v>80</v>
      </c>
      <c r="AU22" s="8">
        <v>3.82</v>
      </c>
      <c r="AV22" s="1" t="s">
        <v>77</v>
      </c>
      <c r="AW22" s="7" t="s">
        <v>97</v>
      </c>
      <c r="AX22" s="7" t="s">
        <v>68</v>
      </c>
      <c r="AY22" s="1" t="s">
        <v>98</v>
      </c>
    </row>
    <row r="23" spans="1:51" x14ac:dyDescent="0.25">
      <c r="A23" s="6">
        <v>18</v>
      </c>
      <c r="B23" s="7" t="s">
        <v>70</v>
      </c>
      <c r="C23" s="1" t="s">
        <v>173</v>
      </c>
      <c r="D23" s="1" t="s">
        <v>72</v>
      </c>
      <c r="E23" s="1" t="s">
        <v>73</v>
      </c>
      <c r="F23" s="8">
        <v>1.71</v>
      </c>
      <c r="G23" s="1" t="s">
        <v>74</v>
      </c>
      <c r="H23" s="1" t="s">
        <v>106</v>
      </c>
      <c r="I23" s="1" t="s">
        <v>76</v>
      </c>
      <c r="J23" s="9">
        <v>16400</v>
      </c>
      <c r="K23" s="9">
        <v>28044</v>
      </c>
      <c r="L23" s="8">
        <v>-38</v>
      </c>
      <c r="M23" s="8">
        <v>10168</v>
      </c>
      <c r="N23" s="8">
        <v>17387.28</v>
      </c>
      <c r="O23" s="1" t="s">
        <v>77</v>
      </c>
      <c r="P23" s="1" t="s">
        <v>78</v>
      </c>
      <c r="Q23" s="1" t="s">
        <v>78</v>
      </c>
      <c r="R23" s="1" t="s">
        <v>80</v>
      </c>
      <c r="S23" s="10">
        <v>67.8</v>
      </c>
      <c r="T23" s="6">
        <v>62</v>
      </c>
      <c r="U23" s="1" t="s">
        <v>174</v>
      </c>
      <c r="V23" s="1" t="s">
        <v>82</v>
      </c>
      <c r="W23" s="1" t="s">
        <v>83</v>
      </c>
      <c r="X23" s="1" t="s">
        <v>84</v>
      </c>
      <c r="Y23" s="1" t="s">
        <v>85</v>
      </c>
      <c r="Z23" s="1" t="s">
        <v>86</v>
      </c>
      <c r="AA23" s="1" t="s">
        <v>87</v>
      </c>
      <c r="AB23" s="1" t="s">
        <v>88</v>
      </c>
      <c r="AC23" s="1" t="s">
        <v>89</v>
      </c>
      <c r="AD23" s="1" t="s">
        <v>90</v>
      </c>
      <c r="AE23" s="1" t="s">
        <v>91</v>
      </c>
      <c r="AF23" s="1" t="s">
        <v>92</v>
      </c>
      <c r="AG23" s="1" t="s">
        <v>0</v>
      </c>
      <c r="AH23" s="1" t="s">
        <v>110</v>
      </c>
      <c r="AI23" s="1" t="s">
        <v>77</v>
      </c>
      <c r="AJ23" s="8">
        <v>1.49</v>
      </c>
      <c r="AK23" s="1" t="s">
        <v>168</v>
      </c>
      <c r="AL23" s="11">
        <v>0</v>
      </c>
      <c r="AM23" s="8">
        <v>49.12</v>
      </c>
      <c r="AN23" s="11">
        <v>0</v>
      </c>
      <c r="AO23" s="8">
        <v>15.27</v>
      </c>
      <c r="AP23" s="1" t="s">
        <v>95</v>
      </c>
      <c r="AQ23" s="1" t="s">
        <v>175</v>
      </c>
      <c r="AR23" s="1" t="s">
        <v>77</v>
      </c>
      <c r="AS23" s="1" t="s">
        <v>0</v>
      </c>
      <c r="AT23" s="1" t="s">
        <v>80</v>
      </c>
      <c r="AU23" s="8">
        <v>3.48</v>
      </c>
      <c r="AV23" s="1" t="s">
        <v>77</v>
      </c>
      <c r="AW23" s="7" t="s">
        <v>97</v>
      </c>
      <c r="AX23" s="7" t="s">
        <v>68</v>
      </c>
      <c r="AY23" s="1" t="s">
        <v>176</v>
      </c>
    </row>
    <row r="24" spans="1:51" x14ac:dyDescent="0.25">
      <c r="A24" s="6">
        <v>19</v>
      </c>
      <c r="B24" s="7" t="s">
        <v>70</v>
      </c>
      <c r="C24" s="1" t="s">
        <v>177</v>
      </c>
      <c r="D24" s="1" t="s">
        <v>72</v>
      </c>
      <c r="E24" s="1" t="s">
        <v>73</v>
      </c>
      <c r="F24" s="8">
        <v>1.7</v>
      </c>
      <c r="G24" s="1" t="s">
        <v>74</v>
      </c>
      <c r="H24" s="1" t="s">
        <v>75</v>
      </c>
      <c r="I24" s="1" t="s">
        <v>76</v>
      </c>
      <c r="J24" s="9">
        <v>10300</v>
      </c>
      <c r="K24" s="9">
        <v>17510</v>
      </c>
      <c r="L24" s="8">
        <v>-39</v>
      </c>
      <c r="M24" s="8">
        <v>6283</v>
      </c>
      <c r="N24" s="8">
        <v>10681.1</v>
      </c>
      <c r="O24" s="1" t="s">
        <v>77</v>
      </c>
      <c r="P24" s="1" t="s">
        <v>78</v>
      </c>
      <c r="Q24" s="1" t="s">
        <v>78</v>
      </c>
      <c r="R24" s="1" t="s">
        <v>80</v>
      </c>
      <c r="S24" s="10">
        <v>68.5</v>
      </c>
      <c r="T24" s="6">
        <v>66</v>
      </c>
      <c r="U24" s="1" t="s">
        <v>178</v>
      </c>
      <c r="V24" s="1" t="s">
        <v>82</v>
      </c>
      <c r="W24" s="1" t="s">
        <v>83</v>
      </c>
      <c r="X24" s="1" t="s">
        <v>84</v>
      </c>
      <c r="Y24" s="1" t="s">
        <v>109</v>
      </c>
      <c r="Z24" s="1" t="s">
        <v>86</v>
      </c>
      <c r="AA24" s="1" t="s">
        <v>87</v>
      </c>
      <c r="AB24" s="1" t="s">
        <v>88</v>
      </c>
      <c r="AC24" s="1" t="s">
        <v>89</v>
      </c>
      <c r="AD24" s="1" t="s">
        <v>90</v>
      </c>
      <c r="AE24" s="1" t="s">
        <v>91</v>
      </c>
      <c r="AF24" s="1" t="s">
        <v>92</v>
      </c>
      <c r="AG24" s="1" t="s">
        <v>0</v>
      </c>
      <c r="AH24" s="1" t="s">
        <v>115</v>
      </c>
      <c r="AI24" s="1" t="s">
        <v>119</v>
      </c>
      <c r="AJ24" s="8">
        <v>1.39</v>
      </c>
      <c r="AK24" s="1" t="s">
        <v>124</v>
      </c>
      <c r="AL24" s="11">
        <v>0</v>
      </c>
      <c r="AM24" s="8">
        <v>50.28</v>
      </c>
      <c r="AN24" s="11">
        <v>0</v>
      </c>
      <c r="AO24" s="8">
        <v>14.53</v>
      </c>
      <c r="AP24" s="1" t="s">
        <v>103</v>
      </c>
      <c r="AQ24" s="1" t="s">
        <v>96</v>
      </c>
      <c r="AR24" s="1" t="s">
        <v>77</v>
      </c>
      <c r="AS24" s="1" t="s">
        <v>0</v>
      </c>
      <c r="AT24" s="1" t="s">
        <v>80</v>
      </c>
      <c r="AU24" s="8">
        <v>3.65</v>
      </c>
      <c r="AV24" s="1" t="s">
        <v>77</v>
      </c>
      <c r="AW24" s="7" t="s">
        <v>97</v>
      </c>
      <c r="AX24" s="7" t="s">
        <v>68</v>
      </c>
      <c r="AY24" s="1" t="s">
        <v>176</v>
      </c>
    </row>
    <row r="25" spans="1:51" x14ac:dyDescent="0.25">
      <c r="A25" s="6">
        <v>20</v>
      </c>
      <c r="B25" s="7" t="s">
        <v>70</v>
      </c>
      <c r="C25" s="1" t="s">
        <v>179</v>
      </c>
      <c r="D25" s="1" t="s">
        <v>72</v>
      </c>
      <c r="E25" s="1" t="s">
        <v>73</v>
      </c>
      <c r="F25" s="8">
        <v>1.7</v>
      </c>
      <c r="G25" s="1" t="s">
        <v>154</v>
      </c>
      <c r="H25" s="1" t="s">
        <v>155</v>
      </c>
      <c r="I25" s="1" t="s">
        <v>76</v>
      </c>
      <c r="J25" s="9">
        <v>11400</v>
      </c>
      <c r="K25" s="9">
        <v>19380</v>
      </c>
      <c r="L25" s="8">
        <v>-52</v>
      </c>
      <c r="M25" s="8">
        <v>5472</v>
      </c>
      <c r="N25" s="8">
        <v>9302.4</v>
      </c>
      <c r="O25" s="1" t="s">
        <v>77</v>
      </c>
      <c r="P25" s="1" t="s">
        <v>78</v>
      </c>
      <c r="Q25" s="1" t="s">
        <v>78</v>
      </c>
      <c r="R25" s="1" t="s">
        <v>80</v>
      </c>
      <c r="S25" s="10">
        <v>68.6</v>
      </c>
      <c r="T25" s="6">
        <v>65</v>
      </c>
      <c r="U25" s="1" t="s">
        <v>180</v>
      </c>
      <c r="V25" s="1" t="s">
        <v>82</v>
      </c>
      <c r="W25" s="1" t="s">
        <v>135</v>
      </c>
      <c r="X25" s="1" t="s">
        <v>84</v>
      </c>
      <c r="Y25" s="1" t="s">
        <v>128</v>
      </c>
      <c r="Z25" s="1" t="s">
        <v>145</v>
      </c>
      <c r="AA25" s="1" t="s">
        <v>87</v>
      </c>
      <c r="AB25" s="1" t="s">
        <v>88</v>
      </c>
      <c r="AC25" s="1" t="s">
        <v>89</v>
      </c>
      <c r="AD25" s="1" t="s">
        <v>90</v>
      </c>
      <c r="AE25" s="1" t="s">
        <v>129</v>
      </c>
      <c r="AF25" s="1" t="s">
        <v>92</v>
      </c>
      <c r="AG25" s="1" t="s">
        <v>0</v>
      </c>
      <c r="AH25" s="1" t="s">
        <v>93</v>
      </c>
      <c r="AI25" s="1" t="s">
        <v>181</v>
      </c>
      <c r="AJ25" s="8">
        <v>1.39</v>
      </c>
      <c r="AK25" s="1" t="s">
        <v>168</v>
      </c>
      <c r="AL25" s="11">
        <v>0</v>
      </c>
      <c r="AM25" s="8">
        <v>52.27</v>
      </c>
      <c r="AN25" s="11">
        <v>0</v>
      </c>
      <c r="AO25" s="8">
        <v>12.7</v>
      </c>
      <c r="AP25" s="1" t="s">
        <v>182</v>
      </c>
      <c r="AQ25" s="1" t="s">
        <v>131</v>
      </c>
      <c r="AR25" s="1" t="s">
        <v>77</v>
      </c>
      <c r="AS25" s="1" t="s">
        <v>0</v>
      </c>
      <c r="AT25" s="1" t="s">
        <v>80</v>
      </c>
      <c r="AU25" s="8">
        <v>3.61</v>
      </c>
      <c r="AV25" s="1" t="s">
        <v>77</v>
      </c>
      <c r="AW25" s="7" t="s">
        <v>97</v>
      </c>
      <c r="AX25" s="7" t="s">
        <v>68</v>
      </c>
      <c r="AY25" s="1" t="s">
        <v>176</v>
      </c>
    </row>
    <row r="26" spans="1:51" x14ac:dyDescent="0.25">
      <c r="A26" s="6">
        <v>21</v>
      </c>
      <c r="B26" s="7" t="s">
        <v>70</v>
      </c>
      <c r="C26" s="1" t="s">
        <v>183</v>
      </c>
      <c r="D26" s="1" t="s">
        <v>72</v>
      </c>
      <c r="E26" s="1" t="s">
        <v>73</v>
      </c>
      <c r="F26" s="8">
        <v>1.7</v>
      </c>
      <c r="G26" s="1" t="s">
        <v>154</v>
      </c>
      <c r="H26" s="1" t="s">
        <v>155</v>
      </c>
      <c r="I26" s="1" t="s">
        <v>76</v>
      </c>
      <c r="J26" s="9">
        <v>11400</v>
      </c>
      <c r="K26" s="9">
        <v>19380</v>
      </c>
      <c r="L26" s="8">
        <v>-47</v>
      </c>
      <c r="M26" s="8">
        <v>6042</v>
      </c>
      <c r="N26" s="8">
        <v>10271.4</v>
      </c>
      <c r="O26" s="1" t="s">
        <v>77</v>
      </c>
      <c r="P26" s="1" t="s">
        <v>78</v>
      </c>
      <c r="Q26" s="1" t="s">
        <v>78</v>
      </c>
      <c r="R26" s="1" t="s">
        <v>80</v>
      </c>
      <c r="S26" s="10">
        <v>68.4</v>
      </c>
      <c r="T26" s="6">
        <v>63</v>
      </c>
      <c r="U26" s="1" t="s">
        <v>184</v>
      </c>
      <c r="V26" s="1" t="s">
        <v>82</v>
      </c>
      <c r="W26" s="1" t="s">
        <v>135</v>
      </c>
      <c r="X26" s="1" t="s">
        <v>84</v>
      </c>
      <c r="Y26" s="1" t="s">
        <v>140</v>
      </c>
      <c r="Z26" s="1" t="s">
        <v>145</v>
      </c>
      <c r="AA26" s="1" t="s">
        <v>87</v>
      </c>
      <c r="AB26" s="1" t="s">
        <v>88</v>
      </c>
      <c r="AC26" s="1" t="s">
        <v>89</v>
      </c>
      <c r="AD26" s="1" t="s">
        <v>90</v>
      </c>
      <c r="AE26" s="1" t="s">
        <v>129</v>
      </c>
      <c r="AF26" s="1" t="s">
        <v>92</v>
      </c>
      <c r="AG26" s="1" t="s">
        <v>0</v>
      </c>
      <c r="AH26" s="1" t="s">
        <v>93</v>
      </c>
      <c r="AI26" s="1" t="s">
        <v>77</v>
      </c>
      <c r="AJ26" s="8">
        <v>1.38</v>
      </c>
      <c r="AK26" s="1" t="s">
        <v>124</v>
      </c>
      <c r="AL26" s="11">
        <v>0</v>
      </c>
      <c r="AM26" s="8">
        <v>49.8</v>
      </c>
      <c r="AN26" s="11">
        <v>0</v>
      </c>
      <c r="AO26" s="8">
        <v>15.45</v>
      </c>
      <c r="AP26" s="1" t="s">
        <v>130</v>
      </c>
      <c r="AQ26" s="1" t="s">
        <v>185</v>
      </c>
      <c r="AR26" s="1" t="s">
        <v>77</v>
      </c>
      <c r="AS26" s="1" t="s">
        <v>0</v>
      </c>
      <c r="AT26" s="1" t="s">
        <v>80</v>
      </c>
      <c r="AU26" s="8">
        <v>3.26</v>
      </c>
      <c r="AV26" s="1" t="s">
        <v>77</v>
      </c>
      <c r="AW26" s="7" t="s">
        <v>97</v>
      </c>
      <c r="AX26" s="7" t="s">
        <v>68</v>
      </c>
      <c r="AY26" s="1" t="s">
        <v>176</v>
      </c>
    </row>
    <row r="27" spans="1:51" x14ac:dyDescent="0.25">
      <c r="A27" s="6">
        <v>22</v>
      </c>
      <c r="B27" s="7" t="s">
        <v>70</v>
      </c>
      <c r="C27" s="1" t="s">
        <v>186</v>
      </c>
      <c r="D27" s="1" t="s">
        <v>72</v>
      </c>
      <c r="E27" s="1" t="s">
        <v>73</v>
      </c>
      <c r="F27" s="8">
        <v>1.7</v>
      </c>
      <c r="G27" s="1" t="s">
        <v>154</v>
      </c>
      <c r="H27" s="1" t="s">
        <v>107</v>
      </c>
      <c r="I27" s="1" t="s">
        <v>76</v>
      </c>
      <c r="J27" s="9">
        <v>10900</v>
      </c>
      <c r="K27" s="9">
        <v>18530</v>
      </c>
      <c r="L27" s="8">
        <v>-44</v>
      </c>
      <c r="M27" s="8">
        <v>6104</v>
      </c>
      <c r="N27" s="8">
        <v>10376.8</v>
      </c>
      <c r="O27" s="1" t="s">
        <v>77</v>
      </c>
      <c r="P27" s="1" t="s">
        <v>78</v>
      </c>
      <c r="Q27" s="1" t="s">
        <v>78</v>
      </c>
      <c r="R27" s="1" t="s">
        <v>80</v>
      </c>
      <c r="S27" s="10">
        <v>68.1</v>
      </c>
      <c r="T27" s="6">
        <v>65</v>
      </c>
      <c r="U27" s="1" t="s">
        <v>187</v>
      </c>
      <c r="V27" s="1" t="s">
        <v>82</v>
      </c>
      <c r="W27" s="1" t="s">
        <v>135</v>
      </c>
      <c r="X27" s="1" t="s">
        <v>84</v>
      </c>
      <c r="Y27" s="1" t="s">
        <v>128</v>
      </c>
      <c r="Z27" s="1" t="s">
        <v>109</v>
      </c>
      <c r="AA27" s="1" t="s">
        <v>87</v>
      </c>
      <c r="AB27" s="1" t="s">
        <v>88</v>
      </c>
      <c r="AC27" s="1" t="s">
        <v>89</v>
      </c>
      <c r="AD27" s="1" t="s">
        <v>90</v>
      </c>
      <c r="AE27" s="1" t="s">
        <v>129</v>
      </c>
      <c r="AF27" s="1" t="s">
        <v>92</v>
      </c>
      <c r="AG27" s="1" t="s">
        <v>0</v>
      </c>
      <c r="AH27" s="1" t="s">
        <v>115</v>
      </c>
      <c r="AI27" s="1" t="s">
        <v>181</v>
      </c>
      <c r="AJ27" s="8">
        <v>1.4</v>
      </c>
      <c r="AK27" s="1" t="s">
        <v>124</v>
      </c>
      <c r="AL27" s="11">
        <v>0</v>
      </c>
      <c r="AM27" s="8">
        <v>49</v>
      </c>
      <c r="AN27" s="11">
        <v>0</v>
      </c>
      <c r="AO27" s="8">
        <v>15.4</v>
      </c>
      <c r="AP27" s="1" t="s">
        <v>188</v>
      </c>
      <c r="AQ27" s="1" t="s">
        <v>162</v>
      </c>
      <c r="AR27" s="1" t="s">
        <v>77</v>
      </c>
      <c r="AS27" s="1" t="s">
        <v>0</v>
      </c>
      <c r="AT27" s="1" t="s">
        <v>80</v>
      </c>
      <c r="AU27" s="8">
        <v>3.88</v>
      </c>
      <c r="AV27" s="1" t="s">
        <v>77</v>
      </c>
      <c r="AW27" s="7" t="s">
        <v>97</v>
      </c>
      <c r="AX27" s="7" t="s">
        <v>68</v>
      </c>
      <c r="AY27" s="1" t="s">
        <v>176</v>
      </c>
    </row>
    <row r="28" spans="1:51" x14ac:dyDescent="0.25">
      <c r="A28" s="6">
        <v>23</v>
      </c>
      <c r="B28" s="7" t="s">
        <v>70</v>
      </c>
      <c r="C28" s="1" t="s">
        <v>189</v>
      </c>
      <c r="D28" s="1" t="s">
        <v>72</v>
      </c>
      <c r="E28" s="1" t="s">
        <v>73</v>
      </c>
      <c r="F28" s="8">
        <v>1.8</v>
      </c>
      <c r="G28" s="1" t="s">
        <v>154</v>
      </c>
      <c r="H28" s="1" t="s">
        <v>107</v>
      </c>
      <c r="I28" s="1" t="s">
        <v>76</v>
      </c>
      <c r="J28" s="9">
        <v>10900</v>
      </c>
      <c r="K28" s="9">
        <v>19620</v>
      </c>
      <c r="L28" s="8">
        <v>-37</v>
      </c>
      <c r="M28" s="8">
        <v>6867</v>
      </c>
      <c r="N28" s="8">
        <v>12360.6</v>
      </c>
      <c r="O28" s="1" t="s">
        <v>77</v>
      </c>
      <c r="P28" s="1" t="s">
        <v>78</v>
      </c>
      <c r="Q28" s="1" t="s">
        <v>78</v>
      </c>
      <c r="R28" s="1" t="s">
        <v>80</v>
      </c>
      <c r="S28" s="10">
        <v>67.4</v>
      </c>
      <c r="T28" s="6">
        <v>66</v>
      </c>
      <c r="U28" s="1" t="s">
        <v>190</v>
      </c>
      <c r="V28" s="1" t="s">
        <v>82</v>
      </c>
      <c r="W28" s="1" t="s">
        <v>135</v>
      </c>
      <c r="X28" s="1" t="s">
        <v>84</v>
      </c>
      <c r="Y28" s="1" t="s">
        <v>128</v>
      </c>
      <c r="Z28" s="1" t="s">
        <v>86</v>
      </c>
      <c r="AA28" s="1" t="s">
        <v>87</v>
      </c>
      <c r="AB28" s="1" t="s">
        <v>88</v>
      </c>
      <c r="AC28" s="1" t="s">
        <v>89</v>
      </c>
      <c r="AD28" s="1" t="s">
        <v>90</v>
      </c>
      <c r="AE28" s="1" t="s">
        <v>129</v>
      </c>
      <c r="AF28" s="1" t="s">
        <v>92</v>
      </c>
      <c r="AG28" s="1" t="s">
        <v>0</v>
      </c>
      <c r="AH28" s="1" t="s">
        <v>115</v>
      </c>
      <c r="AI28" s="1" t="s">
        <v>119</v>
      </c>
      <c r="AJ28" s="8">
        <v>1.55</v>
      </c>
      <c r="AK28" s="1" t="s">
        <v>141</v>
      </c>
      <c r="AL28" s="11">
        <v>0</v>
      </c>
      <c r="AM28" s="8">
        <v>50.2</v>
      </c>
      <c r="AN28" s="11">
        <v>0</v>
      </c>
      <c r="AO28" s="8">
        <v>14.3</v>
      </c>
      <c r="AP28" s="1" t="s">
        <v>191</v>
      </c>
      <c r="AQ28" s="1" t="s">
        <v>162</v>
      </c>
      <c r="AR28" s="1" t="s">
        <v>77</v>
      </c>
      <c r="AS28" s="1" t="s">
        <v>0</v>
      </c>
      <c r="AT28" s="1" t="s">
        <v>80</v>
      </c>
      <c r="AU28" s="8">
        <v>3.06</v>
      </c>
      <c r="AV28" s="1" t="s">
        <v>77</v>
      </c>
      <c r="AW28" s="7" t="s">
        <v>97</v>
      </c>
      <c r="AX28" s="7" t="s">
        <v>68</v>
      </c>
      <c r="AY28" s="1" t="s">
        <v>176</v>
      </c>
    </row>
    <row r="29" spans="1:51" x14ac:dyDescent="0.25">
      <c r="A29" s="6">
        <v>24</v>
      </c>
      <c r="B29" s="7" t="s">
        <v>70</v>
      </c>
      <c r="C29" s="1" t="s">
        <v>192</v>
      </c>
      <c r="D29" s="1" t="s">
        <v>72</v>
      </c>
      <c r="E29" s="1" t="s">
        <v>73</v>
      </c>
      <c r="F29" s="8">
        <v>1.79</v>
      </c>
      <c r="G29" s="1" t="s">
        <v>154</v>
      </c>
      <c r="H29" s="1" t="s">
        <v>133</v>
      </c>
      <c r="I29" s="1" t="s">
        <v>76</v>
      </c>
      <c r="J29" s="9">
        <v>10100</v>
      </c>
      <c r="K29" s="9">
        <v>18079</v>
      </c>
      <c r="L29" s="8">
        <v>-51.79</v>
      </c>
      <c r="M29" s="8">
        <v>4869.21</v>
      </c>
      <c r="N29" s="8">
        <v>8715.89</v>
      </c>
      <c r="O29" s="1" t="s">
        <v>77</v>
      </c>
      <c r="P29" s="1" t="s">
        <v>78</v>
      </c>
      <c r="Q29" s="1" t="s">
        <v>78</v>
      </c>
      <c r="R29" s="1" t="s">
        <v>80</v>
      </c>
      <c r="S29" s="10">
        <v>68.5</v>
      </c>
      <c r="T29" s="6">
        <v>66</v>
      </c>
      <c r="U29" s="1" t="s">
        <v>193</v>
      </c>
      <c r="V29" s="1" t="s">
        <v>82</v>
      </c>
      <c r="W29" s="1" t="s">
        <v>160</v>
      </c>
      <c r="X29" s="1" t="s">
        <v>84</v>
      </c>
      <c r="Y29" s="1" t="s">
        <v>128</v>
      </c>
      <c r="Z29" s="1" t="s">
        <v>86</v>
      </c>
      <c r="AA29" s="1" t="s">
        <v>87</v>
      </c>
      <c r="AB29" s="1" t="s">
        <v>109</v>
      </c>
      <c r="AC29" s="1" t="s">
        <v>89</v>
      </c>
      <c r="AD29" s="1" t="s">
        <v>90</v>
      </c>
      <c r="AE29" s="1" t="s">
        <v>129</v>
      </c>
      <c r="AF29" s="1" t="s">
        <v>92</v>
      </c>
      <c r="AG29" s="1" t="s">
        <v>0</v>
      </c>
      <c r="AH29" s="1" t="s">
        <v>93</v>
      </c>
      <c r="AI29" s="1" t="s">
        <v>77</v>
      </c>
      <c r="AJ29" s="8">
        <v>1.38</v>
      </c>
      <c r="AK29" s="1" t="s">
        <v>94</v>
      </c>
      <c r="AL29" s="11">
        <v>0</v>
      </c>
      <c r="AM29" s="8">
        <v>50.2</v>
      </c>
      <c r="AN29" s="11">
        <v>0</v>
      </c>
      <c r="AO29" s="8">
        <v>14.35</v>
      </c>
      <c r="AP29" s="1" t="s">
        <v>194</v>
      </c>
      <c r="AQ29" s="1" t="s">
        <v>162</v>
      </c>
      <c r="AR29" s="1" t="s">
        <v>77</v>
      </c>
      <c r="AS29" s="1" t="s">
        <v>0</v>
      </c>
      <c r="AT29" s="1" t="s">
        <v>80</v>
      </c>
      <c r="AU29" s="8">
        <v>4.04</v>
      </c>
      <c r="AV29" s="1" t="s">
        <v>77</v>
      </c>
      <c r="AW29" s="7" t="s">
        <v>97</v>
      </c>
      <c r="AX29" s="7" t="s">
        <v>68</v>
      </c>
      <c r="AY29" s="1" t="s">
        <v>176</v>
      </c>
    </row>
    <row r="30" spans="1:51" x14ac:dyDescent="0.25">
      <c r="A30" s="6">
        <v>25</v>
      </c>
      <c r="B30" s="7" t="s">
        <v>70</v>
      </c>
      <c r="C30" s="1" t="s">
        <v>195</v>
      </c>
      <c r="D30" s="1" t="s">
        <v>72</v>
      </c>
      <c r="E30" s="1" t="s">
        <v>73</v>
      </c>
      <c r="F30" s="8">
        <v>1.71</v>
      </c>
      <c r="G30" s="1" t="s">
        <v>154</v>
      </c>
      <c r="H30" s="1" t="s">
        <v>75</v>
      </c>
      <c r="I30" s="1" t="s">
        <v>76</v>
      </c>
      <c r="J30" s="9">
        <v>8800</v>
      </c>
      <c r="K30" s="9">
        <v>15048</v>
      </c>
      <c r="L30" s="8">
        <v>-54.93</v>
      </c>
      <c r="M30" s="8">
        <v>3966.16</v>
      </c>
      <c r="N30" s="8">
        <v>6782.13</v>
      </c>
      <c r="O30" s="1" t="s">
        <v>77</v>
      </c>
      <c r="P30" s="1" t="s">
        <v>78</v>
      </c>
      <c r="Q30" s="1" t="s">
        <v>78</v>
      </c>
      <c r="R30" s="1" t="s">
        <v>80</v>
      </c>
      <c r="S30" s="10">
        <v>68.9</v>
      </c>
      <c r="T30" s="6">
        <v>65</v>
      </c>
      <c r="U30" s="1" t="s">
        <v>196</v>
      </c>
      <c r="V30" s="1" t="s">
        <v>82</v>
      </c>
      <c r="W30" s="1" t="s">
        <v>135</v>
      </c>
      <c r="X30" s="1" t="s">
        <v>84</v>
      </c>
      <c r="Y30" s="1" t="s">
        <v>128</v>
      </c>
      <c r="Z30" s="1" t="s">
        <v>145</v>
      </c>
      <c r="AA30" s="1" t="s">
        <v>87</v>
      </c>
      <c r="AB30" s="1" t="s">
        <v>109</v>
      </c>
      <c r="AC30" s="1" t="s">
        <v>89</v>
      </c>
      <c r="AD30" s="1" t="s">
        <v>90</v>
      </c>
      <c r="AE30" s="1" t="s">
        <v>129</v>
      </c>
      <c r="AF30" s="1" t="s">
        <v>92</v>
      </c>
      <c r="AG30" s="1" t="s">
        <v>0</v>
      </c>
      <c r="AH30" s="1" t="s">
        <v>93</v>
      </c>
      <c r="AI30" s="1" t="s">
        <v>77</v>
      </c>
      <c r="AJ30" s="8">
        <v>1.41</v>
      </c>
      <c r="AK30" s="1" t="s">
        <v>102</v>
      </c>
      <c r="AL30" s="11">
        <v>0</v>
      </c>
      <c r="AM30" s="8">
        <v>50.58</v>
      </c>
      <c r="AN30" s="11">
        <v>0</v>
      </c>
      <c r="AO30" s="8">
        <v>14.6</v>
      </c>
      <c r="AP30" s="1" t="s">
        <v>197</v>
      </c>
      <c r="AQ30" s="1" t="s">
        <v>185</v>
      </c>
      <c r="AR30" s="1" t="s">
        <v>77</v>
      </c>
      <c r="AS30" s="1" t="s">
        <v>0</v>
      </c>
      <c r="AT30" s="1" t="s">
        <v>80</v>
      </c>
      <c r="AU30" s="8">
        <v>3.89</v>
      </c>
      <c r="AV30" s="1" t="s">
        <v>77</v>
      </c>
      <c r="AW30" s="7" t="s">
        <v>97</v>
      </c>
      <c r="AX30" s="7" t="s">
        <v>68</v>
      </c>
      <c r="AY30" s="1" t="s">
        <v>176</v>
      </c>
    </row>
    <row r="31" spans="1:51" x14ac:dyDescent="0.25">
      <c r="A31" s="6">
        <v>26</v>
      </c>
      <c r="B31" s="7" t="s">
        <v>70</v>
      </c>
      <c r="C31" s="1" t="s">
        <v>198</v>
      </c>
      <c r="D31" s="1" t="s">
        <v>72</v>
      </c>
      <c r="E31" s="1" t="s">
        <v>73</v>
      </c>
      <c r="F31" s="8">
        <v>1.8</v>
      </c>
      <c r="G31" s="1" t="s">
        <v>154</v>
      </c>
      <c r="H31" s="1" t="s">
        <v>100</v>
      </c>
      <c r="I31" s="1" t="s">
        <v>76</v>
      </c>
      <c r="J31" s="9">
        <v>7400</v>
      </c>
      <c r="K31" s="9">
        <v>13320</v>
      </c>
      <c r="L31" s="8">
        <v>-40</v>
      </c>
      <c r="M31" s="8">
        <v>4440</v>
      </c>
      <c r="N31" s="8">
        <v>7992</v>
      </c>
      <c r="O31" s="1" t="s">
        <v>77</v>
      </c>
      <c r="P31" s="1" t="s">
        <v>78</v>
      </c>
      <c r="Q31" s="1" t="s">
        <v>78</v>
      </c>
      <c r="R31" s="1" t="s">
        <v>80</v>
      </c>
      <c r="S31" s="10">
        <v>68.5</v>
      </c>
      <c r="T31" s="6">
        <v>64</v>
      </c>
      <c r="U31" s="1" t="s">
        <v>199</v>
      </c>
      <c r="V31" s="1" t="s">
        <v>82</v>
      </c>
      <c r="W31" s="1" t="s">
        <v>160</v>
      </c>
      <c r="X31" s="1" t="s">
        <v>84</v>
      </c>
      <c r="Y31" s="1" t="s">
        <v>128</v>
      </c>
      <c r="Z31" s="1" t="s">
        <v>86</v>
      </c>
      <c r="AA31" s="1" t="s">
        <v>87</v>
      </c>
      <c r="AB31" s="1" t="s">
        <v>88</v>
      </c>
      <c r="AC31" s="1" t="s">
        <v>89</v>
      </c>
      <c r="AD31" s="1" t="s">
        <v>90</v>
      </c>
      <c r="AE31" s="1" t="s">
        <v>129</v>
      </c>
      <c r="AF31" s="1" t="s">
        <v>92</v>
      </c>
      <c r="AG31" s="1" t="s">
        <v>0</v>
      </c>
      <c r="AH31" s="1" t="s">
        <v>115</v>
      </c>
      <c r="AI31" s="1" t="s">
        <v>119</v>
      </c>
      <c r="AJ31" s="8">
        <v>1.39</v>
      </c>
      <c r="AK31" s="1" t="s">
        <v>168</v>
      </c>
      <c r="AL31" s="11">
        <v>0</v>
      </c>
      <c r="AM31" s="8">
        <v>49.17</v>
      </c>
      <c r="AN31" s="11">
        <v>0</v>
      </c>
      <c r="AO31" s="8">
        <v>15.46</v>
      </c>
      <c r="AP31" s="1" t="s">
        <v>200</v>
      </c>
      <c r="AQ31" s="1" t="s">
        <v>201</v>
      </c>
      <c r="AR31" s="1" t="s">
        <v>77</v>
      </c>
      <c r="AS31" s="1" t="s">
        <v>0</v>
      </c>
      <c r="AT31" s="1" t="s">
        <v>80</v>
      </c>
      <c r="AU31" s="8">
        <v>3.97</v>
      </c>
      <c r="AV31" s="1" t="s">
        <v>77</v>
      </c>
      <c r="AW31" s="7" t="s">
        <v>97</v>
      </c>
      <c r="AX31" s="7" t="s">
        <v>68</v>
      </c>
      <c r="AY31" s="1" t="s">
        <v>176</v>
      </c>
    </row>
    <row r="32" spans="1:51" x14ac:dyDescent="0.25">
      <c r="A32" s="6">
        <v>27</v>
      </c>
      <c r="B32" s="7" t="s">
        <v>70</v>
      </c>
      <c r="C32" s="1" t="s">
        <v>202</v>
      </c>
      <c r="D32" s="1" t="s">
        <v>72</v>
      </c>
      <c r="E32" s="1" t="s">
        <v>73</v>
      </c>
      <c r="F32" s="8">
        <v>2.01</v>
      </c>
      <c r="G32" s="1" t="s">
        <v>74</v>
      </c>
      <c r="H32" s="1" t="s">
        <v>106</v>
      </c>
      <c r="I32" s="1" t="s">
        <v>76</v>
      </c>
      <c r="J32" s="9">
        <v>23500</v>
      </c>
      <c r="K32" s="9">
        <v>47235</v>
      </c>
      <c r="L32" s="8">
        <v>-51</v>
      </c>
      <c r="M32" s="8">
        <v>11515</v>
      </c>
      <c r="N32" s="8">
        <v>23145.15</v>
      </c>
      <c r="O32" s="1" t="s">
        <v>77</v>
      </c>
      <c r="P32" s="1" t="s">
        <v>78</v>
      </c>
      <c r="Q32" s="1" t="s">
        <v>78</v>
      </c>
      <c r="R32" s="1" t="s">
        <v>107</v>
      </c>
      <c r="S32" s="10">
        <v>68.2</v>
      </c>
      <c r="T32" s="6">
        <v>62</v>
      </c>
      <c r="U32" s="1" t="s">
        <v>203</v>
      </c>
      <c r="V32" s="1" t="s">
        <v>82</v>
      </c>
      <c r="W32" s="1" t="s">
        <v>83</v>
      </c>
      <c r="X32" s="1" t="s">
        <v>84</v>
      </c>
      <c r="Y32" s="1" t="s">
        <v>109</v>
      </c>
      <c r="Z32" s="1" t="s">
        <v>86</v>
      </c>
      <c r="AA32" s="1" t="s">
        <v>87</v>
      </c>
      <c r="AB32" s="1" t="s">
        <v>88</v>
      </c>
      <c r="AC32" s="1" t="s">
        <v>89</v>
      </c>
      <c r="AD32" s="1" t="s">
        <v>90</v>
      </c>
      <c r="AE32" s="1" t="s">
        <v>91</v>
      </c>
      <c r="AF32" s="1" t="s">
        <v>92</v>
      </c>
      <c r="AG32" s="1" t="s">
        <v>0</v>
      </c>
      <c r="AH32" s="1" t="s">
        <v>115</v>
      </c>
      <c r="AI32" s="1" t="s">
        <v>77</v>
      </c>
      <c r="AJ32" s="8">
        <v>1.38</v>
      </c>
      <c r="AK32" s="1" t="s">
        <v>168</v>
      </c>
      <c r="AL32" s="11">
        <v>0</v>
      </c>
      <c r="AM32" s="8">
        <v>49.27</v>
      </c>
      <c r="AN32" s="11">
        <v>0</v>
      </c>
      <c r="AO32" s="8">
        <v>15.44</v>
      </c>
      <c r="AP32" s="1" t="s">
        <v>95</v>
      </c>
      <c r="AQ32" s="1" t="s">
        <v>204</v>
      </c>
      <c r="AR32" s="1" t="s">
        <v>77</v>
      </c>
      <c r="AS32" s="1" t="s">
        <v>0</v>
      </c>
      <c r="AT32" s="1" t="s">
        <v>80</v>
      </c>
      <c r="AU32" s="8">
        <v>3.54</v>
      </c>
      <c r="AV32" s="1" t="s">
        <v>77</v>
      </c>
      <c r="AW32" s="7" t="s">
        <v>97</v>
      </c>
      <c r="AX32" s="7" t="s">
        <v>68</v>
      </c>
      <c r="AY32" s="1" t="s">
        <v>205</v>
      </c>
    </row>
    <row r="33" spans="1:51" x14ac:dyDescent="0.25">
      <c r="A33" s="6">
        <v>28</v>
      </c>
      <c r="B33" s="7" t="s">
        <v>70</v>
      </c>
      <c r="C33" s="1" t="s">
        <v>206</v>
      </c>
      <c r="D33" s="1" t="s">
        <v>72</v>
      </c>
      <c r="E33" s="1" t="s">
        <v>73</v>
      </c>
      <c r="F33" s="8">
        <v>2.01</v>
      </c>
      <c r="G33" s="1" t="s">
        <v>74</v>
      </c>
      <c r="H33" s="1" t="s">
        <v>107</v>
      </c>
      <c r="I33" s="1" t="s">
        <v>76</v>
      </c>
      <c r="J33" s="9">
        <v>19000</v>
      </c>
      <c r="K33" s="9">
        <v>38190</v>
      </c>
      <c r="L33" s="8">
        <v>-37.62</v>
      </c>
      <c r="M33" s="8">
        <v>11852.2</v>
      </c>
      <c r="N33" s="8">
        <v>23822.92</v>
      </c>
      <c r="O33" s="1" t="s">
        <v>77</v>
      </c>
      <c r="P33" s="1" t="s">
        <v>78</v>
      </c>
      <c r="Q33" s="1" t="s">
        <v>78</v>
      </c>
      <c r="R33" s="1" t="s">
        <v>80</v>
      </c>
      <c r="S33" s="10">
        <v>68.3</v>
      </c>
      <c r="T33" s="6">
        <v>63</v>
      </c>
      <c r="U33" s="1" t="s">
        <v>207</v>
      </c>
      <c r="V33" s="1" t="s">
        <v>82</v>
      </c>
      <c r="W33" s="1" t="s">
        <v>83</v>
      </c>
      <c r="X33" s="1" t="s">
        <v>84</v>
      </c>
      <c r="Y33" s="1" t="s">
        <v>85</v>
      </c>
      <c r="Z33" s="1" t="s">
        <v>86</v>
      </c>
      <c r="AA33" s="1" t="s">
        <v>87</v>
      </c>
      <c r="AB33" s="1" t="s">
        <v>88</v>
      </c>
      <c r="AC33" s="1" t="s">
        <v>89</v>
      </c>
      <c r="AD33" s="1" t="s">
        <v>90</v>
      </c>
      <c r="AE33" s="1" t="s">
        <v>91</v>
      </c>
      <c r="AF33" s="1" t="s">
        <v>92</v>
      </c>
      <c r="AG33" s="1" t="s">
        <v>0</v>
      </c>
      <c r="AH33" s="1" t="s">
        <v>93</v>
      </c>
      <c r="AI33" s="1" t="s">
        <v>119</v>
      </c>
      <c r="AJ33" s="8">
        <v>1.38</v>
      </c>
      <c r="AK33" s="1" t="s">
        <v>168</v>
      </c>
      <c r="AL33" s="11">
        <v>0</v>
      </c>
      <c r="AM33" s="8">
        <v>48.93</v>
      </c>
      <c r="AN33" s="11">
        <v>0</v>
      </c>
      <c r="AO33" s="8">
        <v>15.56</v>
      </c>
      <c r="AP33" s="1" t="s">
        <v>208</v>
      </c>
      <c r="AQ33" s="1" t="s">
        <v>209</v>
      </c>
      <c r="AR33" s="1" t="s">
        <v>77</v>
      </c>
      <c r="AS33" s="1" t="s">
        <v>0</v>
      </c>
      <c r="AT33" s="1" t="s">
        <v>80</v>
      </c>
      <c r="AU33" s="8">
        <v>3.95</v>
      </c>
      <c r="AV33" s="1" t="s">
        <v>77</v>
      </c>
      <c r="AW33" s="7" t="s">
        <v>97</v>
      </c>
      <c r="AX33" s="7" t="s">
        <v>68</v>
      </c>
      <c r="AY33" s="1" t="s">
        <v>205</v>
      </c>
    </row>
    <row r="34" spans="1:51" x14ac:dyDescent="0.25">
      <c r="A34" s="6">
        <v>29</v>
      </c>
      <c r="B34" s="7" t="s">
        <v>70</v>
      </c>
      <c r="C34" s="1" t="s">
        <v>210</v>
      </c>
      <c r="D34" s="1" t="s">
        <v>72</v>
      </c>
      <c r="E34" s="1" t="s">
        <v>73</v>
      </c>
      <c r="F34" s="8">
        <v>2</v>
      </c>
      <c r="G34" s="1" t="s">
        <v>74</v>
      </c>
      <c r="H34" s="1" t="s">
        <v>100</v>
      </c>
      <c r="I34" s="1" t="s">
        <v>76</v>
      </c>
      <c r="J34" s="9">
        <v>11200</v>
      </c>
      <c r="K34" s="9">
        <v>22400</v>
      </c>
      <c r="L34" s="8">
        <v>-41.58</v>
      </c>
      <c r="M34" s="8">
        <v>6543.04</v>
      </c>
      <c r="N34" s="8">
        <v>13086.08</v>
      </c>
      <c r="O34" s="1" t="s">
        <v>77</v>
      </c>
      <c r="P34" s="1" t="s">
        <v>78</v>
      </c>
      <c r="Q34" s="1" t="s">
        <v>78</v>
      </c>
      <c r="R34" s="1" t="s">
        <v>107</v>
      </c>
      <c r="S34" s="10">
        <v>68.1</v>
      </c>
      <c r="T34" s="6">
        <v>65</v>
      </c>
      <c r="U34" s="1" t="s">
        <v>211</v>
      </c>
      <c r="V34" s="1" t="s">
        <v>82</v>
      </c>
      <c r="W34" s="1" t="s">
        <v>83</v>
      </c>
      <c r="X34" s="1" t="s">
        <v>84</v>
      </c>
      <c r="Y34" s="1" t="s">
        <v>85</v>
      </c>
      <c r="Z34" s="1" t="s">
        <v>86</v>
      </c>
      <c r="AA34" s="1" t="s">
        <v>87</v>
      </c>
      <c r="AB34" s="1" t="s">
        <v>88</v>
      </c>
      <c r="AC34" s="1" t="s">
        <v>89</v>
      </c>
      <c r="AD34" s="1" t="s">
        <v>90</v>
      </c>
      <c r="AE34" s="1" t="s">
        <v>91</v>
      </c>
      <c r="AF34" s="1" t="s">
        <v>92</v>
      </c>
      <c r="AG34" s="1" t="s">
        <v>0</v>
      </c>
      <c r="AH34" s="1" t="s">
        <v>115</v>
      </c>
      <c r="AI34" s="1" t="s">
        <v>77</v>
      </c>
      <c r="AJ34" s="8">
        <v>1.39</v>
      </c>
      <c r="AK34" s="1" t="s">
        <v>102</v>
      </c>
      <c r="AL34" s="11">
        <v>0</v>
      </c>
      <c r="AM34" s="8">
        <v>49.93</v>
      </c>
      <c r="AN34" s="11">
        <v>0</v>
      </c>
      <c r="AO34" s="8">
        <v>14.91</v>
      </c>
      <c r="AP34" s="1" t="s">
        <v>103</v>
      </c>
      <c r="AQ34" s="1" t="s">
        <v>96</v>
      </c>
      <c r="AR34" s="1" t="s">
        <v>77</v>
      </c>
      <c r="AS34" s="1" t="s">
        <v>0</v>
      </c>
      <c r="AT34" s="1" t="s">
        <v>80</v>
      </c>
      <c r="AU34" s="8">
        <v>3.39</v>
      </c>
      <c r="AV34" s="1" t="s">
        <v>77</v>
      </c>
      <c r="AW34" s="7" t="s">
        <v>97</v>
      </c>
      <c r="AX34" s="7" t="s">
        <v>68</v>
      </c>
      <c r="AY34" s="1" t="s">
        <v>205</v>
      </c>
    </row>
    <row r="35" spans="1:51" x14ac:dyDescent="0.25">
      <c r="A35" s="6">
        <v>30</v>
      </c>
      <c r="B35" s="7" t="s">
        <v>70</v>
      </c>
      <c r="C35" s="1" t="s">
        <v>212</v>
      </c>
      <c r="D35" s="1" t="s">
        <v>72</v>
      </c>
      <c r="E35" s="1" t="s">
        <v>73</v>
      </c>
      <c r="F35" s="8">
        <v>2.01</v>
      </c>
      <c r="G35" s="1" t="s">
        <v>74</v>
      </c>
      <c r="H35" s="1" t="s">
        <v>100</v>
      </c>
      <c r="I35" s="1" t="s">
        <v>76</v>
      </c>
      <c r="J35" s="9">
        <v>11200</v>
      </c>
      <c r="K35" s="9">
        <v>22512</v>
      </c>
      <c r="L35" s="8">
        <v>-33</v>
      </c>
      <c r="M35" s="8">
        <v>7504</v>
      </c>
      <c r="N35" s="8">
        <v>15083.04</v>
      </c>
      <c r="O35" s="1" t="s">
        <v>77</v>
      </c>
      <c r="P35" s="1" t="s">
        <v>78</v>
      </c>
      <c r="Q35" s="1" t="s">
        <v>78</v>
      </c>
      <c r="R35" s="1" t="s">
        <v>80</v>
      </c>
      <c r="S35" s="10">
        <v>67.4</v>
      </c>
      <c r="T35" s="6">
        <v>65</v>
      </c>
      <c r="U35" s="1" t="s">
        <v>213</v>
      </c>
      <c r="V35" s="1" t="s">
        <v>82</v>
      </c>
      <c r="W35" s="1" t="s">
        <v>83</v>
      </c>
      <c r="X35" s="1" t="s">
        <v>84</v>
      </c>
      <c r="Y35" s="1" t="s">
        <v>85</v>
      </c>
      <c r="Z35" s="1" t="s">
        <v>86</v>
      </c>
      <c r="AA35" s="1" t="s">
        <v>87</v>
      </c>
      <c r="AB35" s="1" t="s">
        <v>88</v>
      </c>
      <c r="AC35" s="1" t="s">
        <v>89</v>
      </c>
      <c r="AD35" s="1" t="s">
        <v>90</v>
      </c>
      <c r="AE35" s="1" t="s">
        <v>91</v>
      </c>
      <c r="AF35" s="1" t="s">
        <v>92</v>
      </c>
      <c r="AG35" s="1" t="s">
        <v>0</v>
      </c>
      <c r="AH35" s="1" t="s">
        <v>115</v>
      </c>
      <c r="AI35" s="1" t="s">
        <v>77</v>
      </c>
      <c r="AJ35" s="8">
        <v>1.5</v>
      </c>
      <c r="AK35" s="1" t="s">
        <v>102</v>
      </c>
      <c r="AL35" s="11">
        <v>0</v>
      </c>
      <c r="AM35" s="8">
        <v>49.94</v>
      </c>
      <c r="AN35" s="11">
        <v>0</v>
      </c>
      <c r="AO35" s="8">
        <v>14.23</v>
      </c>
      <c r="AP35" s="1" t="s">
        <v>95</v>
      </c>
      <c r="AQ35" s="1" t="s">
        <v>77</v>
      </c>
      <c r="AR35" s="1" t="s">
        <v>77</v>
      </c>
      <c r="AS35" s="1" t="s">
        <v>0</v>
      </c>
      <c r="AT35" s="1" t="s">
        <v>80</v>
      </c>
      <c r="AU35" s="8">
        <v>3.45</v>
      </c>
      <c r="AV35" s="1" t="s">
        <v>77</v>
      </c>
      <c r="AW35" s="7" t="s">
        <v>97</v>
      </c>
      <c r="AX35" s="7" t="s">
        <v>68</v>
      </c>
      <c r="AY35" s="1" t="s">
        <v>205</v>
      </c>
    </row>
    <row r="36" spans="1:51" x14ac:dyDescent="0.25">
      <c r="A36" s="6">
        <v>31</v>
      </c>
      <c r="B36" s="7" t="s">
        <v>70</v>
      </c>
      <c r="C36" s="1" t="s">
        <v>214</v>
      </c>
      <c r="D36" s="1" t="s">
        <v>72</v>
      </c>
      <c r="E36" s="1" t="s">
        <v>73</v>
      </c>
      <c r="F36" s="8">
        <v>2</v>
      </c>
      <c r="G36" s="1" t="s">
        <v>105</v>
      </c>
      <c r="H36" s="1" t="s">
        <v>107</v>
      </c>
      <c r="I36" s="1" t="s">
        <v>76</v>
      </c>
      <c r="J36" s="9">
        <v>18000</v>
      </c>
      <c r="K36" s="9">
        <v>36000</v>
      </c>
      <c r="L36" s="8">
        <v>-48.48</v>
      </c>
      <c r="M36" s="8">
        <v>9273.6</v>
      </c>
      <c r="N36" s="8">
        <v>18547.2</v>
      </c>
      <c r="O36" s="1" t="s">
        <v>77</v>
      </c>
      <c r="P36" s="1" t="s">
        <v>78</v>
      </c>
      <c r="Q36" s="1" t="s">
        <v>78</v>
      </c>
      <c r="R36" s="1" t="s">
        <v>80</v>
      </c>
      <c r="S36" s="10">
        <v>65.5</v>
      </c>
      <c r="T36" s="6">
        <v>68</v>
      </c>
      <c r="U36" s="1" t="s">
        <v>215</v>
      </c>
      <c r="V36" s="1" t="s">
        <v>82</v>
      </c>
      <c r="W36" s="1" t="s">
        <v>83</v>
      </c>
      <c r="X36" s="1" t="s">
        <v>84</v>
      </c>
      <c r="Y36" s="1" t="s">
        <v>128</v>
      </c>
      <c r="Z36" s="1" t="s">
        <v>145</v>
      </c>
      <c r="AA36" s="1" t="s">
        <v>87</v>
      </c>
      <c r="AB36" s="1" t="s">
        <v>109</v>
      </c>
      <c r="AC36" s="1" t="s">
        <v>89</v>
      </c>
      <c r="AD36" s="1" t="s">
        <v>90</v>
      </c>
      <c r="AE36" s="1" t="s">
        <v>91</v>
      </c>
      <c r="AF36" s="1" t="s">
        <v>92</v>
      </c>
      <c r="AG36" s="1" t="s">
        <v>0</v>
      </c>
      <c r="AH36" s="1" t="s">
        <v>115</v>
      </c>
      <c r="AI36" s="1" t="s">
        <v>77</v>
      </c>
      <c r="AJ36" s="8">
        <v>1.42</v>
      </c>
      <c r="AK36" s="1" t="s">
        <v>216</v>
      </c>
      <c r="AL36" s="11">
        <v>0</v>
      </c>
      <c r="AM36" s="8">
        <v>52.4</v>
      </c>
      <c r="AN36" s="11">
        <v>0</v>
      </c>
      <c r="AO36" s="8">
        <v>10.66</v>
      </c>
      <c r="AP36" s="1" t="s">
        <v>217</v>
      </c>
      <c r="AQ36" s="1" t="s">
        <v>218</v>
      </c>
      <c r="AR36" s="1" t="s">
        <v>77</v>
      </c>
      <c r="AS36" s="1" t="s">
        <v>0</v>
      </c>
      <c r="AT36" s="1" t="s">
        <v>80</v>
      </c>
      <c r="AU36" s="8">
        <v>2.55</v>
      </c>
      <c r="AV36" s="1" t="s">
        <v>77</v>
      </c>
      <c r="AW36" s="7" t="s">
        <v>97</v>
      </c>
      <c r="AX36" s="7" t="s">
        <v>68</v>
      </c>
      <c r="AY36" s="1" t="s">
        <v>205</v>
      </c>
    </row>
    <row r="37" spans="1:51" x14ac:dyDescent="0.25">
      <c r="A37" s="6">
        <v>32</v>
      </c>
      <c r="B37" s="7" t="s">
        <v>70</v>
      </c>
      <c r="C37" s="1" t="s">
        <v>219</v>
      </c>
      <c r="D37" s="1" t="s">
        <v>72</v>
      </c>
      <c r="E37" s="1" t="s">
        <v>73</v>
      </c>
      <c r="F37" s="8">
        <v>2.01</v>
      </c>
      <c r="G37" s="1" t="s">
        <v>105</v>
      </c>
      <c r="H37" s="1" t="s">
        <v>133</v>
      </c>
      <c r="I37" s="1" t="s">
        <v>76</v>
      </c>
      <c r="J37" s="9">
        <v>16500</v>
      </c>
      <c r="K37" s="9">
        <v>33165</v>
      </c>
      <c r="L37" s="8">
        <v>-45.35</v>
      </c>
      <c r="M37" s="8">
        <v>9017.25</v>
      </c>
      <c r="N37" s="8">
        <v>18124.67</v>
      </c>
      <c r="O37" s="1" t="s">
        <v>77</v>
      </c>
      <c r="P37" s="1" t="s">
        <v>78</v>
      </c>
      <c r="Q37" s="1" t="s">
        <v>78</v>
      </c>
      <c r="R37" s="1" t="s">
        <v>107</v>
      </c>
      <c r="S37" s="10">
        <v>68.6</v>
      </c>
      <c r="T37" s="6">
        <v>62</v>
      </c>
      <c r="U37" s="1" t="s">
        <v>220</v>
      </c>
      <c r="V37" s="1" t="s">
        <v>82</v>
      </c>
      <c r="W37" s="1" t="s">
        <v>83</v>
      </c>
      <c r="X37" s="1" t="s">
        <v>84</v>
      </c>
      <c r="Y37" s="1" t="s">
        <v>109</v>
      </c>
      <c r="Z37" s="1" t="s">
        <v>86</v>
      </c>
      <c r="AA37" s="1" t="s">
        <v>87</v>
      </c>
      <c r="AB37" s="1" t="s">
        <v>88</v>
      </c>
      <c r="AC37" s="1" t="s">
        <v>89</v>
      </c>
      <c r="AD37" s="1" t="s">
        <v>90</v>
      </c>
      <c r="AE37" s="1" t="s">
        <v>91</v>
      </c>
      <c r="AF37" s="1" t="s">
        <v>92</v>
      </c>
      <c r="AG37" s="1" t="s">
        <v>0</v>
      </c>
      <c r="AH37" s="1" t="s">
        <v>93</v>
      </c>
      <c r="AI37" s="1" t="s">
        <v>77</v>
      </c>
      <c r="AJ37" s="8">
        <v>1.41</v>
      </c>
      <c r="AK37" s="1" t="s">
        <v>221</v>
      </c>
      <c r="AL37" s="11">
        <v>0</v>
      </c>
      <c r="AM37" s="8">
        <v>49.05</v>
      </c>
      <c r="AN37" s="11">
        <v>0</v>
      </c>
      <c r="AO37" s="8">
        <v>15.87</v>
      </c>
      <c r="AP37" s="1" t="s">
        <v>95</v>
      </c>
      <c r="AQ37" s="1" t="s">
        <v>96</v>
      </c>
      <c r="AR37" s="1" t="s">
        <v>77</v>
      </c>
      <c r="AS37" s="1" t="s">
        <v>0</v>
      </c>
      <c r="AT37" s="1" t="s">
        <v>80</v>
      </c>
      <c r="AU37" s="8">
        <v>3.69</v>
      </c>
      <c r="AV37" s="1" t="s">
        <v>77</v>
      </c>
      <c r="AW37" s="7" t="s">
        <v>97</v>
      </c>
      <c r="AX37" s="7" t="s">
        <v>68</v>
      </c>
      <c r="AY37" s="1" t="s">
        <v>205</v>
      </c>
    </row>
    <row r="38" spans="1:51" x14ac:dyDescent="0.25">
      <c r="A38" s="6">
        <v>33</v>
      </c>
      <c r="B38" s="7" t="s">
        <v>70</v>
      </c>
      <c r="C38" s="1" t="s">
        <v>222</v>
      </c>
      <c r="D38" s="1" t="s">
        <v>72</v>
      </c>
      <c r="E38" s="1" t="s">
        <v>73</v>
      </c>
      <c r="F38" s="8">
        <v>2.01</v>
      </c>
      <c r="G38" s="1" t="s">
        <v>126</v>
      </c>
      <c r="H38" s="1" t="s">
        <v>133</v>
      </c>
      <c r="I38" s="1" t="s">
        <v>76</v>
      </c>
      <c r="J38" s="9">
        <v>15500</v>
      </c>
      <c r="K38" s="9">
        <v>31155</v>
      </c>
      <c r="L38" s="8">
        <v>-44.36</v>
      </c>
      <c r="M38" s="8">
        <v>8624.2</v>
      </c>
      <c r="N38" s="8">
        <v>17334.64</v>
      </c>
      <c r="O38" s="1" t="s">
        <v>77</v>
      </c>
      <c r="P38" s="1" t="s">
        <v>78</v>
      </c>
      <c r="Q38" s="1" t="s">
        <v>78</v>
      </c>
      <c r="R38" s="1" t="s">
        <v>107</v>
      </c>
      <c r="S38" s="10">
        <v>67.5</v>
      </c>
      <c r="T38" s="6">
        <v>66</v>
      </c>
      <c r="U38" s="1" t="s">
        <v>223</v>
      </c>
      <c r="V38" s="1" t="s">
        <v>82</v>
      </c>
      <c r="W38" s="1" t="s">
        <v>83</v>
      </c>
      <c r="X38" s="1" t="s">
        <v>84</v>
      </c>
      <c r="Y38" s="1" t="s">
        <v>128</v>
      </c>
      <c r="Z38" s="1" t="s">
        <v>86</v>
      </c>
      <c r="AA38" s="1" t="s">
        <v>87</v>
      </c>
      <c r="AB38" s="1" t="s">
        <v>88</v>
      </c>
      <c r="AC38" s="1" t="s">
        <v>89</v>
      </c>
      <c r="AD38" s="1" t="s">
        <v>90</v>
      </c>
      <c r="AE38" s="1" t="s">
        <v>91</v>
      </c>
      <c r="AF38" s="1" t="s">
        <v>92</v>
      </c>
      <c r="AG38" s="1" t="s">
        <v>0</v>
      </c>
      <c r="AH38" s="1" t="s">
        <v>93</v>
      </c>
      <c r="AI38" s="1" t="s">
        <v>77</v>
      </c>
      <c r="AJ38" s="8">
        <v>1.52</v>
      </c>
      <c r="AK38" s="1" t="s">
        <v>124</v>
      </c>
      <c r="AL38" s="11">
        <v>0</v>
      </c>
      <c r="AM38" s="8">
        <v>49.1</v>
      </c>
      <c r="AN38" s="11">
        <v>0</v>
      </c>
      <c r="AO38" s="8">
        <v>14.55</v>
      </c>
      <c r="AP38" s="1" t="s">
        <v>151</v>
      </c>
      <c r="AQ38" s="1" t="s">
        <v>224</v>
      </c>
      <c r="AR38" s="1" t="s">
        <v>77</v>
      </c>
      <c r="AS38" s="1" t="s">
        <v>0</v>
      </c>
      <c r="AT38" s="1" t="s">
        <v>80</v>
      </c>
      <c r="AU38" s="8">
        <v>3.97</v>
      </c>
      <c r="AV38" s="1" t="s">
        <v>77</v>
      </c>
      <c r="AW38" s="7" t="s">
        <v>97</v>
      </c>
      <c r="AX38" s="7" t="s">
        <v>68</v>
      </c>
      <c r="AY38" s="1" t="s">
        <v>205</v>
      </c>
    </row>
    <row r="39" spans="1:51" x14ac:dyDescent="0.25">
      <c r="A39" s="6">
        <v>34</v>
      </c>
      <c r="B39" s="7" t="s">
        <v>70</v>
      </c>
      <c r="C39" s="1" t="s">
        <v>225</v>
      </c>
      <c r="D39" s="1" t="s">
        <v>72</v>
      </c>
      <c r="E39" s="1" t="s">
        <v>73</v>
      </c>
      <c r="F39" s="8">
        <v>2</v>
      </c>
      <c r="G39" s="1" t="s">
        <v>126</v>
      </c>
      <c r="H39" s="1" t="s">
        <v>75</v>
      </c>
      <c r="I39" s="1" t="s">
        <v>76</v>
      </c>
      <c r="J39" s="9">
        <v>13000</v>
      </c>
      <c r="K39" s="9">
        <v>26000</v>
      </c>
      <c r="L39" s="8">
        <v>-44</v>
      </c>
      <c r="M39" s="8">
        <v>7280</v>
      </c>
      <c r="N39" s="8">
        <v>14560</v>
      </c>
      <c r="O39" s="1" t="s">
        <v>77</v>
      </c>
      <c r="P39" s="1" t="s">
        <v>78</v>
      </c>
      <c r="Q39" s="1" t="s">
        <v>78</v>
      </c>
      <c r="R39" s="1" t="s">
        <v>80</v>
      </c>
      <c r="S39" s="10">
        <v>66.6</v>
      </c>
      <c r="T39" s="6">
        <v>66</v>
      </c>
      <c r="U39" s="1" t="s">
        <v>226</v>
      </c>
      <c r="V39" s="1" t="s">
        <v>82</v>
      </c>
      <c r="W39" s="1" t="s">
        <v>83</v>
      </c>
      <c r="X39" s="1" t="s">
        <v>84</v>
      </c>
      <c r="Y39" s="1" t="s">
        <v>128</v>
      </c>
      <c r="Z39" s="1" t="s">
        <v>109</v>
      </c>
      <c r="AA39" s="1" t="s">
        <v>87</v>
      </c>
      <c r="AB39" s="1" t="s">
        <v>227</v>
      </c>
      <c r="AC39" s="1" t="s">
        <v>89</v>
      </c>
      <c r="AD39" s="1" t="s">
        <v>90</v>
      </c>
      <c r="AE39" s="1" t="s">
        <v>91</v>
      </c>
      <c r="AF39" s="1" t="s">
        <v>92</v>
      </c>
      <c r="AG39" s="1" t="s">
        <v>0</v>
      </c>
      <c r="AH39" s="1" t="s">
        <v>115</v>
      </c>
      <c r="AI39" s="1" t="s">
        <v>77</v>
      </c>
      <c r="AJ39" s="8">
        <v>1.38</v>
      </c>
      <c r="AK39" s="1" t="s">
        <v>228</v>
      </c>
      <c r="AL39" s="11">
        <v>0</v>
      </c>
      <c r="AM39" s="8">
        <v>51</v>
      </c>
      <c r="AN39" s="11">
        <v>0</v>
      </c>
      <c r="AO39" s="8">
        <v>13.41</v>
      </c>
      <c r="AP39" s="1" t="s">
        <v>217</v>
      </c>
      <c r="AQ39" s="1" t="s">
        <v>224</v>
      </c>
      <c r="AR39" s="1" t="s">
        <v>77</v>
      </c>
      <c r="AS39" s="1" t="s">
        <v>0</v>
      </c>
      <c r="AT39" s="1" t="s">
        <v>80</v>
      </c>
      <c r="AU39" s="8">
        <v>2.3</v>
      </c>
      <c r="AV39" s="1" t="s">
        <v>77</v>
      </c>
      <c r="AW39" s="7" t="s">
        <v>97</v>
      </c>
      <c r="AX39" s="7" t="s">
        <v>68</v>
      </c>
      <c r="AY39" s="1" t="s">
        <v>205</v>
      </c>
    </row>
    <row r="40" spans="1:51" x14ac:dyDescent="0.25">
      <c r="A40" s="6">
        <v>35</v>
      </c>
      <c r="B40" s="7" t="s">
        <v>70</v>
      </c>
      <c r="C40" s="1" t="s">
        <v>229</v>
      </c>
      <c r="D40" s="1" t="s">
        <v>72</v>
      </c>
      <c r="E40" s="1" t="s">
        <v>73</v>
      </c>
      <c r="F40" s="8">
        <v>2.01</v>
      </c>
      <c r="G40" s="1" t="s">
        <v>126</v>
      </c>
      <c r="H40" s="1" t="s">
        <v>100</v>
      </c>
      <c r="I40" s="1" t="s">
        <v>76</v>
      </c>
      <c r="J40" s="9">
        <v>10300</v>
      </c>
      <c r="K40" s="9">
        <v>20703</v>
      </c>
      <c r="L40" s="8">
        <v>-42.13</v>
      </c>
      <c r="M40" s="8">
        <v>5960.61</v>
      </c>
      <c r="N40" s="8">
        <v>11980.83</v>
      </c>
      <c r="O40" s="1" t="s">
        <v>77</v>
      </c>
      <c r="P40" s="1" t="s">
        <v>78</v>
      </c>
      <c r="Q40" s="1" t="s">
        <v>78</v>
      </c>
      <c r="R40" s="1" t="s">
        <v>107</v>
      </c>
      <c r="S40" s="10">
        <v>69</v>
      </c>
      <c r="T40" s="6">
        <v>63</v>
      </c>
      <c r="U40" s="1" t="s">
        <v>230</v>
      </c>
      <c r="V40" s="1" t="s">
        <v>82</v>
      </c>
      <c r="W40" s="1" t="s">
        <v>135</v>
      </c>
      <c r="X40" s="1" t="s">
        <v>84</v>
      </c>
      <c r="Y40" s="1" t="s">
        <v>128</v>
      </c>
      <c r="Z40" s="1" t="s">
        <v>86</v>
      </c>
      <c r="AA40" s="1" t="s">
        <v>87</v>
      </c>
      <c r="AB40" s="1" t="s">
        <v>88</v>
      </c>
      <c r="AC40" s="1" t="s">
        <v>89</v>
      </c>
      <c r="AD40" s="1" t="s">
        <v>90</v>
      </c>
      <c r="AE40" s="1" t="s">
        <v>91</v>
      </c>
      <c r="AF40" s="1" t="s">
        <v>92</v>
      </c>
      <c r="AG40" s="1" t="s">
        <v>0</v>
      </c>
      <c r="AH40" s="1" t="s">
        <v>93</v>
      </c>
      <c r="AI40" s="1" t="s">
        <v>77</v>
      </c>
      <c r="AJ40" s="8">
        <v>1.41</v>
      </c>
      <c r="AK40" s="1" t="s">
        <v>94</v>
      </c>
      <c r="AL40" s="11">
        <v>0</v>
      </c>
      <c r="AM40" s="8">
        <v>51.03</v>
      </c>
      <c r="AN40" s="11">
        <v>0</v>
      </c>
      <c r="AO40" s="8">
        <v>13.83</v>
      </c>
      <c r="AP40" s="1" t="s">
        <v>231</v>
      </c>
      <c r="AQ40" s="1" t="s">
        <v>131</v>
      </c>
      <c r="AR40" s="1" t="s">
        <v>77</v>
      </c>
      <c r="AS40" s="1" t="s">
        <v>0</v>
      </c>
      <c r="AT40" s="1" t="s">
        <v>80</v>
      </c>
      <c r="AU40" s="8">
        <v>4.24</v>
      </c>
      <c r="AV40" s="1" t="s">
        <v>77</v>
      </c>
      <c r="AW40" s="7" t="s">
        <v>97</v>
      </c>
      <c r="AX40" s="7" t="s">
        <v>68</v>
      </c>
      <c r="AY40" s="1" t="s">
        <v>205</v>
      </c>
    </row>
    <row r="41" spans="1:51" x14ac:dyDescent="0.25">
      <c r="A41" s="6">
        <v>36</v>
      </c>
      <c r="B41" s="7" t="s">
        <v>70</v>
      </c>
      <c r="C41" s="1" t="s">
        <v>232</v>
      </c>
      <c r="D41" s="1" t="s">
        <v>72</v>
      </c>
      <c r="E41" s="1" t="s">
        <v>73</v>
      </c>
      <c r="F41" s="8">
        <v>2.01</v>
      </c>
      <c r="G41" s="1" t="s">
        <v>154</v>
      </c>
      <c r="H41" s="1" t="s">
        <v>107</v>
      </c>
      <c r="I41" s="1" t="s">
        <v>76</v>
      </c>
      <c r="J41" s="9">
        <v>15500</v>
      </c>
      <c r="K41" s="9">
        <v>31155</v>
      </c>
      <c r="L41" s="8">
        <v>-44.41</v>
      </c>
      <c r="M41" s="8">
        <v>8616.45</v>
      </c>
      <c r="N41" s="8">
        <v>17319.06</v>
      </c>
      <c r="O41" s="1" t="s">
        <v>77</v>
      </c>
      <c r="P41" s="1" t="s">
        <v>78</v>
      </c>
      <c r="Q41" s="1" t="s">
        <v>78</v>
      </c>
      <c r="R41" s="1" t="s">
        <v>80</v>
      </c>
      <c r="S41" s="10">
        <v>68.7</v>
      </c>
      <c r="T41" s="6">
        <v>67</v>
      </c>
      <c r="U41" s="1" t="s">
        <v>233</v>
      </c>
      <c r="V41" s="1" t="s">
        <v>82</v>
      </c>
      <c r="W41" s="1" t="s">
        <v>135</v>
      </c>
      <c r="X41" s="1" t="s">
        <v>84</v>
      </c>
      <c r="Y41" s="1" t="s">
        <v>109</v>
      </c>
      <c r="Z41" s="1" t="s">
        <v>86</v>
      </c>
      <c r="AA41" s="1" t="s">
        <v>87</v>
      </c>
      <c r="AB41" s="1" t="s">
        <v>88</v>
      </c>
      <c r="AC41" s="1" t="s">
        <v>89</v>
      </c>
      <c r="AD41" s="1" t="s">
        <v>90</v>
      </c>
      <c r="AE41" s="1" t="s">
        <v>129</v>
      </c>
      <c r="AF41" s="1" t="s">
        <v>92</v>
      </c>
      <c r="AG41" s="1" t="s">
        <v>0</v>
      </c>
      <c r="AH41" s="1" t="s">
        <v>93</v>
      </c>
      <c r="AI41" s="1" t="s">
        <v>77</v>
      </c>
      <c r="AJ41" s="8">
        <v>1.43</v>
      </c>
      <c r="AK41" s="1" t="s">
        <v>94</v>
      </c>
      <c r="AL41" s="11">
        <v>0</v>
      </c>
      <c r="AM41" s="8">
        <v>50.28</v>
      </c>
      <c r="AN41" s="11">
        <v>0</v>
      </c>
      <c r="AO41" s="8">
        <v>14.31</v>
      </c>
      <c r="AP41" s="1" t="s">
        <v>200</v>
      </c>
      <c r="AQ41" s="1" t="s">
        <v>162</v>
      </c>
      <c r="AR41" s="1" t="s">
        <v>77</v>
      </c>
      <c r="AS41" s="1" t="s">
        <v>0</v>
      </c>
      <c r="AT41" s="1" t="s">
        <v>80</v>
      </c>
      <c r="AU41" s="8">
        <v>4.21</v>
      </c>
      <c r="AV41" s="1" t="s">
        <v>77</v>
      </c>
      <c r="AW41" s="7" t="s">
        <v>97</v>
      </c>
      <c r="AX41" s="7" t="s">
        <v>68</v>
      </c>
      <c r="AY41" s="1" t="s">
        <v>205</v>
      </c>
    </row>
    <row r="42" spans="1:51" x14ac:dyDescent="0.25">
      <c r="A42" s="6">
        <v>37</v>
      </c>
      <c r="B42" s="7" t="s">
        <v>70</v>
      </c>
      <c r="C42" s="1" t="s">
        <v>234</v>
      </c>
      <c r="D42" s="1" t="s">
        <v>72</v>
      </c>
      <c r="E42" s="1" t="s">
        <v>73</v>
      </c>
      <c r="F42" s="8">
        <v>2</v>
      </c>
      <c r="G42" s="1" t="s">
        <v>154</v>
      </c>
      <c r="H42" s="1" t="s">
        <v>133</v>
      </c>
      <c r="I42" s="1" t="s">
        <v>76</v>
      </c>
      <c r="J42" s="9">
        <v>14500</v>
      </c>
      <c r="K42" s="9">
        <v>29000</v>
      </c>
      <c r="L42" s="8">
        <v>-46</v>
      </c>
      <c r="M42" s="8">
        <v>7830</v>
      </c>
      <c r="N42" s="8">
        <v>15660</v>
      </c>
      <c r="O42" s="1" t="s">
        <v>77</v>
      </c>
      <c r="P42" s="1" t="s">
        <v>78</v>
      </c>
      <c r="Q42" s="1" t="s">
        <v>78</v>
      </c>
      <c r="R42" s="1" t="s">
        <v>80</v>
      </c>
      <c r="S42" s="10">
        <v>68.2</v>
      </c>
      <c r="T42" s="6">
        <v>66</v>
      </c>
      <c r="U42" s="1" t="s">
        <v>235</v>
      </c>
      <c r="V42" s="1" t="s">
        <v>82</v>
      </c>
      <c r="W42" s="1" t="s">
        <v>135</v>
      </c>
      <c r="X42" s="1" t="s">
        <v>84</v>
      </c>
      <c r="Y42" s="1" t="s">
        <v>140</v>
      </c>
      <c r="Z42" s="1" t="s">
        <v>86</v>
      </c>
      <c r="AA42" s="1" t="s">
        <v>87</v>
      </c>
      <c r="AB42" s="1" t="s">
        <v>88</v>
      </c>
      <c r="AC42" s="1" t="s">
        <v>89</v>
      </c>
      <c r="AD42" s="1" t="s">
        <v>109</v>
      </c>
      <c r="AE42" s="1" t="s">
        <v>129</v>
      </c>
      <c r="AF42" s="1" t="s">
        <v>92</v>
      </c>
      <c r="AG42" s="1" t="s">
        <v>0</v>
      </c>
      <c r="AH42" s="1" t="s">
        <v>115</v>
      </c>
      <c r="AI42" s="1" t="s">
        <v>119</v>
      </c>
      <c r="AJ42" s="8">
        <v>1.38</v>
      </c>
      <c r="AK42" s="1" t="s">
        <v>124</v>
      </c>
      <c r="AL42" s="11">
        <v>0</v>
      </c>
      <c r="AM42" s="8">
        <v>50.5</v>
      </c>
      <c r="AN42" s="11">
        <v>0</v>
      </c>
      <c r="AO42" s="8">
        <v>13.85</v>
      </c>
      <c r="AP42" s="1" t="s">
        <v>236</v>
      </c>
      <c r="AQ42" s="1" t="s">
        <v>237</v>
      </c>
      <c r="AR42" s="1" t="s">
        <v>77</v>
      </c>
      <c r="AS42" s="1" t="s">
        <v>0</v>
      </c>
      <c r="AT42" s="1" t="s">
        <v>80</v>
      </c>
      <c r="AU42" s="8">
        <v>3.95</v>
      </c>
      <c r="AV42" s="1" t="s">
        <v>77</v>
      </c>
      <c r="AW42" s="7" t="s">
        <v>97</v>
      </c>
      <c r="AX42" s="7" t="s">
        <v>68</v>
      </c>
      <c r="AY42" s="1" t="s">
        <v>205</v>
      </c>
    </row>
    <row r="43" spans="1:51" x14ac:dyDescent="0.25">
      <c r="A43" s="6">
        <v>38</v>
      </c>
      <c r="B43" s="7" t="s">
        <v>70</v>
      </c>
      <c r="C43" s="1" t="s">
        <v>238</v>
      </c>
      <c r="D43" s="1" t="s">
        <v>72</v>
      </c>
      <c r="E43" s="1" t="s">
        <v>73</v>
      </c>
      <c r="F43" s="8">
        <v>2</v>
      </c>
      <c r="G43" s="1" t="s">
        <v>154</v>
      </c>
      <c r="H43" s="1" t="s">
        <v>75</v>
      </c>
      <c r="I43" s="1" t="s">
        <v>76</v>
      </c>
      <c r="J43" s="9">
        <v>12000</v>
      </c>
      <c r="K43" s="9">
        <v>24000</v>
      </c>
      <c r="L43" s="8">
        <v>-44</v>
      </c>
      <c r="M43" s="8">
        <v>6720</v>
      </c>
      <c r="N43" s="8">
        <v>13440</v>
      </c>
      <c r="O43" s="1" t="s">
        <v>77</v>
      </c>
      <c r="P43" s="1" t="s">
        <v>78</v>
      </c>
      <c r="Q43" s="1" t="s">
        <v>79</v>
      </c>
      <c r="R43" s="1" t="s">
        <v>80</v>
      </c>
      <c r="S43" s="10">
        <v>68.3</v>
      </c>
      <c r="T43" s="6">
        <v>63</v>
      </c>
      <c r="U43" s="1" t="s">
        <v>239</v>
      </c>
      <c r="V43" s="1" t="s">
        <v>82</v>
      </c>
      <c r="W43" s="1" t="s">
        <v>135</v>
      </c>
      <c r="X43" s="1" t="s">
        <v>84</v>
      </c>
      <c r="Y43" s="1" t="s">
        <v>128</v>
      </c>
      <c r="Z43" s="1" t="s">
        <v>86</v>
      </c>
      <c r="AA43" s="1" t="s">
        <v>87</v>
      </c>
      <c r="AB43" s="1" t="s">
        <v>88</v>
      </c>
      <c r="AC43" s="1" t="s">
        <v>89</v>
      </c>
      <c r="AD43" s="1" t="s">
        <v>90</v>
      </c>
      <c r="AE43" s="1" t="s">
        <v>129</v>
      </c>
      <c r="AF43" s="1" t="s">
        <v>92</v>
      </c>
      <c r="AG43" s="1" t="s">
        <v>0</v>
      </c>
      <c r="AH43" s="1" t="s">
        <v>115</v>
      </c>
      <c r="AI43" s="1" t="s">
        <v>119</v>
      </c>
      <c r="AJ43" s="8">
        <v>1.38</v>
      </c>
      <c r="AK43" s="1" t="s">
        <v>94</v>
      </c>
      <c r="AL43" s="11">
        <v>0</v>
      </c>
      <c r="AM43" s="8">
        <v>49.09</v>
      </c>
      <c r="AN43" s="11">
        <v>0</v>
      </c>
      <c r="AO43" s="8">
        <v>15.56</v>
      </c>
      <c r="AP43" s="1" t="s">
        <v>157</v>
      </c>
      <c r="AQ43" s="1" t="s">
        <v>162</v>
      </c>
      <c r="AR43" s="1" t="s">
        <v>77</v>
      </c>
      <c r="AS43" s="1" t="s">
        <v>0</v>
      </c>
      <c r="AT43" s="1" t="s">
        <v>80</v>
      </c>
      <c r="AU43" s="8">
        <v>3.93</v>
      </c>
      <c r="AV43" s="1" t="s">
        <v>77</v>
      </c>
      <c r="AW43" s="7" t="s">
        <v>97</v>
      </c>
      <c r="AX43" s="7" t="s">
        <v>68</v>
      </c>
      <c r="AY43" s="1" t="s">
        <v>205</v>
      </c>
    </row>
    <row r="44" spans="1:51" x14ac:dyDescent="0.25">
      <c r="A44" s="6">
        <v>39</v>
      </c>
      <c r="B44" s="7" t="s">
        <v>70</v>
      </c>
      <c r="C44" s="1" t="s">
        <v>240</v>
      </c>
      <c r="D44" s="1" t="s">
        <v>72</v>
      </c>
      <c r="E44" s="1" t="s">
        <v>73</v>
      </c>
      <c r="F44" s="8">
        <v>2.01</v>
      </c>
      <c r="G44" s="1" t="s">
        <v>154</v>
      </c>
      <c r="H44" s="1" t="s">
        <v>75</v>
      </c>
      <c r="I44" s="1" t="s">
        <v>76</v>
      </c>
      <c r="J44" s="9">
        <v>12000</v>
      </c>
      <c r="K44" s="9">
        <v>24120</v>
      </c>
      <c r="L44" s="8">
        <v>-41.88</v>
      </c>
      <c r="M44" s="8">
        <v>6974.4</v>
      </c>
      <c r="N44" s="8">
        <v>14018.54</v>
      </c>
      <c r="O44" s="1" t="s">
        <v>77</v>
      </c>
      <c r="P44" s="1" t="s">
        <v>79</v>
      </c>
      <c r="Q44" s="1" t="s">
        <v>78</v>
      </c>
      <c r="R44" s="1" t="s">
        <v>80</v>
      </c>
      <c r="S44" s="10">
        <v>67.7</v>
      </c>
      <c r="T44" s="6">
        <v>63</v>
      </c>
      <c r="U44" s="1" t="s">
        <v>241</v>
      </c>
      <c r="V44" s="1" t="s">
        <v>82</v>
      </c>
      <c r="W44" s="1" t="s">
        <v>109</v>
      </c>
      <c r="X44" s="1" t="s">
        <v>84</v>
      </c>
      <c r="Y44" s="1" t="s">
        <v>128</v>
      </c>
      <c r="Z44" s="1" t="s">
        <v>109</v>
      </c>
      <c r="AA44" s="1" t="s">
        <v>87</v>
      </c>
      <c r="AB44" s="1" t="s">
        <v>88</v>
      </c>
      <c r="AC44" s="1" t="s">
        <v>89</v>
      </c>
      <c r="AD44" s="1" t="s">
        <v>90</v>
      </c>
      <c r="AE44" s="1" t="s">
        <v>129</v>
      </c>
      <c r="AF44" s="1" t="s">
        <v>92</v>
      </c>
      <c r="AG44" s="1" t="s">
        <v>0</v>
      </c>
      <c r="AH44" s="1" t="s">
        <v>93</v>
      </c>
      <c r="AI44" s="1" t="s">
        <v>119</v>
      </c>
      <c r="AJ44" s="8">
        <v>1.56</v>
      </c>
      <c r="AK44" s="1" t="s">
        <v>102</v>
      </c>
      <c r="AL44" s="11">
        <v>0</v>
      </c>
      <c r="AM44" s="8">
        <v>50.6</v>
      </c>
      <c r="AN44" s="11">
        <v>0</v>
      </c>
      <c r="AO44" s="8">
        <v>14.23</v>
      </c>
      <c r="AP44" s="1" t="s">
        <v>242</v>
      </c>
      <c r="AQ44" s="1" t="s">
        <v>77</v>
      </c>
      <c r="AR44" s="1" t="s">
        <v>77</v>
      </c>
      <c r="AS44" s="1" t="s">
        <v>0</v>
      </c>
      <c r="AT44" s="1" t="s">
        <v>80</v>
      </c>
      <c r="AU44" s="8">
        <v>2.98</v>
      </c>
      <c r="AV44" s="1" t="s">
        <v>77</v>
      </c>
      <c r="AW44" s="7" t="s">
        <v>97</v>
      </c>
      <c r="AX44" s="7" t="s">
        <v>68</v>
      </c>
      <c r="AY44" s="1" t="s">
        <v>205</v>
      </c>
    </row>
    <row r="45" spans="1:51" x14ac:dyDescent="0.25">
      <c r="A45" s="6">
        <v>40</v>
      </c>
      <c r="B45" s="7" t="s">
        <v>70</v>
      </c>
      <c r="C45" s="1" t="s">
        <v>243</v>
      </c>
      <c r="D45" s="1" t="s">
        <v>72</v>
      </c>
      <c r="E45" s="1" t="s">
        <v>73</v>
      </c>
      <c r="F45" s="8">
        <v>2.01</v>
      </c>
      <c r="G45" s="1" t="s">
        <v>154</v>
      </c>
      <c r="H45" s="1" t="s">
        <v>100</v>
      </c>
      <c r="I45" s="1" t="s">
        <v>76</v>
      </c>
      <c r="J45" s="9">
        <v>9700</v>
      </c>
      <c r="K45" s="9">
        <v>19497</v>
      </c>
      <c r="L45" s="8">
        <v>-40</v>
      </c>
      <c r="M45" s="8">
        <v>5820</v>
      </c>
      <c r="N45" s="8">
        <v>11698.2</v>
      </c>
      <c r="O45" s="1" t="s">
        <v>77</v>
      </c>
      <c r="P45" s="1" t="s">
        <v>78</v>
      </c>
      <c r="Q45" s="1" t="s">
        <v>79</v>
      </c>
      <c r="R45" s="1" t="s">
        <v>107</v>
      </c>
      <c r="S45" s="10">
        <v>68.4</v>
      </c>
      <c r="T45" s="6">
        <v>65</v>
      </c>
      <c r="U45" s="1" t="s">
        <v>244</v>
      </c>
      <c r="V45" s="1" t="s">
        <v>82</v>
      </c>
      <c r="W45" s="1" t="s">
        <v>135</v>
      </c>
      <c r="X45" s="1" t="s">
        <v>84</v>
      </c>
      <c r="Y45" s="1" t="s">
        <v>128</v>
      </c>
      <c r="Z45" s="1" t="s">
        <v>109</v>
      </c>
      <c r="AA45" s="1" t="s">
        <v>87</v>
      </c>
      <c r="AB45" s="1" t="s">
        <v>109</v>
      </c>
      <c r="AC45" s="1" t="s">
        <v>109</v>
      </c>
      <c r="AD45" s="1" t="s">
        <v>245</v>
      </c>
      <c r="AE45" s="1" t="s">
        <v>129</v>
      </c>
      <c r="AF45" s="1" t="s">
        <v>92</v>
      </c>
      <c r="AG45" s="1" t="s">
        <v>0</v>
      </c>
      <c r="AH45" s="1" t="s">
        <v>115</v>
      </c>
      <c r="AI45" s="1" t="s">
        <v>77</v>
      </c>
      <c r="AJ45" s="8">
        <v>1.38</v>
      </c>
      <c r="AK45" s="1" t="s">
        <v>124</v>
      </c>
      <c r="AL45" s="11">
        <v>0</v>
      </c>
      <c r="AM45" s="8">
        <v>49.57</v>
      </c>
      <c r="AN45" s="11">
        <v>0</v>
      </c>
      <c r="AO45" s="8">
        <v>14.96</v>
      </c>
      <c r="AP45" s="1" t="s">
        <v>246</v>
      </c>
      <c r="AQ45" s="1" t="s">
        <v>77</v>
      </c>
      <c r="AR45" s="1" t="s">
        <v>77</v>
      </c>
      <c r="AS45" s="1" t="s">
        <v>0</v>
      </c>
      <c r="AT45" s="1" t="s">
        <v>80</v>
      </c>
      <c r="AU45" s="8">
        <v>3.92</v>
      </c>
      <c r="AV45" s="1" t="s">
        <v>77</v>
      </c>
      <c r="AW45" s="7" t="s">
        <v>97</v>
      </c>
      <c r="AX45" s="7" t="s">
        <v>68</v>
      </c>
      <c r="AY45" s="1" t="s">
        <v>205</v>
      </c>
    </row>
    <row r="46" spans="1:51" x14ac:dyDescent="0.25">
      <c r="A46" s="6">
        <v>41</v>
      </c>
      <c r="B46" s="7" t="s">
        <v>70</v>
      </c>
      <c r="C46" s="1" t="s">
        <v>247</v>
      </c>
      <c r="D46" s="1" t="s">
        <v>72</v>
      </c>
      <c r="E46" s="1" t="s">
        <v>73</v>
      </c>
      <c r="F46" s="8">
        <v>3</v>
      </c>
      <c r="G46" s="1" t="s">
        <v>74</v>
      </c>
      <c r="H46" s="1" t="s">
        <v>100</v>
      </c>
      <c r="I46" s="1" t="s">
        <v>76</v>
      </c>
      <c r="J46" s="9">
        <v>19000</v>
      </c>
      <c r="K46" s="9">
        <v>57000</v>
      </c>
      <c r="L46" s="8">
        <v>-48.05</v>
      </c>
      <c r="M46" s="8">
        <v>9870.5</v>
      </c>
      <c r="N46" s="8">
        <v>29611.5</v>
      </c>
      <c r="O46" s="1" t="s">
        <v>77</v>
      </c>
      <c r="P46" s="1" t="s">
        <v>78</v>
      </c>
      <c r="Q46" s="1" t="s">
        <v>78</v>
      </c>
      <c r="R46" s="1" t="s">
        <v>248</v>
      </c>
      <c r="S46" s="10">
        <v>65.4</v>
      </c>
      <c r="T46" s="6">
        <v>69</v>
      </c>
      <c r="U46" s="1" t="s">
        <v>249</v>
      </c>
      <c r="V46" s="1" t="s">
        <v>82</v>
      </c>
      <c r="W46" s="1" t="s">
        <v>83</v>
      </c>
      <c r="X46" s="1" t="s">
        <v>84</v>
      </c>
      <c r="Y46" s="1" t="s">
        <v>109</v>
      </c>
      <c r="Z46" s="1" t="s">
        <v>86</v>
      </c>
      <c r="AA46" s="1" t="s">
        <v>87</v>
      </c>
      <c r="AB46" s="1" t="s">
        <v>88</v>
      </c>
      <c r="AC46" s="1" t="s">
        <v>89</v>
      </c>
      <c r="AD46" s="1" t="s">
        <v>90</v>
      </c>
      <c r="AE46" s="1" t="s">
        <v>91</v>
      </c>
      <c r="AF46" s="1" t="s">
        <v>92</v>
      </c>
      <c r="AG46" s="1" t="s">
        <v>0</v>
      </c>
      <c r="AH46" s="1" t="s">
        <v>115</v>
      </c>
      <c r="AI46" s="1" t="s">
        <v>77</v>
      </c>
      <c r="AJ46" s="8">
        <v>1.55</v>
      </c>
      <c r="AK46" s="1" t="s">
        <v>124</v>
      </c>
      <c r="AL46" s="11">
        <v>0</v>
      </c>
      <c r="AM46" s="8">
        <v>52</v>
      </c>
      <c r="AN46" s="11">
        <v>0</v>
      </c>
      <c r="AO46" s="8">
        <v>10.65</v>
      </c>
      <c r="AP46" s="1" t="s">
        <v>250</v>
      </c>
      <c r="AQ46" s="1" t="s">
        <v>77</v>
      </c>
      <c r="AR46" s="1" t="s">
        <v>77</v>
      </c>
      <c r="AS46" s="1" t="s">
        <v>251</v>
      </c>
      <c r="AT46" s="1" t="s">
        <v>80</v>
      </c>
      <c r="AU46" s="8">
        <v>2.84</v>
      </c>
      <c r="AV46" s="1" t="s">
        <v>77</v>
      </c>
      <c r="AW46" s="7" t="s">
        <v>97</v>
      </c>
      <c r="AX46" s="7" t="s">
        <v>68</v>
      </c>
      <c r="AY46" s="1" t="s">
        <v>252</v>
      </c>
    </row>
    <row r="47" spans="1:51" x14ac:dyDescent="0.25">
      <c r="A47" s="6">
        <v>42</v>
      </c>
      <c r="B47" s="7" t="s">
        <v>70</v>
      </c>
      <c r="C47" s="1" t="s">
        <v>253</v>
      </c>
      <c r="D47" s="1" t="s">
        <v>72</v>
      </c>
      <c r="E47" s="1" t="s">
        <v>73</v>
      </c>
      <c r="F47" s="8">
        <v>3.01</v>
      </c>
      <c r="G47" s="1" t="s">
        <v>126</v>
      </c>
      <c r="H47" s="1" t="s">
        <v>155</v>
      </c>
      <c r="I47" s="1" t="s">
        <v>76</v>
      </c>
      <c r="J47" s="9">
        <v>28000</v>
      </c>
      <c r="K47" s="9">
        <v>84280</v>
      </c>
      <c r="L47" s="8">
        <v>-51.84</v>
      </c>
      <c r="M47" s="8">
        <v>13484.8</v>
      </c>
      <c r="N47" s="8">
        <v>40589.25</v>
      </c>
      <c r="O47" s="1" t="s">
        <v>77</v>
      </c>
      <c r="P47" s="1" t="s">
        <v>78</v>
      </c>
      <c r="Q47" s="1" t="s">
        <v>78</v>
      </c>
      <c r="R47" s="1" t="s">
        <v>107</v>
      </c>
      <c r="S47" s="10">
        <v>68.1</v>
      </c>
      <c r="T47" s="6">
        <v>61</v>
      </c>
      <c r="U47" s="1" t="s">
        <v>254</v>
      </c>
      <c r="V47" s="1" t="s">
        <v>82</v>
      </c>
      <c r="W47" s="1" t="s">
        <v>83</v>
      </c>
      <c r="X47" s="1" t="s">
        <v>84</v>
      </c>
      <c r="Y47" s="1" t="s">
        <v>128</v>
      </c>
      <c r="Z47" s="1" t="s">
        <v>86</v>
      </c>
      <c r="AA47" s="1" t="s">
        <v>87</v>
      </c>
      <c r="AB47" s="1" t="s">
        <v>227</v>
      </c>
      <c r="AC47" s="1" t="s">
        <v>89</v>
      </c>
      <c r="AD47" s="1" t="s">
        <v>90</v>
      </c>
      <c r="AE47" s="1" t="s">
        <v>91</v>
      </c>
      <c r="AF47" s="1" t="s">
        <v>92</v>
      </c>
      <c r="AG47" s="1" t="s">
        <v>0</v>
      </c>
      <c r="AH47" s="1" t="s">
        <v>93</v>
      </c>
      <c r="AI47" s="1" t="s">
        <v>77</v>
      </c>
      <c r="AJ47" s="8">
        <v>1.5</v>
      </c>
      <c r="AK47" s="1" t="s">
        <v>124</v>
      </c>
      <c r="AL47" s="11">
        <v>0</v>
      </c>
      <c r="AM47" s="8">
        <v>49.23</v>
      </c>
      <c r="AN47" s="11">
        <v>0</v>
      </c>
      <c r="AO47" s="8">
        <v>15.15</v>
      </c>
      <c r="AP47" s="1" t="s">
        <v>255</v>
      </c>
      <c r="AQ47" s="1" t="s">
        <v>131</v>
      </c>
      <c r="AR47" s="1" t="s">
        <v>77</v>
      </c>
      <c r="AS47" s="1" t="s">
        <v>0</v>
      </c>
      <c r="AT47" s="1" t="s">
        <v>80</v>
      </c>
      <c r="AU47" s="8">
        <v>3.77</v>
      </c>
      <c r="AV47" s="1" t="s">
        <v>77</v>
      </c>
      <c r="AW47" s="7" t="s">
        <v>97</v>
      </c>
      <c r="AX47" s="7" t="s">
        <v>68</v>
      </c>
      <c r="AY47" s="1" t="s">
        <v>252</v>
      </c>
    </row>
    <row r="48" spans="1:51" x14ac:dyDescent="0.25">
      <c r="A48" s="12">
        <v>43</v>
      </c>
      <c r="B48" s="13" t="s">
        <v>70</v>
      </c>
      <c r="C48" s="14" t="s">
        <v>256</v>
      </c>
      <c r="D48" s="14" t="s">
        <v>72</v>
      </c>
      <c r="E48" s="14" t="s">
        <v>73</v>
      </c>
      <c r="F48" s="15">
        <v>3.5</v>
      </c>
      <c r="G48" s="14" t="s">
        <v>74</v>
      </c>
      <c r="H48" s="14" t="s">
        <v>133</v>
      </c>
      <c r="I48" s="14" t="s">
        <v>76</v>
      </c>
      <c r="J48" s="16">
        <v>27500</v>
      </c>
      <c r="K48" s="16">
        <v>96250</v>
      </c>
      <c r="L48" s="15">
        <v>-32</v>
      </c>
      <c r="M48" s="15">
        <v>18700</v>
      </c>
      <c r="N48" s="15">
        <v>65450</v>
      </c>
      <c r="O48" s="14" t="s">
        <v>77</v>
      </c>
      <c r="P48" s="14" t="s">
        <v>78</v>
      </c>
      <c r="Q48" s="14" t="s">
        <v>78</v>
      </c>
      <c r="R48" s="14" t="s">
        <v>80</v>
      </c>
      <c r="S48" s="17">
        <v>68.8</v>
      </c>
      <c r="T48" s="12">
        <v>67</v>
      </c>
      <c r="U48" s="14" t="s">
        <v>257</v>
      </c>
      <c r="V48" s="14" t="s">
        <v>82</v>
      </c>
      <c r="W48" s="14" t="s">
        <v>83</v>
      </c>
      <c r="X48" s="14" t="s">
        <v>84</v>
      </c>
      <c r="Y48" s="14" t="s">
        <v>85</v>
      </c>
      <c r="Z48" s="14" t="s">
        <v>86</v>
      </c>
      <c r="AA48" s="14" t="s">
        <v>87</v>
      </c>
      <c r="AB48" s="14" t="s">
        <v>88</v>
      </c>
      <c r="AC48" s="14" t="s">
        <v>89</v>
      </c>
      <c r="AD48" s="14" t="s">
        <v>90</v>
      </c>
      <c r="AE48" s="14" t="s">
        <v>91</v>
      </c>
      <c r="AF48" s="14" t="s">
        <v>92</v>
      </c>
      <c r="AG48" s="14" t="s">
        <v>0</v>
      </c>
      <c r="AH48" s="14" t="s">
        <v>115</v>
      </c>
      <c r="AI48" s="14" t="s">
        <v>77</v>
      </c>
      <c r="AJ48" s="15">
        <v>1.44</v>
      </c>
      <c r="AK48" s="14" t="s">
        <v>124</v>
      </c>
      <c r="AL48" s="18">
        <v>0</v>
      </c>
      <c r="AM48" s="15">
        <v>52.23</v>
      </c>
      <c r="AN48" s="18">
        <v>0</v>
      </c>
      <c r="AO48" s="15">
        <v>12.68</v>
      </c>
      <c r="AP48" s="14" t="s">
        <v>103</v>
      </c>
      <c r="AQ48" s="14" t="s">
        <v>224</v>
      </c>
      <c r="AR48" s="14" t="s">
        <v>77</v>
      </c>
      <c r="AS48" s="14" t="s">
        <v>0</v>
      </c>
      <c r="AT48" s="14" t="s">
        <v>80</v>
      </c>
      <c r="AU48" s="15">
        <v>4.01</v>
      </c>
      <c r="AV48" s="14" t="s">
        <v>77</v>
      </c>
      <c r="AW48" s="13" t="s">
        <v>97</v>
      </c>
      <c r="AX48" s="13" t="s">
        <v>68</v>
      </c>
      <c r="AY48" s="14" t="s">
        <v>258</v>
      </c>
    </row>
    <row r="49" spans="1:51" x14ac:dyDescent="0.25">
      <c r="A49" s="6">
        <v>44</v>
      </c>
      <c r="B49" s="7" t="s">
        <v>70</v>
      </c>
      <c r="C49" s="1" t="s">
        <v>259</v>
      </c>
      <c r="D49" s="1" t="s">
        <v>72</v>
      </c>
      <c r="E49" s="1" t="s">
        <v>73</v>
      </c>
      <c r="F49" s="8">
        <v>5.15</v>
      </c>
      <c r="G49" s="1" t="s">
        <v>126</v>
      </c>
      <c r="H49" s="1" t="s">
        <v>75</v>
      </c>
      <c r="I49" s="1" t="s">
        <v>76</v>
      </c>
      <c r="J49" s="9">
        <v>35500</v>
      </c>
      <c r="K49" s="9">
        <v>182825</v>
      </c>
      <c r="L49" s="8">
        <v>-40.59</v>
      </c>
      <c r="M49" s="8">
        <v>21090.55</v>
      </c>
      <c r="N49" s="8">
        <v>108616.33</v>
      </c>
      <c r="O49" s="1" t="s">
        <v>77</v>
      </c>
      <c r="P49" s="1" t="s">
        <v>78</v>
      </c>
      <c r="Q49" s="1" t="s">
        <v>78</v>
      </c>
      <c r="R49" s="1" t="s">
        <v>80</v>
      </c>
      <c r="S49" s="10">
        <v>68.2</v>
      </c>
      <c r="T49" s="6">
        <v>65</v>
      </c>
      <c r="U49" s="1" t="s">
        <v>260</v>
      </c>
      <c r="V49" s="1" t="s">
        <v>82</v>
      </c>
      <c r="W49" s="1" t="s">
        <v>135</v>
      </c>
      <c r="X49" s="1" t="s">
        <v>84</v>
      </c>
      <c r="Y49" s="1" t="s">
        <v>128</v>
      </c>
      <c r="Z49" s="1" t="s">
        <v>109</v>
      </c>
      <c r="AA49" s="1" t="s">
        <v>87</v>
      </c>
      <c r="AB49" s="1" t="s">
        <v>88</v>
      </c>
      <c r="AC49" s="1" t="s">
        <v>89</v>
      </c>
      <c r="AD49" s="1" t="s">
        <v>90</v>
      </c>
      <c r="AE49" s="1" t="s">
        <v>91</v>
      </c>
      <c r="AF49" s="1" t="s">
        <v>92</v>
      </c>
      <c r="AG49" s="1" t="s">
        <v>0</v>
      </c>
      <c r="AH49" s="1" t="s">
        <v>261</v>
      </c>
      <c r="AI49" s="1" t="s">
        <v>77</v>
      </c>
      <c r="AJ49" s="8">
        <v>1.38</v>
      </c>
      <c r="AK49" s="1" t="s">
        <v>94</v>
      </c>
      <c r="AL49" s="11">
        <v>0</v>
      </c>
      <c r="AM49" s="8">
        <v>49.12</v>
      </c>
      <c r="AN49" s="11">
        <v>0</v>
      </c>
      <c r="AO49" s="8">
        <v>15.17</v>
      </c>
      <c r="AP49" s="1" t="s">
        <v>262</v>
      </c>
      <c r="AQ49" s="1" t="s">
        <v>131</v>
      </c>
      <c r="AR49" s="1" t="s">
        <v>77</v>
      </c>
      <c r="AS49" s="1" t="s">
        <v>0</v>
      </c>
      <c r="AT49" s="1" t="s">
        <v>80</v>
      </c>
      <c r="AU49" s="8">
        <v>3.98</v>
      </c>
      <c r="AV49" s="1" t="s">
        <v>77</v>
      </c>
      <c r="AW49" s="7" t="s">
        <v>97</v>
      </c>
      <c r="AX49" s="7" t="s">
        <v>68</v>
      </c>
      <c r="AY49" s="1" t="s">
        <v>263</v>
      </c>
    </row>
    <row r="50" spans="1:51" x14ac:dyDescent="0.25">
      <c r="A50" s="6">
        <v>45</v>
      </c>
      <c r="B50" s="7" t="s">
        <v>70</v>
      </c>
      <c r="C50" s="1" t="s">
        <v>264</v>
      </c>
      <c r="D50" s="1" t="s">
        <v>72</v>
      </c>
      <c r="E50" s="1" t="s">
        <v>73</v>
      </c>
      <c r="F50" s="8">
        <v>5.5</v>
      </c>
      <c r="G50" s="1" t="s">
        <v>154</v>
      </c>
      <c r="H50" s="1" t="s">
        <v>106</v>
      </c>
      <c r="I50" s="1" t="s">
        <v>76</v>
      </c>
      <c r="J50" s="9">
        <v>51500</v>
      </c>
      <c r="K50" s="9">
        <v>283250</v>
      </c>
      <c r="L50" s="8">
        <v>-57.4</v>
      </c>
      <c r="M50" s="8">
        <v>21939</v>
      </c>
      <c r="N50" s="8">
        <v>120664.5</v>
      </c>
      <c r="O50" s="1" t="s">
        <v>77</v>
      </c>
      <c r="P50" s="1" t="s">
        <v>78</v>
      </c>
      <c r="Q50" s="1" t="s">
        <v>78</v>
      </c>
      <c r="R50" s="1" t="s">
        <v>248</v>
      </c>
      <c r="S50" s="10">
        <v>65.8</v>
      </c>
      <c r="T50" s="6">
        <v>64</v>
      </c>
      <c r="U50" s="1" t="s">
        <v>265</v>
      </c>
      <c r="V50" s="1" t="s">
        <v>82</v>
      </c>
      <c r="W50" s="1" t="s">
        <v>135</v>
      </c>
      <c r="X50" s="1" t="s">
        <v>84</v>
      </c>
      <c r="Y50" s="1" t="s">
        <v>128</v>
      </c>
      <c r="Z50" s="1" t="s">
        <v>145</v>
      </c>
      <c r="AA50" s="1" t="s">
        <v>87</v>
      </c>
      <c r="AB50" s="1" t="s">
        <v>88</v>
      </c>
      <c r="AC50" s="1" t="s">
        <v>89</v>
      </c>
      <c r="AD50" s="1" t="s">
        <v>90</v>
      </c>
      <c r="AE50" s="1" t="s">
        <v>129</v>
      </c>
      <c r="AF50" s="1" t="s">
        <v>92</v>
      </c>
      <c r="AG50" s="1" t="s">
        <v>0</v>
      </c>
      <c r="AH50" s="1" t="s">
        <v>115</v>
      </c>
      <c r="AI50" s="1" t="s">
        <v>77</v>
      </c>
      <c r="AJ50" s="8">
        <v>1.54</v>
      </c>
      <c r="AK50" s="1" t="s">
        <v>94</v>
      </c>
      <c r="AL50" s="11">
        <v>0</v>
      </c>
      <c r="AM50" s="8">
        <v>48.77</v>
      </c>
      <c r="AN50" s="11">
        <v>0</v>
      </c>
      <c r="AO50" s="8">
        <v>12.88</v>
      </c>
      <c r="AP50" s="1" t="s">
        <v>266</v>
      </c>
      <c r="AQ50" s="1" t="s">
        <v>267</v>
      </c>
      <c r="AR50" s="1" t="s">
        <v>77</v>
      </c>
      <c r="AS50" s="1" t="s">
        <v>251</v>
      </c>
      <c r="AT50" s="1" t="s">
        <v>80</v>
      </c>
      <c r="AU50" s="8">
        <v>4.18</v>
      </c>
      <c r="AV50" s="1" t="s">
        <v>77</v>
      </c>
      <c r="AW50" s="7" t="s">
        <v>97</v>
      </c>
      <c r="AX50" s="7" t="s">
        <v>68</v>
      </c>
      <c r="AY50" s="1" t="s">
        <v>268</v>
      </c>
    </row>
    <row r="53" spans="2:17" x14ac:dyDescent="0.25">
      <c r="B53" s="19" t="s">
        <v>269</v>
      </c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</row>
    <row r="54" spans="2:17" x14ac:dyDescent="0.25">
      <c r="B54" s="20" t="s">
        <v>270</v>
      </c>
      <c r="C54" s="20"/>
      <c r="D54" s="20"/>
      <c r="E54" s="20"/>
      <c r="F54" s="20"/>
      <c r="G54" s="20"/>
      <c r="H54" s="20"/>
      <c r="K54" s="20" t="s">
        <v>43</v>
      </c>
      <c r="L54" s="20"/>
      <c r="M54" s="20"/>
      <c r="N54" s="20"/>
      <c r="O54" s="20"/>
      <c r="P54" s="20"/>
      <c r="Q54" s="20"/>
    </row>
    <row r="55" spans="2:17" x14ac:dyDescent="0.25">
      <c r="B55" s="21" t="s">
        <v>270</v>
      </c>
      <c r="C55" s="21" t="s">
        <v>271</v>
      </c>
      <c r="D55" s="21" t="s">
        <v>272</v>
      </c>
      <c r="E55" s="21" t="s">
        <v>273</v>
      </c>
      <c r="F55" s="21" t="s">
        <v>6</v>
      </c>
      <c r="G55" s="21" t="s">
        <v>274</v>
      </c>
      <c r="H55" s="21" t="s">
        <v>275</v>
      </c>
      <c r="K55" s="21" t="s">
        <v>43</v>
      </c>
      <c r="L55" s="21" t="s">
        <v>271</v>
      </c>
      <c r="M55" s="21" t="s">
        <v>272</v>
      </c>
      <c r="N55" s="21" t="s">
        <v>273</v>
      </c>
      <c r="O55" s="21" t="s">
        <v>6</v>
      </c>
      <c r="P55" s="21" t="s">
        <v>274</v>
      </c>
      <c r="Q55" s="21" t="s">
        <v>275</v>
      </c>
    </row>
    <row r="56" spans="2:17" x14ac:dyDescent="0.25">
      <c r="B56" s="21" t="s">
        <v>98</v>
      </c>
      <c r="C56" s="20">
        <f>SUMPRODUCT(SUBTOTAL(3,OFFSET($AY$6:$AY$51,ROW($AY$6:$AY$51)-MIN(ROW($AY$6:$AY$51)),,1)),--($AY$6:$AY$51=B56))</f>
      </c>
      <c r="D56" s="22">
        <f>C56/$C$64</f>
      </c>
      <c r="E56" s="20">
        <f>SUMPRODUCT(SUBTOTAL(3,OFFSET($AY$6:$AY$51,ROW($AY$6:$AY$51)-MIN(ROW($AY$6:$AY$51)),,1)),--($AY$6:$AY$51=B56),($F$6:$F$51))</f>
      </c>
      <c r="F56" s="20">
        <f>=IF(H56&gt;0,ROUND(SUM(((G56)/((H56*1)))*100),2)-100,)</f>
      </c>
      <c r="G56" s="20">
        <f>SUMPRODUCT(SUBTOTAL(3,OFFSET($AY$6:$AY$51,ROW($AY$6:$AY$51)-MIN(ROW($AY$6:$AY$51)),,1)),--($AY$6:$AY$51=B56),($N$6:$N$51))</f>
      </c>
      <c r="H56" s="20">
        <f>SUMPRODUCT(SUBTOTAL(3,OFFSET(AY$6:$AY51,ROW($AY$6:$AY$51)-MIN(ROW($AY$6:$AY$51)),,1)),--($AY$6:$AY$51=B56),($K$6:$K$51))</f>
      </c>
      <c r="K56" s="21" t="s">
        <v>73</v>
      </c>
      <c r="L56" s="20">
        <f>SUMPRODUCT(SUBTOTAL(3,OFFSET($E$6:$E$51,ROW($E$6:$E$51)-MIN(ROW($E$6:$E$51)),,1)),--($E$6:$E$51=K56))</f>
      </c>
      <c r="M56" s="22">
        <f>L56/$L$64</f>
      </c>
      <c r="N56" s="20">
        <f>SUMPRODUCT(SUBTOTAL(3,OFFSET($E$6:$E$51,ROW($E$6:$E$51)-MIN(ROW($E$6:$E$51)),,1)),--($E$6:$E$51=K56),($F$6:$F$51))</f>
      </c>
      <c r="O56" s="20">
        <f>=IF(Q56&gt;0,ROUND(SUM(((P56)/((Q56*1)))*100),2)-100,)</f>
      </c>
      <c r="P56" s="20">
        <f>SUMPRODUCT(SUBTOTAL(3,OFFSET($E$6:$E$51,ROW($E$6:$E$51)-MIN(ROW($E$6:$E$51)),,1)),--($E$6:$E$51=K56),($N$6:$N$51))</f>
      </c>
      <c r="Q56" s="20">
        <f>SUMPRODUCT(SUBTOTAL(3,OFFSET(E$6:$E51,ROW($E$6:$E$51)-MIN(ROW($E$6:$E$51)),,1)),--($E$6:$E$51=K56),($K$6:$K$51))</f>
      </c>
    </row>
    <row r="57" spans="2:17" x14ac:dyDescent="0.25">
      <c r="B57" s="21" t="s">
        <v>176</v>
      </c>
      <c r="C57" s="20">
        <f>SUMPRODUCT(SUBTOTAL(3,OFFSET($AY$6:$AY$51,ROW($AY$6:$AY$51)-MIN(ROW($AY$6:$AY$51)),,1)),--($AY$6:$AY$51=B57))</f>
      </c>
      <c r="D57" s="22">
        <f>C57/$C$64</f>
      </c>
      <c r="E57" s="20">
        <f>SUMPRODUCT(SUBTOTAL(3,OFFSET($AY$6:$AY$51,ROW($AY$6:$AY$51)-MIN(ROW($AY$6:$AY$51)),,1)),--($AY$6:$AY$51=B57),($F$6:$F$51))</f>
      </c>
      <c r="F57" s="20">
        <f>=IF(H57&gt;0,ROUND(SUM(((G57)/((H57*1)))*100),2)-100,)</f>
      </c>
      <c r="G57" s="20">
        <f>SUMPRODUCT(SUBTOTAL(3,OFFSET($AY$6:$AY$51,ROW($AY$6:$AY$51)-MIN(ROW($AY$6:$AY$51)),,1)),--($AY$6:$AY$51=B57),($N$6:$N$51))</f>
      </c>
      <c r="H57" s="20">
        <f>SUMPRODUCT(SUBTOTAL(3,OFFSET(AY$6:$AY51,ROW($AY$6:$AY$51)-MIN(ROW($AY$6:$AY$51)),,1)),--($AY$6:$AY$51=B57),($K$6:$K$51))</f>
      </c>
      <c r="K57" s="21"/>
      <c r="L57" s="20"/>
      <c r="M57" s="20"/>
      <c r="N57" s="20"/>
      <c r="O57" s="20"/>
      <c r="P57" s="20"/>
      <c r="Q57" s="20"/>
    </row>
    <row r="58" spans="2:17" x14ac:dyDescent="0.25">
      <c r="B58" s="21" t="s">
        <v>205</v>
      </c>
      <c r="C58" s="20">
        <f>SUMPRODUCT(SUBTOTAL(3,OFFSET($AY$6:$AY$51,ROW($AY$6:$AY$51)-MIN(ROW($AY$6:$AY$51)),,1)),--($AY$6:$AY$51=B58))</f>
      </c>
      <c r="D58" s="22">
        <f>C58/$C$64</f>
      </c>
      <c r="E58" s="20">
        <f>SUMPRODUCT(SUBTOTAL(3,OFFSET($AY$6:$AY$51,ROW($AY$6:$AY$51)-MIN(ROW($AY$6:$AY$51)),,1)),--($AY$6:$AY$51=B58),($F$6:$F$51))</f>
      </c>
      <c r="F58" s="20">
        <f>=IF(H58&gt;0,ROUND(SUM(((G58)/((H58*1)))*100),2)-100,)</f>
      </c>
      <c r="G58" s="20">
        <f>SUMPRODUCT(SUBTOTAL(3,OFFSET($AY$6:$AY$51,ROW($AY$6:$AY$51)-MIN(ROW($AY$6:$AY$51)),,1)),--($AY$6:$AY$51=B58),($N$6:$N$51))</f>
      </c>
      <c r="H58" s="20">
        <f>SUMPRODUCT(SUBTOTAL(3,OFFSET(AY$6:$AY51,ROW($AY$6:$AY$51)-MIN(ROW($AY$6:$AY$51)),,1)),--($AY$6:$AY$51=B58),($K$6:$K$51))</f>
      </c>
      <c r="K58" s="21"/>
      <c r="L58" s="20"/>
      <c r="M58" s="20"/>
      <c r="N58" s="20"/>
      <c r="O58" s="20"/>
      <c r="P58" s="20"/>
      <c r="Q58" s="20"/>
    </row>
    <row r="59" spans="2:17" x14ac:dyDescent="0.25">
      <c r="B59" s="21" t="s">
        <v>252</v>
      </c>
      <c r="C59" s="20">
        <f>SUMPRODUCT(SUBTOTAL(3,OFFSET($AY$6:$AY$51,ROW($AY$6:$AY$51)-MIN(ROW($AY$6:$AY$51)),,1)),--($AY$6:$AY$51=B59))</f>
      </c>
      <c r="D59" s="22">
        <f>C59/$C$64</f>
      </c>
      <c r="E59" s="20">
        <f>SUMPRODUCT(SUBTOTAL(3,OFFSET($AY$6:$AY$51,ROW($AY$6:$AY$51)-MIN(ROW($AY$6:$AY$51)),,1)),--($AY$6:$AY$51=B59),($F$6:$F$51))</f>
      </c>
      <c r="F59" s="20">
        <f>=IF(H59&gt;0,ROUND(SUM(((G59)/((H59*1)))*100),2)-100,)</f>
      </c>
      <c r="G59" s="20">
        <f>SUMPRODUCT(SUBTOTAL(3,OFFSET($AY$6:$AY$51,ROW($AY$6:$AY$51)-MIN(ROW($AY$6:$AY$51)),,1)),--($AY$6:$AY$51=B59),($N$6:$N$51))</f>
      </c>
      <c r="H59" s="20">
        <f>SUMPRODUCT(SUBTOTAL(3,OFFSET(AY$6:$AY51,ROW($AY$6:$AY$51)-MIN(ROW($AY$6:$AY$51)),,1)),--($AY$6:$AY$51=B59),($K$6:$K$51))</f>
      </c>
      <c r="K59" s="21"/>
      <c r="L59" s="20"/>
      <c r="M59" s="20"/>
      <c r="N59" s="20"/>
      <c r="O59" s="20"/>
      <c r="P59" s="20"/>
      <c r="Q59" s="20"/>
    </row>
    <row r="60" spans="2:17" x14ac:dyDescent="0.25">
      <c r="B60" s="21" t="s">
        <v>258</v>
      </c>
      <c r="C60" s="20">
        <f>SUMPRODUCT(SUBTOTAL(3,OFFSET($AY$6:$AY$51,ROW($AY$6:$AY$51)-MIN(ROW($AY$6:$AY$51)),,1)),--($AY$6:$AY$51=B60))</f>
      </c>
      <c r="D60" s="22">
        <f>C60/$C$64</f>
      </c>
      <c r="E60" s="20">
        <f>SUMPRODUCT(SUBTOTAL(3,OFFSET($AY$6:$AY$51,ROW($AY$6:$AY$51)-MIN(ROW($AY$6:$AY$51)),,1)),--($AY$6:$AY$51=B60),($F$6:$F$51))</f>
      </c>
      <c r="F60" s="20">
        <f>=IF(H60&gt;0,ROUND(SUM(((G60)/((H60*1)))*100),2)-100,)</f>
      </c>
      <c r="G60" s="20">
        <f>SUMPRODUCT(SUBTOTAL(3,OFFSET($AY$6:$AY$51,ROW($AY$6:$AY$51)-MIN(ROW($AY$6:$AY$51)),,1)),--($AY$6:$AY$51=B60),($N$6:$N$51))</f>
      </c>
      <c r="H60" s="20">
        <f>SUMPRODUCT(SUBTOTAL(3,OFFSET(AY$6:$AY51,ROW($AY$6:$AY$51)-MIN(ROW($AY$6:$AY$51)),,1)),--($AY$6:$AY$51=B60),($K$6:$K$51))</f>
      </c>
      <c r="K60" s="21"/>
      <c r="L60" s="20"/>
      <c r="M60" s="20"/>
      <c r="N60" s="20"/>
      <c r="O60" s="20"/>
      <c r="P60" s="20"/>
      <c r="Q60" s="20"/>
    </row>
    <row r="61" spans="2:17" x14ac:dyDescent="0.25">
      <c r="B61" s="21" t="s">
        <v>263</v>
      </c>
      <c r="C61" s="20">
        <f>SUMPRODUCT(SUBTOTAL(3,OFFSET($AY$6:$AY$51,ROW($AY$6:$AY$51)-MIN(ROW($AY$6:$AY$51)),,1)),--($AY$6:$AY$51=B61))</f>
      </c>
      <c r="D61" s="22">
        <f>C61/$C$64</f>
      </c>
      <c r="E61" s="20">
        <f>SUMPRODUCT(SUBTOTAL(3,OFFSET($AY$6:$AY$51,ROW($AY$6:$AY$51)-MIN(ROW($AY$6:$AY$51)),,1)),--($AY$6:$AY$51=B61),($F$6:$F$51))</f>
      </c>
      <c r="F61" s="20">
        <f>=IF(H61&gt;0,ROUND(SUM(((G61)/((H61*1)))*100),2)-100,)</f>
      </c>
      <c r="G61" s="20">
        <f>SUMPRODUCT(SUBTOTAL(3,OFFSET($AY$6:$AY$51,ROW($AY$6:$AY$51)-MIN(ROW($AY$6:$AY$51)),,1)),--($AY$6:$AY$51=B61),($N$6:$N$51))</f>
      </c>
      <c r="H61" s="20">
        <f>SUMPRODUCT(SUBTOTAL(3,OFFSET(AY$6:$AY51,ROW($AY$6:$AY$51)-MIN(ROW($AY$6:$AY$51)),,1)),--($AY$6:$AY$51=B61),($K$6:$K$51))</f>
      </c>
      <c r="K61" s="21"/>
      <c r="L61" s="20"/>
      <c r="M61" s="20"/>
      <c r="N61" s="20"/>
      <c r="O61" s="20"/>
      <c r="P61" s="20"/>
      <c r="Q61" s="20"/>
    </row>
    <row r="62" spans="2:17" x14ac:dyDescent="0.25">
      <c r="B62" s="21" t="s">
        <v>268</v>
      </c>
      <c r="C62" s="20">
        <f>SUMPRODUCT(SUBTOTAL(3,OFFSET($AY$6:$AY$51,ROW($AY$6:$AY$51)-MIN(ROW($AY$6:$AY$51)),,1)),--($AY$6:$AY$51=B62))</f>
      </c>
      <c r="D62" s="22">
        <f>C62/$C$64</f>
      </c>
      <c r="E62" s="20">
        <f>SUMPRODUCT(SUBTOTAL(3,OFFSET($AY$6:$AY$51,ROW($AY$6:$AY$51)-MIN(ROW($AY$6:$AY$51)),,1)),--($AY$6:$AY$51=B62),($F$6:$F$51))</f>
      </c>
      <c r="F62" s="20">
        <f>=IF(H62&gt;0,ROUND(SUM(((G62)/((H62*1)))*100),2)-100,)</f>
      </c>
      <c r="G62" s="20">
        <f>SUMPRODUCT(SUBTOTAL(3,OFFSET($AY$6:$AY$51,ROW($AY$6:$AY$51)-MIN(ROW($AY$6:$AY$51)),,1)),--($AY$6:$AY$51=B62),($N$6:$N$51))</f>
      </c>
      <c r="H62" s="20">
        <f>SUMPRODUCT(SUBTOTAL(3,OFFSET(AY$6:$AY51,ROW($AY$6:$AY$51)-MIN(ROW($AY$6:$AY$51)),,1)),--($AY$6:$AY$51=B62),($K$6:$K$51))</f>
      </c>
      <c r="K62" s="21"/>
      <c r="L62" s="20"/>
      <c r="M62" s="20"/>
      <c r="N62" s="20"/>
      <c r="O62" s="20"/>
      <c r="P62" s="20"/>
      <c r="Q62" s="20"/>
    </row>
    <row r="63" spans="2:17" x14ac:dyDescent="0.25">
      <c r="B63" s="21"/>
      <c r="C63" s="20"/>
      <c r="D63" s="20"/>
      <c r="E63" s="20"/>
      <c r="F63" s="20"/>
      <c r="G63" s="20"/>
      <c r="H63" s="20"/>
      <c r="K63" s="21"/>
      <c r="L63" s="20"/>
      <c r="M63" s="20"/>
      <c r="N63" s="20"/>
      <c r="O63" s="20"/>
      <c r="P63" s="20"/>
      <c r="Q63" s="20"/>
    </row>
    <row r="64" spans="2:17" x14ac:dyDescent="0.25">
      <c r="B64" s="21" t="s">
        <v>276</v>
      </c>
      <c r="C64" s="20">
        <f>SUM(C55:C63)</f>
      </c>
      <c r="D64" s="22">
        <f>SUM(D55:D63)</f>
      </c>
      <c r="E64" s="20">
        <f>SUM(E55:E63)</f>
      </c>
      <c r="F64" s="20">
        <f>AVERAGE(F55:F63)</f>
      </c>
      <c r="G64" s="20">
        <f>SUM(G55:G63)</f>
      </c>
      <c r="H64" s="20">
        <f>SUM(H55:H63)</f>
      </c>
      <c r="K64" s="21" t="s">
        <v>276</v>
      </c>
      <c r="L64" s="20">
        <f>SUM(L55:L63)</f>
      </c>
      <c r="M64" s="22">
        <f>SUM(M55:M63)</f>
      </c>
      <c r="N64" s="20">
        <f>SUM(N55:N63)</f>
      </c>
      <c r="O64" s="20">
        <f>AVERAGE(O55:O63)</f>
      </c>
      <c r="P64" s="20">
        <f>SUM(P55:P63)</f>
      </c>
      <c r="Q64" s="20">
        <f>SUM(Q55:Q63)</f>
      </c>
    </row>
    <row r="66" spans="2:17" x14ac:dyDescent="0.25">
      <c r="B66" s="20" t="s">
        <v>44</v>
      </c>
      <c r="C66" s="20"/>
      <c r="D66" s="20"/>
      <c r="E66" s="20"/>
      <c r="F66" s="20"/>
      <c r="G66" s="20"/>
      <c r="H66" s="20"/>
      <c r="K66" s="20" t="s">
        <v>45</v>
      </c>
      <c r="L66" s="20"/>
      <c r="M66" s="20"/>
      <c r="N66" s="20"/>
      <c r="O66" s="20"/>
      <c r="P66" s="20"/>
      <c r="Q66" s="20"/>
    </row>
    <row r="67" spans="2:17" x14ac:dyDescent="0.25">
      <c r="B67" s="21" t="s">
        <v>44</v>
      </c>
      <c r="C67" s="21" t="s">
        <v>271</v>
      </c>
      <c r="D67" s="21" t="s">
        <v>272</v>
      </c>
      <c r="E67" s="21" t="s">
        <v>273</v>
      </c>
      <c r="F67" s="21" t="s">
        <v>6</v>
      </c>
      <c r="G67" s="21" t="s">
        <v>274</v>
      </c>
      <c r="H67" s="21" t="s">
        <v>275</v>
      </c>
      <c r="K67" s="21" t="s">
        <v>45</v>
      </c>
      <c r="L67" s="21" t="s">
        <v>271</v>
      </c>
      <c r="M67" s="21" t="s">
        <v>272</v>
      </c>
      <c r="N67" s="21" t="s">
        <v>273</v>
      </c>
      <c r="O67" s="21" t="s">
        <v>6</v>
      </c>
      <c r="P67" s="21" t="s">
        <v>274</v>
      </c>
      <c r="Q67" s="21" t="s">
        <v>275</v>
      </c>
    </row>
    <row r="68" spans="2:17" x14ac:dyDescent="0.25">
      <c r="B68" s="21" t="s">
        <v>74</v>
      </c>
      <c r="C68" s="20">
        <f>SUMPRODUCT(SUBTOTAL(3,OFFSET($G$6:$G$51,ROW($G$6:$G$51)-MIN(ROW($G$6:$G$51)),,1)),--($G$6:$G$51=B68))</f>
      </c>
      <c r="D68" s="22">
        <f>C68/$C$75</f>
      </c>
      <c r="E68" s="20">
        <f>SUMPRODUCT(SUBTOTAL(3,OFFSET($G$6:$G$51,ROW($G$6:$G$51)-MIN(ROW($G$6:$G$51)),,1)),--($G$6:$G$51=B68),($F$6:$F$51))</f>
      </c>
      <c r="F68" s="20">
        <f>=IF(H68&gt;0,ROUND(SUM(((G68)/((H68*1)))*100),2)-100,)</f>
      </c>
      <c r="G68" s="20">
        <f>SUMPRODUCT(SUBTOTAL(3,OFFSET($G$6:$G$51,ROW($G$6:$G$51)-MIN(ROW($G$6:$G$51)),,1)),--($G$6:$G$51=B68),($N$6:$N$51))</f>
      </c>
      <c r="H68" s="20">
        <f>SUMPRODUCT(SUBTOTAL(3,OFFSET(G$6:$G51,ROW($G$6:$G$51)-MIN(ROW($G$6:$G$51)),,1)),--($G$6:$G$51=B68),($K$6:$K$51))</f>
      </c>
      <c r="K68" s="21" t="s">
        <v>75</v>
      </c>
      <c r="L68" s="20">
        <f>SUMPRODUCT(SUBTOTAL(3,OFFSET($H$6:$H$51,ROW($H$6:$H$51)-MIN(ROW($H$6:$H$51)),,1)),--($H$6:$H$51=K68))</f>
      </c>
      <c r="M68" s="22">
        <f>L68/$L$75</f>
      </c>
      <c r="N68" s="20">
        <f>SUMPRODUCT(SUBTOTAL(3,OFFSET($H$6:$H$51,ROW($H$6:$H$51)-MIN(ROW($H$6:$H$51)),,1)),--($H$6:$H$51=K68),($F$6:$F$51))</f>
      </c>
      <c r="O68" s="20">
        <f>=IF(Q68&gt;0,ROUND(SUM(((P68)/((Q68*1)))*100),2)-100,)</f>
      </c>
      <c r="P68" s="20">
        <f>SUMPRODUCT(SUBTOTAL(3,OFFSET($H$6:$H$51,ROW($H$6:$H$51)-MIN(ROW($H$6:$H$51)),,1)),--($H$6:$H$51=K68),($N$6:$N$51))</f>
      </c>
      <c r="Q68" s="20">
        <f>SUMPRODUCT(SUBTOTAL(3,OFFSET(H$6:$H51,ROW($H$6:$H$51)-MIN(ROW($H$6:$H$51)),,1)),--($H$6:$H$51=K68),($K$6:$K$51))</f>
      </c>
    </row>
    <row r="69" spans="2:17" x14ac:dyDescent="0.25">
      <c r="B69" s="21" t="s">
        <v>105</v>
      </c>
      <c r="C69" s="20">
        <f>SUMPRODUCT(SUBTOTAL(3,OFFSET($G$6:$G$51,ROW($G$6:$G$51)-MIN(ROW($G$6:$G$51)),,1)),--($G$6:$G$51=B69))</f>
      </c>
      <c r="D69" s="22">
        <f>C69/$C$75</f>
      </c>
      <c r="E69" s="20">
        <f>SUMPRODUCT(SUBTOTAL(3,OFFSET($G$6:$G$51,ROW($G$6:$G$51)-MIN(ROW($G$6:$G$51)),,1)),--($G$6:$G$51=B69),($F$6:$F$51))</f>
      </c>
      <c r="F69" s="20">
        <f>=IF(H69&gt;0,ROUND(SUM(((G69)/((H69*1)))*100),2)-100,)</f>
      </c>
      <c r="G69" s="20">
        <f>SUMPRODUCT(SUBTOTAL(3,OFFSET($G$6:$G$51,ROW($G$6:$G$51)-MIN(ROW($G$6:$G$51)),,1)),--($G$6:$G$51=B69),($N$6:$N$51))</f>
      </c>
      <c r="H69" s="20">
        <f>SUMPRODUCT(SUBTOTAL(3,OFFSET(G$6:$G51,ROW($G$6:$G$51)-MIN(ROW($G$6:$G$51)),,1)),--($G$6:$G$51=B69),($K$6:$K$51))</f>
      </c>
      <c r="K69" s="21" t="s">
        <v>100</v>
      </c>
      <c r="L69" s="20">
        <f>SUMPRODUCT(SUBTOTAL(3,OFFSET($H$6:$H$51,ROW($H$6:$H$51)-MIN(ROW($H$6:$H$51)),,1)),--($H$6:$H$51=K69))</f>
      </c>
      <c r="M69" s="22">
        <f>L69/$L$75</f>
      </c>
      <c r="N69" s="20">
        <f>SUMPRODUCT(SUBTOTAL(3,OFFSET($H$6:$H$51,ROW($H$6:$H$51)-MIN(ROW($H$6:$H$51)),,1)),--($H$6:$H$51=K69),($F$6:$F$51))</f>
      </c>
      <c r="O69" s="20">
        <f>=IF(Q69&gt;0,ROUND(SUM(((P69)/((Q69*1)))*100),2)-100,)</f>
      </c>
      <c r="P69" s="20">
        <f>SUMPRODUCT(SUBTOTAL(3,OFFSET($H$6:$H$51,ROW($H$6:$H$51)-MIN(ROW($H$6:$H$51)),,1)),--($H$6:$H$51=K69),($N$6:$N$51))</f>
      </c>
      <c r="Q69" s="20">
        <f>SUMPRODUCT(SUBTOTAL(3,OFFSET(H$6:$H51,ROW($H$6:$H$51)-MIN(ROW($H$6:$H$51)),,1)),--($H$6:$H$51=K69),($K$6:$K$51))</f>
      </c>
    </row>
    <row r="70" spans="2:17" x14ac:dyDescent="0.25">
      <c r="B70" s="21" t="s">
        <v>126</v>
      </c>
      <c r="C70" s="20">
        <f>SUMPRODUCT(SUBTOTAL(3,OFFSET($G$6:$G$51,ROW($G$6:$G$51)-MIN(ROW($G$6:$G$51)),,1)),--($G$6:$G$51=B70))</f>
      </c>
      <c r="D70" s="22">
        <f>C70/$C$75</f>
      </c>
      <c r="E70" s="20">
        <f>SUMPRODUCT(SUBTOTAL(3,OFFSET($G$6:$G$51,ROW($G$6:$G$51)-MIN(ROW($G$6:$G$51)),,1)),--($G$6:$G$51=B70),($F$6:$F$51))</f>
      </c>
      <c r="F70" s="20">
        <f>=IF(H70&gt;0,ROUND(SUM(((G70)/((H70*1)))*100),2)-100,)</f>
      </c>
      <c r="G70" s="20">
        <f>SUMPRODUCT(SUBTOTAL(3,OFFSET($G$6:$G$51,ROW($G$6:$G$51)-MIN(ROW($G$6:$G$51)),,1)),--($G$6:$G$51=B70),($N$6:$N$51))</f>
      </c>
      <c r="H70" s="20">
        <f>SUMPRODUCT(SUBTOTAL(3,OFFSET(G$6:$G51,ROW($G$6:$G$51)-MIN(ROW($G$6:$G$51)),,1)),--($G$6:$G$51=B70),($K$6:$K$51))</f>
      </c>
      <c r="K70" s="21" t="s">
        <v>106</v>
      </c>
      <c r="L70" s="20">
        <f>SUMPRODUCT(SUBTOTAL(3,OFFSET($H$6:$H$51,ROW($H$6:$H$51)-MIN(ROW($H$6:$H$51)),,1)),--($H$6:$H$51=K70))</f>
      </c>
      <c r="M70" s="22">
        <f>L70/$L$75</f>
      </c>
      <c r="N70" s="20">
        <f>SUMPRODUCT(SUBTOTAL(3,OFFSET($H$6:$H$51,ROW($H$6:$H$51)-MIN(ROW($H$6:$H$51)),,1)),--($H$6:$H$51=K70),($F$6:$F$51))</f>
      </c>
      <c r="O70" s="20">
        <f>=IF(Q70&gt;0,ROUND(SUM(((P70)/((Q70*1)))*100),2)-100,)</f>
      </c>
      <c r="P70" s="20">
        <f>SUMPRODUCT(SUBTOTAL(3,OFFSET($H$6:$H$51,ROW($H$6:$H$51)-MIN(ROW($H$6:$H$51)),,1)),--($H$6:$H$51=K70),($N$6:$N$51))</f>
      </c>
      <c r="Q70" s="20">
        <f>SUMPRODUCT(SUBTOTAL(3,OFFSET(H$6:$H51,ROW($H$6:$H$51)-MIN(ROW($H$6:$H$51)),,1)),--($H$6:$H$51=K70),($K$6:$K$51))</f>
      </c>
    </row>
    <row r="71" spans="2:17" x14ac:dyDescent="0.25">
      <c r="B71" s="21" t="s">
        <v>154</v>
      </c>
      <c r="C71" s="20">
        <f>SUMPRODUCT(SUBTOTAL(3,OFFSET($G$6:$G$51,ROW($G$6:$G$51)-MIN(ROW($G$6:$G$51)),,1)),--($G$6:$G$51=B71))</f>
      </c>
      <c r="D71" s="22">
        <f>C71/$C$75</f>
      </c>
      <c r="E71" s="20">
        <f>SUMPRODUCT(SUBTOTAL(3,OFFSET($G$6:$G$51,ROW($G$6:$G$51)-MIN(ROW($G$6:$G$51)),,1)),--($G$6:$G$51=B71),($F$6:$F$51))</f>
      </c>
      <c r="F71" s="20">
        <f>=IF(H71&gt;0,ROUND(SUM(((G71)/((H71*1)))*100),2)-100,)</f>
      </c>
      <c r="G71" s="20">
        <f>SUMPRODUCT(SUBTOTAL(3,OFFSET($G$6:$G$51,ROW($G$6:$G$51)-MIN(ROW($G$6:$G$51)),,1)),--($G$6:$G$51=B71),($N$6:$N$51))</f>
      </c>
      <c r="H71" s="20">
        <f>SUMPRODUCT(SUBTOTAL(3,OFFSET(G$6:$G51,ROW($G$6:$G$51)-MIN(ROW($G$6:$G$51)),,1)),--($G$6:$G$51=B71),($K$6:$K$51))</f>
      </c>
      <c r="K71" s="21" t="s">
        <v>133</v>
      </c>
      <c r="L71" s="20">
        <f>SUMPRODUCT(SUBTOTAL(3,OFFSET($H$6:$H$51,ROW($H$6:$H$51)-MIN(ROW($H$6:$H$51)),,1)),--($H$6:$H$51=K71))</f>
      </c>
      <c r="M71" s="22">
        <f>L71/$L$75</f>
      </c>
      <c r="N71" s="20">
        <f>SUMPRODUCT(SUBTOTAL(3,OFFSET($H$6:$H$51,ROW($H$6:$H$51)-MIN(ROW($H$6:$H$51)),,1)),--($H$6:$H$51=K71),($F$6:$F$51))</f>
      </c>
      <c r="O71" s="20">
        <f>=IF(Q71&gt;0,ROUND(SUM(((P71)/((Q71*1)))*100),2)-100,)</f>
      </c>
      <c r="P71" s="20">
        <f>SUMPRODUCT(SUBTOTAL(3,OFFSET($H$6:$H$51,ROW($H$6:$H$51)-MIN(ROW($H$6:$H$51)),,1)),--($H$6:$H$51=K71),($N$6:$N$51))</f>
      </c>
      <c r="Q71" s="20">
        <f>SUMPRODUCT(SUBTOTAL(3,OFFSET(H$6:$H51,ROW($H$6:$H$51)-MIN(ROW($H$6:$H$51)),,1)),--($H$6:$H$51=K71),($K$6:$K$51))</f>
      </c>
    </row>
    <row r="72" spans="2:17" x14ac:dyDescent="0.25">
      <c r="B72" s="21"/>
      <c r="C72" s="20"/>
      <c r="D72" s="20"/>
      <c r="E72" s="20"/>
      <c r="F72" s="20"/>
      <c r="G72" s="20"/>
      <c r="H72" s="20"/>
      <c r="K72" s="21" t="s">
        <v>155</v>
      </c>
      <c r="L72" s="20">
        <f>SUMPRODUCT(SUBTOTAL(3,OFFSET($H$6:$H$51,ROW($H$6:$H$51)-MIN(ROW($H$6:$H$51)),,1)),--($H$6:$H$51=K72))</f>
      </c>
      <c r="M72" s="22">
        <f>L72/$L$75</f>
      </c>
      <c r="N72" s="20">
        <f>SUMPRODUCT(SUBTOTAL(3,OFFSET($H$6:$H$51,ROW($H$6:$H$51)-MIN(ROW($H$6:$H$51)),,1)),--($H$6:$H$51=K72),($F$6:$F$51))</f>
      </c>
      <c r="O72" s="20">
        <f>=IF(Q72&gt;0,ROUND(SUM(((P72)/((Q72*1)))*100),2)-100,)</f>
      </c>
      <c r="P72" s="20">
        <f>SUMPRODUCT(SUBTOTAL(3,OFFSET($H$6:$H$51,ROW($H$6:$H$51)-MIN(ROW($H$6:$H$51)),,1)),--($H$6:$H$51=K72),($N$6:$N$51))</f>
      </c>
      <c r="Q72" s="20">
        <f>SUMPRODUCT(SUBTOTAL(3,OFFSET(H$6:$H51,ROW($H$6:$H$51)-MIN(ROW($H$6:$H$51)),,1)),--($H$6:$H$51=K72),($K$6:$K$51))</f>
      </c>
    </row>
    <row r="73" spans="2:17" x14ac:dyDescent="0.25">
      <c r="B73" s="21"/>
      <c r="C73" s="20"/>
      <c r="D73" s="20"/>
      <c r="E73" s="20"/>
      <c r="F73" s="20"/>
      <c r="G73" s="20"/>
      <c r="H73" s="20"/>
      <c r="K73" s="21" t="s">
        <v>107</v>
      </c>
      <c r="L73" s="20">
        <f>SUMPRODUCT(SUBTOTAL(3,OFFSET($H$6:$H$51,ROW($H$6:$H$51)-MIN(ROW($H$6:$H$51)),,1)),--($H$6:$H$51=K73))</f>
      </c>
      <c r="M73" s="22">
        <f>L73/$L$75</f>
      </c>
      <c r="N73" s="20">
        <f>SUMPRODUCT(SUBTOTAL(3,OFFSET($H$6:$H$51,ROW($H$6:$H$51)-MIN(ROW($H$6:$H$51)),,1)),--($H$6:$H$51=K73),($F$6:$F$51))</f>
      </c>
      <c r="O73" s="20">
        <f>=IF(Q73&gt;0,ROUND(SUM(((P73)/((Q73*1)))*100),2)-100,)</f>
      </c>
      <c r="P73" s="20">
        <f>SUMPRODUCT(SUBTOTAL(3,OFFSET($H$6:$H$51,ROW($H$6:$H$51)-MIN(ROW($H$6:$H$51)),,1)),--($H$6:$H$51=K73),($N$6:$N$51))</f>
      </c>
      <c r="Q73" s="20">
        <f>SUMPRODUCT(SUBTOTAL(3,OFFSET(H$6:$H51,ROW($H$6:$H$51)-MIN(ROW($H$6:$H$51)),,1)),--($H$6:$H$51=K73),($K$6:$K$51))</f>
      </c>
    </row>
    <row r="74" spans="2:17" x14ac:dyDescent="0.25">
      <c r="B74" s="21"/>
      <c r="C74" s="20"/>
      <c r="D74" s="20"/>
      <c r="E74" s="20"/>
      <c r="F74" s="20"/>
      <c r="G74" s="20"/>
      <c r="H74" s="20"/>
      <c r="K74" s="21"/>
      <c r="L74" s="20"/>
      <c r="M74" s="20"/>
      <c r="N74" s="20"/>
      <c r="O74" s="20"/>
      <c r="P74" s="20"/>
      <c r="Q74" s="20"/>
    </row>
    <row r="75" spans="2:17" x14ac:dyDescent="0.25">
      <c r="B75" s="21" t="s">
        <v>276</v>
      </c>
      <c r="C75" s="20">
        <f>SUM(C67:C74)</f>
      </c>
      <c r="D75" s="22">
        <f>SUM(D67:D74)</f>
      </c>
      <c r="E75" s="20">
        <f>SUM(E67:E74)</f>
      </c>
      <c r="F75" s="20">
        <f>AVERAGE(F67:F74)</f>
      </c>
      <c r="G75" s="20">
        <f>SUM(G67:G74)</f>
      </c>
      <c r="H75" s="20">
        <f>SUM(H67:H74)</f>
      </c>
      <c r="K75" s="21" t="s">
        <v>276</v>
      </c>
      <c r="L75" s="20">
        <f>SUM(L67:L74)</f>
      </c>
      <c r="M75" s="22">
        <f>SUM(M67:M74)</f>
      </c>
      <c r="N75" s="20">
        <f>SUM(N67:N74)</f>
      </c>
      <c r="O75" s="20">
        <f>AVERAGE(O67:O74)</f>
      </c>
      <c r="P75" s="20">
        <f>SUM(P67:P74)</f>
      </c>
      <c r="Q75" s="20">
        <f>SUM(Q67:Q74)</f>
      </c>
    </row>
  </sheetData>
  <autoFilter ref="A5:AY51"/>
  <mergeCells count="7">
    <mergeCell ref="A1:B3"/>
    <mergeCell ref="G1:I3"/>
    <mergeCell ref="B53:Q53"/>
    <mergeCell ref="B54:H54"/>
    <mergeCell ref="K54:Q54"/>
    <mergeCell ref="B66:H66"/>
    <mergeCell ref="K66:Q66"/>
  </mergeCells>
  <hyperlinks>
    <hyperlink ref="B6" r:id="rId1"/>
    <hyperlink ref="AW6" r:id="rId2"/>
    <hyperlink ref="AX6" r:id="rId3"/>
    <hyperlink ref="B7" r:id="rId4"/>
    <hyperlink ref="AW7" r:id="rId5"/>
    <hyperlink ref="AX7" r:id="rId6"/>
    <hyperlink ref="B8" r:id="rId7"/>
    <hyperlink ref="AW8" r:id="rId8"/>
    <hyperlink ref="AX8" r:id="rId9"/>
    <hyperlink ref="B9" r:id="rId10"/>
    <hyperlink ref="AW9" r:id="rId11"/>
    <hyperlink ref="AX9" r:id="rId12"/>
    <hyperlink ref="B10" r:id="rId13"/>
    <hyperlink ref="AW10" r:id="rId14"/>
    <hyperlink ref="AX10" r:id="rId15"/>
    <hyperlink ref="B11" r:id="rId16"/>
    <hyperlink ref="AW11" r:id="rId17"/>
    <hyperlink ref="AX11" r:id="rId18"/>
    <hyperlink ref="B12" r:id="rId19"/>
    <hyperlink ref="AW12" r:id="rId20"/>
    <hyperlink ref="AX12" r:id="rId21"/>
    <hyperlink ref="B13" r:id="rId22"/>
    <hyperlink ref="AW13" r:id="rId23"/>
    <hyperlink ref="AX13" r:id="rId24"/>
    <hyperlink ref="B14" r:id="rId25"/>
    <hyperlink ref="AW14" r:id="rId26"/>
    <hyperlink ref="AX14" r:id="rId27"/>
    <hyperlink ref="B15" r:id="rId28"/>
    <hyperlink ref="AW15" r:id="rId29"/>
    <hyperlink ref="AX15" r:id="rId30"/>
    <hyperlink ref="B16" r:id="rId31"/>
    <hyperlink ref="AW16" r:id="rId32"/>
    <hyperlink ref="AX16" r:id="rId33"/>
    <hyperlink ref="B17" r:id="rId34"/>
    <hyperlink ref="AW17" r:id="rId35"/>
    <hyperlink ref="AX17" r:id="rId36"/>
    <hyperlink ref="B18" r:id="rId37"/>
    <hyperlink ref="AW18" r:id="rId38"/>
    <hyperlink ref="AX18" r:id="rId39"/>
    <hyperlink ref="B19" r:id="rId40"/>
    <hyperlink ref="AW19" r:id="rId41"/>
    <hyperlink ref="AX19" r:id="rId42"/>
    <hyperlink ref="B20" r:id="rId43"/>
    <hyperlink ref="AW20" r:id="rId44"/>
    <hyperlink ref="AX20" r:id="rId45"/>
    <hyperlink ref="B21" r:id="rId46"/>
    <hyperlink ref="AW21" r:id="rId47"/>
    <hyperlink ref="AX21" r:id="rId48"/>
    <hyperlink ref="B22" r:id="rId49"/>
    <hyperlink ref="AW22" r:id="rId50"/>
    <hyperlink ref="AX22" r:id="rId51"/>
    <hyperlink ref="B23" r:id="rId52"/>
    <hyperlink ref="AW23" r:id="rId53"/>
    <hyperlink ref="AX23" r:id="rId54"/>
    <hyperlink ref="B24" r:id="rId55"/>
    <hyperlink ref="AW24" r:id="rId56"/>
    <hyperlink ref="AX24" r:id="rId57"/>
    <hyperlink ref="B25" r:id="rId58"/>
    <hyperlink ref="AW25" r:id="rId59"/>
    <hyperlink ref="AX25" r:id="rId60"/>
    <hyperlink ref="B26" r:id="rId61"/>
    <hyperlink ref="AW26" r:id="rId62"/>
    <hyperlink ref="AX26" r:id="rId63"/>
    <hyperlink ref="B27" r:id="rId64"/>
    <hyperlink ref="AW27" r:id="rId65"/>
    <hyperlink ref="AX27" r:id="rId66"/>
    <hyperlink ref="B28" r:id="rId67"/>
    <hyperlink ref="AW28" r:id="rId68"/>
    <hyperlink ref="AX28" r:id="rId69"/>
    <hyperlink ref="B29" r:id="rId70"/>
    <hyperlink ref="AW29" r:id="rId71"/>
    <hyperlink ref="AX29" r:id="rId72"/>
    <hyperlink ref="B30" r:id="rId73"/>
    <hyperlink ref="AW30" r:id="rId74"/>
    <hyperlink ref="AX30" r:id="rId75"/>
    <hyperlink ref="B31" r:id="rId76"/>
    <hyperlink ref="AW31" r:id="rId77"/>
    <hyperlink ref="AX31" r:id="rId78"/>
    <hyperlink ref="B32" r:id="rId79"/>
    <hyperlink ref="AW32" r:id="rId80"/>
    <hyperlink ref="AX32" r:id="rId81"/>
    <hyperlink ref="B33" r:id="rId82"/>
    <hyperlink ref="AW33" r:id="rId83"/>
    <hyperlink ref="AX33" r:id="rId84"/>
    <hyperlink ref="B34" r:id="rId85"/>
    <hyperlink ref="AW34" r:id="rId86"/>
    <hyperlink ref="AX34" r:id="rId87"/>
    <hyperlink ref="B35" r:id="rId88"/>
    <hyperlink ref="AW35" r:id="rId89"/>
    <hyperlink ref="AX35" r:id="rId90"/>
    <hyperlink ref="B36" r:id="rId91"/>
    <hyperlink ref="AW36" r:id="rId92"/>
    <hyperlink ref="AX36" r:id="rId93"/>
    <hyperlink ref="B37" r:id="rId94"/>
    <hyperlink ref="AW37" r:id="rId95"/>
    <hyperlink ref="AX37" r:id="rId96"/>
    <hyperlink ref="B38" r:id="rId97"/>
    <hyperlink ref="AW38" r:id="rId98"/>
    <hyperlink ref="AX38" r:id="rId99"/>
    <hyperlink ref="B39" r:id="rId100"/>
    <hyperlink ref="AW39" r:id="rId101"/>
    <hyperlink ref="AX39" r:id="rId102"/>
    <hyperlink ref="B40" r:id="rId103"/>
    <hyperlink ref="AW40" r:id="rId104"/>
    <hyperlink ref="AX40" r:id="rId105"/>
    <hyperlink ref="B41" r:id="rId106"/>
    <hyperlink ref="AW41" r:id="rId107"/>
    <hyperlink ref="AX41" r:id="rId108"/>
    <hyperlink ref="B42" r:id="rId109"/>
    <hyperlink ref="AW42" r:id="rId110"/>
    <hyperlink ref="AX42" r:id="rId111"/>
    <hyperlink ref="B43" r:id="rId112"/>
    <hyperlink ref="AW43" r:id="rId113"/>
    <hyperlink ref="AX43" r:id="rId114"/>
    <hyperlink ref="B44" r:id="rId115"/>
    <hyperlink ref="AW44" r:id="rId116"/>
    <hyperlink ref="AX44" r:id="rId117"/>
    <hyperlink ref="B45" r:id="rId118"/>
    <hyperlink ref="AW45" r:id="rId119"/>
    <hyperlink ref="AX45" r:id="rId120"/>
    <hyperlink ref="B46" r:id="rId121"/>
    <hyperlink ref="AW46" r:id="rId122"/>
    <hyperlink ref="AX46" r:id="rId123"/>
    <hyperlink ref="B47" r:id="rId124"/>
    <hyperlink ref="AW47" r:id="rId125"/>
    <hyperlink ref="AX47" r:id="rId126"/>
    <hyperlink ref="B48" r:id="rId127"/>
    <hyperlink ref="AW48" r:id="rId128"/>
    <hyperlink ref="AX48" r:id="rId129"/>
    <hyperlink ref="B49" r:id="rId130"/>
    <hyperlink ref="AW49" r:id="rId131"/>
    <hyperlink ref="AX49" r:id="rId132"/>
    <hyperlink ref="B50" r:id="rId133"/>
    <hyperlink ref="AW50" r:id="rId134"/>
    <hyperlink ref="AX50" r:id="rId135"/>
  </hyperlinks>
  <pageMargins left="0.7" right="0.7" top="0.75" bottom="0.75" header="0.3" footer="0.3"/>
  <pageSetup orientation="portrait" horizontalDpi="4294967295" verticalDpi="4294967295" scale="100" fitToWidth="1" fitToHeight="1"/>
  <drawing r:id="rId1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Diamonds 22-06-2023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2023-06-22T14:40:17Z</dcterms:created>
  <dcterms:modified xsi:type="dcterms:W3CDTF">2023-06-22T14:40:17Z</dcterms:modified>
</cp:coreProperties>
</file>