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<sst xmlns="http://schemas.openxmlformats.org/spreadsheetml/2006/main" count="669" uniqueCount="188">
  <si>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</si>
  <si>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</si>
  <si>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</si>
  <si>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</si>
  <si>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</si>
  <si>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</si>
  <si>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</si>
  <si>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</si>
  <si>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</si>
  <si>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</si>
  <si>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</si>
  <si>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</si>
  <si>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</si>
  <si>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</si>
  <si>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</si>
  <si>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</si>
  <si>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</si>
  <si>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</si>
  <si>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</si>
  <si>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</si>
  <si>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</si>
  <si>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</si>
  <si>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</si>
  <si>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</si>
  <si>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</si>
  <si>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</si>
  <si>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</si>
  <si>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</si>
  <si>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</si>
  <si>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</si>
  <si>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</si>
  <si>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</si>
  <si>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</si>
  <si>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</si>
  <si>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</si>
  <si>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</si>
  <si>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</si>
  <si>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</si>
  <si>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</si>
  <si>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</t>
  </si>
  <si>
    <t>Details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</si>
  <si>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</si>
  <si>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</si>
  <si>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</si>
  <si>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</si>
  <si>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</si>
  <si>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</si>
  <si>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</si>
  <si>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</si>
  <si>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</si>
  <si>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Flo</t>
  </si>
  <si>
    <t>Measurement</t>
  </si>
  <si>
    <t>LAB</t>
  </si>
  <si>
    <t>MILKY</t>
  </si>
  <si>
    <t>Lins</t>
  </si>
  <si>
    <t>H&amp;A</t>
  </si>
  <si>
    <t>Location</t>
  </si>
  <si>
    <t>RO</t>
  </si>
  <si>
    <t>Ratio</t>
  </si>
  <si>
    <t>Girdle</t>
  </si>
  <si>
    <t>Key To Symbol</t>
  </si>
  <si>
    <t>GIA Comments</t>
  </si>
  <si>
    <t>Color Desc</t>
  </si>
  <si>
    <t>Fancy Color</t>
  </si>
  <si>
    <t>CULET</t>
  </si>
  <si>
    <t>Girdle%</t>
  </si>
  <si>
    <t>My Comments</t>
  </si>
  <si>
    <t>Certificate Link</t>
  </si>
  <si>
    <t>Video Link</t>
  </si>
  <si>
    <t>SIZE</t>
  </si>
  <si>
    <t>X-Ray</t>
  </si>
  <si>
    <t>230264-72</t>
  </si>
  <si>
    <t>AVAILABLE</t>
  </si>
  <si>
    <t>L RADIANT</t>
  </si>
  <si>
    <t>VS2</t>
  </si>
  <si>
    <t>F</t>
  </si>
  <si>
    <t>WH</t>
  </si>
  <si>
    <t>-</t>
  </si>
  <si>
    <t>EX</t>
  </si>
  <si>
    <t>M</t>
  </si>
  <si>
    <t>8.05x5.32x3.66</t>
  </si>
  <si>
    <t>GIA</t>
  </si>
  <si>
    <t>BT0</t>
  </si>
  <si>
    <t>BC1</t>
  </si>
  <si>
    <t>WT1</t>
  </si>
  <si>
    <t>WC1</t>
  </si>
  <si>
    <t>M0</t>
  </si>
  <si>
    <t>PO1</t>
  </si>
  <si>
    <t>CO0</t>
  </si>
  <si>
    <t>TO0</t>
  </si>
  <si>
    <t>E1</t>
  </si>
  <si>
    <t>L.I</t>
  </si>
  <si>
    <t>MUMBAI</t>
  </si>
  <si>
    <t>THK - VTK</t>
  </si>
  <si>
    <t>Crystal, Feather, Needle, Indented Natural, Natural</t>
  </si>
  <si>
    <t>Pinpoints are not shown.</t>
  </si>
  <si>
    <t>BLUE</t>
  </si>
  <si>
    <t>N</t>
  </si>
  <si>
    <t>Certi Link</t>
  </si>
  <si>
    <t>1.50</t>
  </si>
  <si>
    <t>230023-18</t>
  </si>
  <si>
    <t>H</t>
  </si>
  <si>
    <t>7.66x5.34x3.64</t>
  </si>
  <si>
    <t>BT1</t>
  </si>
  <si>
    <t>BC0</t>
  </si>
  <si>
    <t>NV</t>
  </si>
  <si>
    <t>Crystal, Cloud, Needle, Indented Natural, Natural</t>
  </si>
  <si>
    <t>Additional clouds are not shown. Pinpoints are not shown.</t>
  </si>
  <si>
    <t>224037-422</t>
  </si>
  <si>
    <t>I</t>
  </si>
  <si>
    <t>7.40x5.28x3.73</t>
  </si>
  <si>
    <t>WC0</t>
  </si>
  <si>
    <t>PO0</t>
  </si>
  <si>
    <t>STK - THK</t>
  </si>
  <si>
    <t>Crystal, Needle, Natural</t>
  </si>
  <si>
    <t>Pinpoints are not shown. Clouds are not shown.</t>
  </si>
  <si>
    <t>230111-174</t>
  </si>
  <si>
    <t>SI2</t>
  </si>
  <si>
    <t>7.81x5.42x3.81</t>
  </si>
  <si>
    <t>WC2</t>
  </si>
  <si>
    <t>E2</t>
  </si>
  <si>
    <t>MDS/SVS</t>
  </si>
  <si>
    <t>Feather, Crystal, Cloud, Indented Natural, Natural</t>
  </si>
  <si>
    <t>230038-228</t>
  </si>
  <si>
    <t>8.03x5.62x3.84</t>
  </si>
  <si>
    <t>BT2</t>
  </si>
  <si>
    <t>PO2</t>
  </si>
  <si>
    <t>STK - VTK</t>
  </si>
  <si>
    <t>Twinning Wisp, Crystal, Feather, Indented Natural, Needle, Natural</t>
  </si>
  <si>
    <t>Additional twinning wisps, clouds, pinpoints and surface graining are not shown.</t>
  </si>
  <si>
    <t>1.70</t>
  </si>
  <si>
    <t>231093-132</t>
  </si>
  <si>
    <t>SI1</t>
  </si>
  <si>
    <t>7.74x5.60x3.95</t>
  </si>
  <si>
    <t>WT2</t>
  </si>
  <si>
    <t>Crystal, Cloud, Needle</t>
  </si>
  <si>
    <t>230023-69</t>
  </si>
  <si>
    <t>8.71x5.63x3.88</t>
  </si>
  <si>
    <t>CO2</t>
  </si>
  <si>
    <t>THN - VTK</t>
  </si>
  <si>
    <t>Feather, Crystal, Indented Natural, Cloud, Needle, Natural</t>
  </si>
  <si>
    <t>220941-218</t>
  </si>
  <si>
    <t>7.70x5.53x3.91</t>
  </si>
  <si>
    <t>FM1/COO/MDS/Tracr</t>
  </si>
  <si>
    <t>VTK</t>
  </si>
  <si>
    <t>Crystal, Feather, Needle, Natural</t>
  </si>
  <si>
    <t>Clouds are not shown. Pinpoints are not shown.</t>
  </si>
  <si>
    <t>230091-132</t>
  </si>
  <si>
    <t>VS1</t>
  </si>
  <si>
    <t>G</t>
  </si>
  <si>
    <t>8.64x6.28x3.99</t>
  </si>
  <si>
    <t>CO1</t>
  </si>
  <si>
    <t>E0</t>
  </si>
  <si>
    <t>Feather, Natural</t>
  </si>
  <si>
    <t>2.00</t>
  </si>
  <si>
    <t>221386-123</t>
  </si>
  <si>
    <t>VG</t>
  </si>
  <si>
    <t>8.48x5.88x3.97</t>
  </si>
  <si>
    <t>BC2</t>
  </si>
  <si>
    <t>Twinning Wisp, Feather, Crystal, Indented Natural, Natural</t>
  </si>
  <si>
    <t>Additional twinning wisps, pinpoints and surface graining are not shown.</t>
  </si>
  <si>
    <t>221367-69</t>
  </si>
  <si>
    <t>8.89x5.73x3.94</t>
  </si>
  <si>
    <t>Twinning Wisp, Feather, Crystal, Needle</t>
  </si>
  <si>
    <t>NY211380-118</t>
  </si>
  <si>
    <t>BUSINESS</t>
  </si>
  <si>
    <t>9.64X6.29X3.90</t>
  </si>
  <si>
    <t>NEWYORK</t>
  </si>
  <si>
    <t>null</t>
  </si>
  <si>
    <t>Twinning Wisp,Crystal,Feather,Cloud,Needle,Indented Natural</t>
  </si>
  <si>
    <t>Additional twinning wisps, additional clouds, pinpoints, internal graining and surface graining are not shown.</t>
  </si>
  <si>
    <t>231080-14</t>
  </si>
  <si>
    <t>9.47x6.79x4.67</t>
  </si>
  <si>
    <t>Cloud, Pinpoint, Feather, Indented Natural, Natural</t>
  </si>
  <si>
    <t>Additional pinpoints are not shown.</t>
  </si>
  <si>
    <t>3.00</t>
  </si>
  <si>
    <t>230070-102</t>
  </si>
  <si>
    <t>10.01x6.95x4.63</t>
  </si>
  <si>
    <t>THK</t>
  </si>
  <si>
    <t>Feather, Cloud, Crystal, Needle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</si>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</sst>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hk.co/diamond-details/64914cd0c9d17008fc01ac50" TargetMode="External"/><Relationship Id="rId2" Type="http://schemas.openxmlformats.org/officeDocument/2006/relationships/hyperlink" Target="https://d3at7kzws0mw3g.cloudfront.net/MaskLabreportno/5B0A222A-4A9C-4159-96AB-2D0995AA5435.jpg" TargetMode="External"/><Relationship Id="rId3" Type="http://schemas.openxmlformats.org/officeDocument/2006/relationships/hyperlink" Target="https://d3at7kzws0mw3g.cloudfront.net/video/Vision360.html?d=230264-72" TargetMode="External"/><Relationship Id="rId4" Type="http://schemas.openxmlformats.org/officeDocument/2006/relationships/hyperlink" Target="https://my.hk.co/diamond-details/64105380fe56a72531867d73" TargetMode="External"/><Relationship Id="rId5" Type="http://schemas.openxmlformats.org/officeDocument/2006/relationships/hyperlink" Target="https://d3at7kzws0mw3g.cloudfront.net/MaskLabreportno/F3939D79-03A4-48A7-9F28-2A513147C56C.jpg" TargetMode="External"/><Relationship Id="rId6" Type="http://schemas.openxmlformats.org/officeDocument/2006/relationships/hyperlink" Target="https://d3at7kzws0mw3g.cloudfront.net/video/Vision360.html?d=230023-18" TargetMode="External"/><Relationship Id="rId7" Type="http://schemas.openxmlformats.org/officeDocument/2006/relationships/hyperlink" Target="https://my.hk.co/diamond-details/63edfee8a7a68e25b7a0d432" TargetMode="External"/><Relationship Id="rId8" Type="http://schemas.openxmlformats.org/officeDocument/2006/relationships/hyperlink" Target="https://d3at7kzws0mw3g.cloudfront.net/MaskLabreportno/A99CD07D-A6E7-4790-8089-A423BC6F57FB.jpg" TargetMode="External"/><Relationship Id="rId9" Type="http://schemas.openxmlformats.org/officeDocument/2006/relationships/hyperlink" Target="https://d3at7kzws0mw3g.cloudfront.net/video/Vision360.html?d=224037-422" TargetMode="External"/><Relationship Id="rId10" Type="http://schemas.openxmlformats.org/officeDocument/2006/relationships/hyperlink" Target="https://my.hk.co/diamond-details/642418ce1746b03faac440c8" TargetMode="External"/><Relationship Id="rId11" Type="http://schemas.openxmlformats.org/officeDocument/2006/relationships/hyperlink" Target="https://d3at7kzws0mw3g.cloudfront.net/MaskLabreportno/48F76AF3-6946-4232-B5F1-2812736E777D.jpg" TargetMode="External"/><Relationship Id="rId12" Type="http://schemas.openxmlformats.org/officeDocument/2006/relationships/hyperlink" Target="https://d3at7kzws0mw3g.cloudfront.net/video/Vision360.html?d=230111-174" TargetMode="External"/><Relationship Id="rId13" Type="http://schemas.openxmlformats.org/officeDocument/2006/relationships/hyperlink" Target="https://my.hk.co/diamond-details/641d86b72ca1a76600dbd323" TargetMode="External"/><Relationship Id="rId14" Type="http://schemas.openxmlformats.org/officeDocument/2006/relationships/hyperlink" Target="https://d3at7kzws0mw3g.cloudfront.net/MaskLabreportno/973459F0-556D-4637-8090-5D4A5CF70218.jpg" TargetMode="External"/><Relationship Id="rId15" Type="http://schemas.openxmlformats.org/officeDocument/2006/relationships/hyperlink" Target="https://d3at7kzws0mw3g.cloudfront.net/video/Vision360.html?d=230038-228" TargetMode="External"/><Relationship Id="rId16" Type="http://schemas.openxmlformats.org/officeDocument/2006/relationships/hyperlink" Target="https://my.hk.co/diamond-details/64886ea959699a3b28fc4ca2" TargetMode="External"/><Relationship Id="rId17" Type="http://schemas.openxmlformats.org/officeDocument/2006/relationships/hyperlink" Target="https://d3at7kzws0mw3g.cloudfront.net/MaskLabreportno/6EC373CA-C54B-4E38-967D-6AB2D28B2882.jpg" TargetMode="External"/><Relationship Id="rId18" Type="http://schemas.openxmlformats.org/officeDocument/2006/relationships/hyperlink" Target="https://d3at7kzws0mw3g.cloudfront.net/video/Vision360.html?d=231093-132" TargetMode="External"/><Relationship Id="rId19" Type="http://schemas.openxmlformats.org/officeDocument/2006/relationships/hyperlink" Target="https://my.hk.co/diamond-details/641d72c3fb876b53f5e98209" TargetMode="External"/><Relationship Id="rId20" Type="http://schemas.openxmlformats.org/officeDocument/2006/relationships/hyperlink" Target="https://d3at7kzws0mw3g.cloudfront.net/MaskLabreportno/E2C62142-7E08-4E2E-8BD0-F04F3940978F.jpg" TargetMode="External"/><Relationship Id="rId21" Type="http://schemas.openxmlformats.org/officeDocument/2006/relationships/hyperlink" Target="https://d3at7kzws0mw3g.cloudfront.net/video/Vision360.html?d=230023-69" TargetMode="External"/><Relationship Id="rId22" Type="http://schemas.openxmlformats.org/officeDocument/2006/relationships/hyperlink" Target="https://my.hk.co/diamond-details/63b6b6b340476c3730fb9499" TargetMode="External"/><Relationship Id="rId23" Type="http://schemas.openxmlformats.org/officeDocument/2006/relationships/hyperlink" Target="https://d3at7kzws0mw3g.cloudfront.net/MaskLabreportno/25202DDE-D2F5-452E-A279-FE10BEFA269C.jpg" TargetMode="External"/><Relationship Id="rId24" Type="http://schemas.openxmlformats.org/officeDocument/2006/relationships/hyperlink" Target="https://d3at7kzws0mw3g.cloudfront.net/video/Vision360.html?d=220941-218" TargetMode="External"/><Relationship Id="rId25" Type="http://schemas.openxmlformats.org/officeDocument/2006/relationships/hyperlink" Target="https://my.hk.co/diamond-details/642418d01746b03faac441f5" TargetMode="External"/><Relationship Id="rId26" Type="http://schemas.openxmlformats.org/officeDocument/2006/relationships/hyperlink" Target="https://d3at7kzws0mw3g.cloudfront.net/MaskLabreportno/09A40417-68F1-4CAD-B0F2-F7E6ED2CE070.jpg" TargetMode="External"/><Relationship Id="rId27" Type="http://schemas.openxmlformats.org/officeDocument/2006/relationships/hyperlink" Target="https://d3at7kzws0mw3g.cloudfront.net/video/Vision360.html?d=230091-132" TargetMode="External"/><Relationship Id="rId28" Type="http://schemas.openxmlformats.org/officeDocument/2006/relationships/hyperlink" Target="https://my.hk.co/diamond-details/63e62d152d6f1c5ff7b90103" TargetMode="External"/><Relationship Id="rId29" Type="http://schemas.openxmlformats.org/officeDocument/2006/relationships/hyperlink" Target="https://d3at7kzws0mw3g.cloudfront.net/MaskLabreportno/CDBFD6EB-13A0-4884-911B-72AA8A66FC9C.jpg" TargetMode="External"/><Relationship Id="rId30" Type="http://schemas.openxmlformats.org/officeDocument/2006/relationships/hyperlink" Target="https://d3at7kzws0mw3g.cloudfront.net/video/Vision360.html?d=221386-123" TargetMode="External"/><Relationship Id="rId31" Type="http://schemas.openxmlformats.org/officeDocument/2006/relationships/hyperlink" Target="https://my.hk.co/diamond-details/645613e1ca50c6735a09bb26" TargetMode="External"/><Relationship Id="rId32" Type="http://schemas.openxmlformats.org/officeDocument/2006/relationships/hyperlink" Target="https://d3at7kzws0mw3g.cloudfront.net/MaskLabreportno/0DF32300-C951-4B9A-A4C9-12B59F701266.jpg" TargetMode="External"/><Relationship Id="rId33" Type="http://schemas.openxmlformats.org/officeDocument/2006/relationships/hyperlink" Target="https://d3at7kzws0mw3g.cloudfront.net/video/Vision360.html?d=221367-69" TargetMode="External"/><Relationship Id="rId34" Type="http://schemas.openxmlformats.org/officeDocument/2006/relationships/hyperlink" Target="https://my.hk.co/diamond-details/6273c2869b169b42d969901a" TargetMode="External"/><Relationship Id="rId35" Type="http://schemas.openxmlformats.org/officeDocument/2006/relationships/hyperlink" Target="https://d3at7kzws0mw3g.cloudfront.net/MaskLabreportno/7F2FF509-DDCB-40F9-9B7A-0D69F6BF54BC.jpg" TargetMode="External"/><Relationship Id="rId36" Type="http://schemas.openxmlformats.org/officeDocument/2006/relationships/hyperlink" Target="https://d3at7kzws0mw3g.cloudfront.net/video/Vision360.html?d=NY211380-118" TargetMode="External"/><Relationship Id="rId37" Type="http://schemas.openxmlformats.org/officeDocument/2006/relationships/hyperlink" Target="https://my.hk.co/diamond-details/646f57eb7bbf26486756f0d5" TargetMode="External"/><Relationship Id="rId38" Type="http://schemas.openxmlformats.org/officeDocument/2006/relationships/hyperlink" Target="https://d3at7kzws0mw3g.cloudfront.net/MaskLabreportno/DF5271D9-EBA3-4C23-A6AD-037EE0FED4D1.jpg" TargetMode="External"/><Relationship Id="rId39" Type="http://schemas.openxmlformats.org/officeDocument/2006/relationships/hyperlink" Target="https://d3at7kzws0mw3g.cloudfront.net/video/Vision360.html?d=231080-14" TargetMode="External"/><Relationship Id="rId40" Type="http://schemas.openxmlformats.org/officeDocument/2006/relationships/hyperlink" Target="https://my.hk.co/diamond-details/648ffc06e6a51029ec0d5f2c" TargetMode="External"/><Relationship Id="rId41" Type="http://schemas.openxmlformats.org/officeDocument/2006/relationships/hyperlink" Target="https://d3at7kzws0mw3g.cloudfront.net/MaskLabreportno/0BFD6C8D-E216-4225-9154-33E8B578F3A2.jpg" TargetMode="External"/><Relationship Id="rId42" Type="http://schemas.openxmlformats.org/officeDocument/2006/relationships/hyperlink" Target="https://d3at7kzws0mw3g.cloudfront.net/video/Vision360.html?d=230070-102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9"/>
  <sheetFormatPr defaultRowHeight="15" outlineLevelRow="0" outlineLevelCol="0" x14ac:dyDescent="55"/>
  <cols>
    <col min="1" max="2" width="6" customWidth="1"/>
    <col min="3" max="41" width="10" customWidth="1"/>
    <col min="42" max="43" width="50" customWidth="1"/>
    <col min="44" max="48" width="10" customWidth="1"/>
    <col min="49" max="50" width="15" customWidth="1"/>
    <col min="51" max="51" hidden="1" customWidth="1"/>
  </cols>
  <sheetData>
    <row r="1" spans="1:51" x14ac:dyDescent="0.25">
      <c r="A1" s="1" t="s">
        <v>0</v>
      </c>
      <c r="B1" s="1"/>
      <c r="C1" s="1" t="s">
        <v>0</v>
      </c>
      <c r="D1" s="1" t="s">
        <v>0</v>
      </c>
      <c r="E1" s="2" t="s">
        <v>1</v>
      </c>
      <c r="F1" s="2" t="s">
        <v>2</v>
      </c>
      <c r="G1" s="3" t="s">
        <v>3</v>
      </c>
      <c r="H1" s="3"/>
      <c r="I1" s="3"/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1" t="s">
        <v>0</v>
      </c>
      <c r="P1" s="1" t="s">
        <v>0</v>
      </c>
      <c r="Q1" s="1" t="s">
        <v>0</v>
      </c>
      <c r="R1" s="1" t="s">
        <v>0</v>
      </c>
      <c r="S1" s="2" t="s">
        <v>9</v>
      </c>
      <c r="T1" s="2" t="s">
        <v>10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2" t="s">
        <v>19</v>
      </c>
      <c r="AM1" s="2" t="s">
        <v>20</v>
      </c>
      <c r="AN1" s="2" t="s">
        <v>21</v>
      </c>
      <c r="AO1" s="2" t="s">
        <v>22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41" x14ac:dyDescent="0.25">
      <c r="A2" s="1"/>
      <c r="B2" s="1"/>
      <c r="C2" s="1"/>
      <c r="D2" s="2" t="s">
        <v>23</v>
      </c>
      <c r="E2" s="4">
        <f>ROUND(COUNTA(E6:E19),2)</f>
      </c>
      <c r="F2" s="4">
        <f>ROUND(SUM(F6:F19),2)</f>
      </c>
      <c r="G2" s="3"/>
      <c r="H2" s="3"/>
      <c r="I2" s="3"/>
      <c r="J2" s="4">
        <f>ROUND(K2/F2,2)</f>
      </c>
      <c r="K2" s="4">
        <f>ROUND(SUM(K6:K19),2)</f>
      </c>
      <c r="L2" s="4">
        <f>ROUND((N2/K2*100)-100,2)</f>
      </c>
      <c r="M2" s="4">
        <f>ROUND(N2/F2,2)</f>
      </c>
      <c r="N2" s="4">
        <f>ROUND(SUM(N6:N19),2)</f>
      </c>
      <c r="O2" s="1"/>
      <c r="P2" s="1"/>
      <c r="Q2" s="1"/>
      <c r="R2" s="1"/>
      <c r="S2" s="5" t="s">
        <v>24</v>
      </c>
      <c r="T2" s="5" t="s">
        <v>25</v>
      </c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1"/>
      <c r="AL2" s="5" t="s">
        <v>34</v>
      </c>
      <c r="AM2" s="5" t="s">
        <v>35</v>
      </c>
      <c r="AN2" s="5" t="s">
        <v>36</v>
      </c>
      <c r="AO2" s="5" t="s">
        <v>37</v>
      </c>
    </row>
    <row r="3" spans="1:14" x14ac:dyDescent="0.25">
      <c r="A3" s="1"/>
      <c r="B3" s="1"/>
      <c r="C3" s="1"/>
      <c r="D3" s="2" t="s">
        <v>38</v>
      </c>
      <c r="E3" s="4">
        <f>ROUND(SUBTOTAL(3,E6:E19),2)</f>
      </c>
      <c r="F3" s="4">
        <f>ROUND(SUBTOTAL(9,F6:F19),2)</f>
      </c>
      <c r="G3" s="3"/>
      <c r="H3" s="3"/>
      <c r="I3" s="3"/>
      <c r="J3" s="4">
        <f>ROUND(K3/F3,2)</f>
      </c>
      <c r="K3" s="4">
        <f>ROUND(SUBTOTAL(9,K6:K19),2)</f>
      </c>
      <c r="L3" s="4">
        <f>ROUND((N3/K3*100)-100,2)</f>
      </c>
      <c r="M3" s="4">
        <f>ROUND(N3/F3,2)</f>
      </c>
      <c r="N3" s="4">
        <f>ROUND(SUBTOTAL(9,N6:N19),2)</f>
      </c>
    </row>
    <row r="5" spans="1:5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</v>
      </c>
      <c r="G5" s="2" t="s">
        <v>44</v>
      </c>
      <c r="H5" s="2" t="s">
        <v>45</v>
      </c>
      <c r="I5" s="2" t="s">
        <v>46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9</v>
      </c>
      <c r="T5" s="2" t="s">
        <v>10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59</v>
      </c>
      <c r="AL5" s="2" t="s">
        <v>19</v>
      </c>
      <c r="AM5" s="2" t="s">
        <v>20</v>
      </c>
      <c r="AN5" s="2" t="s">
        <v>21</v>
      </c>
      <c r="AO5" s="2" t="s">
        <v>22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  <c r="AY5" s="2" t="s">
        <v>69</v>
      </c>
    </row>
    <row r="6" spans="1:51" x14ac:dyDescent="0.25">
      <c r="A6" s="6">
        <v>1</v>
      </c>
      <c r="B6" s="7" t="s">
        <v>70</v>
      </c>
      <c r="C6" s="1" t="s">
        <v>71</v>
      </c>
      <c r="D6" s="1" t="s">
        <v>72</v>
      </c>
      <c r="E6" s="1" t="s">
        <v>73</v>
      </c>
      <c r="F6" s="8">
        <v>1.51</v>
      </c>
      <c r="G6" s="1" t="s">
        <v>74</v>
      </c>
      <c r="H6" s="1" t="s">
        <v>75</v>
      </c>
      <c r="I6" s="1" t="s">
        <v>76</v>
      </c>
      <c r="J6" s="9">
        <v>10900</v>
      </c>
      <c r="K6" s="9">
        <v>16459</v>
      </c>
      <c r="L6" s="8">
        <v>-60</v>
      </c>
      <c r="M6" s="8">
        <v>4360</v>
      </c>
      <c r="N6" s="8">
        <v>6583.6</v>
      </c>
      <c r="O6" s="1" t="s">
        <v>77</v>
      </c>
      <c r="P6" s="1" t="s">
        <v>78</v>
      </c>
      <c r="Q6" s="1" t="s">
        <v>78</v>
      </c>
      <c r="R6" s="1" t="s">
        <v>79</v>
      </c>
      <c r="S6" s="10">
        <v>68.9</v>
      </c>
      <c r="T6" s="6">
        <v>65</v>
      </c>
      <c r="U6" s="1" t="s">
        <v>80</v>
      </c>
      <c r="V6" s="1" t="s">
        <v>81</v>
      </c>
      <c r="W6" s="1" t="s">
        <v>82</v>
      </c>
      <c r="X6" s="1" t="s">
        <v>83</v>
      </c>
      <c r="Y6" s="1" t="s">
        <v>84</v>
      </c>
      <c r="Z6" s="1" t="s">
        <v>85</v>
      </c>
      <c r="AA6" s="1" t="s">
        <v>86</v>
      </c>
      <c r="AB6" s="1" t="s">
        <v>87</v>
      </c>
      <c r="AC6" s="1" t="s">
        <v>88</v>
      </c>
      <c r="AD6" s="1" t="s">
        <v>89</v>
      </c>
      <c r="AE6" s="1" t="s">
        <v>90</v>
      </c>
      <c r="AF6" s="1" t="s">
        <v>91</v>
      </c>
      <c r="AG6" s="1" t="s">
        <v>0</v>
      </c>
      <c r="AH6" s="1" t="s">
        <v>92</v>
      </c>
      <c r="AI6" s="1" t="s">
        <v>77</v>
      </c>
      <c r="AJ6" s="8">
        <v>1.51</v>
      </c>
      <c r="AK6" s="1" t="s">
        <v>93</v>
      </c>
      <c r="AL6" s="11">
        <v>0</v>
      </c>
      <c r="AM6" s="8">
        <v>49.29</v>
      </c>
      <c r="AN6" s="11">
        <v>0</v>
      </c>
      <c r="AO6" s="8">
        <v>15.42</v>
      </c>
      <c r="AP6" s="1" t="s">
        <v>94</v>
      </c>
      <c r="AQ6" s="1" t="s">
        <v>95</v>
      </c>
      <c r="AR6" s="1" t="s">
        <v>77</v>
      </c>
      <c r="AS6" s="1" t="s">
        <v>96</v>
      </c>
      <c r="AT6" s="1" t="s">
        <v>97</v>
      </c>
      <c r="AU6" s="8">
        <v>4.17</v>
      </c>
      <c r="AV6" s="1" t="s">
        <v>77</v>
      </c>
      <c r="AW6" s="7" t="s">
        <v>98</v>
      </c>
      <c r="AX6" s="7" t="s">
        <v>68</v>
      </c>
      <c r="AY6" s="1" t="s">
        <v>99</v>
      </c>
    </row>
    <row r="7" spans="1:51" x14ac:dyDescent="0.25">
      <c r="A7" s="6">
        <v>2</v>
      </c>
      <c r="B7" s="7" t="s">
        <v>70</v>
      </c>
      <c r="C7" s="1" t="s">
        <v>100</v>
      </c>
      <c r="D7" s="1" t="s">
        <v>72</v>
      </c>
      <c r="E7" s="1" t="s">
        <v>73</v>
      </c>
      <c r="F7" s="8">
        <v>1.51</v>
      </c>
      <c r="G7" s="1" t="s">
        <v>74</v>
      </c>
      <c r="H7" s="1" t="s">
        <v>101</v>
      </c>
      <c r="I7" s="1" t="s">
        <v>76</v>
      </c>
      <c r="J7" s="9">
        <v>8800</v>
      </c>
      <c r="K7" s="9">
        <v>13288</v>
      </c>
      <c r="L7" s="8">
        <v>-50.51</v>
      </c>
      <c r="M7" s="8">
        <v>4355.12</v>
      </c>
      <c r="N7" s="8">
        <v>6576.23</v>
      </c>
      <c r="O7" s="1" t="s">
        <v>77</v>
      </c>
      <c r="P7" s="1" t="s">
        <v>78</v>
      </c>
      <c r="Q7" s="1" t="s">
        <v>78</v>
      </c>
      <c r="R7" s="1" t="s">
        <v>97</v>
      </c>
      <c r="S7" s="10">
        <v>68.1</v>
      </c>
      <c r="T7" s="6">
        <v>67</v>
      </c>
      <c r="U7" s="1" t="s">
        <v>102</v>
      </c>
      <c r="V7" s="1" t="s">
        <v>81</v>
      </c>
      <c r="W7" s="1" t="s">
        <v>103</v>
      </c>
      <c r="X7" s="1" t="s">
        <v>104</v>
      </c>
      <c r="Y7" s="1" t="s">
        <v>84</v>
      </c>
      <c r="Z7" s="1" t="s">
        <v>105</v>
      </c>
      <c r="AA7" s="1" t="s">
        <v>86</v>
      </c>
      <c r="AB7" s="1" t="s">
        <v>87</v>
      </c>
      <c r="AC7" s="1" t="s">
        <v>88</v>
      </c>
      <c r="AD7" s="1" t="s">
        <v>89</v>
      </c>
      <c r="AE7" s="1" t="s">
        <v>90</v>
      </c>
      <c r="AF7" s="1" t="s">
        <v>91</v>
      </c>
      <c r="AG7" s="1" t="s">
        <v>0</v>
      </c>
      <c r="AH7" s="1" t="s">
        <v>92</v>
      </c>
      <c r="AI7" s="1" t="s">
        <v>77</v>
      </c>
      <c r="AJ7" s="8">
        <v>1.43</v>
      </c>
      <c r="AK7" s="1" t="s">
        <v>93</v>
      </c>
      <c r="AL7" s="11">
        <v>0</v>
      </c>
      <c r="AM7" s="8">
        <v>48.28</v>
      </c>
      <c r="AN7" s="11">
        <v>0</v>
      </c>
      <c r="AO7" s="8">
        <v>15.35</v>
      </c>
      <c r="AP7" s="1" t="s">
        <v>106</v>
      </c>
      <c r="AQ7" s="1" t="s">
        <v>107</v>
      </c>
      <c r="AR7" s="1" t="s">
        <v>77</v>
      </c>
      <c r="AS7" s="1" t="s">
        <v>0</v>
      </c>
      <c r="AT7" s="1" t="s">
        <v>97</v>
      </c>
      <c r="AU7" s="8">
        <v>4.51</v>
      </c>
      <c r="AV7" s="1" t="s">
        <v>77</v>
      </c>
      <c r="AW7" s="7" t="s">
        <v>98</v>
      </c>
      <c r="AX7" s="7" t="s">
        <v>68</v>
      </c>
      <c r="AY7" s="1" t="s">
        <v>99</v>
      </c>
    </row>
    <row r="8" spans="1:51" x14ac:dyDescent="0.25">
      <c r="A8" s="6">
        <v>3</v>
      </c>
      <c r="B8" s="7" t="s">
        <v>70</v>
      </c>
      <c r="C8" s="1" t="s">
        <v>108</v>
      </c>
      <c r="D8" s="1" t="s">
        <v>72</v>
      </c>
      <c r="E8" s="1" t="s">
        <v>73</v>
      </c>
      <c r="F8" s="8">
        <v>1.5</v>
      </c>
      <c r="G8" s="1" t="s">
        <v>74</v>
      </c>
      <c r="H8" s="1" t="s">
        <v>109</v>
      </c>
      <c r="I8" s="1" t="s">
        <v>76</v>
      </c>
      <c r="J8" s="9">
        <v>7400</v>
      </c>
      <c r="K8" s="9">
        <v>11100</v>
      </c>
      <c r="L8" s="8">
        <v>-54.85</v>
      </c>
      <c r="M8" s="8">
        <v>3341.1</v>
      </c>
      <c r="N8" s="8">
        <v>5011.65</v>
      </c>
      <c r="O8" s="1" t="s">
        <v>77</v>
      </c>
      <c r="P8" s="1" t="s">
        <v>78</v>
      </c>
      <c r="Q8" s="1" t="s">
        <v>78</v>
      </c>
      <c r="R8" s="1" t="s">
        <v>97</v>
      </c>
      <c r="S8" s="10">
        <v>70.7</v>
      </c>
      <c r="T8" s="6">
        <v>69</v>
      </c>
      <c r="U8" s="1" t="s">
        <v>110</v>
      </c>
      <c r="V8" s="1" t="s">
        <v>81</v>
      </c>
      <c r="W8" s="1" t="s">
        <v>103</v>
      </c>
      <c r="X8" s="1" t="s">
        <v>104</v>
      </c>
      <c r="Y8" s="1" t="s">
        <v>84</v>
      </c>
      <c r="Z8" s="1" t="s">
        <v>111</v>
      </c>
      <c r="AA8" s="1" t="s">
        <v>86</v>
      </c>
      <c r="AB8" s="1" t="s">
        <v>112</v>
      </c>
      <c r="AC8" s="1" t="s">
        <v>88</v>
      </c>
      <c r="AD8" s="1" t="s">
        <v>89</v>
      </c>
      <c r="AE8" s="1" t="s">
        <v>90</v>
      </c>
      <c r="AF8" s="1" t="s">
        <v>91</v>
      </c>
      <c r="AG8" s="1" t="s">
        <v>0</v>
      </c>
      <c r="AH8" s="1" t="s">
        <v>92</v>
      </c>
      <c r="AI8" s="1" t="s">
        <v>77</v>
      </c>
      <c r="AJ8" s="8">
        <v>1.4</v>
      </c>
      <c r="AK8" s="1" t="s">
        <v>113</v>
      </c>
      <c r="AL8" s="11">
        <v>0</v>
      </c>
      <c r="AM8" s="8">
        <v>49.29</v>
      </c>
      <c r="AN8" s="11">
        <v>0</v>
      </c>
      <c r="AO8" s="8">
        <v>15.9</v>
      </c>
      <c r="AP8" s="1" t="s">
        <v>114</v>
      </c>
      <c r="AQ8" s="1" t="s">
        <v>115</v>
      </c>
      <c r="AR8" s="1" t="s">
        <v>77</v>
      </c>
      <c r="AS8" s="1" t="s">
        <v>0</v>
      </c>
      <c r="AT8" s="1" t="s">
        <v>97</v>
      </c>
      <c r="AU8" s="8">
        <v>5.45</v>
      </c>
      <c r="AV8" s="1" t="s">
        <v>77</v>
      </c>
      <c r="AW8" s="7" t="s">
        <v>98</v>
      </c>
      <c r="AX8" s="7" t="s">
        <v>68</v>
      </c>
      <c r="AY8" s="1" t="s">
        <v>99</v>
      </c>
    </row>
    <row r="9" spans="1:51" x14ac:dyDescent="0.25">
      <c r="A9" s="6">
        <v>4</v>
      </c>
      <c r="B9" s="7" t="s">
        <v>70</v>
      </c>
      <c r="C9" s="1" t="s">
        <v>116</v>
      </c>
      <c r="D9" s="1" t="s">
        <v>72</v>
      </c>
      <c r="E9" s="1" t="s">
        <v>73</v>
      </c>
      <c r="F9" s="8">
        <v>1.5</v>
      </c>
      <c r="G9" s="1" t="s">
        <v>117</v>
      </c>
      <c r="H9" s="1" t="s">
        <v>101</v>
      </c>
      <c r="I9" s="1" t="s">
        <v>76</v>
      </c>
      <c r="J9" s="9">
        <v>6600</v>
      </c>
      <c r="K9" s="9">
        <v>9900</v>
      </c>
      <c r="L9" s="8">
        <v>-47.19</v>
      </c>
      <c r="M9" s="8">
        <v>3485.46</v>
      </c>
      <c r="N9" s="8">
        <v>5228.19</v>
      </c>
      <c r="O9" s="1" t="s">
        <v>77</v>
      </c>
      <c r="P9" s="1" t="s">
        <v>78</v>
      </c>
      <c r="Q9" s="1" t="s">
        <v>78</v>
      </c>
      <c r="R9" s="1" t="s">
        <v>97</v>
      </c>
      <c r="S9" s="10">
        <v>70.2</v>
      </c>
      <c r="T9" s="6">
        <v>68</v>
      </c>
      <c r="U9" s="1" t="s">
        <v>118</v>
      </c>
      <c r="V9" s="1" t="s">
        <v>81</v>
      </c>
      <c r="W9" s="1" t="s">
        <v>103</v>
      </c>
      <c r="X9" s="1" t="s">
        <v>104</v>
      </c>
      <c r="Y9" s="1" t="s">
        <v>84</v>
      </c>
      <c r="Z9" s="1" t="s">
        <v>119</v>
      </c>
      <c r="AA9" s="1" t="s">
        <v>86</v>
      </c>
      <c r="AB9" s="1" t="s">
        <v>87</v>
      </c>
      <c r="AC9" s="1" t="s">
        <v>88</v>
      </c>
      <c r="AD9" s="1" t="s">
        <v>89</v>
      </c>
      <c r="AE9" s="1" t="s">
        <v>120</v>
      </c>
      <c r="AF9" s="1" t="s">
        <v>91</v>
      </c>
      <c r="AG9" s="1" t="s">
        <v>0</v>
      </c>
      <c r="AH9" s="1" t="s">
        <v>92</v>
      </c>
      <c r="AI9" s="1" t="s">
        <v>121</v>
      </c>
      <c r="AJ9" s="8">
        <v>1.44</v>
      </c>
      <c r="AK9" s="1" t="s">
        <v>93</v>
      </c>
      <c r="AL9" s="11">
        <v>0</v>
      </c>
      <c r="AM9" s="8">
        <v>51.23</v>
      </c>
      <c r="AN9" s="11">
        <v>0</v>
      </c>
      <c r="AO9" s="8">
        <v>13.69</v>
      </c>
      <c r="AP9" s="1" t="s">
        <v>122</v>
      </c>
      <c r="AQ9" s="1" t="s">
        <v>107</v>
      </c>
      <c r="AR9" s="1" t="s">
        <v>77</v>
      </c>
      <c r="AS9" s="1" t="s">
        <v>0</v>
      </c>
      <c r="AT9" s="1" t="s">
        <v>97</v>
      </c>
      <c r="AU9" s="8">
        <v>5.3</v>
      </c>
      <c r="AV9" s="1" t="s">
        <v>77</v>
      </c>
      <c r="AW9" s="7" t="s">
        <v>98</v>
      </c>
      <c r="AX9" s="7" t="s">
        <v>68</v>
      </c>
      <c r="AY9" s="1" t="s">
        <v>99</v>
      </c>
    </row>
    <row r="10" spans="1:51" x14ac:dyDescent="0.25">
      <c r="A10" s="6">
        <v>5</v>
      </c>
      <c r="B10" s="7" t="s">
        <v>70</v>
      </c>
      <c r="C10" s="1" t="s">
        <v>123</v>
      </c>
      <c r="D10" s="1" t="s">
        <v>72</v>
      </c>
      <c r="E10" s="1" t="s">
        <v>73</v>
      </c>
      <c r="F10" s="8">
        <v>1.9</v>
      </c>
      <c r="G10" s="1" t="s">
        <v>74</v>
      </c>
      <c r="H10" s="1" t="s">
        <v>109</v>
      </c>
      <c r="I10" s="1" t="s">
        <v>76</v>
      </c>
      <c r="J10" s="9">
        <v>7400</v>
      </c>
      <c r="K10" s="9">
        <v>14060</v>
      </c>
      <c r="L10" s="8">
        <v>-37.62</v>
      </c>
      <c r="M10" s="8">
        <v>4616.12</v>
      </c>
      <c r="N10" s="8">
        <v>8770.63</v>
      </c>
      <c r="O10" s="1" t="s">
        <v>77</v>
      </c>
      <c r="P10" s="1" t="s">
        <v>78</v>
      </c>
      <c r="Q10" s="1" t="s">
        <v>78</v>
      </c>
      <c r="R10" s="1" t="s">
        <v>79</v>
      </c>
      <c r="S10" s="10">
        <v>68.4</v>
      </c>
      <c r="T10" s="6">
        <v>66</v>
      </c>
      <c r="U10" s="1" t="s">
        <v>124</v>
      </c>
      <c r="V10" s="1" t="s">
        <v>81</v>
      </c>
      <c r="W10" s="1" t="s">
        <v>125</v>
      </c>
      <c r="X10" s="1" t="s">
        <v>83</v>
      </c>
      <c r="Y10" s="1" t="s">
        <v>84</v>
      </c>
      <c r="Z10" s="1" t="s">
        <v>85</v>
      </c>
      <c r="AA10" s="1" t="s">
        <v>86</v>
      </c>
      <c r="AB10" s="1" t="s">
        <v>126</v>
      </c>
      <c r="AC10" s="1" t="s">
        <v>105</v>
      </c>
      <c r="AD10" s="1" t="s">
        <v>89</v>
      </c>
      <c r="AE10" s="1" t="s">
        <v>120</v>
      </c>
      <c r="AF10" s="1" t="s">
        <v>91</v>
      </c>
      <c r="AG10" s="1" t="s">
        <v>0</v>
      </c>
      <c r="AH10" s="1" t="s">
        <v>92</v>
      </c>
      <c r="AI10" s="1" t="s">
        <v>121</v>
      </c>
      <c r="AJ10" s="8">
        <v>1.43</v>
      </c>
      <c r="AK10" s="1" t="s">
        <v>127</v>
      </c>
      <c r="AL10" s="11">
        <v>0</v>
      </c>
      <c r="AM10" s="8">
        <v>48.62</v>
      </c>
      <c r="AN10" s="11">
        <v>0</v>
      </c>
      <c r="AO10" s="8">
        <v>15.33</v>
      </c>
      <c r="AP10" s="1" t="s">
        <v>128</v>
      </c>
      <c r="AQ10" s="1" t="s">
        <v>129</v>
      </c>
      <c r="AR10" s="1" t="s">
        <v>77</v>
      </c>
      <c r="AS10" s="1" t="s">
        <v>96</v>
      </c>
      <c r="AT10" s="1" t="s">
        <v>97</v>
      </c>
      <c r="AU10" s="8">
        <v>4.61</v>
      </c>
      <c r="AV10" s="1" t="s">
        <v>77</v>
      </c>
      <c r="AW10" s="7" t="s">
        <v>98</v>
      </c>
      <c r="AX10" s="7" t="s">
        <v>68</v>
      </c>
      <c r="AY10" s="1" t="s">
        <v>130</v>
      </c>
    </row>
    <row r="11" spans="1:51" x14ac:dyDescent="0.25">
      <c r="A11" s="6">
        <v>6</v>
      </c>
      <c r="B11" s="7" t="s">
        <v>70</v>
      </c>
      <c r="C11" s="1" t="s">
        <v>131</v>
      </c>
      <c r="D11" s="1" t="s">
        <v>72</v>
      </c>
      <c r="E11" s="1" t="s">
        <v>73</v>
      </c>
      <c r="F11" s="8">
        <v>1.7</v>
      </c>
      <c r="G11" s="1" t="s">
        <v>132</v>
      </c>
      <c r="H11" s="1" t="s">
        <v>75</v>
      </c>
      <c r="I11" s="1" t="s">
        <v>76</v>
      </c>
      <c r="J11" s="9">
        <v>9300</v>
      </c>
      <c r="K11" s="9">
        <v>15810</v>
      </c>
      <c r="L11" s="8">
        <v>-45.29</v>
      </c>
      <c r="M11" s="8">
        <v>5088.03</v>
      </c>
      <c r="N11" s="8">
        <v>8649.65</v>
      </c>
      <c r="O11" s="1" t="s">
        <v>77</v>
      </c>
      <c r="P11" s="1" t="s">
        <v>78</v>
      </c>
      <c r="Q11" s="1" t="s">
        <v>78</v>
      </c>
      <c r="R11" s="1" t="s">
        <v>97</v>
      </c>
      <c r="S11" s="10">
        <v>70.6</v>
      </c>
      <c r="T11" s="6">
        <v>63</v>
      </c>
      <c r="U11" s="1" t="s">
        <v>133</v>
      </c>
      <c r="V11" s="1" t="s">
        <v>81</v>
      </c>
      <c r="W11" s="1" t="s">
        <v>103</v>
      </c>
      <c r="X11" s="1" t="s">
        <v>104</v>
      </c>
      <c r="Y11" s="1" t="s">
        <v>134</v>
      </c>
      <c r="Z11" s="1" t="s">
        <v>85</v>
      </c>
      <c r="AA11" s="1" t="s">
        <v>86</v>
      </c>
      <c r="AB11" s="1" t="s">
        <v>112</v>
      </c>
      <c r="AC11" s="1" t="s">
        <v>88</v>
      </c>
      <c r="AD11" s="1" t="s">
        <v>89</v>
      </c>
      <c r="AE11" s="1" t="s">
        <v>90</v>
      </c>
      <c r="AF11" s="1" t="s">
        <v>91</v>
      </c>
      <c r="AG11" s="1" t="s">
        <v>0</v>
      </c>
      <c r="AH11" s="1" t="s">
        <v>92</v>
      </c>
      <c r="AI11" s="1" t="s">
        <v>121</v>
      </c>
      <c r="AJ11" s="8">
        <v>1.38</v>
      </c>
      <c r="AK11" s="1" t="s">
        <v>127</v>
      </c>
      <c r="AL11" s="11">
        <v>0</v>
      </c>
      <c r="AM11" s="8">
        <v>51.07</v>
      </c>
      <c r="AN11" s="11">
        <v>0</v>
      </c>
      <c r="AO11" s="8">
        <v>15.13</v>
      </c>
      <c r="AP11" s="1" t="s">
        <v>135</v>
      </c>
      <c r="AQ11" s="1" t="s">
        <v>107</v>
      </c>
      <c r="AR11" s="1" t="s">
        <v>77</v>
      </c>
      <c r="AS11" s="1" t="s">
        <v>0</v>
      </c>
      <c r="AT11" s="1" t="s">
        <v>97</v>
      </c>
      <c r="AU11" s="8">
        <v>4.47</v>
      </c>
      <c r="AV11" s="1" t="s">
        <v>77</v>
      </c>
      <c r="AW11" s="7" t="s">
        <v>98</v>
      </c>
      <c r="AX11" s="7" t="s">
        <v>68</v>
      </c>
      <c r="AY11" s="1" t="s">
        <v>130</v>
      </c>
    </row>
    <row r="12" spans="1:51" x14ac:dyDescent="0.25">
      <c r="A12" s="6">
        <v>7</v>
      </c>
      <c r="B12" s="7" t="s">
        <v>70</v>
      </c>
      <c r="C12" s="1" t="s">
        <v>136</v>
      </c>
      <c r="D12" s="1" t="s">
        <v>72</v>
      </c>
      <c r="E12" s="1" t="s">
        <v>73</v>
      </c>
      <c r="F12" s="8">
        <v>1.9</v>
      </c>
      <c r="G12" s="1" t="s">
        <v>132</v>
      </c>
      <c r="H12" s="1" t="s">
        <v>101</v>
      </c>
      <c r="I12" s="1" t="s">
        <v>76</v>
      </c>
      <c r="J12" s="9">
        <v>8000</v>
      </c>
      <c r="K12" s="9">
        <v>15200</v>
      </c>
      <c r="L12" s="8">
        <v>-45.85</v>
      </c>
      <c r="M12" s="8">
        <v>4332</v>
      </c>
      <c r="N12" s="8">
        <v>8230.8</v>
      </c>
      <c r="O12" s="1" t="s">
        <v>77</v>
      </c>
      <c r="P12" s="1" t="s">
        <v>78</v>
      </c>
      <c r="Q12" s="1" t="s">
        <v>78</v>
      </c>
      <c r="R12" s="1" t="s">
        <v>97</v>
      </c>
      <c r="S12" s="10">
        <v>68.9</v>
      </c>
      <c r="T12" s="6">
        <v>66</v>
      </c>
      <c r="U12" s="1" t="s">
        <v>137</v>
      </c>
      <c r="V12" s="1" t="s">
        <v>81</v>
      </c>
      <c r="W12" s="1" t="s">
        <v>125</v>
      </c>
      <c r="X12" s="1" t="s">
        <v>104</v>
      </c>
      <c r="Y12" s="1" t="s">
        <v>84</v>
      </c>
      <c r="Z12" s="1" t="s">
        <v>119</v>
      </c>
      <c r="AA12" s="1" t="s">
        <v>86</v>
      </c>
      <c r="AB12" s="1" t="s">
        <v>87</v>
      </c>
      <c r="AC12" s="1" t="s">
        <v>138</v>
      </c>
      <c r="AD12" s="1" t="s">
        <v>105</v>
      </c>
      <c r="AE12" s="1" t="s">
        <v>120</v>
      </c>
      <c r="AF12" s="1" t="s">
        <v>91</v>
      </c>
      <c r="AG12" s="1" t="s">
        <v>0</v>
      </c>
      <c r="AH12" s="1" t="s">
        <v>92</v>
      </c>
      <c r="AI12" s="1" t="s">
        <v>77</v>
      </c>
      <c r="AJ12" s="8">
        <v>1.55</v>
      </c>
      <c r="AK12" s="1" t="s">
        <v>139</v>
      </c>
      <c r="AL12" s="11">
        <v>0</v>
      </c>
      <c r="AM12" s="8">
        <v>49.22</v>
      </c>
      <c r="AN12" s="11">
        <v>0</v>
      </c>
      <c r="AO12" s="8">
        <v>15.26</v>
      </c>
      <c r="AP12" s="1" t="s">
        <v>140</v>
      </c>
      <c r="AQ12" s="1" t="s">
        <v>95</v>
      </c>
      <c r="AR12" s="1" t="s">
        <v>77</v>
      </c>
      <c r="AS12" s="1" t="s">
        <v>0</v>
      </c>
      <c r="AT12" s="1" t="s">
        <v>97</v>
      </c>
      <c r="AU12" s="8">
        <v>4.4</v>
      </c>
      <c r="AV12" s="1" t="s">
        <v>77</v>
      </c>
      <c r="AW12" s="7" t="s">
        <v>98</v>
      </c>
      <c r="AX12" s="7" t="s">
        <v>68</v>
      </c>
      <c r="AY12" s="1" t="s">
        <v>130</v>
      </c>
    </row>
    <row r="13" spans="1:51" x14ac:dyDescent="0.25">
      <c r="A13" s="6">
        <v>8</v>
      </c>
      <c r="B13" s="7" t="s">
        <v>70</v>
      </c>
      <c r="C13" s="1" t="s">
        <v>141</v>
      </c>
      <c r="D13" s="1" t="s">
        <v>72</v>
      </c>
      <c r="E13" s="1" t="s">
        <v>73</v>
      </c>
      <c r="F13" s="8">
        <v>1.7</v>
      </c>
      <c r="G13" s="1" t="s">
        <v>117</v>
      </c>
      <c r="H13" s="1" t="s">
        <v>109</v>
      </c>
      <c r="I13" s="1" t="s">
        <v>76</v>
      </c>
      <c r="J13" s="9">
        <v>6000</v>
      </c>
      <c r="K13" s="9">
        <v>10200</v>
      </c>
      <c r="L13" s="8">
        <v>-63.59</v>
      </c>
      <c r="M13" s="8">
        <v>2184.6</v>
      </c>
      <c r="N13" s="8">
        <v>3713.82</v>
      </c>
      <c r="O13" s="1" t="s">
        <v>77</v>
      </c>
      <c r="P13" s="1" t="s">
        <v>78</v>
      </c>
      <c r="Q13" s="1" t="s">
        <v>78</v>
      </c>
      <c r="R13" s="1" t="s">
        <v>97</v>
      </c>
      <c r="S13" s="10">
        <v>70.7</v>
      </c>
      <c r="T13" s="6">
        <v>67</v>
      </c>
      <c r="U13" s="1" t="s">
        <v>142</v>
      </c>
      <c r="V13" s="1" t="s">
        <v>81</v>
      </c>
      <c r="W13" s="1" t="s">
        <v>125</v>
      </c>
      <c r="X13" s="1" t="s">
        <v>83</v>
      </c>
      <c r="Y13" s="1" t="s">
        <v>134</v>
      </c>
      <c r="Z13" s="1" t="s">
        <v>119</v>
      </c>
      <c r="AA13" s="1" t="s">
        <v>86</v>
      </c>
      <c r="AB13" s="1" t="s">
        <v>87</v>
      </c>
      <c r="AC13" s="1" t="s">
        <v>88</v>
      </c>
      <c r="AD13" s="1" t="s">
        <v>89</v>
      </c>
      <c r="AE13" s="1" t="s">
        <v>120</v>
      </c>
      <c r="AF13" s="1" t="s">
        <v>91</v>
      </c>
      <c r="AG13" s="1" t="s">
        <v>0</v>
      </c>
      <c r="AH13" s="1" t="s">
        <v>92</v>
      </c>
      <c r="AI13" s="1" t="s">
        <v>143</v>
      </c>
      <c r="AJ13" s="8">
        <v>1.39</v>
      </c>
      <c r="AK13" s="1" t="s">
        <v>144</v>
      </c>
      <c r="AL13" s="11">
        <v>0</v>
      </c>
      <c r="AM13" s="8">
        <v>49.68</v>
      </c>
      <c r="AN13" s="11">
        <v>0</v>
      </c>
      <c r="AO13" s="8">
        <v>16.04</v>
      </c>
      <c r="AP13" s="1" t="s">
        <v>145</v>
      </c>
      <c r="AQ13" s="1" t="s">
        <v>146</v>
      </c>
      <c r="AR13" s="1" t="s">
        <v>77</v>
      </c>
      <c r="AS13" s="1" t="s">
        <v>0</v>
      </c>
      <c r="AT13" s="1" t="s">
        <v>97</v>
      </c>
      <c r="AU13" s="8">
        <v>5.04</v>
      </c>
      <c r="AV13" s="1" t="s">
        <v>77</v>
      </c>
      <c r="AW13" s="7" t="s">
        <v>98</v>
      </c>
      <c r="AX13" s="7" t="s">
        <v>68</v>
      </c>
      <c r="AY13" s="1" t="s">
        <v>130</v>
      </c>
    </row>
    <row r="14" spans="1:51" x14ac:dyDescent="0.25">
      <c r="A14" s="6">
        <v>9</v>
      </c>
      <c r="B14" s="7" t="s">
        <v>70</v>
      </c>
      <c r="C14" s="1" t="s">
        <v>147</v>
      </c>
      <c r="D14" s="1" t="s">
        <v>72</v>
      </c>
      <c r="E14" s="1" t="s">
        <v>73</v>
      </c>
      <c r="F14" s="8">
        <v>2</v>
      </c>
      <c r="G14" s="1" t="s">
        <v>148</v>
      </c>
      <c r="H14" s="1" t="s">
        <v>149</v>
      </c>
      <c r="I14" s="1" t="s">
        <v>76</v>
      </c>
      <c r="J14" s="9">
        <v>15500</v>
      </c>
      <c r="K14" s="9">
        <v>31000</v>
      </c>
      <c r="L14" s="8">
        <v>-42.04</v>
      </c>
      <c r="M14" s="8">
        <v>8983.8</v>
      </c>
      <c r="N14" s="8">
        <v>17967.6</v>
      </c>
      <c r="O14" s="1" t="s">
        <v>77</v>
      </c>
      <c r="P14" s="1" t="s">
        <v>78</v>
      </c>
      <c r="Q14" s="1" t="s">
        <v>78</v>
      </c>
      <c r="R14" s="1" t="s">
        <v>97</v>
      </c>
      <c r="S14" s="10">
        <v>63.5</v>
      </c>
      <c r="T14" s="6">
        <v>69</v>
      </c>
      <c r="U14" s="1" t="s">
        <v>150</v>
      </c>
      <c r="V14" s="1" t="s">
        <v>81</v>
      </c>
      <c r="W14" s="1" t="s">
        <v>82</v>
      </c>
      <c r="X14" s="1" t="s">
        <v>104</v>
      </c>
      <c r="Y14" s="1" t="s">
        <v>84</v>
      </c>
      <c r="Z14" s="1" t="s">
        <v>105</v>
      </c>
      <c r="AA14" s="1" t="s">
        <v>86</v>
      </c>
      <c r="AB14" s="1" t="s">
        <v>112</v>
      </c>
      <c r="AC14" s="1" t="s">
        <v>151</v>
      </c>
      <c r="AD14" s="1" t="s">
        <v>89</v>
      </c>
      <c r="AE14" s="1" t="s">
        <v>152</v>
      </c>
      <c r="AF14" s="1" t="s">
        <v>91</v>
      </c>
      <c r="AG14" s="1" t="s">
        <v>0</v>
      </c>
      <c r="AH14" s="1" t="s">
        <v>92</v>
      </c>
      <c r="AI14" s="1" t="s">
        <v>77</v>
      </c>
      <c r="AJ14" s="8">
        <v>1.38</v>
      </c>
      <c r="AK14" s="1" t="s">
        <v>127</v>
      </c>
      <c r="AL14" s="11">
        <v>0</v>
      </c>
      <c r="AM14" s="8">
        <v>47.96</v>
      </c>
      <c r="AN14" s="11">
        <v>0</v>
      </c>
      <c r="AO14" s="8">
        <v>11.58</v>
      </c>
      <c r="AP14" s="1" t="s">
        <v>153</v>
      </c>
      <c r="AQ14" s="1" t="s">
        <v>77</v>
      </c>
      <c r="AR14" s="1" t="s">
        <v>77</v>
      </c>
      <c r="AS14" s="1" t="s">
        <v>0</v>
      </c>
      <c r="AT14" s="1" t="s">
        <v>97</v>
      </c>
      <c r="AU14" s="8">
        <v>3.93</v>
      </c>
      <c r="AV14" s="1" t="s">
        <v>77</v>
      </c>
      <c r="AW14" s="7" t="s">
        <v>98</v>
      </c>
      <c r="AX14" s="7" t="s">
        <v>68</v>
      </c>
      <c r="AY14" s="1" t="s">
        <v>154</v>
      </c>
    </row>
    <row r="15" spans="1:51" x14ac:dyDescent="0.25">
      <c r="A15" s="6">
        <v>10</v>
      </c>
      <c r="B15" s="7" t="s">
        <v>70</v>
      </c>
      <c r="C15" s="1" t="s">
        <v>155</v>
      </c>
      <c r="D15" s="1" t="s">
        <v>72</v>
      </c>
      <c r="E15" s="1" t="s">
        <v>73</v>
      </c>
      <c r="F15" s="8">
        <v>2</v>
      </c>
      <c r="G15" s="1" t="s">
        <v>117</v>
      </c>
      <c r="H15" s="1" t="s">
        <v>75</v>
      </c>
      <c r="I15" s="1" t="s">
        <v>76</v>
      </c>
      <c r="J15" s="9">
        <v>10400</v>
      </c>
      <c r="K15" s="9">
        <v>20800</v>
      </c>
      <c r="L15" s="8">
        <v>-56.29</v>
      </c>
      <c r="M15" s="8">
        <v>4545.84</v>
      </c>
      <c r="N15" s="8">
        <v>9091.68</v>
      </c>
      <c r="O15" s="1" t="s">
        <v>77</v>
      </c>
      <c r="P15" s="1" t="s">
        <v>156</v>
      </c>
      <c r="Q15" s="1" t="s">
        <v>78</v>
      </c>
      <c r="R15" s="1" t="s">
        <v>75</v>
      </c>
      <c r="S15" s="10">
        <v>67.5</v>
      </c>
      <c r="T15" s="6">
        <v>70</v>
      </c>
      <c r="U15" s="1" t="s">
        <v>157</v>
      </c>
      <c r="V15" s="1" t="s">
        <v>81</v>
      </c>
      <c r="W15" s="1" t="s">
        <v>125</v>
      </c>
      <c r="X15" s="1" t="s">
        <v>158</v>
      </c>
      <c r="Y15" s="1" t="s">
        <v>84</v>
      </c>
      <c r="Z15" s="1" t="s">
        <v>119</v>
      </c>
      <c r="AA15" s="1" t="s">
        <v>86</v>
      </c>
      <c r="AB15" s="1" t="s">
        <v>87</v>
      </c>
      <c r="AC15" s="1" t="s">
        <v>105</v>
      </c>
      <c r="AD15" s="1" t="s">
        <v>89</v>
      </c>
      <c r="AE15" s="1" t="s">
        <v>120</v>
      </c>
      <c r="AF15" s="1" t="s">
        <v>91</v>
      </c>
      <c r="AG15" s="1" t="s">
        <v>0</v>
      </c>
      <c r="AH15" s="1" t="s">
        <v>92</v>
      </c>
      <c r="AI15" s="1" t="s">
        <v>121</v>
      </c>
      <c r="AJ15" s="8">
        <v>1.44</v>
      </c>
      <c r="AK15" s="1" t="s">
        <v>93</v>
      </c>
      <c r="AL15" s="11">
        <v>0</v>
      </c>
      <c r="AM15" s="8">
        <v>46.43</v>
      </c>
      <c r="AN15" s="11">
        <v>0</v>
      </c>
      <c r="AO15" s="8">
        <v>15.81</v>
      </c>
      <c r="AP15" s="1" t="s">
        <v>159</v>
      </c>
      <c r="AQ15" s="1" t="s">
        <v>160</v>
      </c>
      <c r="AR15" s="1" t="s">
        <v>77</v>
      </c>
      <c r="AS15" s="1" t="s">
        <v>0</v>
      </c>
      <c r="AT15" s="1" t="s">
        <v>97</v>
      </c>
      <c r="AU15" s="8">
        <v>5.4</v>
      </c>
      <c r="AV15" s="1" t="s">
        <v>77</v>
      </c>
      <c r="AW15" s="7" t="s">
        <v>98</v>
      </c>
      <c r="AX15" s="7" t="s">
        <v>68</v>
      </c>
      <c r="AY15" s="1" t="s">
        <v>154</v>
      </c>
    </row>
    <row r="16" spans="1:51" x14ac:dyDescent="0.25">
      <c r="A16" s="6">
        <v>11</v>
      </c>
      <c r="B16" s="7" t="s">
        <v>70</v>
      </c>
      <c r="C16" s="1" t="s">
        <v>161</v>
      </c>
      <c r="D16" s="1" t="s">
        <v>72</v>
      </c>
      <c r="E16" s="1" t="s">
        <v>73</v>
      </c>
      <c r="F16" s="8">
        <v>2</v>
      </c>
      <c r="G16" s="1" t="s">
        <v>117</v>
      </c>
      <c r="H16" s="1" t="s">
        <v>109</v>
      </c>
      <c r="I16" s="1" t="s">
        <v>76</v>
      </c>
      <c r="J16" s="9">
        <v>8500</v>
      </c>
      <c r="K16" s="9">
        <v>17000</v>
      </c>
      <c r="L16" s="8">
        <v>-52.18</v>
      </c>
      <c r="M16" s="8">
        <v>4064.7</v>
      </c>
      <c r="N16" s="8">
        <v>8129.4</v>
      </c>
      <c r="O16" s="1" t="s">
        <v>77</v>
      </c>
      <c r="P16" s="1" t="s">
        <v>78</v>
      </c>
      <c r="Q16" s="1" t="s">
        <v>78</v>
      </c>
      <c r="R16" s="1" t="s">
        <v>97</v>
      </c>
      <c r="S16" s="10">
        <v>68.7</v>
      </c>
      <c r="T16" s="6">
        <v>63</v>
      </c>
      <c r="U16" s="1" t="s">
        <v>162</v>
      </c>
      <c r="V16" s="1" t="s">
        <v>81</v>
      </c>
      <c r="W16" s="1" t="s">
        <v>103</v>
      </c>
      <c r="X16" s="1" t="s">
        <v>83</v>
      </c>
      <c r="Y16" s="1" t="s">
        <v>134</v>
      </c>
      <c r="Z16" s="1" t="s">
        <v>119</v>
      </c>
      <c r="AA16" s="1" t="s">
        <v>86</v>
      </c>
      <c r="AB16" s="1" t="s">
        <v>112</v>
      </c>
      <c r="AC16" s="1" t="s">
        <v>88</v>
      </c>
      <c r="AD16" s="1" t="s">
        <v>89</v>
      </c>
      <c r="AE16" s="1" t="s">
        <v>120</v>
      </c>
      <c r="AF16" s="1" t="s">
        <v>91</v>
      </c>
      <c r="AG16" s="1" t="s">
        <v>105</v>
      </c>
      <c r="AH16" s="1" t="s">
        <v>92</v>
      </c>
      <c r="AI16" s="1" t="s">
        <v>77</v>
      </c>
      <c r="AJ16" s="8">
        <v>1.55</v>
      </c>
      <c r="AK16" s="1" t="s">
        <v>93</v>
      </c>
      <c r="AL16" s="11">
        <v>0</v>
      </c>
      <c r="AM16" s="8">
        <v>49.42</v>
      </c>
      <c r="AN16" s="11">
        <v>0</v>
      </c>
      <c r="AO16" s="8">
        <v>15.19</v>
      </c>
      <c r="AP16" s="1" t="s">
        <v>163</v>
      </c>
      <c r="AQ16" s="1" t="s">
        <v>160</v>
      </c>
      <c r="AR16" s="1" t="s">
        <v>77</v>
      </c>
      <c r="AS16" s="1" t="s">
        <v>0</v>
      </c>
      <c r="AT16" s="1" t="s">
        <v>97</v>
      </c>
      <c r="AU16" s="8">
        <v>4.06</v>
      </c>
      <c r="AV16" s="1" t="s">
        <v>77</v>
      </c>
      <c r="AW16" s="7" t="s">
        <v>98</v>
      </c>
      <c r="AX16" s="7" t="s">
        <v>68</v>
      </c>
      <c r="AY16" s="1" t="s">
        <v>154</v>
      </c>
    </row>
    <row r="17" spans="1:51" x14ac:dyDescent="0.25">
      <c r="A17" s="6">
        <v>12</v>
      </c>
      <c r="B17" s="7" t="s">
        <v>70</v>
      </c>
      <c r="C17" s="1" t="s">
        <v>164</v>
      </c>
      <c r="D17" s="1" t="s">
        <v>165</v>
      </c>
      <c r="E17" s="1" t="s">
        <v>73</v>
      </c>
      <c r="F17" s="8">
        <v>2.2</v>
      </c>
      <c r="G17" s="1" t="s">
        <v>117</v>
      </c>
      <c r="H17" s="1" t="s">
        <v>109</v>
      </c>
      <c r="I17" s="1" t="s">
        <v>76</v>
      </c>
      <c r="J17" s="9">
        <v>8500</v>
      </c>
      <c r="K17" s="9">
        <v>18700</v>
      </c>
      <c r="L17" s="8">
        <v>-45.52</v>
      </c>
      <c r="M17" s="8">
        <v>4630.8</v>
      </c>
      <c r="N17" s="8">
        <v>10187.76</v>
      </c>
      <c r="O17" s="1" t="s">
        <v>77</v>
      </c>
      <c r="P17" s="1" t="s">
        <v>78</v>
      </c>
      <c r="Q17" s="1" t="s">
        <v>78</v>
      </c>
      <c r="R17" s="1" t="s">
        <v>97</v>
      </c>
      <c r="S17" s="10">
        <v>62</v>
      </c>
      <c r="T17" s="6">
        <v>65</v>
      </c>
      <c r="U17" s="1" t="s">
        <v>166</v>
      </c>
      <c r="V17" s="1" t="s">
        <v>81</v>
      </c>
      <c r="W17" s="1" t="s">
        <v>103</v>
      </c>
      <c r="X17" s="1" t="s">
        <v>83</v>
      </c>
      <c r="Y17" s="1" t="s">
        <v>134</v>
      </c>
      <c r="Z17" s="1" t="s">
        <v>119</v>
      </c>
      <c r="AA17" s="1" t="s">
        <v>86</v>
      </c>
      <c r="AB17" s="1" t="s">
        <v>105</v>
      </c>
      <c r="AC17" s="1" t="s">
        <v>88</v>
      </c>
      <c r="AD17" s="1" t="s">
        <v>89</v>
      </c>
      <c r="AE17" s="1" t="s">
        <v>120</v>
      </c>
      <c r="AF17" s="1" t="s">
        <v>91</v>
      </c>
      <c r="AG17" s="1" t="s">
        <v>0</v>
      </c>
      <c r="AH17" s="1" t="s">
        <v>167</v>
      </c>
      <c r="AI17" s="1" t="s">
        <v>168</v>
      </c>
      <c r="AJ17" s="8">
        <v>1.53</v>
      </c>
      <c r="AK17" s="1" t="s">
        <v>93</v>
      </c>
      <c r="AL17" s="11">
        <v>0</v>
      </c>
      <c r="AM17" s="8">
        <v>44.16</v>
      </c>
      <c r="AN17" s="11">
        <v>0</v>
      </c>
      <c r="AO17" s="8">
        <v>13.78</v>
      </c>
      <c r="AP17" s="1" t="s">
        <v>169</v>
      </c>
      <c r="AQ17" s="1" t="s">
        <v>170</v>
      </c>
      <c r="AR17" s="1" t="s">
        <v>77</v>
      </c>
      <c r="AS17" s="1" t="s">
        <v>0</v>
      </c>
      <c r="AT17" s="1" t="s">
        <v>97</v>
      </c>
      <c r="AU17" s="8">
        <v>4.05</v>
      </c>
      <c r="AV17" s="1" t="s">
        <v>77</v>
      </c>
      <c r="AW17" s="7" t="s">
        <v>98</v>
      </c>
      <c r="AX17" s="7" t="s">
        <v>68</v>
      </c>
      <c r="AY17" s="1" t="s">
        <v>154</v>
      </c>
    </row>
    <row r="18" spans="1:51" x14ac:dyDescent="0.25">
      <c r="A18" s="6">
        <v>13</v>
      </c>
      <c r="B18" s="7" t="s">
        <v>70</v>
      </c>
      <c r="C18" s="1" t="s">
        <v>171</v>
      </c>
      <c r="D18" s="1" t="s">
        <v>72</v>
      </c>
      <c r="E18" s="1" t="s">
        <v>73</v>
      </c>
      <c r="F18" s="8">
        <v>3</v>
      </c>
      <c r="G18" s="1" t="s">
        <v>148</v>
      </c>
      <c r="H18" s="1" t="s">
        <v>101</v>
      </c>
      <c r="I18" s="1" t="s">
        <v>76</v>
      </c>
      <c r="J18" s="9">
        <v>20000</v>
      </c>
      <c r="K18" s="9">
        <v>60000</v>
      </c>
      <c r="L18" s="8">
        <v>-36</v>
      </c>
      <c r="M18" s="8">
        <v>12800</v>
      </c>
      <c r="N18" s="8">
        <v>38400</v>
      </c>
      <c r="O18" s="1" t="s">
        <v>77</v>
      </c>
      <c r="P18" s="1" t="s">
        <v>78</v>
      </c>
      <c r="Q18" s="1" t="s">
        <v>78</v>
      </c>
      <c r="R18" s="1" t="s">
        <v>97</v>
      </c>
      <c r="S18" s="10">
        <v>68.7</v>
      </c>
      <c r="T18" s="6">
        <v>67</v>
      </c>
      <c r="U18" s="1" t="s">
        <v>172</v>
      </c>
      <c r="V18" s="1" t="s">
        <v>81</v>
      </c>
      <c r="W18" s="1" t="s">
        <v>103</v>
      </c>
      <c r="X18" s="1" t="s">
        <v>104</v>
      </c>
      <c r="Y18" s="1" t="s">
        <v>105</v>
      </c>
      <c r="Z18" s="1" t="s">
        <v>105</v>
      </c>
      <c r="AA18" s="1" t="s">
        <v>86</v>
      </c>
      <c r="AB18" s="1" t="s">
        <v>126</v>
      </c>
      <c r="AC18" s="1" t="s">
        <v>88</v>
      </c>
      <c r="AD18" s="1" t="s">
        <v>89</v>
      </c>
      <c r="AE18" s="1" t="s">
        <v>90</v>
      </c>
      <c r="AF18" s="1" t="s">
        <v>91</v>
      </c>
      <c r="AG18" s="1" t="s">
        <v>0</v>
      </c>
      <c r="AH18" s="1" t="s">
        <v>92</v>
      </c>
      <c r="AI18" s="1" t="s">
        <v>121</v>
      </c>
      <c r="AJ18" s="8">
        <v>1.39</v>
      </c>
      <c r="AK18" s="1" t="s">
        <v>144</v>
      </c>
      <c r="AL18" s="11">
        <v>0</v>
      </c>
      <c r="AM18" s="8">
        <v>48.94</v>
      </c>
      <c r="AN18" s="11">
        <v>0</v>
      </c>
      <c r="AO18" s="8">
        <v>15.28</v>
      </c>
      <c r="AP18" s="1" t="s">
        <v>173</v>
      </c>
      <c r="AQ18" s="1" t="s">
        <v>174</v>
      </c>
      <c r="AR18" s="1" t="s">
        <v>77</v>
      </c>
      <c r="AS18" s="1" t="s">
        <v>0</v>
      </c>
      <c r="AT18" s="1" t="s">
        <v>97</v>
      </c>
      <c r="AU18" s="8">
        <v>4.57</v>
      </c>
      <c r="AV18" s="1" t="s">
        <v>77</v>
      </c>
      <c r="AW18" s="7" t="s">
        <v>98</v>
      </c>
      <c r="AX18" s="7" t="s">
        <v>68</v>
      </c>
      <c r="AY18" s="1" t="s">
        <v>175</v>
      </c>
    </row>
    <row r="19" spans="1:51" x14ac:dyDescent="0.25">
      <c r="A19" s="6">
        <v>14</v>
      </c>
      <c r="B19" s="7" t="s">
        <v>70</v>
      </c>
      <c r="C19" s="1" t="s">
        <v>176</v>
      </c>
      <c r="D19" s="1" t="s">
        <v>72</v>
      </c>
      <c r="E19" s="1" t="s">
        <v>73</v>
      </c>
      <c r="F19" s="8">
        <v>3.01</v>
      </c>
      <c r="G19" s="1" t="s">
        <v>132</v>
      </c>
      <c r="H19" s="1" t="s">
        <v>75</v>
      </c>
      <c r="I19" s="1" t="s">
        <v>76</v>
      </c>
      <c r="J19" s="9">
        <v>19500</v>
      </c>
      <c r="K19" s="9">
        <v>58695</v>
      </c>
      <c r="L19" s="8">
        <v>-39.51</v>
      </c>
      <c r="M19" s="8">
        <v>11795.55</v>
      </c>
      <c r="N19" s="8">
        <v>35504.61</v>
      </c>
      <c r="O19" s="1" t="s">
        <v>77</v>
      </c>
      <c r="P19" s="1" t="s">
        <v>78</v>
      </c>
      <c r="Q19" s="1" t="s">
        <v>78</v>
      </c>
      <c r="R19" s="1" t="s">
        <v>97</v>
      </c>
      <c r="S19" s="10">
        <v>66.5</v>
      </c>
      <c r="T19" s="6">
        <v>69</v>
      </c>
      <c r="U19" s="1" t="s">
        <v>177</v>
      </c>
      <c r="V19" s="1" t="s">
        <v>81</v>
      </c>
      <c r="W19" s="1" t="s">
        <v>103</v>
      </c>
      <c r="X19" s="1" t="s">
        <v>104</v>
      </c>
      <c r="Y19" s="1" t="s">
        <v>134</v>
      </c>
      <c r="Z19" s="1" t="s">
        <v>119</v>
      </c>
      <c r="AA19" s="1" t="s">
        <v>86</v>
      </c>
      <c r="AB19" s="1" t="s">
        <v>87</v>
      </c>
      <c r="AC19" s="1" t="s">
        <v>88</v>
      </c>
      <c r="AD19" s="1" t="s">
        <v>89</v>
      </c>
      <c r="AE19" s="1" t="s">
        <v>120</v>
      </c>
      <c r="AF19" s="1" t="s">
        <v>91</v>
      </c>
      <c r="AG19" s="1" t="s">
        <v>0</v>
      </c>
      <c r="AH19" s="1" t="s">
        <v>92</v>
      </c>
      <c r="AI19" s="1" t="s">
        <v>121</v>
      </c>
      <c r="AJ19" s="8">
        <v>1.44</v>
      </c>
      <c r="AK19" s="1" t="s">
        <v>178</v>
      </c>
      <c r="AL19" s="11">
        <v>0</v>
      </c>
      <c r="AM19" s="8">
        <v>50.04</v>
      </c>
      <c r="AN19" s="11">
        <v>0</v>
      </c>
      <c r="AO19" s="8">
        <v>12.72</v>
      </c>
      <c r="AP19" s="1" t="s">
        <v>179</v>
      </c>
      <c r="AQ19" s="1" t="s">
        <v>107</v>
      </c>
      <c r="AR19" s="1" t="s">
        <v>77</v>
      </c>
      <c r="AS19" s="1" t="s">
        <v>0</v>
      </c>
      <c r="AT19" s="1" t="s">
        <v>97</v>
      </c>
      <c r="AU19" s="8">
        <v>3.79</v>
      </c>
      <c r="AV19" s="1" t="s">
        <v>77</v>
      </c>
      <c r="AW19" s="7" t="s">
        <v>98</v>
      </c>
      <c r="AX19" s="7" t="s">
        <v>68</v>
      </c>
      <c r="AY19" s="1" t="s">
        <v>175</v>
      </c>
    </row>
    <row r="22" spans="2:17" x14ac:dyDescent="0.25">
      <c r="B22" s="12" t="s">
        <v>180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2:17" x14ac:dyDescent="0.25">
      <c r="B23" s="13" t="s">
        <v>181</v>
      </c>
      <c r="C23" s="13"/>
      <c r="D23" s="13"/>
      <c r="E23" s="13"/>
      <c r="F23" s="13"/>
      <c r="G23" s="13"/>
      <c r="H23" s="13"/>
      <c r="K23" s="13" t="s">
        <v>43</v>
      </c>
      <c r="L23" s="13"/>
      <c r="M23" s="13"/>
      <c r="N23" s="13"/>
      <c r="O23" s="13"/>
      <c r="P23" s="13"/>
      <c r="Q23" s="13"/>
    </row>
    <row r="24" spans="2:17" x14ac:dyDescent="0.25">
      <c r="B24" s="14" t="s">
        <v>181</v>
      </c>
      <c r="C24" s="14" t="s">
        <v>182</v>
      </c>
      <c r="D24" s="14" t="s">
        <v>183</v>
      </c>
      <c r="E24" s="14" t="s">
        <v>184</v>
      </c>
      <c r="F24" s="14" t="s">
        <v>6</v>
      </c>
      <c r="G24" s="14" t="s">
        <v>185</v>
      </c>
      <c r="H24" s="14" t="s">
        <v>186</v>
      </c>
      <c r="K24" s="14" t="s">
        <v>43</v>
      </c>
      <c r="L24" s="14" t="s">
        <v>182</v>
      </c>
      <c r="M24" s="14" t="s">
        <v>183</v>
      </c>
      <c r="N24" s="14" t="s">
        <v>184</v>
      </c>
      <c r="O24" s="14" t="s">
        <v>6</v>
      </c>
      <c r="P24" s="14" t="s">
        <v>185</v>
      </c>
      <c r="Q24" s="14" t="s">
        <v>186</v>
      </c>
    </row>
    <row r="25" spans="2:17" x14ac:dyDescent="0.25">
      <c r="B25" s="14" t="s">
        <v>99</v>
      </c>
      <c r="C25" s="13">
        <f>SUMPRODUCT(SUBTOTAL(3,OFFSET($AY$6:$AY$20,ROW($AY$6:$AY$20)-MIN(ROW($AY$6:$AY$20)),,1)),--($AY$6:$AY$20=B25))</f>
      </c>
      <c r="D25" s="15">
        <f>C25/$C$30</f>
      </c>
      <c r="E25" s="13">
        <f>SUMPRODUCT(SUBTOTAL(3,OFFSET($AY$6:$AY$20,ROW($AY$6:$AY$20)-MIN(ROW($AY$6:$AY$20)),,1)),--($AY$6:$AY$20=B25),($F$6:$F$20))</f>
      </c>
      <c r="F25" s="13">
        <f>=IF(H25&gt;0,ROUND(SUM(((G25)/((H25*1)))*100),2)-100,)</f>
      </c>
      <c r="G25" s="13">
        <f>SUMPRODUCT(SUBTOTAL(3,OFFSET($AY$6:$AY$20,ROW($AY$6:$AY$20)-MIN(ROW($AY$6:$AY$20)),,1)),--($AY$6:$AY$20=B25),($N$6:$N$20))</f>
      </c>
      <c r="H25" s="13">
        <f>SUMPRODUCT(SUBTOTAL(3,OFFSET(AY$6:$AY20,ROW($AY$6:$AY$20)-MIN(ROW($AY$6:$AY$20)),,1)),--($AY$6:$AY$20=B25),($K$6:$K$20))</f>
      </c>
      <c r="K25" s="14" t="s">
        <v>73</v>
      </c>
      <c r="L25" s="13">
        <f>SUMPRODUCT(SUBTOTAL(3,OFFSET($E$6:$E$20,ROW($E$6:$E$20)-MIN(ROW($E$6:$E$20)),,1)),--($E$6:$E$20=K25))</f>
      </c>
      <c r="M25" s="15">
        <f>L25/$L$30</f>
      </c>
      <c r="N25" s="13">
        <f>SUMPRODUCT(SUBTOTAL(3,OFFSET($E$6:$E$20,ROW($E$6:$E$20)-MIN(ROW($E$6:$E$20)),,1)),--($E$6:$E$20=K25),($F$6:$F$20))</f>
      </c>
      <c r="O25" s="13">
        <f>=IF(Q25&gt;0,ROUND(SUM(((P25)/((Q25*1)))*100),2)-100,)</f>
      </c>
      <c r="P25" s="13">
        <f>SUMPRODUCT(SUBTOTAL(3,OFFSET($E$6:$E$20,ROW($E$6:$E$20)-MIN(ROW($E$6:$E$20)),,1)),--($E$6:$E$20=K25),($N$6:$N$20))</f>
      </c>
      <c r="Q25" s="13">
        <f>SUMPRODUCT(SUBTOTAL(3,OFFSET(E$6:$E20,ROW($E$6:$E$20)-MIN(ROW($E$6:$E$20)),,1)),--($E$6:$E$20=K25),($K$6:$K$20))</f>
      </c>
    </row>
    <row r="26" spans="2:17" x14ac:dyDescent="0.25">
      <c r="B26" s="14" t="s">
        <v>130</v>
      </c>
      <c r="C26" s="13">
        <f>SUMPRODUCT(SUBTOTAL(3,OFFSET($AY$6:$AY$20,ROW($AY$6:$AY$20)-MIN(ROW($AY$6:$AY$20)),,1)),--($AY$6:$AY$20=B26))</f>
      </c>
      <c r="D26" s="15">
        <f>C26/$C$30</f>
      </c>
      <c r="E26" s="13">
        <f>SUMPRODUCT(SUBTOTAL(3,OFFSET($AY$6:$AY$20,ROW($AY$6:$AY$20)-MIN(ROW($AY$6:$AY$20)),,1)),--($AY$6:$AY$20=B26),($F$6:$F$20))</f>
      </c>
      <c r="F26" s="13">
        <f>=IF(H26&gt;0,ROUND(SUM(((G26)/((H26*1)))*100),2)-100,)</f>
      </c>
      <c r="G26" s="13">
        <f>SUMPRODUCT(SUBTOTAL(3,OFFSET($AY$6:$AY$20,ROW($AY$6:$AY$20)-MIN(ROW($AY$6:$AY$20)),,1)),--($AY$6:$AY$20=B26),($N$6:$N$20))</f>
      </c>
      <c r="H26" s="13">
        <f>SUMPRODUCT(SUBTOTAL(3,OFFSET(AY$6:$AY20,ROW($AY$6:$AY$20)-MIN(ROW($AY$6:$AY$20)),,1)),--($AY$6:$AY$20=B26),($K$6:$K$20))</f>
      </c>
      <c r="K26" s="14"/>
      <c r="L26" s="13"/>
      <c r="M26" s="13"/>
      <c r="N26" s="13"/>
      <c r="O26" s="13"/>
      <c r="P26" s="13"/>
      <c r="Q26" s="13"/>
    </row>
    <row r="27" spans="2:17" x14ac:dyDescent="0.25">
      <c r="B27" s="14" t="s">
        <v>154</v>
      </c>
      <c r="C27" s="13">
        <f>SUMPRODUCT(SUBTOTAL(3,OFFSET($AY$6:$AY$20,ROW($AY$6:$AY$20)-MIN(ROW($AY$6:$AY$20)),,1)),--($AY$6:$AY$20=B27))</f>
      </c>
      <c r="D27" s="15">
        <f>C27/$C$30</f>
      </c>
      <c r="E27" s="13">
        <f>SUMPRODUCT(SUBTOTAL(3,OFFSET($AY$6:$AY$20,ROW($AY$6:$AY$20)-MIN(ROW($AY$6:$AY$20)),,1)),--($AY$6:$AY$20=B27),($F$6:$F$20))</f>
      </c>
      <c r="F27" s="13">
        <f>=IF(H27&gt;0,ROUND(SUM(((G27)/((H27*1)))*100),2)-100,)</f>
      </c>
      <c r="G27" s="13">
        <f>SUMPRODUCT(SUBTOTAL(3,OFFSET($AY$6:$AY$20,ROW($AY$6:$AY$20)-MIN(ROW($AY$6:$AY$20)),,1)),--($AY$6:$AY$20=B27),($N$6:$N$20))</f>
      </c>
      <c r="H27" s="13">
        <f>SUMPRODUCT(SUBTOTAL(3,OFFSET(AY$6:$AY20,ROW($AY$6:$AY$20)-MIN(ROW($AY$6:$AY$20)),,1)),--($AY$6:$AY$20=B27),($K$6:$K$20))</f>
      </c>
      <c r="K27" s="14"/>
      <c r="L27" s="13"/>
      <c r="M27" s="13"/>
      <c r="N27" s="13"/>
      <c r="O27" s="13"/>
      <c r="P27" s="13"/>
      <c r="Q27" s="13"/>
    </row>
    <row r="28" spans="2:17" x14ac:dyDescent="0.25">
      <c r="B28" s="14" t="s">
        <v>175</v>
      </c>
      <c r="C28" s="13">
        <f>SUMPRODUCT(SUBTOTAL(3,OFFSET($AY$6:$AY$20,ROW($AY$6:$AY$20)-MIN(ROW($AY$6:$AY$20)),,1)),--($AY$6:$AY$20=B28))</f>
      </c>
      <c r="D28" s="15">
        <f>C28/$C$30</f>
      </c>
      <c r="E28" s="13">
        <f>SUMPRODUCT(SUBTOTAL(3,OFFSET($AY$6:$AY$20,ROW($AY$6:$AY$20)-MIN(ROW($AY$6:$AY$20)),,1)),--($AY$6:$AY$20=B28),($F$6:$F$20))</f>
      </c>
      <c r="F28" s="13">
        <f>=IF(H28&gt;0,ROUND(SUM(((G28)/((H28*1)))*100),2)-100,)</f>
      </c>
      <c r="G28" s="13">
        <f>SUMPRODUCT(SUBTOTAL(3,OFFSET($AY$6:$AY$20,ROW($AY$6:$AY$20)-MIN(ROW($AY$6:$AY$20)),,1)),--($AY$6:$AY$20=B28),($N$6:$N$20))</f>
      </c>
      <c r="H28" s="13">
        <f>SUMPRODUCT(SUBTOTAL(3,OFFSET(AY$6:$AY20,ROW($AY$6:$AY$20)-MIN(ROW($AY$6:$AY$20)),,1)),--($AY$6:$AY$20=B28),($K$6:$K$20))</f>
      </c>
      <c r="K28" s="14"/>
      <c r="L28" s="13"/>
      <c r="M28" s="13"/>
      <c r="N28" s="13"/>
      <c r="O28" s="13"/>
      <c r="P28" s="13"/>
      <c r="Q28" s="13"/>
    </row>
    <row r="29" spans="2:17" x14ac:dyDescent="0.25">
      <c r="B29" s="14"/>
      <c r="C29" s="13"/>
      <c r="D29" s="13"/>
      <c r="E29" s="13"/>
      <c r="F29" s="13"/>
      <c r="G29" s="13"/>
      <c r="H29" s="13"/>
      <c r="K29" s="14"/>
      <c r="L29" s="13"/>
      <c r="M29" s="13"/>
      <c r="N29" s="13"/>
      <c r="O29" s="13"/>
      <c r="P29" s="13"/>
      <c r="Q29" s="13"/>
    </row>
    <row r="30" spans="2:17" x14ac:dyDescent="0.25">
      <c r="B30" s="14" t="s">
        <v>187</v>
      </c>
      <c r="C30" s="13">
        <f>SUM(C24:C29)</f>
      </c>
      <c r="D30" s="15">
        <f>SUM(D24:D29)</f>
      </c>
      <c r="E30" s="13">
        <f>SUM(E24:E29)</f>
      </c>
      <c r="F30" s="13">
        <f>AVERAGE(F24:F29)</f>
      </c>
      <c r="G30" s="13">
        <f>SUM(G24:G29)</f>
      </c>
      <c r="H30" s="13">
        <f>SUM(H24:H29)</f>
      </c>
      <c r="K30" s="14" t="s">
        <v>187</v>
      </c>
      <c r="L30" s="13">
        <f>SUM(L24:L29)</f>
      </c>
      <c r="M30" s="15">
        <f>SUM(M24:M29)</f>
      </c>
      <c r="N30" s="13">
        <f>SUM(N24:N29)</f>
      </c>
      <c r="O30" s="13">
        <f>AVERAGE(O24:O29)</f>
      </c>
      <c r="P30" s="13">
        <f>SUM(P24:P29)</f>
      </c>
      <c r="Q30" s="13">
        <f>SUM(Q24:Q29)</f>
      </c>
    </row>
    <row r="32" spans="2:17" x14ac:dyDescent="0.25">
      <c r="B32" s="13" t="s">
        <v>44</v>
      </c>
      <c r="C32" s="13"/>
      <c r="D32" s="13"/>
      <c r="E32" s="13"/>
      <c r="F32" s="13"/>
      <c r="G32" s="13"/>
      <c r="H32" s="13"/>
      <c r="K32" s="13" t="s">
        <v>45</v>
      </c>
      <c r="L32" s="13"/>
      <c r="M32" s="13"/>
      <c r="N32" s="13"/>
      <c r="O32" s="13"/>
      <c r="P32" s="13"/>
      <c r="Q32" s="13"/>
    </row>
    <row r="33" spans="2:17" x14ac:dyDescent="0.25">
      <c r="B33" s="14" t="s">
        <v>44</v>
      </c>
      <c r="C33" s="14" t="s">
        <v>182</v>
      </c>
      <c r="D33" s="14" t="s">
        <v>183</v>
      </c>
      <c r="E33" s="14" t="s">
        <v>184</v>
      </c>
      <c r="F33" s="14" t="s">
        <v>6</v>
      </c>
      <c r="G33" s="14" t="s">
        <v>185</v>
      </c>
      <c r="H33" s="14" t="s">
        <v>186</v>
      </c>
      <c r="K33" s="14" t="s">
        <v>45</v>
      </c>
      <c r="L33" s="14" t="s">
        <v>182</v>
      </c>
      <c r="M33" s="14" t="s">
        <v>183</v>
      </c>
      <c r="N33" s="14" t="s">
        <v>184</v>
      </c>
      <c r="O33" s="14" t="s">
        <v>6</v>
      </c>
      <c r="P33" s="14" t="s">
        <v>185</v>
      </c>
      <c r="Q33" s="14" t="s">
        <v>186</v>
      </c>
    </row>
    <row r="34" spans="2:17" x14ac:dyDescent="0.25">
      <c r="B34" s="14" t="s">
        <v>74</v>
      </c>
      <c r="C34" s="13">
        <f>SUMPRODUCT(SUBTOTAL(3,OFFSET($G$6:$G$20,ROW($G$6:$G$20)-MIN(ROW($G$6:$G$20)),,1)),--($G$6:$G$20=B34))</f>
      </c>
      <c r="D34" s="15">
        <f>C34/$C$39</f>
      </c>
      <c r="E34" s="13">
        <f>SUMPRODUCT(SUBTOTAL(3,OFFSET($G$6:$G$20,ROW($G$6:$G$20)-MIN(ROW($G$6:$G$20)),,1)),--($G$6:$G$20=B34),($F$6:$F$20))</f>
      </c>
      <c r="F34" s="13">
        <f>=IF(H34&gt;0,ROUND(SUM(((G34)/((H34*1)))*100),2)-100,)</f>
      </c>
      <c r="G34" s="13">
        <f>SUMPRODUCT(SUBTOTAL(3,OFFSET($G$6:$G$20,ROW($G$6:$G$20)-MIN(ROW($G$6:$G$20)),,1)),--($G$6:$G$20=B34),($N$6:$N$20))</f>
      </c>
      <c r="H34" s="13">
        <f>SUMPRODUCT(SUBTOTAL(3,OFFSET(G$6:$G20,ROW($G$6:$G$20)-MIN(ROW($G$6:$G$20)),,1)),--($G$6:$G$20=B34),($K$6:$K$20))</f>
      </c>
      <c r="K34" s="14" t="s">
        <v>75</v>
      </c>
      <c r="L34" s="13">
        <f>SUMPRODUCT(SUBTOTAL(3,OFFSET($H$6:$H$20,ROW($H$6:$H$20)-MIN(ROW($H$6:$H$20)),,1)),--($H$6:$H$20=K34))</f>
      </c>
      <c r="M34" s="15">
        <f>L34/$L$39</f>
      </c>
      <c r="N34" s="13">
        <f>SUMPRODUCT(SUBTOTAL(3,OFFSET($H$6:$H$20,ROW($H$6:$H$20)-MIN(ROW($H$6:$H$20)),,1)),--($H$6:$H$20=K34),($F$6:$F$20))</f>
      </c>
      <c r="O34" s="13">
        <f>=IF(Q34&gt;0,ROUND(SUM(((P34)/((Q34*1)))*100),2)-100,)</f>
      </c>
      <c r="P34" s="13">
        <f>SUMPRODUCT(SUBTOTAL(3,OFFSET($H$6:$H$20,ROW($H$6:$H$20)-MIN(ROW($H$6:$H$20)),,1)),--($H$6:$H$20=K34),($N$6:$N$20))</f>
      </c>
      <c r="Q34" s="13">
        <f>SUMPRODUCT(SUBTOTAL(3,OFFSET(H$6:$H20,ROW($H$6:$H$20)-MIN(ROW($H$6:$H$20)),,1)),--($H$6:$H$20=K34),($K$6:$K$20))</f>
      </c>
    </row>
    <row r="35" spans="2:17" x14ac:dyDescent="0.25">
      <c r="B35" s="14" t="s">
        <v>117</v>
      </c>
      <c r="C35" s="13">
        <f>SUMPRODUCT(SUBTOTAL(3,OFFSET($G$6:$G$20,ROW($G$6:$G$20)-MIN(ROW($G$6:$G$20)),,1)),--($G$6:$G$20=B35))</f>
      </c>
      <c r="D35" s="15">
        <f>C35/$C$39</f>
      </c>
      <c r="E35" s="13">
        <f>SUMPRODUCT(SUBTOTAL(3,OFFSET($G$6:$G$20,ROW($G$6:$G$20)-MIN(ROW($G$6:$G$20)),,1)),--($G$6:$G$20=B35),($F$6:$F$20))</f>
      </c>
      <c r="F35" s="13">
        <f>=IF(H35&gt;0,ROUND(SUM(((G35)/((H35*1)))*100),2)-100,)</f>
      </c>
      <c r="G35" s="13">
        <f>SUMPRODUCT(SUBTOTAL(3,OFFSET($G$6:$G$20,ROW($G$6:$G$20)-MIN(ROW($G$6:$G$20)),,1)),--($G$6:$G$20=B35),($N$6:$N$20))</f>
      </c>
      <c r="H35" s="13">
        <f>SUMPRODUCT(SUBTOTAL(3,OFFSET(G$6:$G20,ROW($G$6:$G$20)-MIN(ROW($G$6:$G$20)),,1)),--($G$6:$G$20=B35),($K$6:$K$20))</f>
      </c>
      <c r="K35" s="14" t="s">
        <v>101</v>
      </c>
      <c r="L35" s="13">
        <f>SUMPRODUCT(SUBTOTAL(3,OFFSET($H$6:$H$20,ROW($H$6:$H$20)-MIN(ROW($H$6:$H$20)),,1)),--($H$6:$H$20=K35))</f>
      </c>
      <c r="M35" s="15">
        <f>L35/$L$39</f>
      </c>
      <c r="N35" s="13">
        <f>SUMPRODUCT(SUBTOTAL(3,OFFSET($H$6:$H$20,ROW($H$6:$H$20)-MIN(ROW($H$6:$H$20)),,1)),--($H$6:$H$20=K35),($F$6:$F$20))</f>
      </c>
      <c r="O35" s="13">
        <f>=IF(Q35&gt;0,ROUND(SUM(((P35)/((Q35*1)))*100),2)-100,)</f>
      </c>
      <c r="P35" s="13">
        <f>SUMPRODUCT(SUBTOTAL(3,OFFSET($H$6:$H$20,ROW($H$6:$H$20)-MIN(ROW($H$6:$H$20)),,1)),--($H$6:$H$20=K35),($N$6:$N$20))</f>
      </c>
      <c r="Q35" s="13">
        <f>SUMPRODUCT(SUBTOTAL(3,OFFSET(H$6:$H20,ROW($H$6:$H$20)-MIN(ROW($H$6:$H$20)),,1)),--($H$6:$H$20=K35),($K$6:$K$20))</f>
      </c>
    </row>
    <row r="36" spans="2:17" x14ac:dyDescent="0.25">
      <c r="B36" s="14" t="s">
        <v>132</v>
      </c>
      <c r="C36" s="13">
        <f>SUMPRODUCT(SUBTOTAL(3,OFFSET($G$6:$G$20,ROW($G$6:$G$20)-MIN(ROW($G$6:$G$20)),,1)),--($G$6:$G$20=B36))</f>
      </c>
      <c r="D36" s="15">
        <f>C36/$C$39</f>
      </c>
      <c r="E36" s="13">
        <f>SUMPRODUCT(SUBTOTAL(3,OFFSET($G$6:$G$20,ROW($G$6:$G$20)-MIN(ROW($G$6:$G$20)),,1)),--($G$6:$G$20=B36),($F$6:$F$20))</f>
      </c>
      <c r="F36" s="13">
        <f>=IF(H36&gt;0,ROUND(SUM(((G36)/((H36*1)))*100),2)-100,)</f>
      </c>
      <c r="G36" s="13">
        <f>SUMPRODUCT(SUBTOTAL(3,OFFSET($G$6:$G$20,ROW($G$6:$G$20)-MIN(ROW($G$6:$G$20)),,1)),--($G$6:$G$20=B36),($N$6:$N$20))</f>
      </c>
      <c r="H36" s="13">
        <f>SUMPRODUCT(SUBTOTAL(3,OFFSET(G$6:$G20,ROW($G$6:$G$20)-MIN(ROW($G$6:$G$20)),,1)),--($G$6:$G$20=B36),($K$6:$K$20))</f>
      </c>
      <c r="K36" s="14" t="s">
        <v>109</v>
      </c>
      <c r="L36" s="13">
        <f>SUMPRODUCT(SUBTOTAL(3,OFFSET($H$6:$H$20,ROW($H$6:$H$20)-MIN(ROW($H$6:$H$20)),,1)),--($H$6:$H$20=K36))</f>
      </c>
      <c r="M36" s="15">
        <f>L36/$L$39</f>
      </c>
      <c r="N36" s="13">
        <f>SUMPRODUCT(SUBTOTAL(3,OFFSET($H$6:$H$20,ROW($H$6:$H$20)-MIN(ROW($H$6:$H$20)),,1)),--($H$6:$H$20=K36),($F$6:$F$20))</f>
      </c>
      <c r="O36" s="13">
        <f>=IF(Q36&gt;0,ROUND(SUM(((P36)/((Q36*1)))*100),2)-100,)</f>
      </c>
      <c r="P36" s="13">
        <f>SUMPRODUCT(SUBTOTAL(3,OFFSET($H$6:$H$20,ROW($H$6:$H$20)-MIN(ROW($H$6:$H$20)),,1)),--($H$6:$H$20=K36),($N$6:$N$20))</f>
      </c>
      <c r="Q36" s="13">
        <f>SUMPRODUCT(SUBTOTAL(3,OFFSET(H$6:$H20,ROW($H$6:$H$20)-MIN(ROW($H$6:$H$20)),,1)),--($H$6:$H$20=K36),($K$6:$K$20))</f>
      </c>
    </row>
    <row r="37" spans="2:17" x14ac:dyDescent="0.25">
      <c r="B37" s="14" t="s">
        <v>148</v>
      </c>
      <c r="C37" s="13">
        <f>SUMPRODUCT(SUBTOTAL(3,OFFSET($G$6:$G$20,ROW($G$6:$G$20)-MIN(ROW($G$6:$G$20)),,1)),--($G$6:$G$20=B37))</f>
      </c>
      <c r="D37" s="15">
        <f>C37/$C$39</f>
      </c>
      <c r="E37" s="13">
        <f>SUMPRODUCT(SUBTOTAL(3,OFFSET($G$6:$G$20,ROW($G$6:$G$20)-MIN(ROW($G$6:$G$20)),,1)),--($G$6:$G$20=B37),($F$6:$F$20))</f>
      </c>
      <c r="F37" s="13">
        <f>=IF(H37&gt;0,ROUND(SUM(((G37)/((H37*1)))*100),2)-100,)</f>
      </c>
      <c r="G37" s="13">
        <f>SUMPRODUCT(SUBTOTAL(3,OFFSET($G$6:$G$20,ROW($G$6:$G$20)-MIN(ROW($G$6:$G$20)),,1)),--($G$6:$G$20=B37),($N$6:$N$20))</f>
      </c>
      <c r="H37" s="13">
        <f>SUMPRODUCT(SUBTOTAL(3,OFFSET(G$6:$G20,ROW($G$6:$G$20)-MIN(ROW($G$6:$G$20)),,1)),--($G$6:$G$20=B37),($K$6:$K$20))</f>
      </c>
      <c r="K37" s="14" t="s">
        <v>149</v>
      </c>
      <c r="L37" s="13">
        <f>SUMPRODUCT(SUBTOTAL(3,OFFSET($H$6:$H$20,ROW($H$6:$H$20)-MIN(ROW($H$6:$H$20)),,1)),--($H$6:$H$20=K37))</f>
      </c>
      <c r="M37" s="15">
        <f>L37/$L$39</f>
      </c>
      <c r="N37" s="13">
        <f>SUMPRODUCT(SUBTOTAL(3,OFFSET($H$6:$H$20,ROW($H$6:$H$20)-MIN(ROW($H$6:$H$20)),,1)),--($H$6:$H$20=K37),($F$6:$F$20))</f>
      </c>
      <c r="O37" s="13">
        <f>=IF(Q37&gt;0,ROUND(SUM(((P37)/((Q37*1)))*100),2)-100,)</f>
      </c>
      <c r="P37" s="13">
        <f>SUMPRODUCT(SUBTOTAL(3,OFFSET($H$6:$H$20,ROW($H$6:$H$20)-MIN(ROW($H$6:$H$20)),,1)),--($H$6:$H$20=K37),($N$6:$N$20))</f>
      </c>
      <c r="Q37" s="13">
        <f>SUMPRODUCT(SUBTOTAL(3,OFFSET(H$6:$H20,ROW($H$6:$H$20)-MIN(ROW($H$6:$H$20)),,1)),--($H$6:$H$20=K37),($K$6:$K$20))</f>
      </c>
    </row>
    <row r="38" spans="2:17" x14ac:dyDescent="0.25">
      <c r="B38" s="14"/>
      <c r="C38" s="13"/>
      <c r="D38" s="13"/>
      <c r="E38" s="13"/>
      <c r="F38" s="13"/>
      <c r="G38" s="13"/>
      <c r="H38" s="13"/>
      <c r="K38" s="14"/>
      <c r="L38" s="13"/>
      <c r="M38" s="13"/>
      <c r="N38" s="13"/>
      <c r="O38" s="13"/>
      <c r="P38" s="13"/>
      <c r="Q38" s="13"/>
    </row>
    <row r="39" spans="2:17" x14ac:dyDescent="0.25">
      <c r="B39" s="14" t="s">
        <v>187</v>
      </c>
      <c r="C39" s="13">
        <f>SUM(C33:C38)</f>
      </c>
      <c r="D39" s="15">
        <f>SUM(D33:D38)</f>
      </c>
      <c r="E39" s="13">
        <f>SUM(E33:E38)</f>
      </c>
      <c r="F39" s="13">
        <f>AVERAGE(F33:F38)</f>
      </c>
      <c r="G39" s="13">
        <f>SUM(G33:G38)</f>
      </c>
      <c r="H39" s="13">
        <f>SUM(H33:H38)</f>
      </c>
      <c r="K39" s="14" t="s">
        <v>187</v>
      </c>
      <c r="L39" s="13">
        <f>SUM(L33:L38)</f>
      </c>
      <c r="M39" s="15">
        <f>SUM(M33:M38)</f>
      </c>
      <c r="N39" s="13">
        <f>SUM(N33:N38)</f>
      </c>
      <c r="O39" s="13">
        <f>AVERAGE(O33:O38)</f>
      </c>
      <c r="P39" s="13">
        <f>SUM(P33:P38)</f>
      </c>
      <c r="Q39" s="13">
        <f>SUM(Q33:Q38)</f>
      </c>
    </row>
  </sheetData>
  <autoFilter ref="A5:AY20"/>
  <mergeCells count="7">
    <mergeCell ref="A1:B3"/>
    <mergeCell ref="G1:I3"/>
    <mergeCell ref="B22:Q22"/>
    <mergeCell ref="B23:H23"/>
    <mergeCell ref="K23:Q23"/>
    <mergeCell ref="B32:H32"/>
    <mergeCell ref="K32:Q32"/>
  </mergeCells>
  <hyperlinks>
    <hyperlink ref="B6" r:id="rId1"/>
    <hyperlink ref="AW6" r:id="rId2"/>
    <hyperlink ref="AX6" r:id="rId3"/>
    <hyperlink ref="B7" r:id="rId4"/>
    <hyperlink ref="AW7" r:id="rId5"/>
    <hyperlink ref="AX7" r:id="rId6"/>
    <hyperlink ref="B8" r:id="rId7"/>
    <hyperlink ref="AW8" r:id="rId8"/>
    <hyperlink ref="AX8" r:id="rId9"/>
    <hyperlink ref="B9" r:id="rId10"/>
    <hyperlink ref="AW9" r:id="rId11"/>
    <hyperlink ref="AX9" r:id="rId12"/>
    <hyperlink ref="B10" r:id="rId13"/>
    <hyperlink ref="AW10" r:id="rId14"/>
    <hyperlink ref="AX10" r:id="rId15"/>
    <hyperlink ref="B11" r:id="rId16"/>
    <hyperlink ref="AW11" r:id="rId17"/>
    <hyperlink ref="AX11" r:id="rId18"/>
    <hyperlink ref="B12" r:id="rId19"/>
    <hyperlink ref="AW12" r:id="rId20"/>
    <hyperlink ref="AX12" r:id="rId21"/>
    <hyperlink ref="B13" r:id="rId22"/>
    <hyperlink ref="AW13" r:id="rId23"/>
    <hyperlink ref="AX13" r:id="rId24"/>
    <hyperlink ref="B14" r:id="rId25"/>
    <hyperlink ref="AW14" r:id="rId26"/>
    <hyperlink ref="AX14" r:id="rId27"/>
    <hyperlink ref="B15" r:id="rId28"/>
    <hyperlink ref="AW15" r:id="rId29"/>
    <hyperlink ref="AX15" r:id="rId30"/>
    <hyperlink ref="B16" r:id="rId31"/>
    <hyperlink ref="AW16" r:id="rId32"/>
    <hyperlink ref="AX16" r:id="rId33"/>
    <hyperlink ref="B17" r:id="rId34"/>
    <hyperlink ref="AW17" r:id="rId35"/>
    <hyperlink ref="AX17" r:id="rId36"/>
    <hyperlink ref="B18" r:id="rId37"/>
    <hyperlink ref="AW18" r:id="rId38"/>
    <hyperlink ref="AX18" r:id="rId39"/>
    <hyperlink ref="B19" r:id="rId40"/>
    <hyperlink ref="AW19" r:id="rId41"/>
    <hyperlink ref="AX19" r:id="rId42"/>
  </hyperlinks>
  <pageMargins left="0.7" right="0.7" top="0.75" bottom="0.75" header="0.3" footer="0.3"/>
  <pageSetup orientation="portrait" horizontalDpi="4294967295" verticalDpi="4294967295" scale="100" fitToWidth="1" fitToHeight="1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2023-06-22T14:40:54Z</dcterms:created>
  <dcterms:modified xsi:type="dcterms:W3CDTF">2023-06-22T14:40:54Z</dcterms:modified>
</cp:coreProperties>
</file>