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14-06-2023" state="visible" r:id="rId4"/>
  </sheets>
  <calcPr calcId="171027"/>
</workbook>
</file>

<file path=xl/sharedStrings.xml><?xml version="1.0" encoding="utf-8"?>
<sst xmlns="http://schemas.openxmlformats.org/spreadsheetml/2006/main" count="1895" uniqueCount="216">
  <si>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</si>
  <si>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</si>
  <si>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</si>
  <si>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</si>
  <si>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</si>
  <si>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</si>
  <si>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</si>
  <si>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</si>
  <si>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</si>
  <si>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</si>
  <si>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</si>
  <si>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</si>
  <si>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</si>
  <si>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</si>
  <si>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</si>
  <si>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</si>
  <si>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</si>
  <si>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</si>
  <si>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</si>
  <si>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</si>
  <si>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</si>
  <si>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</si>
  <si>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</si>
  <si>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</si>
  <si>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</si>
  <si>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</si>
  <si>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</si>
  <si>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</si>
  <si>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</si>
  <si>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</si>
  <si>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</si>
  <si>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</si>
  <si>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</si>
  <si>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</si>
  <si>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</si>
  <si>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</si>
  <si>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</si>
  <si>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</si>
  <si>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</si>
  <si>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</si>
  <si>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</si>
  <si>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</si>
  <si>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</si>
  <si>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</si>
  <si>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</si>
  <si>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</si>
  <si>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</si>
  <si>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</si>
  <si>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</si>
  <si>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</si>
  <si>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</si>
  <si>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</si>
  <si>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</si>
  <si>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</si>
  <si>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</si>
  <si>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</si>
  <si>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3113046401</t>
  </si>
  <si>
    <t>M</t>
  </si>
  <si>
    <t>USA</t>
  </si>
  <si>
    <t>EM</t>
  </si>
  <si>
    <t>G</t>
  </si>
  <si>
    <t>VVS2</t>
  </si>
  <si>
    <t>WHT</t>
  </si>
  <si>
    <t>EX</t>
  </si>
  <si>
    <t>NON</t>
  </si>
  <si>
    <t>CN0</t>
  </si>
  <si>
    <t>SN0</t>
  </si>
  <si>
    <t>CW1</t>
  </si>
  <si>
    <t>SW1</t>
  </si>
  <si>
    <t>N</t>
  </si>
  <si>
    <t>Y</t>
  </si>
  <si>
    <t>MED</t>
  </si>
  <si>
    <t>NONE</t>
  </si>
  <si>
    <t>-</t>
  </si>
  <si>
    <t>Pinpoint, Needle</t>
  </si>
  <si>
    <t>5.99</t>
  </si>
  <si>
    <t>4142184402</t>
  </si>
  <si>
    <t>H</t>
  </si>
  <si>
    <t>SW2</t>
  </si>
  <si>
    <t>Additional clouds are not shown. Additional pinpoints are not shown.</t>
  </si>
  <si>
    <t>Cloud, Feather, Pinpoint</t>
  </si>
  <si>
    <t>4142184401</t>
  </si>
  <si>
    <t>I</t>
  </si>
  <si>
    <t>OWH</t>
  </si>
  <si>
    <t>VG</t>
  </si>
  <si>
    <t>CN1</t>
  </si>
  <si>
    <t>THK</t>
  </si>
  <si>
    <t>Cloud, Pinpoint, Feather</t>
  </si>
  <si>
    <t>1212007502</t>
  </si>
  <si>
    <t>E</t>
  </si>
  <si>
    <t>VS2</t>
  </si>
  <si>
    <t>Crystal, Feather, Pinpoint</t>
  </si>
  <si>
    <t>3113048301</t>
  </si>
  <si>
    <t>A</t>
  </si>
  <si>
    <t>VS1</t>
  </si>
  <si>
    <t>Pinpoints are not shown.</t>
  </si>
  <si>
    <t>Crystal, Feather, Needle</t>
  </si>
  <si>
    <t>4.99</t>
  </si>
  <si>
    <t>1403034800</t>
  </si>
  <si>
    <t>IND</t>
  </si>
  <si>
    <t>CN2</t>
  </si>
  <si>
    <t>CW2</t>
  </si>
  <si>
    <t>SW0</t>
  </si>
  <si>
    <t>STK</t>
  </si>
  <si>
    <t>Additional pinpoints are not shown.</t>
  </si>
  <si>
    <t>Needle, Pinpoint, Cloud</t>
  </si>
  <si>
    <t>CM</t>
  </si>
  <si>
    <t>3.99</t>
  </si>
  <si>
    <t>1403020301</t>
  </si>
  <si>
    <t>VTK</t>
  </si>
  <si>
    <t>Internal graining is not shown.</t>
  </si>
  <si>
    <t>Pinpoint, Cloud</t>
  </si>
  <si>
    <t>1702004601</t>
  </si>
  <si>
    <t>Pinpoint, Feather, Cloud</t>
  </si>
  <si>
    <t>1402083801</t>
  </si>
  <si>
    <t>F</t>
  </si>
  <si>
    <t>SN1</t>
  </si>
  <si>
    <t>Crystal, Needle, Cloud</t>
  </si>
  <si>
    <t>1303008401</t>
  </si>
  <si>
    <t>1403037401</t>
  </si>
  <si>
    <t>Cloud, Feather, Needle</t>
  </si>
  <si>
    <t>1302174701</t>
  </si>
  <si>
    <t>Crystal, Feather, Cloud</t>
  </si>
  <si>
    <t>1403019701</t>
  </si>
  <si>
    <t>Additional clouds are not shown. Pinpoints are not shown.</t>
  </si>
  <si>
    <t>2302007702</t>
  </si>
  <si>
    <t>3113092901</t>
  </si>
  <si>
    <t>FNT</t>
  </si>
  <si>
    <t>Crystal, Feather, Cloud, Needle</t>
  </si>
  <si>
    <t>3113046001</t>
  </si>
  <si>
    <t>Clouds, pinpoints and surface graining are not shown.</t>
  </si>
  <si>
    <t>Crystal, Needle</t>
  </si>
  <si>
    <t>1113083401</t>
  </si>
  <si>
    <t>Crystal, Feather</t>
  </si>
  <si>
    <t>1303005301</t>
  </si>
  <si>
    <t>Feather, Natural</t>
  </si>
  <si>
    <t>1403037900</t>
  </si>
  <si>
    <t>VVS1</t>
  </si>
  <si>
    <t>CW0</t>
  </si>
  <si>
    <t>Pinpoint</t>
  </si>
  <si>
    <t>2.99</t>
  </si>
  <si>
    <t>1302212801</t>
  </si>
  <si>
    <t>Feather</t>
  </si>
  <si>
    <t>1113046901</t>
  </si>
  <si>
    <t>2.49</t>
  </si>
  <si>
    <t>1402039501</t>
  </si>
  <si>
    <t>Needle, Cloud, Pinpoint</t>
  </si>
  <si>
    <t>1113082901</t>
  </si>
  <si>
    <t>1403025901</t>
  </si>
  <si>
    <t>1303009001</t>
  </si>
  <si>
    <t>1722005801</t>
  </si>
  <si>
    <t>D</t>
  </si>
  <si>
    <t>Crystal, Feather, Cloud, Needle, Pinpoint</t>
  </si>
  <si>
    <t>1403023102</t>
  </si>
  <si>
    <t>Feather, Indented Natural, Cloud, Pinpoint</t>
  </si>
  <si>
    <t>1402056800</t>
  </si>
  <si>
    <t>Cloud, Crystal, Feather, Pinpoint</t>
  </si>
  <si>
    <t>1402133102</t>
  </si>
  <si>
    <t>Crystal, Cloud, Needle</t>
  </si>
  <si>
    <t>1402135001</t>
  </si>
  <si>
    <t>Cloud, Pinpoint</t>
  </si>
  <si>
    <t>4142082901</t>
  </si>
  <si>
    <t>1113069301</t>
  </si>
  <si>
    <t>Cloud, Crystal, Indented Natural, Natural</t>
  </si>
  <si>
    <t>1403036102</t>
  </si>
  <si>
    <t>THN</t>
  </si>
  <si>
    <t>1402078201</t>
  </si>
  <si>
    <t>Cloud</t>
  </si>
  <si>
    <t>1.99</t>
  </si>
  <si>
    <t>1113044801</t>
  </si>
  <si>
    <t>Additional clouds are not shown.</t>
  </si>
  <si>
    <t>Cloud, Feather</t>
  </si>
  <si>
    <t>1403068601</t>
  </si>
  <si>
    <t>Pinpoint, Feather</t>
  </si>
  <si>
    <t>1.89</t>
  </si>
  <si>
    <t>1403058401</t>
  </si>
  <si>
    <t>Pinpoints are not shown. Internal graining is not shown.</t>
  </si>
  <si>
    <t>1403009502</t>
  </si>
  <si>
    <t>1.79</t>
  </si>
  <si>
    <t>1402097202</t>
  </si>
  <si>
    <t>1.69</t>
  </si>
  <si>
    <t>1402105301</t>
  </si>
  <si>
    <t>1.59</t>
  </si>
  <si>
    <t>1402106002</t>
  </si>
  <si>
    <t>1403038902</t>
  </si>
  <si>
    <t>Clarity grade is based on internal graining that is not shown.</t>
  </si>
  <si>
    <t>3113059601</t>
  </si>
  <si>
    <t>Feather, Indented Natural</t>
  </si>
  <si>
    <t>3113011201</t>
  </si>
  <si>
    <t>1603016801</t>
  </si>
  <si>
    <t>1113053201</t>
  </si>
  <si>
    <t>Cloud, Pinpoint, Natural</t>
  </si>
  <si>
    <t>1403071201</t>
  </si>
  <si>
    <t>3112035201</t>
  </si>
  <si>
    <t>1403040501</t>
  </si>
  <si>
    <t>1402105202</t>
  </si>
  <si>
    <t>1403011101</t>
  </si>
  <si>
    <t>Cloud, Needle, Pinpoint</t>
  </si>
  <si>
    <t>1113047302</t>
  </si>
  <si>
    <t>1303034101</t>
  </si>
  <si>
    <t>Feather, Crystal, Pinpoint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</si>
  <si>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</si>
  <si>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</si>
  <si>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</si>
  <si>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</si>
  <si>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</si>
  <si>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</si>
  <si>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</si>
  <si>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</si>
  <si>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</si>
  <si>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</si>
  <si>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</si>
  <si>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</si>
  <si>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(15-06-2023 02:47:38)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</si>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</sst>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3113046401" TargetMode="External"/><Relationship Id="rId2" Type="http://schemas.openxmlformats.org/officeDocument/2006/relationships/hyperlink" Target="http://view.diadna.com/dna/4142184402" TargetMode="External"/><Relationship Id="rId3" Type="http://schemas.openxmlformats.org/officeDocument/2006/relationships/hyperlink" Target="http://view.diadna.com/dna/4142184401" TargetMode="External"/><Relationship Id="rId4" Type="http://schemas.openxmlformats.org/officeDocument/2006/relationships/hyperlink" Target="http://view.diadna.com/dna/1212007502" TargetMode="External"/><Relationship Id="rId5" Type="http://schemas.openxmlformats.org/officeDocument/2006/relationships/hyperlink" Target="http://view.diadna.com/dna/3113048301" TargetMode="External"/><Relationship Id="rId6" Type="http://schemas.openxmlformats.org/officeDocument/2006/relationships/hyperlink" Target="http://view.diadna.com/dna/1403034800" TargetMode="External"/><Relationship Id="rId7" Type="http://schemas.openxmlformats.org/officeDocument/2006/relationships/hyperlink" Target="http://view.diadna.com/dna/1403020301" TargetMode="External"/><Relationship Id="rId8" Type="http://schemas.openxmlformats.org/officeDocument/2006/relationships/hyperlink" Target="http://view.diadna.com/dna/1702004601" TargetMode="External"/><Relationship Id="rId9" Type="http://schemas.openxmlformats.org/officeDocument/2006/relationships/hyperlink" Target="http://view.diadna.com/dna/1402083801" TargetMode="External"/><Relationship Id="rId10" Type="http://schemas.openxmlformats.org/officeDocument/2006/relationships/hyperlink" Target="http://view.diadna.com/dna/1303008401" TargetMode="External"/><Relationship Id="rId11" Type="http://schemas.openxmlformats.org/officeDocument/2006/relationships/hyperlink" Target="http://view.diadna.com/dna/1403037401" TargetMode="External"/><Relationship Id="rId12" Type="http://schemas.openxmlformats.org/officeDocument/2006/relationships/hyperlink" Target="http://view.diadna.com/dna/1302174701" TargetMode="External"/><Relationship Id="rId13" Type="http://schemas.openxmlformats.org/officeDocument/2006/relationships/hyperlink" Target="http://view.diadna.com/dna/1403019701" TargetMode="External"/><Relationship Id="rId14" Type="http://schemas.openxmlformats.org/officeDocument/2006/relationships/hyperlink" Target="http://view.diadna.com/dna/2302007702" TargetMode="External"/><Relationship Id="rId15" Type="http://schemas.openxmlformats.org/officeDocument/2006/relationships/hyperlink" Target="http://view.diadna.com/dna/3113092901" TargetMode="External"/><Relationship Id="rId16" Type="http://schemas.openxmlformats.org/officeDocument/2006/relationships/hyperlink" Target="http://view.diadna.com/dna/3113046001" TargetMode="External"/><Relationship Id="rId17" Type="http://schemas.openxmlformats.org/officeDocument/2006/relationships/hyperlink" Target="http://view.diadna.com/dna/1113083401" TargetMode="External"/><Relationship Id="rId18" Type="http://schemas.openxmlformats.org/officeDocument/2006/relationships/hyperlink" Target="http://view.diadna.com/dna/1303005301" TargetMode="External"/><Relationship Id="rId19" Type="http://schemas.openxmlformats.org/officeDocument/2006/relationships/hyperlink" Target="http://view.diadna.com/dna/1403037900" TargetMode="External"/><Relationship Id="rId20" Type="http://schemas.openxmlformats.org/officeDocument/2006/relationships/hyperlink" Target="http://view.diadna.com/dna/1302212801" TargetMode="External"/><Relationship Id="rId21" Type="http://schemas.openxmlformats.org/officeDocument/2006/relationships/hyperlink" Target="http://view.diadna.com/dna/1113046901" TargetMode="External"/><Relationship Id="rId22" Type="http://schemas.openxmlformats.org/officeDocument/2006/relationships/hyperlink" Target="http://view.diadna.com/dna/1402039501" TargetMode="External"/><Relationship Id="rId23" Type="http://schemas.openxmlformats.org/officeDocument/2006/relationships/hyperlink" Target="http://view.diadna.com/dna/1113082901" TargetMode="External"/><Relationship Id="rId24" Type="http://schemas.openxmlformats.org/officeDocument/2006/relationships/hyperlink" Target="http://view.diadna.com/dna/1403025901" TargetMode="External"/><Relationship Id="rId25" Type="http://schemas.openxmlformats.org/officeDocument/2006/relationships/hyperlink" Target="http://view.diadna.com/dna/1303009001" TargetMode="External"/><Relationship Id="rId26" Type="http://schemas.openxmlformats.org/officeDocument/2006/relationships/hyperlink" Target="http://view.diadna.com/dna/1722005801" TargetMode="External"/><Relationship Id="rId27" Type="http://schemas.openxmlformats.org/officeDocument/2006/relationships/hyperlink" Target="http://view.diadna.com/dna/1403023102" TargetMode="External"/><Relationship Id="rId28" Type="http://schemas.openxmlformats.org/officeDocument/2006/relationships/hyperlink" Target="http://view.diadna.com/dna/1402056800" TargetMode="External"/><Relationship Id="rId29" Type="http://schemas.openxmlformats.org/officeDocument/2006/relationships/hyperlink" Target="http://view.diadna.com/dna/1402133102" TargetMode="External"/><Relationship Id="rId30" Type="http://schemas.openxmlformats.org/officeDocument/2006/relationships/hyperlink" Target="http://view.diadna.com/dna/1402135001" TargetMode="External"/><Relationship Id="rId31" Type="http://schemas.openxmlformats.org/officeDocument/2006/relationships/hyperlink" Target="http://view.diadna.com/dna/4142082901" TargetMode="External"/><Relationship Id="rId32" Type="http://schemas.openxmlformats.org/officeDocument/2006/relationships/hyperlink" Target="http://view.diadna.com/dna/1113069301" TargetMode="External"/><Relationship Id="rId33" Type="http://schemas.openxmlformats.org/officeDocument/2006/relationships/hyperlink" Target="http://view.diadna.com/dna/1403036102" TargetMode="External"/><Relationship Id="rId34" Type="http://schemas.openxmlformats.org/officeDocument/2006/relationships/hyperlink" Target="http://view.diadna.com/dna/1402078201" TargetMode="External"/><Relationship Id="rId35" Type="http://schemas.openxmlformats.org/officeDocument/2006/relationships/hyperlink" Target="http://view.diadna.com/dna/1113044801" TargetMode="External"/><Relationship Id="rId36" Type="http://schemas.openxmlformats.org/officeDocument/2006/relationships/hyperlink" Target="http://view.diadna.com/dna/1403068601" TargetMode="External"/><Relationship Id="rId37" Type="http://schemas.openxmlformats.org/officeDocument/2006/relationships/hyperlink" Target="http://view.diadna.com/dna/1403058401" TargetMode="External"/><Relationship Id="rId38" Type="http://schemas.openxmlformats.org/officeDocument/2006/relationships/hyperlink" Target="http://view.diadna.com/dna/1403009502" TargetMode="External"/><Relationship Id="rId39" Type="http://schemas.openxmlformats.org/officeDocument/2006/relationships/hyperlink" Target="http://view.diadna.com/dna/1402097202" TargetMode="External"/><Relationship Id="rId40" Type="http://schemas.openxmlformats.org/officeDocument/2006/relationships/hyperlink" Target="http://view.diadna.com/dna/1402105301" TargetMode="External"/><Relationship Id="rId41" Type="http://schemas.openxmlformats.org/officeDocument/2006/relationships/hyperlink" Target="http://view.diadna.com/dna/1402106002" TargetMode="External"/><Relationship Id="rId42" Type="http://schemas.openxmlformats.org/officeDocument/2006/relationships/hyperlink" Target="http://view.diadna.com/dna/1403038902" TargetMode="External"/><Relationship Id="rId43" Type="http://schemas.openxmlformats.org/officeDocument/2006/relationships/hyperlink" Target="http://view.diadna.com/dna/3113059601" TargetMode="External"/><Relationship Id="rId44" Type="http://schemas.openxmlformats.org/officeDocument/2006/relationships/hyperlink" Target="http://view.diadna.com/dna/3113011201" TargetMode="External"/><Relationship Id="rId45" Type="http://schemas.openxmlformats.org/officeDocument/2006/relationships/hyperlink" Target="http://view.diadna.com/dna/1603016801" TargetMode="External"/><Relationship Id="rId46" Type="http://schemas.openxmlformats.org/officeDocument/2006/relationships/hyperlink" Target="http://view.diadna.com/dna/1113053201" TargetMode="External"/><Relationship Id="rId47" Type="http://schemas.openxmlformats.org/officeDocument/2006/relationships/hyperlink" Target="http://view.diadna.com/dna/1403071201" TargetMode="External"/><Relationship Id="rId48" Type="http://schemas.openxmlformats.org/officeDocument/2006/relationships/hyperlink" Target="http://view.diadna.com/dna/3112035201" TargetMode="External"/><Relationship Id="rId49" Type="http://schemas.openxmlformats.org/officeDocument/2006/relationships/hyperlink" Target="http://view.diadna.com/dna/1403040501" TargetMode="External"/><Relationship Id="rId50" Type="http://schemas.openxmlformats.org/officeDocument/2006/relationships/hyperlink" Target="http://view.diadna.com/dna/1402105202" TargetMode="External"/><Relationship Id="rId51" Type="http://schemas.openxmlformats.org/officeDocument/2006/relationships/hyperlink" Target="http://view.diadna.com/dna/1403011101" TargetMode="External"/><Relationship Id="rId52" Type="http://schemas.openxmlformats.org/officeDocument/2006/relationships/hyperlink" Target="http://view.diadna.com/dna/1113047302" TargetMode="External"/><Relationship Id="rId53" Type="http://schemas.openxmlformats.org/officeDocument/2006/relationships/hyperlink" Target="http://view.diadna.com/dna/1303034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1"/>
  <sheetFormatPr defaultRowHeight="15" outlineLevelRow="0" outlineLevelCol="0" x14ac:dyDescent="55"/>
  <cols>
    <col min="1" max="2" width="6" customWidth="1"/>
    <col min="3" max="7" width="10" customWidth="1"/>
    <col min="8" max="11" width="15" customWidth="1"/>
    <col min="12" max="16" width="10" customWidth="1"/>
    <col min="17" max="18" width="6" customWidth="1"/>
    <col min="19" max="27" width="10" customWidth="1"/>
    <col min="28" max="29" width="6" customWidth="1"/>
    <col min="30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50" width="10" customWidth="1"/>
    <col min="51" max="53" width="10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5.06</v>
      </c>
      <c r="I4" s="2" t="s">
        <v>60</v>
      </c>
      <c r="J4" s="2" t="s">
        <v>61</v>
      </c>
      <c r="K4" s="2" t="s">
        <v>62</v>
      </c>
      <c r="L4" s="7">
        <v>47500</v>
      </c>
      <c r="M4" s="6">
        <v>-35</v>
      </c>
      <c r="N4" s="7">
        <v>30875</v>
      </c>
      <c r="O4" s="2" t="s">
        <v>63</v>
      </c>
      <c r="P4" s="2" t="s">
        <v>63</v>
      </c>
      <c r="Q4" s="2" t="s">
        <v>63</v>
      </c>
      <c r="R4" s="2" t="s">
        <v>64</v>
      </c>
      <c r="S4" s="2" t="s">
        <v>63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69</v>
      </c>
      <c r="Z4" s="2" t="s">
        <v>69</v>
      </c>
      <c r="AA4" s="2" t="s">
        <v>70</v>
      </c>
      <c r="AB4" s="4">
        <v>65</v>
      </c>
      <c r="AC4" s="6">
        <v>64.3</v>
      </c>
      <c r="AD4" s="7">
        <v>11.74</v>
      </c>
      <c r="AE4" s="7">
        <v>8.36</v>
      </c>
      <c r="AF4" s="7">
        <v>5.38</v>
      </c>
      <c r="AG4" s="6">
        <v>1.4</v>
      </c>
      <c r="AH4" s="6">
        <v>47.99</v>
      </c>
      <c r="AI4" s="6">
        <v>12.49</v>
      </c>
      <c r="AJ4" s="6">
        <v>57.41</v>
      </c>
      <c r="AK4" s="6">
        <v>49.09</v>
      </c>
      <c r="AL4" s="2" t="s">
        <v>71</v>
      </c>
      <c r="AM4" s="2" t="s">
        <v>72</v>
      </c>
      <c r="AN4" s="2" t="s">
        <v>70</v>
      </c>
      <c r="AO4" s="2" t="s">
        <v>73</v>
      </c>
      <c r="AP4" s="2" t="s">
        <v>1</v>
      </c>
      <c r="AQ4" s="2" t="s">
        <v>74</v>
      </c>
      <c r="AR4" s="2">
        <v>0</v>
      </c>
      <c r="AS4" s="2">
        <v>0</v>
      </c>
      <c r="AT4" s="6">
        <v>2.73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75</v>
      </c>
      <c r="AZ4" s="8">
        <v>240349.99999999997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76</v>
      </c>
      <c r="D5" s="2" t="s">
        <v>57</v>
      </c>
      <c r="E5" s="2" t="s">
        <v>58</v>
      </c>
      <c r="F5" s="5" t="s">
        <v>7</v>
      </c>
      <c r="G5" s="2" t="s">
        <v>59</v>
      </c>
      <c r="H5" s="6">
        <v>5.04</v>
      </c>
      <c r="I5" s="2" t="s">
        <v>77</v>
      </c>
      <c r="J5" s="2" t="s">
        <v>61</v>
      </c>
      <c r="K5" s="2" t="s">
        <v>62</v>
      </c>
      <c r="L5" s="7">
        <v>39000</v>
      </c>
      <c r="M5" s="6">
        <v>-37</v>
      </c>
      <c r="N5" s="7">
        <v>24570</v>
      </c>
      <c r="O5" s="2" t="s">
        <v>63</v>
      </c>
      <c r="P5" s="2" t="s">
        <v>63</v>
      </c>
      <c r="Q5" s="2" t="s">
        <v>63</v>
      </c>
      <c r="R5" s="2" t="s">
        <v>64</v>
      </c>
      <c r="S5" s="2" t="s">
        <v>63</v>
      </c>
      <c r="T5" s="2" t="s">
        <v>65</v>
      </c>
      <c r="U5" s="2" t="s">
        <v>66</v>
      </c>
      <c r="V5" s="2" t="s">
        <v>67</v>
      </c>
      <c r="W5" s="2" t="s">
        <v>78</v>
      </c>
      <c r="X5" s="2" t="s">
        <v>69</v>
      </c>
      <c r="Y5" s="2" t="s">
        <v>69</v>
      </c>
      <c r="Z5" s="2" t="s">
        <v>69</v>
      </c>
      <c r="AA5" s="2" t="s">
        <v>70</v>
      </c>
      <c r="AB5" s="4">
        <v>68</v>
      </c>
      <c r="AC5" s="6">
        <v>65</v>
      </c>
      <c r="AD5" s="7">
        <v>12.08</v>
      </c>
      <c r="AE5" s="7">
        <v>8.29</v>
      </c>
      <c r="AF5" s="7">
        <v>5.39</v>
      </c>
      <c r="AG5" s="6">
        <v>1.46</v>
      </c>
      <c r="AH5" s="6">
        <v>47.93</v>
      </c>
      <c r="AI5" s="6">
        <v>10.86</v>
      </c>
      <c r="AJ5" s="6">
        <v>54.7</v>
      </c>
      <c r="AK5" s="6">
        <v>51.89</v>
      </c>
      <c r="AL5" s="2" t="s">
        <v>71</v>
      </c>
      <c r="AM5" s="2" t="s">
        <v>72</v>
      </c>
      <c r="AN5" s="2" t="s">
        <v>70</v>
      </c>
      <c r="AO5" s="2" t="s">
        <v>73</v>
      </c>
      <c r="AP5" s="2" t="s">
        <v>79</v>
      </c>
      <c r="AQ5" s="2" t="s">
        <v>80</v>
      </c>
      <c r="AR5" s="2">
        <v>0</v>
      </c>
      <c r="AS5" s="2">
        <v>0</v>
      </c>
      <c r="AT5" s="6">
        <v>2.26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75</v>
      </c>
      <c r="AZ5" s="8">
        <v>196560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81</v>
      </c>
      <c r="D6" s="2" t="s">
        <v>57</v>
      </c>
      <c r="E6" s="2" t="s">
        <v>58</v>
      </c>
      <c r="F6" s="5" t="s">
        <v>7</v>
      </c>
      <c r="G6" s="2" t="s">
        <v>59</v>
      </c>
      <c r="H6" s="6">
        <v>5.5</v>
      </c>
      <c r="I6" s="2" t="s">
        <v>82</v>
      </c>
      <c r="J6" s="2" t="s">
        <v>61</v>
      </c>
      <c r="K6" s="2" t="s">
        <v>83</v>
      </c>
      <c r="L6" s="7">
        <v>29500</v>
      </c>
      <c r="M6" s="6">
        <v>-35</v>
      </c>
      <c r="N6" s="7">
        <v>19175</v>
      </c>
      <c r="O6" s="2" t="s">
        <v>84</v>
      </c>
      <c r="P6" s="2" t="s">
        <v>63</v>
      </c>
      <c r="Q6" s="2" t="s">
        <v>63</v>
      </c>
      <c r="R6" s="2" t="s">
        <v>64</v>
      </c>
      <c r="S6" s="2" t="s">
        <v>63</v>
      </c>
      <c r="T6" s="2" t="s">
        <v>85</v>
      </c>
      <c r="U6" s="2" t="s">
        <v>66</v>
      </c>
      <c r="V6" s="2" t="s">
        <v>67</v>
      </c>
      <c r="W6" s="2" t="s">
        <v>68</v>
      </c>
      <c r="X6" s="2" t="s">
        <v>69</v>
      </c>
      <c r="Y6" s="2" t="s">
        <v>69</v>
      </c>
      <c r="Z6" s="2" t="s">
        <v>69</v>
      </c>
      <c r="AA6" s="2" t="s">
        <v>70</v>
      </c>
      <c r="AB6" s="4">
        <v>67</v>
      </c>
      <c r="AC6" s="6">
        <v>67.7</v>
      </c>
      <c r="AD6" s="7">
        <v>11.8</v>
      </c>
      <c r="AE6" s="7">
        <v>8.44</v>
      </c>
      <c r="AF6" s="7">
        <v>5.71</v>
      </c>
      <c r="AG6" s="6">
        <v>1.4</v>
      </c>
      <c r="AH6" s="6">
        <v>44.76</v>
      </c>
      <c r="AI6" s="6">
        <v>10.59</v>
      </c>
      <c r="AJ6" s="6">
        <v>59.35</v>
      </c>
      <c r="AK6" s="6">
        <v>52.86</v>
      </c>
      <c r="AL6" s="2" t="s">
        <v>86</v>
      </c>
      <c r="AM6" s="2" t="s">
        <v>72</v>
      </c>
      <c r="AN6" s="2" t="s">
        <v>70</v>
      </c>
      <c r="AO6" s="2" t="s">
        <v>73</v>
      </c>
      <c r="AP6" s="2" t="s">
        <v>79</v>
      </c>
      <c r="AQ6" s="2" t="s">
        <v>87</v>
      </c>
      <c r="AR6" s="2">
        <v>0</v>
      </c>
      <c r="AS6" s="2">
        <v>0</v>
      </c>
      <c r="AT6" s="6">
        <v>4.26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75</v>
      </c>
      <c r="AZ6" s="8">
        <v>162250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88</v>
      </c>
      <c r="D7" s="2" t="s">
        <v>57</v>
      </c>
      <c r="E7" s="2" t="s">
        <v>58</v>
      </c>
      <c r="F7" s="5" t="s">
        <v>7</v>
      </c>
      <c r="G7" s="2" t="s">
        <v>59</v>
      </c>
      <c r="H7" s="6">
        <v>5.01</v>
      </c>
      <c r="I7" s="2" t="s">
        <v>89</v>
      </c>
      <c r="J7" s="2" t="s">
        <v>90</v>
      </c>
      <c r="K7" s="2" t="s">
        <v>62</v>
      </c>
      <c r="L7" s="7">
        <v>48000</v>
      </c>
      <c r="M7" s="6">
        <v>-58</v>
      </c>
      <c r="N7" s="7">
        <v>20160</v>
      </c>
      <c r="O7" s="2" t="s">
        <v>84</v>
      </c>
      <c r="P7" s="2" t="s">
        <v>63</v>
      </c>
      <c r="Q7" s="2" t="s">
        <v>63</v>
      </c>
      <c r="R7" s="2" t="s">
        <v>71</v>
      </c>
      <c r="S7" s="2" t="s">
        <v>63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69</v>
      </c>
      <c r="Z7" s="2" t="s">
        <v>69</v>
      </c>
      <c r="AA7" s="2" t="s">
        <v>70</v>
      </c>
      <c r="AB7" s="4">
        <v>65</v>
      </c>
      <c r="AC7" s="6">
        <v>67.4</v>
      </c>
      <c r="AD7" s="7">
        <v>11.55</v>
      </c>
      <c r="AE7" s="7">
        <v>8.26</v>
      </c>
      <c r="AF7" s="7">
        <v>5.57</v>
      </c>
      <c r="AG7" s="6">
        <v>1.4</v>
      </c>
      <c r="AH7" s="6">
        <v>44.9</v>
      </c>
      <c r="AI7" s="6">
        <v>12.52</v>
      </c>
      <c r="AJ7" s="6">
        <v>56.45</v>
      </c>
      <c r="AK7" s="6">
        <v>50.62</v>
      </c>
      <c r="AL7" s="2" t="s">
        <v>86</v>
      </c>
      <c r="AM7" s="2" t="s">
        <v>72</v>
      </c>
      <c r="AN7" s="2" t="s">
        <v>70</v>
      </c>
      <c r="AO7" s="2" t="s">
        <v>73</v>
      </c>
      <c r="AP7" s="2" t="s">
        <v>1</v>
      </c>
      <c r="AQ7" s="2" t="s">
        <v>91</v>
      </c>
      <c r="AR7" s="2">
        <v>0</v>
      </c>
      <c r="AS7" s="2">
        <v>0</v>
      </c>
      <c r="AT7" s="6">
        <v>4.5</v>
      </c>
      <c r="AU7" s="2" t="s">
        <v>1</v>
      </c>
      <c r="AV7" s="2" t="s">
        <v>1</v>
      </c>
      <c r="AW7" s="5">
        <f>HYPERLINK("https://client.finestardiamonds.com/xrays/1212007502","Xray")</f>
      </c>
      <c r="AX7" s="2" t="s">
        <v>1</v>
      </c>
      <c r="AY7" s="2" t="s">
        <v>75</v>
      </c>
      <c r="AZ7" s="8">
        <v>240480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92</v>
      </c>
      <c r="D8" s="2" t="s">
        <v>93</v>
      </c>
      <c r="E8" s="2" t="s">
        <v>58</v>
      </c>
      <c r="F8" s="5" t="s">
        <v>7</v>
      </c>
      <c r="G8" s="2" t="s">
        <v>59</v>
      </c>
      <c r="H8" s="6">
        <v>4.02</v>
      </c>
      <c r="I8" s="2" t="s">
        <v>60</v>
      </c>
      <c r="J8" s="2" t="s">
        <v>94</v>
      </c>
      <c r="K8" s="2" t="s">
        <v>62</v>
      </c>
      <c r="L8" s="7">
        <v>31000</v>
      </c>
      <c r="M8" s="6">
        <v>-37</v>
      </c>
      <c r="N8" s="7">
        <v>19530</v>
      </c>
      <c r="O8" s="2" t="s">
        <v>84</v>
      </c>
      <c r="P8" s="2" t="s">
        <v>63</v>
      </c>
      <c r="Q8" s="2" t="s">
        <v>63</v>
      </c>
      <c r="R8" s="2" t="s">
        <v>64</v>
      </c>
      <c r="S8" s="2" t="s">
        <v>63</v>
      </c>
      <c r="T8" s="2" t="s">
        <v>85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69</v>
      </c>
      <c r="Z8" s="2" t="s">
        <v>69</v>
      </c>
      <c r="AA8" s="2" t="s">
        <v>70</v>
      </c>
      <c r="AB8" s="4">
        <v>66</v>
      </c>
      <c r="AC8" s="6">
        <v>67.5</v>
      </c>
      <c r="AD8" s="7">
        <v>10.57</v>
      </c>
      <c r="AE8" s="7">
        <v>7.65</v>
      </c>
      <c r="AF8" s="7">
        <v>5.16</v>
      </c>
      <c r="AG8" s="6">
        <v>1.38</v>
      </c>
      <c r="AH8" s="6">
        <v>48.48</v>
      </c>
      <c r="AI8" s="6">
        <v>13.19</v>
      </c>
      <c r="AJ8" s="6">
        <v>56.17</v>
      </c>
      <c r="AK8" s="6">
        <v>50.51</v>
      </c>
      <c r="AL8" s="2" t="s">
        <v>86</v>
      </c>
      <c r="AM8" s="2" t="s">
        <v>72</v>
      </c>
      <c r="AN8" s="2" t="s">
        <v>70</v>
      </c>
      <c r="AO8" s="2" t="s">
        <v>73</v>
      </c>
      <c r="AP8" s="2" t="s">
        <v>95</v>
      </c>
      <c r="AQ8" s="2" t="s">
        <v>96</v>
      </c>
      <c r="AR8" s="2">
        <v>0</v>
      </c>
      <c r="AS8" s="2">
        <v>0</v>
      </c>
      <c r="AT8" s="6">
        <v>3.78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97</v>
      </c>
      <c r="AZ8" s="8">
        <v>124619.99999999999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98</v>
      </c>
      <c r="D9" s="2" t="s">
        <v>57</v>
      </c>
      <c r="E9" s="2" t="s">
        <v>99</v>
      </c>
      <c r="F9" s="5" t="s">
        <v>7</v>
      </c>
      <c r="G9" s="2" t="s">
        <v>59</v>
      </c>
      <c r="H9" s="6">
        <v>3.2</v>
      </c>
      <c r="I9" s="2" t="s">
        <v>89</v>
      </c>
      <c r="J9" s="2" t="s">
        <v>61</v>
      </c>
      <c r="K9" s="2" t="s">
        <v>62</v>
      </c>
      <c r="L9" s="7">
        <v>30500</v>
      </c>
      <c r="M9" s="6">
        <v>-42</v>
      </c>
      <c r="N9" s="7">
        <v>17690</v>
      </c>
      <c r="O9" s="2" t="s">
        <v>84</v>
      </c>
      <c r="P9" s="2" t="s">
        <v>63</v>
      </c>
      <c r="Q9" s="2" t="s">
        <v>63</v>
      </c>
      <c r="R9" s="2" t="s">
        <v>64</v>
      </c>
      <c r="S9" s="2" t="s">
        <v>63</v>
      </c>
      <c r="T9" s="2" t="s">
        <v>100</v>
      </c>
      <c r="U9" s="2" t="s">
        <v>66</v>
      </c>
      <c r="V9" s="2" t="s">
        <v>101</v>
      </c>
      <c r="W9" s="2" t="s">
        <v>102</v>
      </c>
      <c r="X9" s="2" t="s">
        <v>69</v>
      </c>
      <c r="Y9" s="2" t="s">
        <v>69</v>
      </c>
      <c r="Z9" s="2" t="s">
        <v>69</v>
      </c>
      <c r="AA9" s="2" t="s">
        <v>70</v>
      </c>
      <c r="AB9" s="4">
        <v>65</v>
      </c>
      <c r="AC9" s="6">
        <v>67.3</v>
      </c>
      <c r="AD9" s="7">
        <v>9.79</v>
      </c>
      <c r="AE9" s="7">
        <v>7.05</v>
      </c>
      <c r="AF9" s="7">
        <v>4.75</v>
      </c>
      <c r="AG9" s="6">
        <v>1.39</v>
      </c>
      <c r="AH9" s="9">
        <v>0</v>
      </c>
      <c r="AI9" s="6">
        <v>15.17</v>
      </c>
      <c r="AJ9" s="9">
        <v>0</v>
      </c>
      <c r="AK9" s="6">
        <v>48.07</v>
      </c>
      <c r="AL9" s="2" t="s">
        <v>103</v>
      </c>
      <c r="AM9" s="2" t="s">
        <v>72</v>
      </c>
      <c r="AN9" s="2" t="s">
        <v>70</v>
      </c>
      <c r="AO9" s="2" t="s">
        <v>73</v>
      </c>
      <c r="AP9" s="2" t="s">
        <v>104</v>
      </c>
      <c r="AQ9" s="2" t="s">
        <v>105</v>
      </c>
      <c r="AR9" s="2">
        <v>0</v>
      </c>
      <c r="AS9" s="2">
        <v>0</v>
      </c>
      <c r="AT9" s="6">
        <v>4</v>
      </c>
      <c r="AU9" s="2" t="s">
        <v>1</v>
      </c>
      <c r="AV9" s="2" t="s">
        <v>106</v>
      </c>
      <c r="AW9" s="2" t="s">
        <v>1</v>
      </c>
      <c r="AX9" s="2" t="s">
        <v>1</v>
      </c>
      <c r="AY9" s="2" t="s">
        <v>107</v>
      </c>
      <c r="AZ9" s="8">
        <v>97600</v>
      </c>
      <c r="BA9" s="4">
        <v>1</v>
      </c>
    </row>
    <row r="10" spans="1:53" x14ac:dyDescent="0.25">
      <c r="A10" s="4">
        <v>7</v>
      </c>
      <c r="B10" s="2" t="s">
        <v>55</v>
      </c>
      <c r="C10" s="2" t="s">
        <v>108</v>
      </c>
      <c r="D10" s="2" t="s">
        <v>93</v>
      </c>
      <c r="E10" s="2" t="s">
        <v>99</v>
      </c>
      <c r="F10" s="5" t="s">
        <v>7</v>
      </c>
      <c r="G10" s="2" t="s">
        <v>59</v>
      </c>
      <c r="H10" s="6">
        <v>3.01</v>
      </c>
      <c r="I10" s="2" t="s">
        <v>60</v>
      </c>
      <c r="J10" s="2" t="s">
        <v>61</v>
      </c>
      <c r="K10" s="2" t="s">
        <v>62</v>
      </c>
      <c r="L10" s="7">
        <v>25000</v>
      </c>
      <c r="M10" s="6">
        <v>-46.4</v>
      </c>
      <c r="N10" s="7">
        <v>13400</v>
      </c>
      <c r="O10" s="2" t="s">
        <v>73</v>
      </c>
      <c r="P10" s="2" t="s">
        <v>63</v>
      </c>
      <c r="Q10" s="2" t="s">
        <v>63</v>
      </c>
      <c r="R10" s="2" t="s">
        <v>64</v>
      </c>
      <c r="S10" s="2" t="s">
        <v>63</v>
      </c>
      <c r="T10" s="2" t="s">
        <v>65</v>
      </c>
      <c r="U10" s="2" t="s">
        <v>66</v>
      </c>
      <c r="V10" s="2" t="s">
        <v>67</v>
      </c>
      <c r="W10" s="2" t="s">
        <v>68</v>
      </c>
      <c r="X10" s="2" t="s">
        <v>69</v>
      </c>
      <c r="Y10" s="2" t="s">
        <v>69</v>
      </c>
      <c r="Z10" s="2" t="s">
        <v>69</v>
      </c>
      <c r="AA10" s="2" t="s">
        <v>70</v>
      </c>
      <c r="AB10" s="4">
        <v>65</v>
      </c>
      <c r="AC10" s="6">
        <v>68.9</v>
      </c>
      <c r="AD10" s="7">
        <v>9.44</v>
      </c>
      <c r="AE10" s="7">
        <v>6.79</v>
      </c>
      <c r="AF10" s="7">
        <v>4.68</v>
      </c>
      <c r="AG10" s="6">
        <v>1.39</v>
      </c>
      <c r="AH10" s="6">
        <v>52.18</v>
      </c>
      <c r="AI10" s="6">
        <v>14.96</v>
      </c>
      <c r="AJ10" s="6">
        <v>58.92</v>
      </c>
      <c r="AK10" s="6">
        <v>48.57</v>
      </c>
      <c r="AL10" s="2" t="s">
        <v>109</v>
      </c>
      <c r="AM10" s="2" t="s">
        <v>72</v>
      </c>
      <c r="AN10" s="2" t="s">
        <v>70</v>
      </c>
      <c r="AO10" s="2" t="s">
        <v>73</v>
      </c>
      <c r="AP10" s="2" t="s">
        <v>110</v>
      </c>
      <c r="AQ10" s="2" t="s">
        <v>111</v>
      </c>
      <c r="AR10" s="2">
        <v>0</v>
      </c>
      <c r="AS10" s="2">
        <v>0</v>
      </c>
      <c r="AT10" s="6">
        <v>5.5</v>
      </c>
      <c r="AU10" s="2" t="s">
        <v>1</v>
      </c>
      <c r="AV10" s="2" t="s">
        <v>106</v>
      </c>
      <c r="AW10" s="2" t="s">
        <v>1</v>
      </c>
      <c r="AX10" s="2" t="s">
        <v>1</v>
      </c>
      <c r="AY10" s="2" t="s">
        <v>107</v>
      </c>
      <c r="AZ10" s="8">
        <v>75250</v>
      </c>
      <c r="BA10" s="4">
        <v>1</v>
      </c>
    </row>
    <row r="11" spans="1:53" x14ac:dyDescent="0.25">
      <c r="A11" s="4">
        <v>8</v>
      </c>
      <c r="B11" s="2" t="s">
        <v>55</v>
      </c>
      <c r="C11" s="2" t="s">
        <v>112</v>
      </c>
      <c r="D11" s="2" t="s">
        <v>93</v>
      </c>
      <c r="E11" s="2" t="s">
        <v>99</v>
      </c>
      <c r="F11" s="5" t="s">
        <v>7</v>
      </c>
      <c r="G11" s="2" t="s">
        <v>59</v>
      </c>
      <c r="H11" s="6">
        <v>3.01</v>
      </c>
      <c r="I11" s="2" t="s">
        <v>60</v>
      </c>
      <c r="J11" s="2" t="s">
        <v>61</v>
      </c>
      <c r="K11" s="2" t="s">
        <v>62</v>
      </c>
      <c r="L11" s="7">
        <v>25000</v>
      </c>
      <c r="M11" s="6">
        <v>-41.5</v>
      </c>
      <c r="N11" s="7">
        <v>14625</v>
      </c>
      <c r="O11" s="2" t="s">
        <v>73</v>
      </c>
      <c r="P11" s="2" t="s">
        <v>63</v>
      </c>
      <c r="Q11" s="2" t="s">
        <v>84</v>
      </c>
      <c r="R11" s="2" t="s">
        <v>64</v>
      </c>
      <c r="S11" s="2" t="s">
        <v>63</v>
      </c>
      <c r="T11" s="2" t="s">
        <v>65</v>
      </c>
      <c r="U11" s="2" t="s">
        <v>66</v>
      </c>
      <c r="V11" s="2" t="s">
        <v>67</v>
      </c>
      <c r="W11" s="2" t="s">
        <v>68</v>
      </c>
      <c r="X11" s="2" t="s">
        <v>69</v>
      </c>
      <c r="Y11" s="2" t="s">
        <v>69</v>
      </c>
      <c r="Z11" s="2" t="s">
        <v>69</v>
      </c>
      <c r="AA11" s="2" t="s">
        <v>70</v>
      </c>
      <c r="AB11" s="4">
        <v>69</v>
      </c>
      <c r="AC11" s="6">
        <v>68</v>
      </c>
      <c r="AD11" s="7">
        <v>10.53</v>
      </c>
      <c r="AE11" s="7">
        <v>6.85</v>
      </c>
      <c r="AF11" s="7">
        <v>4.66</v>
      </c>
      <c r="AG11" s="6">
        <v>1.54</v>
      </c>
      <c r="AH11" s="6">
        <v>48.11</v>
      </c>
      <c r="AI11" s="6">
        <v>10.47</v>
      </c>
      <c r="AJ11" s="6">
        <v>54.42</v>
      </c>
      <c r="AK11" s="6">
        <v>55.09</v>
      </c>
      <c r="AL11" s="2" t="s">
        <v>103</v>
      </c>
      <c r="AM11" s="2" t="s">
        <v>72</v>
      </c>
      <c r="AN11" s="2" t="s">
        <v>70</v>
      </c>
      <c r="AO11" s="2" t="s">
        <v>73</v>
      </c>
      <c r="AP11" s="2" t="s">
        <v>104</v>
      </c>
      <c r="AQ11" s="2" t="s">
        <v>113</v>
      </c>
      <c r="AR11" s="2">
        <v>0</v>
      </c>
      <c r="AS11" s="2">
        <v>0</v>
      </c>
      <c r="AT11" s="6">
        <v>2.5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107</v>
      </c>
      <c r="AZ11" s="8">
        <v>75250</v>
      </c>
      <c r="BA11" s="4">
        <v>1</v>
      </c>
    </row>
    <row r="12" spans="1:53" x14ac:dyDescent="0.25">
      <c r="A12" s="4">
        <v>9</v>
      </c>
      <c r="B12" s="2" t="s">
        <v>55</v>
      </c>
      <c r="C12" s="2" t="s">
        <v>114</v>
      </c>
      <c r="D12" s="2" t="s">
        <v>93</v>
      </c>
      <c r="E12" s="2" t="s">
        <v>58</v>
      </c>
      <c r="F12" s="5" t="s">
        <v>7</v>
      </c>
      <c r="G12" s="2" t="s">
        <v>59</v>
      </c>
      <c r="H12" s="6">
        <v>3.02</v>
      </c>
      <c r="I12" s="2" t="s">
        <v>115</v>
      </c>
      <c r="J12" s="2" t="s">
        <v>94</v>
      </c>
      <c r="K12" s="2" t="s">
        <v>62</v>
      </c>
      <c r="L12" s="7">
        <v>25000</v>
      </c>
      <c r="M12" s="6">
        <v>-35.5</v>
      </c>
      <c r="N12" s="7">
        <v>16125</v>
      </c>
      <c r="O12" s="2" t="s">
        <v>84</v>
      </c>
      <c r="P12" s="2" t="s">
        <v>63</v>
      </c>
      <c r="Q12" s="2" t="s">
        <v>63</v>
      </c>
      <c r="R12" s="2" t="s">
        <v>64</v>
      </c>
      <c r="S12" s="2" t="s">
        <v>63</v>
      </c>
      <c r="T12" s="2" t="s">
        <v>85</v>
      </c>
      <c r="U12" s="2" t="s">
        <v>116</v>
      </c>
      <c r="V12" s="2" t="s">
        <v>67</v>
      </c>
      <c r="W12" s="2" t="s">
        <v>68</v>
      </c>
      <c r="X12" s="2" t="s">
        <v>69</v>
      </c>
      <c r="Y12" s="2" t="s">
        <v>69</v>
      </c>
      <c r="Z12" s="2" t="s">
        <v>69</v>
      </c>
      <c r="AA12" s="2" t="s">
        <v>70</v>
      </c>
      <c r="AB12" s="4">
        <v>63</v>
      </c>
      <c r="AC12" s="6">
        <v>67.8</v>
      </c>
      <c r="AD12" s="7">
        <v>10.39</v>
      </c>
      <c r="AE12" s="7">
        <v>6.66</v>
      </c>
      <c r="AF12" s="7">
        <v>4.52</v>
      </c>
      <c r="AG12" s="6">
        <v>1.56</v>
      </c>
      <c r="AH12" s="6">
        <v>46.29</v>
      </c>
      <c r="AI12" s="6">
        <v>14.85</v>
      </c>
      <c r="AJ12" s="6">
        <v>54.25</v>
      </c>
      <c r="AK12" s="6">
        <v>49.03</v>
      </c>
      <c r="AL12" s="2" t="s">
        <v>86</v>
      </c>
      <c r="AM12" s="2" t="s">
        <v>72</v>
      </c>
      <c r="AN12" s="2" t="s">
        <v>70</v>
      </c>
      <c r="AO12" s="2" t="s">
        <v>73</v>
      </c>
      <c r="AP12" s="2" t="s">
        <v>95</v>
      </c>
      <c r="AQ12" s="2" t="s">
        <v>117</v>
      </c>
      <c r="AR12" s="2">
        <v>0</v>
      </c>
      <c r="AS12" s="2">
        <v>0</v>
      </c>
      <c r="AT12" s="6">
        <v>4</v>
      </c>
      <c r="AU12" s="2" t="s">
        <v>1</v>
      </c>
      <c r="AV12" s="2" t="s">
        <v>106</v>
      </c>
      <c r="AW12" s="5">
        <f>HYPERLINK("https://client.finestardiamonds.com/xrays/1402083801","Xray")</f>
      </c>
      <c r="AX12" s="2" t="s">
        <v>1</v>
      </c>
      <c r="AY12" s="2" t="s">
        <v>107</v>
      </c>
      <c r="AZ12" s="8">
        <v>75500</v>
      </c>
      <c r="BA12" s="4">
        <v>1</v>
      </c>
    </row>
    <row r="13" spans="1:53" x14ac:dyDescent="0.25">
      <c r="A13" s="4">
        <v>10</v>
      </c>
      <c r="B13" s="2" t="s">
        <v>55</v>
      </c>
      <c r="C13" s="2" t="s">
        <v>118</v>
      </c>
      <c r="D13" s="2" t="s">
        <v>93</v>
      </c>
      <c r="E13" s="2" t="s">
        <v>99</v>
      </c>
      <c r="F13" s="5" t="s">
        <v>7</v>
      </c>
      <c r="G13" s="2" t="s">
        <v>59</v>
      </c>
      <c r="H13" s="6">
        <v>3.01</v>
      </c>
      <c r="I13" s="2" t="s">
        <v>115</v>
      </c>
      <c r="J13" s="2" t="s">
        <v>94</v>
      </c>
      <c r="K13" s="2" t="s">
        <v>62</v>
      </c>
      <c r="L13" s="7">
        <v>25000</v>
      </c>
      <c r="M13" s="6">
        <v>-55.9</v>
      </c>
      <c r="N13" s="7">
        <v>11025</v>
      </c>
      <c r="O13" s="2" t="s">
        <v>84</v>
      </c>
      <c r="P13" s="2" t="s">
        <v>63</v>
      </c>
      <c r="Q13" s="2" t="s">
        <v>84</v>
      </c>
      <c r="R13" s="2" t="s">
        <v>71</v>
      </c>
      <c r="S13" s="2" t="s">
        <v>63</v>
      </c>
      <c r="T13" s="2" t="s">
        <v>65</v>
      </c>
      <c r="U13" s="2" t="s">
        <v>66</v>
      </c>
      <c r="V13" s="2" t="s">
        <v>101</v>
      </c>
      <c r="W13" s="2" t="s">
        <v>68</v>
      </c>
      <c r="X13" s="2" t="s">
        <v>69</v>
      </c>
      <c r="Y13" s="2" t="s">
        <v>69</v>
      </c>
      <c r="Z13" s="2" t="s">
        <v>70</v>
      </c>
      <c r="AA13" s="2" t="s">
        <v>70</v>
      </c>
      <c r="AB13" s="4">
        <v>69</v>
      </c>
      <c r="AC13" s="6">
        <v>67.6</v>
      </c>
      <c r="AD13" s="7">
        <v>9.54</v>
      </c>
      <c r="AE13" s="7">
        <v>6.93</v>
      </c>
      <c r="AF13" s="7">
        <v>4.68</v>
      </c>
      <c r="AG13" s="6">
        <v>1.38</v>
      </c>
      <c r="AH13" s="6">
        <v>49.84</v>
      </c>
      <c r="AI13" s="6">
        <v>10.84</v>
      </c>
      <c r="AJ13" s="6">
        <v>59.2</v>
      </c>
      <c r="AK13" s="6">
        <v>52.91</v>
      </c>
      <c r="AL13" s="2" t="s">
        <v>86</v>
      </c>
      <c r="AM13" s="2" t="s">
        <v>72</v>
      </c>
      <c r="AN13" s="2" t="s">
        <v>70</v>
      </c>
      <c r="AO13" s="2" t="s">
        <v>73</v>
      </c>
      <c r="AP13" s="2" t="s">
        <v>1</v>
      </c>
      <c r="AQ13" s="2" t="s">
        <v>91</v>
      </c>
      <c r="AR13" s="2">
        <v>0</v>
      </c>
      <c r="AS13" s="2">
        <v>0</v>
      </c>
      <c r="AT13" s="6">
        <v>4</v>
      </c>
      <c r="AU13" s="2" t="s">
        <v>1</v>
      </c>
      <c r="AV13" s="2" t="s">
        <v>1</v>
      </c>
      <c r="AW13" s="5">
        <f>HYPERLINK("https://client.finestardiamonds.com/xrays/1303008401","Xray")</f>
      </c>
      <c r="AX13" s="2" t="s">
        <v>1</v>
      </c>
      <c r="AY13" s="2" t="s">
        <v>107</v>
      </c>
      <c r="AZ13" s="8">
        <v>75250</v>
      </c>
      <c r="BA13" s="4">
        <v>1</v>
      </c>
    </row>
    <row r="14" spans="1:53" x14ac:dyDescent="0.25">
      <c r="A14" s="4">
        <v>11</v>
      </c>
      <c r="B14" s="2" t="s">
        <v>55</v>
      </c>
      <c r="C14" s="2" t="s">
        <v>119</v>
      </c>
      <c r="D14" s="2" t="s">
        <v>93</v>
      </c>
      <c r="E14" s="2" t="s">
        <v>99</v>
      </c>
      <c r="F14" s="5" t="s">
        <v>7</v>
      </c>
      <c r="G14" s="2" t="s">
        <v>59</v>
      </c>
      <c r="H14" s="6">
        <v>3.01</v>
      </c>
      <c r="I14" s="2" t="s">
        <v>115</v>
      </c>
      <c r="J14" s="2" t="s">
        <v>94</v>
      </c>
      <c r="K14" s="2" t="s">
        <v>62</v>
      </c>
      <c r="L14" s="7">
        <v>25000</v>
      </c>
      <c r="M14" s="6">
        <v>-37</v>
      </c>
      <c r="N14" s="7">
        <v>15750</v>
      </c>
      <c r="O14" s="2" t="s">
        <v>73</v>
      </c>
      <c r="P14" s="2" t="s">
        <v>63</v>
      </c>
      <c r="Q14" s="2" t="s">
        <v>84</v>
      </c>
      <c r="R14" s="2" t="s">
        <v>64</v>
      </c>
      <c r="S14" s="2" t="s">
        <v>63</v>
      </c>
      <c r="T14" s="2" t="s">
        <v>85</v>
      </c>
      <c r="U14" s="2" t="s">
        <v>66</v>
      </c>
      <c r="V14" s="2" t="s">
        <v>67</v>
      </c>
      <c r="W14" s="2" t="s">
        <v>68</v>
      </c>
      <c r="X14" s="2" t="s">
        <v>69</v>
      </c>
      <c r="Y14" s="2" t="s">
        <v>69</v>
      </c>
      <c r="Z14" s="2" t="s">
        <v>69</v>
      </c>
      <c r="AA14" s="2" t="s">
        <v>70</v>
      </c>
      <c r="AB14" s="4">
        <v>67</v>
      </c>
      <c r="AC14" s="6">
        <v>67.7</v>
      </c>
      <c r="AD14" s="7">
        <v>9.59</v>
      </c>
      <c r="AE14" s="7">
        <v>6.94</v>
      </c>
      <c r="AF14" s="7">
        <v>4.7</v>
      </c>
      <c r="AG14" s="6">
        <v>1.38</v>
      </c>
      <c r="AH14" s="6">
        <v>49.12</v>
      </c>
      <c r="AI14" s="6">
        <v>14.26</v>
      </c>
      <c r="AJ14" s="6">
        <v>58.5</v>
      </c>
      <c r="AK14" s="6">
        <v>51.63</v>
      </c>
      <c r="AL14" s="2" t="s">
        <v>71</v>
      </c>
      <c r="AM14" s="2" t="s">
        <v>72</v>
      </c>
      <c r="AN14" s="2" t="s">
        <v>70</v>
      </c>
      <c r="AO14" s="2" t="s">
        <v>73</v>
      </c>
      <c r="AP14" s="2" t="s">
        <v>95</v>
      </c>
      <c r="AQ14" s="2" t="s">
        <v>120</v>
      </c>
      <c r="AR14" s="2">
        <v>0</v>
      </c>
      <c r="AS14" s="2">
        <v>0</v>
      </c>
      <c r="AT14" s="6">
        <v>2</v>
      </c>
      <c r="AU14" s="2" t="s">
        <v>1</v>
      </c>
      <c r="AV14" s="2" t="s">
        <v>106</v>
      </c>
      <c r="AW14" s="5">
        <f>HYPERLINK("https://client.finestardiamonds.com/xrays/1403037401","Xray")</f>
      </c>
      <c r="AX14" s="2" t="s">
        <v>1</v>
      </c>
      <c r="AY14" s="2" t="s">
        <v>107</v>
      </c>
      <c r="AZ14" s="8">
        <v>75250</v>
      </c>
      <c r="BA14" s="4">
        <v>1</v>
      </c>
    </row>
    <row r="15" spans="1:53" x14ac:dyDescent="0.25">
      <c r="A15" s="4">
        <v>12</v>
      </c>
      <c r="B15" s="2" t="s">
        <v>55</v>
      </c>
      <c r="C15" s="2" t="s">
        <v>121</v>
      </c>
      <c r="D15" s="2" t="s">
        <v>93</v>
      </c>
      <c r="E15" s="2" t="s">
        <v>99</v>
      </c>
      <c r="F15" s="5" t="s">
        <v>7</v>
      </c>
      <c r="G15" s="2" t="s">
        <v>59</v>
      </c>
      <c r="H15" s="6">
        <v>3.01</v>
      </c>
      <c r="I15" s="2" t="s">
        <v>60</v>
      </c>
      <c r="J15" s="2" t="s">
        <v>94</v>
      </c>
      <c r="K15" s="2" t="s">
        <v>62</v>
      </c>
      <c r="L15" s="7">
        <v>22500</v>
      </c>
      <c r="M15" s="6">
        <v>-53.7</v>
      </c>
      <c r="N15" s="7">
        <v>10417.5</v>
      </c>
      <c r="O15" s="2" t="s">
        <v>84</v>
      </c>
      <c r="P15" s="2" t="s">
        <v>63</v>
      </c>
      <c r="Q15" s="2" t="s">
        <v>63</v>
      </c>
      <c r="R15" s="2" t="s">
        <v>71</v>
      </c>
      <c r="S15" s="2" t="s">
        <v>63</v>
      </c>
      <c r="T15" s="2" t="s">
        <v>65</v>
      </c>
      <c r="U15" s="2" t="s">
        <v>66</v>
      </c>
      <c r="V15" s="2" t="s">
        <v>67</v>
      </c>
      <c r="W15" s="2" t="s">
        <v>68</v>
      </c>
      <c r="X15" s="2" t="s">
        <v>69</v>
      </c>
      <c r="Y15" s="2" t="s">
        <v>69</v>
      </c>
      <c r="Z15" s="2" t="s">
        <v>69</v>
      </c>
      <c r="AA15" s="2" t="s">
        <v>70</v>
      </c>
      <c r="AB15" s="4">
        <v>68</v>
      </c>
      <c r="AC15" s="6">
        <v>67.8</v>
      </c>
      <c r="AD15" s="7">
        <v>9.67</v>
      </c>
      <c r="AE15" s="7">
        <v>6.93</v>
      </c>
      <c r="AF15" s="7">
        <v>4.7</v>
      </c>
      <c r="AG15" s="6">
        <v>1.4</v>
      </c>
      <c r="AH15" s="6">
        <v>49.77</v>
      </c>
      <c r="AI15" s="6">
        <v>11.44</v>
      </c>
      <c r="AJ15" s="6">
        <v>59.35</v>
      </c>
      <c r="AK15" s="6">
        <v>53.24</v>
      </c>
      <c r="AL15" s="2" t="s">
        <v>103</v>
      </c>
      <c r="AM15" s="2" t="s">
        <v>72</v>
      </c>
      <c r="AN15" s="2" t="s">
        <v>70</v>
      </c>
      <c r="AO15" s="2" t="s">
        <v>73</v>
      </c>
      <c r="AP15" s="2" t="s">
        <v>95</v>
      </c>
      <c r="AQ15" s="2" t="s">
        <v>122</v>
      </c>
      <c r="AR15" s="2">
        <v>0</v>
      </c>
      <c r="AS15" s="2">
        <v>0</v>
      </c>
      <c r="AT15" s="6">
        <v>3</v>
      </c>
      <c r="AU15" s="2" t="s">
        <v>1</v>
      </c>
      <c r="AV15" s="2" t="s">
        <v>1</v>
      </c>
      <c r="AW15" s="5">
        <f>HYPERLINK("https://client.finestardiamonds.com/xrays/1302174701","Xray")</f>
      </c>
      <c r="AX15" s="2" t="s">
        <v>1</v>
      </c>
      <c r="AY15" s="2" t="s">
        <v>107</v>
      </c>
      <c r="AZ15" s="8">
        <v>67725</v>
      </c>
      <c r="BA15" s="4">
        <v>1</v>
      </c>
    </row>
    <row r="16" spans="1:53" x14ac:dyDescent="0.25">
      <c r="A16" s="4">
        <v>13</v>
      </c>
      <c r="B16" s="2" t="s">
        <v>55</v>
      </c>
      <c r="C16" s="2" t="s">
        <v>123</v>
      </c>
      <c r="D16" s="2" t="s">
        <v>57</v>
      </c>
      <c r="E16" s="2" t="s">
        <v>58</v>
      </c>
      <c r="F16" s="5" t="s">
        <v>7</v>
      </c>
      <c r="G16" s="2" t="s">
        <v>59</v>
      </c>
      <c r="H16" s="6">
        <v>3.01</v>
      </c>
      <c r="I16" s="2" t="s">
        <v>60</v>
      </c>
      <c r="J16" s="2" t="s">
        <v>94</v>
      </c>
      <c r="K16" s="2" t="s">
        <v>62</v>
      </c>
      <c r="L16" s="7">
        <v>22500</v>
      </c>
      <c r="M16" s="6">
        <v>-34</v>
      </c>
      <c r="N16" s="7">
        <v>14850</v>
      </c>
      <c r="O16" s="2" t="s">
        <v>73</v>
      </c>
      <c r="P16" s="2" t="s">
        <v>63</v>
      </c>
      <c r="Q16" s="2" t="s">
        <v>63</v>
      </c>
      <c r="R16" s="2" t="s">
        <v>64</v>
      </c>
      <c r="S16" s="2" t="s">
        <v>63</v>
      </c>
      <c r="T16" s="2" t="s">
        <v>65</v>
      </c>
      <c r="U16" s="2" t="s">
        <v>66</v>
      </c>
      <c r="V16" s="2" t="s">
        <v>67</v>
      </c>
      <c r="W16" s="2" t="s">
        <v>68</v>
      </c>
      <c r="X16" s="2" t="s">
        <v>69</v>
      </c>
      <c r="Y16" s="2" t="s">
        <v>69</v>
      </c>
      <c r="Z16" s="2" t="s">
        <v>69</v>
      </c>
      <c r="AA16" s="2" t="s">
        <v>70</v>
      </c>
      <c r="AB16" s="4">
        <v>66</v>
      </c>
      <c r="AC16" s="6">
        <v>67.8</v>
      </c>
      <c r="AD16" s="7">
        <v>10.21</v>
      </c>
      <c r="AE16" s="7">
        <v>6.56</v>
      </c>
      <c r="AF16" s="7">
        <v>4.45</v>
      </c>
      <c r="AG16" s="6">
        <v>1.56</v>
      </c>
      <c r="AH16" s="6">
        <v>51.28</v>
      </c>
      <c r="AI16" s="6">
        <v>15.41</v>
      </c>
      <c r="AJ16" s="6">
        <v>56.52</v>
      </c>
      <c r="AK16" s="6">
        <v>49.08</v>
      </c>
      <c r="AL16" s="2" t="s">
        <v>103</v>
      </c>
      <c r="AM16" s="2" t="s">
        <v>72</v>
      </c>
      <c r="AN16" s="2" t="s">
        <v>70</v>
      </c>
      <c r="AO16" s="2" t="s">
        <v>73</v>
      </c>
      <c r="AP16" s="2" t="s">
        <v>124</v>
      </c>
      <c r="AQ16" s="2" t="s">
        <v>122</v>
      </c>
      <c r="AR16" s="2">
        <v>0</v>
      </c>
      <c r="AS16" s="2">
        <v>0</v>
      </c>
      <c r="AT16" s="6">
        <v>3.5</v>
      </c>
      <c r="AU16" s="2" t="s">
        <v>1</v>
      </c>
      <c r="AV16" s="2" t="s">
        <v>106</v>
      </c>
      <c r="AW16" s="2" t="s">
        <v>1</v>
      </c>
      <c r="AX16" s="2" t="s">
        <v>1</v>
      </c>
      <c r="AY16" s="2" t="s">
        <v>107</v>
      </c>
      <c r="AZ16" s="8">
        <v>67725</v>
      </c>
      <c r="BA16" s="4">
        <v>1</v>
      </c>
    </row>
    <row r="17" spans="1:53" x14ac:dyDescent="0.25">
      <c r="A17" s="4">
        <v>14</v>
      </c>
      <c r="B17" s="2" t="s">
        <v>55</v>
      </c>
      <c r="C17" s="2" t="s">
        <v>125</v>
      </c>
      <c r="D17" s="2" t="s">
        <v>93</v>
      </c>
      <c r="E17" s="2" t="s">
        <v>99</v>
      </c>
      <c r="F17" s="5" t="s">
        <v>7</v>
      </c>
      <c r="G17" s="2" t="s">
        <v>59</v>
      </c>
      <c r="H17" s="6">
        <v>3.01</v>
      </c>
      <c r="I17" s="2" t="s">
        <v>60</v>
      </c>
      <c r="J17" s="2" t="s">
        <v>94</v>
      </c>
      <c r="K17" s="2" t="s">
        <v>62</v>
      </c>
      <c r="L17" s="7">
        <v>22500</v>
      </c>
      <c r="M17" s="6">
        <v>-38</v>
      </c>
      <c r="N17" s="7">
        <v>13950</v>
      </c>
      <c r="O17" s="2" t="s">
        <v>73</v>
      </c>
      <c r="P17" s="2" t="s">
        <v>63</v>
      </c>
      <c r="Q17" s="2" t="s">
        <v>63</v>
      </c>
      <c r="R17" s="2" t="s">
        <v>64</v>
      </c>
      <c r="S17" s="2" t="s">
        <v>63</v>
      </c>
      <c r="T17" s="2" t="s">
        <v>85</v>
      </c>
      <c r="U17" s="2" t="s">
        <v>66</v>
      </c>
      <c r="V17" s="2" t="s">
        <v>67</v>
      </c>
      <c r="W17" s="2" t="s">
        <v>68</v>
      </c>
      <c r="X17" s="2" t="s">
        <v>69</v>
      </c>
      <c r="Y17" s="2" t="s">
        <v>69</v>
      </c>
      <c r="Z17" s="2" t="s">
        <v>69</v>
      </c>
      <c r="AA17" s="2" t="s">
        <v>70</v>
      </c>
      <c r="AB17" s="4">
        <v>69</v>
      </c>
      <c r="AC17" s="6">
        <v>63</v>
      </c>
      <c r="AD17" s="7">
        <v>10.08</v>
      </c>
      <c r="AE17" s="7">
        <v>7.2</v>
      </c>
      <c r="AF17" s="7">
        <v>4.54</v>
      </c>
      <c r="AG17" s="6">
        <v>1.4</v>
      </c>
      <c r="AH17" s="6">
        <v>40.88</v>
      </c>
      <c r="AI17" s="6">
        <v>9.12</v>
      </c>
      <c r="AJ17" s="6">
        <v>55.51</v>
      </c>
      <c r="AK17" s="6">
        <v>51.59</v>
      </c>
      <c r="AL17" s="2" t="s">
        <v>103</v>
      </c>
      <c r="AM17" s="2" t="s">
        <v>72</v>
      </c>
      <c r="AN17" s="2" t="s">
        <v>70</v>
      </c>
      <c r="AO17" s="2" t="s">
        <v>73</v>
      </c>
      <c r="AP17" s="2" t="s">
        <v>1</v>
      </c>
      <c r="AQ17" s="2" t="s">
        <v>80</v>
      </c>
      <c r="AR17" s="2">
        <v>0</v>
      </c>
      <c r="AS17" s="2">
        <v>0</v>
      </c>
      <c r="AT17" s="6">
        <v>2.5</v>
      </c>
      <c r="AU17" s="2" t="s">
        <v>1</v>
      </c>
      <c r="AV17" s="2" t="s">
        <v>1</v>
      </c>
      <c r="AW17" s="5">
        <f>HYPERLINK("https://client.finestardiamonds.com/xrays/2302007702","Xray")</f>
      </c>
      <c r="AX17" s="2" t="s">
        <v>1</v>
      </c>
      <c r="AY17" s="2" t="s">
        <v>107</v>
      </c>
      <c r="AZ17" s="8">
        <v>67725</v>
      </c>
      <c r="BA17" s="4">
        <v>1</v>
      </c>
    </row>
    <row r="18" spans="1:53" x14ac:dyDescent="0.25">
      <c r="A18" s="4">
        <v>15</v>
      </c>
      <c r="B18" s="2" t="s">
        <v>55</v>
      </c>
      <c r="C18" s="2" t="s">
        <v>126</v>
      </c>
      <c r="D18" s="2" t="s">
        <v>57</v>
      </c>
      <c r="E18" s="2" t="s">
        <v>58</v>
      </c>
      <c r="F18" s="5" t="s">
        <v>7</v>
      </c>
      <c r="G18" s="2" t="s">
        <v>59</v>
      </c>
      <c r="H18" s="6">
        <v>3.01</v>
      </c>
      <c r="I18" s="2" t="s">
        <v>77</v>
      </c>
      <c r="J18" s="2" t="s">
        <v>94</v>
      </c>
      <c r="K18" s="2" t="s">
        <v>62</v>
      </c>
      <c r="L18" s="7">
        <v>20000</v>
      </c>
      <c r="M18" s="6">
        <v>-41</v>
      </c>
      <c r="N18" s="7">
        <v>11800</v>
      </c>
      <c r="O18" s="2" t="s">
        <v>84</v>
      </c>
      <c r="P18" s="2" t="s">
        <v>63</v>
      </c>
      <c r="Q18" s="2" t="s">
        <v>63</v>
      </c>
      <c r="R18" s="2" t="s">
        <v>127</v>
      </c>
      <c r="S18" s="2" t="s">
        <v>63</v>
      </c>
      <c r="T18" s="2" t="s">
        <v>85</v>
      </c>
      <c r="U18" s="2" t="s">
        <v>66</v>
      </c>
      <c r="V18" s="2" t="s">
        <v>67</v>
      </c>
      <c r="W18" s="2" t="s">
        <v>68</v>
      </c>
      <c r="X18" s="2" t="s">
        <v>69</v>
      </c>
      <c r="Y18" s="2" t="s">
        <v>69</v>
      </c>
      <c r="Z18" s="2" t="s">
        <v>69</v>
      </c>
      <c r="AA18" s="2" t="s">
        <v>70</v>
      </c>
      <c r="AB18" s="4">
        <v>69</v>
      </c>
      <c r="AC18" s="6">
        <v>67.7</v>
      </c>
      <c r="AD18" s="7">
        <v>9.71</v>
      </c>
      <c r="AE18" s="7">
        <v>6.92</v>
      </c>
      <c r="AF18" s="7">
        <v>4.68</v>
      </c>
      <c r="AG18" s="6">
        <v>1.4</v>
      </c>
      <c r="AH18" s="6">
        <v>43.16</v>
      </c>
      <c r="AI18" s="6">
        <v>11.08</v>
      </c>
      <c r="AJ18" s="6">
        <v>59.21</v>
      </c>
      <c r="AK18" s="6">
        <v>52.76</v>
      </c>
      <c r="AL18" s="2" t="s">
        <v>86</v>
      </c>
      <c r="AM18" s="2" t="s">
        <v>72</v>
      </c>
      <c r="AN18" s="2" t="s">
        <v>70</v>
      </c>
      <c r="AO18" s="2" t="s">
        <v>73</v>
      </c>
      <c r="AP18" s="2" t="s">
        <v>124</v>
      </c>
      <c r="AQ18" s="2" t="s">
        <v>128</v>
      </c>
      <c r="AR18" s="2">
        <v>0</v>
      </c>
      <c r="AS18" s="2">
        <v>0</v>
      </c>
      <c r="AT18" s="6">
        <v>3.79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107</v>
      </c>
      <c r="AZ18" s="8">
        <v>60199.99999999999</v>
      </c>
      <c r="BA18" s="4">
        <v>1</v>
      </c>
    </row>
    <row r="19" spans="1:53" x14ac:dyDescent="0.25">
      <c r="A19" s="4">
        <v>16</v>
      </c>
      <c r="B19" s="2" t="s">
        <v>55</v>
      </c>
      <c r="C19" s="2" t="s">
        <v>129</v>
      </c>
      <c r="D19" s="2" t="s">
        <v>93</v>
      </c>
      <c r="E19" s="2" t="s">
        <v>58</v>
      </c>
      <c r="F19" s="5" t="s">
        <v>7</v>
      </c>
      <c r="G19" s="2" t="s">
        <v>59</v>
      </c>
      <c r="H19" s="6">
        <v>3.8</v>
      </c>
      <c r="I19" s="2" t="s">
        <v>82</v>
      </c>
      <c r="J19" s="2" t="s">
        <v>94</v>
      </c>
      <c r="K19" s="2" t="s">
        <v>83</v>
      </c>
      <c r="L19" s="7">
        <v>17000</v>
      </c>
      <c r="M19" s="6">
        <v>-25</v>
      </c>
      <c r="N19" s="7">
        <v>12750</v>
      </c>
      <c r="O19" s="2" t="s">
        <v>73</v>
      </c>
      <c r="P19" s="2" t="s">
        <v>63</v>
      </c>
      <c r="Q19" s="2" t="s">
        <v>63</v>
      </c>
      <c r="R19" s="2" t="s">
        <v>64</v>
      </c>
      <c r="S19" s="2" t="s">
        <v>63</v>
      </c>
      <c r="T19" s="2" t="s">
        <v>85</v>
      </c>
      <c r="U19" s="2" t="s">
        <v>66</v>
      </c>
      <c r="V19" s="2" t="s">
        <v>101</v>
      </c>
      <c r="W19" s="2" t="s">
        <v>68</v>
      </c>
      <c r="X19" s="2" t="s">
        <v>69</v>
      </c>
      <c r="Y19" s="2" t="s">
        <v>69</v>
      </c>
      <c r="Z19" s="2" t="s">
        <v>69</v>
      </c>
      <c r="AA19" s="2" t="s">
        <v>70</v>
      </c>
      <c r="AB19" s="4">
        <v>70</v>
      </c>
      <c r="AC19" s="6">
        <v>67.9</v>
      </c>
      <c r="AD19" s="7">
        <v>10.33</v>
      </c>
      <c r="AE19" s="7">
        <v>7.49</v>
      </c>
      <c r="AF19" s="7">
        <v>5.09</v>
      </c>
      <c r="AG19" s="6">
        <v>1.38</v>
      </c>
      <c r="AH19" s="6">
        <v>50.27</v>
      </c>
      <c r="AI19" s="6">
        <v>10.23</v>
      </c>
      <c r="AJ19" s="6">
        <v>59.59</v>
      </c>
      <c r="AK19" s="6">
        <v>54.08</v>
      </c>
      <c r="AL19" s="2" t="s">
        <v>103</v>
      </c>
      <c r="AM19" s="2" t="s">
        <v>72</v>
      </c>
      <c r="AN19" s="2" t="s">
        <v>70</v>
      </c>
      <c r="AO19" s="2" t="s">
        <v>73</v>
      </c>
      <c r="AP19" s="2" t="s">
        <v>130</v>
      </c>
      <c r="AQ19" s="2" t="s">
        <v>131</v>
      </c>
      <c r="AR19" s="2">
        <v>0</v>
      </c>
      <c r="AS19" s="2">
        <v>0</v>
      </c>
      <c r="AT19" s="6">
        <v>3.5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107</v>
      </c>
      <c r="AZ19" s="8">
        <v>64600</v>
      </c>
      <c r="BA19" s="4">
        <v>1</v>
      </c>
    </row>
    <row r="20" spans="1:53" x14ac:dyDescent="0.25">
      <c r="A20" s="4">
        <v>17</v>
      </c>
      <c r="B20" s="2" t="s">
        <v>55</v>
      </c>
      <c r="C20" s="2" t="s">
        <v>132</v>
      </c>
      <c r="D20" s="2" t="s">
        <v>93</v>
      </c>
      <c r="E20" s="2" t="s">
        <v>99</v>
      </c>
      <c r="F20" s="5" t="s">
        <v>7</v>
      </c>
      <c r="G20" s="2" t="s">
        <v>59</v>
      </c>
      <c r="H20" s="6">
        <v>3.01</v>
      </c>
      <c r="I20" s="2" t="s">
        <v>82</v>
      </c>
      <c r="J20" s="2" t="s">
        <v>94</v>
      </c>
      <c r="K20" s="2" t="s">
        <v>83</v>
      </c>
      <c r="L20" s="7">
        <v>17000</v>
      </c>
      <c r="M20" s="6">
        <v>-38.7</v>
      </c>
      <c r="N20" s="7">
        <v>10421</v>
      </c>
      <c r="O20" s="2" t="s">
        <v>84</v>
      </c>
      <c r="P20" s="2" t="s">
        <v>63</v>
      </c>
      <c r="Q20" s="2" t="s">
        <v>63</v>
      </c>
      <c r="R20" s="2" t="s">
        <v>64</v>
      </c>
      <c r="S20" s="2" t="s">
        <v>63</v>
      </c>
      <c r="T20" s="2" t="s">
        <v>85</v>
      </c>
      <c r="U20" s="2" t="s">
        <v>66</v>
      </c>
      <c r="V20" s="2" t="s">
        <v>67</v>
      </c>
      <c r="W20" s="2" t="s">
        <v>68</v>
      </c>
      <c r="X20" s="2" t="s">
        <v>69</v>
      </c>
      <c r="Y20" s="2" t="s">
        <v>69</v>
      </c>
      <c r="Z20" s="2" t="s">
        <v>69</v>
      </c>
      <c r="AA20" s="2" t="s">
        <v>70</v>
      </c>
      <c r="AB20" s="4">
        <v>69</v>
      </c>
      <c r="AC20" s="6">
        <v>67.8</v>
      </c>
      <c r="AD20" s="7">
        <v>9.64</v>
      </c>
      <c r="AE20" s="7">
        <v>6.89</v>
      </c>
      <c r="AF20" s="7">
        <v>4.67</v>
      </c>
      <c r="AG20" s="6">
        <v>1.4</v>
      </c>
      <c r="AH20" s="6">
        <v>49.68</v>
      </c>
      <c r="AI20" s="6">
        <v>12.76</v>
      </c>
      <c r="AJ20" s="6">
        <v>55.22</v>
      </c>
      <c r="AK20" s="6">
        <v>50.53</v>
      </c>
      <c r="AL20" s="2" t="s">
        <v>86</v>
      </c>
      <c r="AM20" s="2" t="s">
        <v>72</v>
      </c>
      <c r="AN20" s="2" t="s">
        <v>70</v>
      </c>
      <c r="AO20" s="2" t="s">
        <v>73</v>
      </c>
      <c r="AP20" s="2" t="s">
        <v>1</v>
      </c>
      <c r="AQ20" s="2" t="s">
        <v>133</v>
      </c>
      <c r="AR20" s="2">
        <v>0</v>
      </c>
      <c r="AS20" s="2">
        <v>0</v>
      </c>
      <c r="AT20" s="6">
        <v>4.5</v>
      </c>
      <c r="AU20" s="2" t="s">
        <v>1</v>
      </c>
      <c r="AV20" s="2" t="s">
        <v>1</v>
      </c>
      <c r="AW20" s="5">
        <f>HYPERLINK("https://client.finestardiamonds.com/xrays/1113083401","Xray")</f>
      </c>
      <c r="AX20" s="2" t="s">
        <v>1</v>
      </c>
      <c r="AY20" s="2" t="s">
        <v>107</v>
      </c>
      <c r="AZ20" s="8">
        <v>51170</v>
      </c>
      <c r="BA20" s="4">
        <v>1</v>
      </c>
    </row>
    <row r="21" spans="1:53" x14ac:dyDescent="0.25">
      <c r="A21" s="4">
        <v>18</v>
      </c>
      <c r="B21" s="2" t="s">
        <v>55</v>
      </c>
      <c r="C21" s="2" t="s">
        <v>134</v>
      </c>
      <c r="D21" s="2" t="s">
        <v>93</v>
      </c>
      <c r="E21" s="2" t="s">
        <v>58</v>
      </c>
      <c r="F21" s="5" t="s">
        <v>7</v>
      </c>
      <c r="G21" s="2" t="s">
        <v>59</v>
      </c>
      <c r="H21" s="6">
        <v>3.01</v>
      </c>
      <c r="I21" s="2" t="s">
        <v>82</v>
      </c>
      <c r="J21" s="2" t="s">
        <v>94</v>
      </c>
      <c r="K21" s="2" t="s">
        <v>83</v>
      </c>
      <c r="L21" s="7">
        <v>17000</v>
      </c>
      <c r="M21" s="6">
        <v>-49.5</v>
      </c>
      <c r="N21" s="7">
        <v>8585</v>
      </c>
      <c r="O21" s="2" t="s">
        <v>73</v>
      </c>
      <c r="P21" s="2" t="s">
        <v>63</v>
      </c>
      <c r="Q21" s="2" t="s">
        <v>84</v>
      </c>
      <c r="R21" s="2" t="s">
        <v>71</v>
      </c>
      <c r="S21" s="2" t="s">
        <v>63</v>
      </c>
      <c r="T21" s="2" t="s">
        <v>65</v>
      </c>
      <c r="U21" s="2" t="s">
        <v>66</v>
      </c>
      <c r="V21" s="2" t="s">
        <v>101</v>
      </c>
      <c r="W21" s="2" t="s">
        <v>68</v>
      </c>
      <c r="X21" s="2" t="s">
        <v>70</v>
      </c>
      <c r="Y21" s="2" t="s">
        <v>69</v>
      </c>
      <c r="Z21" s="2" t="s">
        <v>69</v>
      </c>
      <c r="AA21" s="2" t="s">
        <v>70</v>
      </c>
      <c r="AB21" s="4">
        <v>70</v>
      </c>
      <c r="AC21" s="6">
        <v>69.6</v>
      </c>
      <c r="AD21" s="7">
        <v>9.54</v>
      </c>
      <c r="AE21" s="7">
        <v>6.84</v>
      </c>
      <c r="AF21" s="7">
        <v>4.76</v>
      </c>
      <c r="AG21" s="6">
        <v>1.39</v>
      </c>
      <c r="AH21" s="6">
        <v>50.81</v>
      </c>
      <c r="AI21" s="6">
        <v>11.13</v>
      </c>
      <c r="AJ21" s="6">
        <v>57.63</v>
      </c>
      <c r="AK21" s="6">
        <v>52.67</v>
      </c>
      <c r="AL21" s="2" t="s">
        <v>109</v>
      </c>
      <c r="AM21" s="2" t="s">
        <v>72</v>
      </c>
      <c r="AN21" s="2" t="s">
        <v>70</v>
      </c>
      <c r="AO21" s="2" t="s">
        <v>73</v>
      </c>
      <c r="AP21" s="2" t="s">
        <v>1</v>
      </c>
      <c r="AQ21" s="2" t="s">
        <v>135</v>
      </c>
      <c r="AR21" s="2">
        <v>0</v>
      </c>
      <c r="AS21" s="2">
        <v>0</v>
      </c>
      <c r="AT21" s="6">
        <v>6</v>
      </c>
      <c r="AU21" s="2" t="s">
        <v>1</v>
      </c>
      <c r="AV21" s="2" t="s">
        <v>1</v>
      </c>
      <c r="AW21" s="5">
        <f>HYPERLINK("https://client.finestardiamonds.com/xrays/1303005301","Xray")</f>
      </c>
      <c r="AX21" s="2" t="s">
        <v>1</v>
      </c>
      <c r="AY21" s="2" t="s">
        <v>107</v>
      </c>
      <c r="AZ21" s="8">
        <v>51170</v>
      </c>
      <c r="BA21" s="4">
        <v>1</v>
      </c>
    </row>
    <row r="22" spans="1:53" x14ac:dyDescent="0.25">
      <c r="A22" s="4">
        <v>19</v>
      </c>
      <c r="B22" s="2" t="s">
        <v>55</v>
      </c>
      <c r="C22" s="2" t="s">
        <v>136</v>
      </c>
      <c r="D22" s="2" t="s">
        <v>93</v>
      </c>
      <c r="E22" s="2" t="s">
        <v>99</v>
      </c>
      <c r="F22" s="5" t="s">
        <v>7</v>
      </c>
      <c r="G22" s="2" t="s">
        <v>59</v>
      </c>
      <c r="H22" s="6">
        <v>2.51</v>
      </c>
      <c r="I22" s="2" t="s">
        <v>60</v>
      </c>
      <c r="J22" s="2" t="s">
        <v>137</v>
      </c>
      <c r="K22" s="2" t="s">
        <v>62</v>
      </c>
      <c r="L22" s="7">
        <v>17500</v>
      </c>
      <c r="M22" s="6">
        <v>-31</v>
      </c>
      <c r="N22" s="7">
        <v>12075</v>
      </c>
      <c r="O22" s="2" t="s">
        <v>84</v>
      </c>
      <c r="P22" s="2" t="s">
        <v>63</v>
      </c>
      <c r="Q22" s="2" t="s">
        <v>63</v>
      </c>
      <c r="R22" s="2" t="s">
        <v>64</v>
      </c>
      <c r="S22" s="2" t="s">
        <v>63</v>
      </c>
      <c r="T22" s="2" t="s">
        <v>65</v>
      </c>
      <c r="U22" s="2" t="s">
        <v>66</v>
      </c>
      <c r="V22" s="2" t="s">
        <v>138</v>
      </c>
      <c r="W22" s="2" t="s">
        <v>102</v>
      </c>
      <c r="X22" s="2" t="s">
        <v>69</v>
      </c>
      <c r="Y22" s="2" t="s">
        <v>69</v>
      </c>
      <c r="Z22" s="2" t="s">
        <v>69</v>
      </c>
      <c r="AA22" s="2" t="s">
        <v>70</v>
      </c>
      <c r="AB22" s="4">
        <v>65</v>
      </c>
      <c r="AC22" s="6">
        <v>67.8</v>
      </c>
      <c r="AD22" s="7">
        <v>9.02</v>
      </c>
      <c r="AE22" s="7">
        <v>6.54</v>
      </c>
      <c r="AF22" s="7">
        <v>4.43</v>
      </c>
      <c r="AG22" s="6">
        <v>1.38</v>
      </c>
      <c r="AH22" s="6">
        <v>47.48</v>
      </c>
      <c r="AI22" s="6">
        <v>15.38</v>
      </c>
      <c r="AJ22" s="6">
        <v>57.63</v>
      </c>
      <c r="AK22" s="6">
        <v>50.11</v>
      </c>
      <c r="AL22" s="2" t="s">
        <v>71</v>
      </c>
      <c r="AM22" s="2" t="s">
        <v>72</v>
      </c>
      <c r="AN22" s="2" t="s">
        <v>70</v>
      </c>
      <c r="AO22" s="2" t="s">
        <v>73</v>
      </c>
      <c r="AP22" s="2" t="s">
        <v>1</v>
      </c>
      <c r="AQ22" s="2" t="s">
        <v>139</v>
      </c>
      <c r="AR22" s="2">
        <v>0</v>
      </c>
      <c r="AS22" s="2">
        <v>0</v>
      </c>
      <c r="AT22" s="6">
        <v>2.5</v>
      </c>
      <c r="AU22" s="2" t="s">
        <v>1</v>
      </c>
      <c r="AV22" s="2" t="s">
        <v>106</v>
      </c>
      <c r="AW22" s="2" t="s">
        <v>1</v>
      </c>
      <c r="AX22" s="2" t="s">
        <v>1</v>
      </c>
      <c r="AY22" s="2" t="s">
        <v>140</v>
      </c>
      <c r="AZ22" s="8">
        <v>43924.99999999999</v>
      </c>
      <c r="BA22" s="4">
        <v>1</v>
      </c>
    </row>
    <row r="23" spans="1:53" x14ac:dyDescent="0.25">
      <c r="A23" s="4">
        <v>20</v>
      </c>
      <c r="B23" s="2" t="s">
        <v>55</v>
      </c>
      <c r="C23" s="2" t="s">
        <v>141</v>
      </c>
      <c r="D23" s="2" t="s">
        <v>93</v>
      </c>
      <c r="E23" s="2" t="s">
        <v>99</v>
      </c>
      <c r="F23" s="5" t="s">
        <v>7</v>
      </c>
      <c r="G23" s="2" t="s">
        <v>59</v>
      </c>
      <c r="H23" s="6">
        <v>2.5</v>
      </c>
      <c r="I23" s="2" t="s">
        <v>60</v>
      </c>
      <c r="J23" s="2" t="s">
        <v>137</v>
      </c>
      <c r="K23" s="2" t="s">
        <v>62</v>
      </c>
      <c r="L23" s="7">
        <v>17500</v>
      </c>
      <c r="M23" s="6">
        <v>-30.9</v>
      </c>
      <c r="N23" s="7">
        <v>12092.5</v>
      </c>
      <c r="O23" s="2" t="s">
        <v>84</v>
      </c>
      <c r="P23" s="2" t="s">
        <v>63</v>
      </c>
      <c r="Q23" s="2" t="s">
        <v>63</v>
      </c>
      <c r="R23" s="2" t="s">
        <v>64</v>
      </c>
      <c r="S23" s="2" t="s">
        <v>63</v>
      </c>
      <c r="T23" s="2" t="s">
        <v>65</v>
      </c>
      <c r="U23" s="2" t="s">
        <v>66</v>
      </c>
      <c r="V23" s="2" t="s">
        <v>138</v>
      </c>
      <c r="W23" s="2" t="s">
        <v>102</v>
      </c>
      <c r="X23" s="2" t="s">
        <v>69</v>
      </c>
      <c r="Y23" s="2" t="s">
        <v>69</v>
      </c>
      <c r="Z23" s="2" t="s">
        <v>69</v>
      </c>
      <c r="AA23" s="2" t="s">
        <v>70</v>
      </c>
      <c r="AB23" s="4">
        <v>68</v>
      </c>
      <c r="AC23" s="6">
        <v>67.4</v>
      </c>
      <c r="AD23" s="7">
        <v>9.01</v>
      </c>
      <c r="AE23" s="7">
        <v>6.55</v>
      </c>
      <c r="AF23" s="7">
        <v>4.42</v>
      </c>
      <c r="AG23" s="6">
        <v>1.38</v>
      </c>
      <c r="AH23" s="6">
        <v>48.63</v>
      </c>
      <c r="AI23" s="6">
        <v>11.99</v>
      </c>
      <c r="AJ23" s="6">
        <v>56.05</v>
      </c>
      <c r="AK23" s="6">
        <v>51.27</v>
      </c>
      <c r="AL23" s="2" t="s">
        <v>86</v>
      </c>
      <c r="AM23" s="2" t="s">
        <v>72</v>
      </c>
      <c r="AN23" s="2" t="s">
        <v>70</v>
      </c>
      <c r="AO23" s="2" t="s">
        <v>73</v>
      </c>
      <c r="AP23" s="2" t="s">
        <v>1</v>
      </c>
      <c r="AQ23" s="2" t="s">
        <v>142</v>
      </c>
      <c r="AR23" s="2">
        <v>0</v>
      </c>
      <c r="AS23" s="2">
        <v>0</v>
      </c>
      <c r="AT23" s="6">
        <v>4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140</v>
      </c>
      <c r="AZ23" s="8">
        <v>43750</v>
      </c>
      <c r="BA23" s="4">
        <v>1</v>
      </c>
    </row>
    <row r="24" spans="1:53" x14ac:dyDescent="0.25">
      <c r="A24" s="4">
        <v>21</v>
      </c>
      <c r="B24" s="2" t="s">
        <v>55</v>
      </c>
      <c r="C24" s="2" t="s">
        <v>143</v>
      </c>
      <c r="D24" s="2" t="s">
        <v>93</v>
      </c>
      <c r="E24" s="2" t="s">
        <v>99</v>
      </c>
      <c r="F24" s="5" t="s">
        <v>7</v>
      </c>
      <c r="G24" s="2" t="s">
        <v>59</v>
      </c>
      <c r="H24" s="6">
        <v>2.01</v>
      </c>
      <c r="I24" s="2" t="s">
        <v>60</v>
      </c>
      <c r="J24" s="2" t="s">
        <v>137</v>
      </c>
      <c r="K24" s="2" t="s">
        <v>62</v>
      </c>
      <c r="L24" s="7">
        <v>17500</v>
      </c>
      <c r="M24" s="6">
        <v>-42.2</v>
      </c>
      <c r="N24" s="7">
        <v>10115</v>
      </c>
      <c r="O24" s="2" t="s">
        <v>84</v>
      </c>
      <c r="P24" s="2" t="s">
        <v>63</v>
      </c>
      <c r="Q24" s="2" t="s">
        <v>63</v>
      </c>
      <c r="R24" s="2" t="s">
        <v>64</v>
      </c>
      <c r="S24" s="2" t="s">
        <v>63</v>
      </c>
      <c r="T24" s="2" t="s">
        <v>65</v>
      </c>
      <c r="U24" s="2" t="s">
        <v>66</v>
      </c>
      <c r="V24" s="2" t="s">
        <v>138</v>
      </c>
      <c r="W24" s="2" t="s">
        <v>102</v>
      </c>
      <c r="X24" s="2" t="s">
        <v>69</v>
      </c>
      <c r="Y24" s="2" t="s">
        <v>69</v>
      </c>
      <c r="Z24" s="2" t="s">
        <v>69</v>
      </c>
      <c r="AA24" s="2" t="s">
        <v>70</v>
      </c>
      <c r="AB24" s="4">
        <v>67</v>
      </c>
      <c r="AC24" s="6">
        <v>67.5</v>
      </c>
      <c r="AD24" s="7">
        <v>8.76</v>
      </c>
      <c r="AE24" s="7">
        <v>5.98</v>
      </c>
      <c r="AF24" s="7">
        <v>4.03</v>
      </c>
      <c r="AG24" s="6">
        <v>1.46</v>
      </c>
      <c r="AH24" s="6">
        <v>49.78</v>
      </c>
      <c r="AI24" s="6">
        <v>12.44</v>
      </c>
      <c r="AJ24" s="6">
        <v>53.63</v>
      </c>
      <c r="AK24" s="6">
        <v>51.38</v>
      </c>
      <c r="AL24" s="2" t="s">
        <v>86</v>
      </c>
      <c r="AM24" s="2" t="s">
        <v>72</v>
      </c>
      <c r="AN24" s="2" t="s">
        <v>70</v>
      </c>
      <c r="AO24" s="2" t="s">
        <v>73</v>
      </c>
      <c r="AP24" s="2" t="s">
        <v>1</v>
      </c>
      <c r="AQ24" s="2" t="s">
        <v>142</v>
      </c>
      <c r="AR24" s="2">
        <v>0</v>
      </c>
      <c r="AS24" s="2">
        <v>0</v>
      </c>
      <c r="AT24" s="6">
        <v>3.5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144</v>
      </c>
      <c r="AZ24" s="8">
        <v>35174.99999999999</v>
      </c>
      <c r="BA24" s="4">
        <v>1</v>
      </c>
    </row>
    <row r="25" spans="1:53" x14ac:dyDescent="0.25">
      <c r="A25" s="4">
        <v>22</v>
      </c>
      <c r="B25" s="2" t="s">
        <v>55</v>
      </c>
      <c r="C25" s="2" t="s">
        <v>145</v>
      </c>
      <c r="D25" s="2" t="s">
        <v>93</v>
      </c>
      <c r="E25" s="2" t="s">
        <v>99</v>
      </c>
      <c r="F25" s="5" t="s">
        <v>7</v>
      </c>
      <c r="G25" s="2" t="s">
        <v>59</v>
      </c>
      <c r="H25" s="6">
        <v>2.02</v>
      </c>
      <c r="I25" s="2" t="s">
        <v>89</v>
      </c>
      <c r="J25" s="2" t="s">
        <v>61</v>
      </c>
      <c r="K25" s="2" t="s">
        <v>62</v>
      </c>
      <c r="L25" s="7">
        <v>19500</v>
      </c>
      <c r="M25" s="6">
        <v>-50.7</v>
      </c>
      <c r="N25" s="7">
        <v>9613.5</v>
      </c>
      <c r="O25" s="2" t="s">
        <v>73</v>
      </c>
      <c r="P25" s="2" t="s">
        <v>63</v>
      </c>
      <c r="Q25" s="2" t="s">
        <v>84</v>
      </c>
      <c r="R25" s="2" t="s">
        <v>64</v>
      </c>
      <c r="S25" s="2" t="s">
        <v>63</v>
      </c>
      <c r="T25" s="2" t="s">
        <v>100</v>
      </c>
      <c r="U25" s="2" t="s">
        <v>66</v>
      </c>
      <c r="V25" s="2" t="s">
        <v>67</v>
      </c>
      <c r="W25" s="2" t="s">
        <v>102</v>
      </c>
      <c r="X25" s="2" t="s">
        <v>69</v>
      </c>
      <c r="Y25" s="2" t="s">
        <v>69</v>
      </c>
      <c r="Z25" s="2" t="s">
        <v>69</v>
      </c>
      <c r="AA25" s="2" t="s">
        <v>70</v>
      </c>
      <c r="AB25" s="4">
        <v>71</v>
      </c>
      <c r="AC25" s="6">
        <v>68.8</v>
      </c>
      <c r="AD25" s="7">
        <v>8.95</v>
      </c>
      <c r="AE25" s="7">
        <v>5.99</v>
      </c>
      <c r="AF25" s="7">
        <v>4.12</v>
      </c>
      <c r="AG25" s="6">
        <v>1.49</v>
      </c>
      <c r="AH25" s="6">
        <v>52.18</v>
      </c>
      <c r="AI25" s="6">
        <v>10.95</v>
      </c>
      <c r="AJ25" s="6">
        <v>55.74</v>
      </c>
      <c r="AK25" s="6">
        <v>55.78</v>
      </c>
      <c r="AL25" s="2" t="s">
        <v>71</v>
      </c>
      <c r="AM25" s="2" t="s">
        <v>72</v>
      </c>
      <c r="AN25" s="2" t="s">
        <v>70</v>
      </c>
      <c r="AO25" s="2" t="s">
        <v>73</v>
      </c>
      <c r="AP25" s="2" t="s">
        <v>104</v>
      </c>
      <c r="AQ25" s="2" t="s">
        <v>146</v>
      </c>
      <c r="AR25" s="2">
        <v>0</v>
      </c>
      <c r="AS25" s="2">
        <v>0</v>
      </c>
      <c r="AT25" s="6">
        <v>2</v>
      </c>
      <c r="AU25" s="2" t="s">
        <v>1</v>
      </c>
      <c r="AV25" s="2" t="s">
        <v>106</v>
      </c>
      <c r="AW25" s="2" t="s">
        <v>1</v>
      </c>
      <c r="AX25" s="2" t="s">
        <v>1</v>
      </c>
      <c r="AY25" s="2" t="s">
        <v>144</v>
      </c>
      <c r="AZ25" s="8">
        <v>39390</v>
      </c>
      <c r="BA25" s="4">
        <v>1</v>
      </c>
    </row>
    <row r="26" spans="1:53" x14ac:dyDescent="0.25">
      <c r="A26" s="4">
        <v>23</v>
      </c>
      <c r="B26" s="2" t="s">
        <v>55</v>
      </c>
      <c r="C26" s="2" t="s">
        <v>147</v>
      </c>
      <c r="D26" s="2" t="s">
        <v>93</v>
      </c>
      <c r="E26" s="2" t="s">
        <v>99</v>
      </c>
      <c r="F26" s="5" t="s">
        <v>7</v>
      </c>
      <c r="G26" s="2" t="s">
        <v>59</v>
      </c>
      <c r="H26" s="6">
        <v>2.5</v>
      </c>
      <c r="I26" s="2" t="s">
        <v>60</v>
      </c>
      <c r="J26" s="2" t="s">
        <v>61</v>
      </c>
      <c r="K26" s="2" t="s">
        <v>62</v>
      </c>
      <c r="L26" s="7">
        <v>16500</v>
      </c>
      <c r="M26" s="6">
        <v>-26.9</v>
      </c>
      <c r="N26" s="7">
        <v>12061.5</v>
      </c>
      <c r="O26" s="2" t="s">
        <v>73</v>
      </c>
      <c r="P26" s="2" t="s">
        <v>63</v>
      </c>
      <c r="Q26" s="2" t="s">
        <v>63</v>
      </c>
      <c r="R26" s="2" t="s">
        <v>64</v>
      </c>
      <c r="S26" s="2" t="s">
        <v>63</v>
      </c>
      <c r="T26" s="2" t="s">
        <v>65</v>
      </c>
      <c r="U26" s="2" t="s">
        <v>66</v>
      </c>
      <c r="V26" s="2" t="s">
        <v>67</v>
      </c>
      <c r="W26" s="2" t="s">
        <v>68</v>
      </c>
      <c r="X26" s="2" t="s">
        <v>69</v>
      </c>
      <c r="Y26" s="2" t="s">
        <v>69</v>
      </c>
      <c r="Z26" s="2" t="s">
        <v>69</v>
      </c>
      <c r="AA26" s="2" t="s">
        <v>70</v>
      </c>
      <c r="AB26" s="4">
        <v>69</v>
      </c>
      <c r="AC26" s="6">
        <v>65.7</v>
      </c>
      <c r="AD26" s="7">
        <v>9.85</v>
      </c>
      <c r="AE26" s="7">
        <v>6.54</v>
      </c>
      <c r="AF26" s="7">
        <v>4.29</v>
      </c>
      <c r="AG26" s="6">
        <v>1.51</v>
      </c>
      <c r="AH26" s="6">
        <v>47.71</v>
      </c>
      <c r="AI26" s="6">
        <v>9.91</v>
      </c>
      <c r="AJ26" s="6">
        <v>53.67</v>
      </c>
      <c r="AK26" s="6">
        <v>53.67</v>
      </c>
      <c r="AL26" s="2" t="s">
        <v>71</v>
      </c>
      <c r="AM26" s="2" t="s">
        <v>72</v>
      </c>
      <c r="AN26" s="2" t="s">
        <v>70</v>
      </c>
      <c r="AO26" s="2" t="s">
        <v>73</v>
      </c>
      <c r="AP26" s="2" t="s">
        <v>1</v>
      </c>
      <c r="AQ26" s="2" t="s">
        <v>142</v>
      </c>
      <c r="AR26" s="2">
        <v>0</v>
      </c>
      <c r="AS26" s="2">
        <v>0</v>
      </c>
      <c r="AT26" s="6">
        <v>2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140</v>
      </c>
      <c r="AZ26" s="8">
        <v>41250</v>
      </c>
      <c r="BA26" s="4">
        <v>1</v>
      </c>
    </row>
    <row r="27" spans="1:53" x14ac:dyDescent="0.25">
      <c r="A27" s="4">
        <v>24</v>
      </c>
      <c r="B27" s="2" t="s">
        <v>55</v>
      </c>
      <c r="C27" s="2" t="s">
        <v>148</v>
      </c>
      <c r="D27" s="2" t="s">
        <v>93</v>
      </c>
      <c r="E27" s="2" t="s">
        <v>99</v>
      </c>
      <c r="F27" s="5" t="s">
        <v>7</v>
      </c>
      <c r="G27" s="2" t="s">
        <v>59</v>
      </c>
      <c r="H27" s="6">
        <v>2.01</v>
      </c>
      <c r="I27" s="2" t="s">
        <v>60</v>
      </c>
      <c r="J27" s="2" t="s">
        <v>61</v>
      </c>
      <c r="K27" s="2" t="s">
        <v>62</v>
      </c>
      <c r="L27" s="7">
        <v>16500</v>
      </c>
      <c r="M27" s="6">
        <v>-46.4</v>
      </c>
      <c r="N27" s="7">
        <v>8844</v>
      </c>
      <c r="O27" s="2" t="s">
        <v>73</v>
      </c>
      <c r="P27" s="2" t="s">
        <v>63</v>
      </c>
      <c r="Q27" s="2" t="s">
        <v>63</v>
      </c>
      <c r="R27" s="2" t="s">
        <v>64</v>
      </c>
      <c r="S27" s="2" t="s">
        <v>63</v>
      </c>
      <c r="T27" s="2" t="s">
        <v>65</v>
      </c>
      <c r="U27" s="2" t="s">
        <v>66</v>
      </c>
      <c r="V27" s="2" t="s">
        <v>67</v>
      </c>
      <c r="W27" s="2" t="s">
        <v>68</v>
      </c>
      <c r="X27" s="2" t="s">
        <v>69</v>
      </c>
      <c r="Y27" s="2" t="s">
        <v>69</v>
      </c>
      <c r="Z27" s="2" t="s">
        <v>69</v>
      </c>
      <c r="AA27" s="2" t="s">
        <v>70</v>
      </c>
      <c r="AB27" s="4">
        <v>66</v>
      </c>
      <c r="AC27" s="6">
        <v>68</v>
      </c>
      <c r="AD27" s="7">
        <v>8.34</v>
      </c>
      <c r="AE27" s="7">
        <v>6.06</v>
      </c>
      <c r="AF27" s="7">
        <v>4.12</v>
      </c>
      <c r="AG27" s="6">
        <v>1.38</v>
      </c>
      <c r="AH27" s="6">
        <v>49.89</v>
      </c>
      <c r="AI27" s="6">
        <v>14.39</v>
      </c>
      <c r="AJ27" s="6">
        <v>58.16</v>
      </c>
      <c r="AK27" s="6">
        <v>51.89</v>
      </c>
      <c r="AL27" s="2" t="s">
        <v>71</v>
      </c>
      <c r="AM27" s="2" t="s">
        <v>72</v>
      </c>
      <c r="AN27" s="2" t="s">
        <v>70</v>
      </c>
      <c r="AO27" s="2" t="s">
        <v>73</v>
      </c>
      <c r="AP27" s="2" t="s">
        <v>104</v>
      </c>
      <c r="AQ27" s="2" t="s">
        <v>139</v>
      </c>
      <c r="AR27" s="2">
        <v>0</v>
      </c>
      <c r="AS27" s="2">
        <v>0</v>
      </c>
      <c r="AT27" s="6">
        <v>2</v>
      </c>
      <c r="AU27" s="2" t="s">
        <v>1</v>
      </c>
      <c r="AV27" s="2" t="s">
        <v>106</v>
      </c>
      <c r="AW27" s="2" t="s">
        <v>1</v>
      </c>
      <c r="AX27" s="2" t="s">
        <v>1</v>
      </c>
      <c r="AY27" s="2" t="s">
        <v>144</v>
      </c>
      <c r="AZ27" s="8">
        <v>33165</v>
      </c>
      <c r="BA27" s="4">
        <v>1</v>
      </c>
    </row>
    <row r="28" spans="1:53" x14ac:dyDescent="0.25">
      <c r="A28" s="4">
        <v>25</v>
      </c>
      <c r="B28" s="2" t="s">
        <v>55</v>
      </c>
      <c r="C28" s="2" t="s">
        <v>149</v>
      </c>
      <c r="D28" s="2" t="s">
        <v>93</v>
      </c>
      <c r="E28" s="2" t="s">
        <v>99</v>
      </c>
      <c r="F28" s="5" t="s">
        <v>7</v>
      </c>
      <c r="G28" s="2" t="s">
        <v>59</v>
      </c>
      <c r="H28" s="6">
        <v>2.01</v>
      </c>
      <c r="I28" s="2" t="s">
        <v>77</v>
      </c>
      <c r="J28" s="2" t="s">
        <v>61</v>
      </c>
      <c r="K28" s="2" t="s">
        <v>62</v>
      </c>
      <c r="L28" s="7">
        <v>13500</v>
      </c>
      <c r="M28" s="6">
        <v>-42.9</v>
      </c>
      <c r="N28" s="7">
        <v>7708.5</v>
      </c>
      <c r="O28" s="2" t="s">
        <v>84</v>
      </c>
      <c r="P28" s="2" t="s">
        <v>63</v>
      </c>
      <c r="Q28" s="2" t="s">
        <v>63</v>
      </c>
      <c r="R28" s="2" t="s">
        <v>64</v>
      </c>
      <c r="S28" s="2" t="s">
        <v>63</v>
      </c>
      <c r="T28" s="2" t="s">
        <v>65</v>
      </c>
      <c r="U28" s="2" t="s">
        <v>66</v>
      </c>
      <c r="V28" s="2" t="s">
        <v>67</v>
      </c>
      <c r="W28" s="2" t="s">
        <v>68</v>
      </c>
      <c r="X28" s="2" t="s">
        <v>69</v>
      </c>
      <c r="Y28" s="2" t="s">
        <v>69</v>
      </c>
      <c r="Z28" s="2" t="s">
        <v>69</v>
      </c>
      <c r="AA28" s="2" t="s">
        <v>70</v>
      </c>
      <c r="AB28" s="4">
        <v>68</v>
      </c>
      <c r="AC28" s="6">
        <v>67.7</v>
      </c>
      <c r="AD28" s="7">
        <v>8.71</v>
      </c>
      <c r="AE28" s="7">
        <v>5.87</v>
      </c>
      <c r="AF28" s="7">
        <v>3.97</v>
      </c>
      <c r="AG28" s="6">
        <v>1.48</v>
      </c>
      <c r="AH28" s="6">
        <v>49.31</v>
      </c>
      <c r="AI28" s="6">
        <v>11.71</v>
      </c>
      <c r="AJ28" s="6">
        <v>56.46</v>
      </c>
      <c r="AK28" s="6">
        <v>51.6</v>
      </c>
      <c r="AL28" s="2" t="s">
        <v>86</v>
      </c>
      <c r="AM28" s="2" t="s">
        <v>72</v>
      </c>
      <c r="AN28" s="2" t="s">
        <v>70</v>
      </c>
      <c r="AO28" s="2" t="s">
        <v>73</v>
      </c>
      <c r="AP28" s="2" t="s">
        <v>1</v>
      </c>
      <c r="AQ28" s="2" t="s">
        <v>113</v>
      </c>
      <c r="AR28" s="2">
        <v>0</v>
      </c>
      <c r="AS28" s="2">
        <v>0</v>
      </c>
      <c r="AT28" s="6">
        <v>4.5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144</v>
      </c>
      <c r="AZ28" s="8">
        <v>27134.999999999996</v>
      </c>
      <c r="BA28" s="4">
        <v>1</v>
      </c>
    </row>
    <row r="29" spans="1:53" x14ac:dyDescent="0.25">
      <c r="A29" s="4">
        <v>26</v>
      </c>
      <c r="B29" s="2" t="s">
        <v>55</v>
      </c>
      <c r="C29" s="2" t="s">
        <v>150</v>
      </c>
      <c r="D29" s="2" t="s">
        <v>93</v>
      </c>
      <c r="E29" s="2" t="s">
        <v>99</v>
      </c>
      <c r="F29" s="5" t="s">
        <v>7</v>
      </c>
      <c r="G29" s="2" t="s">
        <v>59</v>
      </c>
      <c r="H29" s="6">
        <v>2.5</v>
      </c>
      <c r="I29" s="2" t="s">
        <v>151</v>
      </c>
      <c r="J29" s="2" t="s">
        <v>94</v>
      </c>
      <c r="K29" s="2" t="s">
        <v>62</v>
      </c>
      <c r="L29" s="7">
        <v>19000</v>
      </c>
      <c r="M29" s="6">
        <v>-44.9</v>
      </c>
      <c r="N29" s="7">
        <v>10469</v>
      </c>
      <c r="O29" s="2" t="s">
        <v>73</v>
      </c>
      <c r="P29" s="2" t="s">
        <v>63</v>
      </c>
      <c r="Q29" s="2" t="s">
        <v>63</v>
      </c>
      <c r="R29" s="2" t="s">
        <v>71</v>
      </c>
      <c r="S29" s="2" t="s">
        <v>63</v>
      </c>
      <c r="T29" s="2" t="s">
        <v>65</v>
      </c>
      <c r="U29" s="2" t="s">
        <v>66</v>
      </c>
      <c r="V29" s="2" t="s">
        <v>67</v>
      </c>
      <c r="W29" s="2" t="s">
        <v>68</v>
      </c>
      <c r="X29" s="2" t="s">
        <v>69</v>
      </c>
      <c r="Y29" s="2" t="s">
        <v>69</v>
      </c>
      <c r="Z29" s="2" t="s">
        <v>69</v>
      </c>
      <c r="AA29" s="2" t="s">
        <v>70</v>
      </c>
      <c r="AB29" s="4">
        <v>70</v>
      </c>
      <c r="AC29" s="6">
        <v>68.8</v>
      </c>
      <c r="AD29" s="7">
        <v>9.39</v>
      </c>
      <c r="AE29" s="7">
        <v>6.26</v>
      </c>
      <c r="AF29" s="7">
        <v>4.31</v>
      </c>
      <c r="AG29" s="6">
        <v>1.5</v>
      </c>
      <c r="AH29" s="6">
        <v>50.1</v>
      </c>
      <c r="AI29" s="6">
        <v>11.24</v>
      </c>
      <c r="AJ29" s="6">
        <v>60.05</v>
      </c>
      <c r="AK29" s="6">
        <v>53.71</v>
      </c>
      <c r="AL29" s="2" t="s">
        <v>103</v>
      </c>
      <c r="AM29" s="2" t="s">
        <v>72</v>
      </c>
      <c r="AN29" s="2" t="s">
        <v>70</v>
      </c>
      <c r="AO29" s="2" t="s">
        <v>73</v>
      </c>
      <c r="AP29" s="2" t="s">
        <v>1</v>
      </c>
      <c r="AQ29" s="2" t="s">
        <v>152</v>
      </c>
      <c r="AR29" s="2">
        <v>0</v>
      </c>
      <c r="AS29" s="2">
        <v>0</v>
      </c>
      <c r="AT29" s="6">
        <v>4</v>
      </c>
      <c r="AU29" s="2" t="s">
        <v>1</v>
      </c>
      <c r="AV29" s="2" t="s">
        <v>1</v>
      </c>
      <c r="AW29" s="5">
        <f>HYPERLINK("https://client.finestardiamonds.com/xrays/1722005801","Xray")</f>
      </c>
      <c r="AX29" s="2" t="s">
        <v>1</v>
      </c>
      <c r="AY29" s="2" t="s">
        <v>140</v>
      </c>
      <c r="AZ29" s="8">
        <v>47500</v>
      </c>
      <c r="BA29" s="4">
        <v>1</v>
      </c>
    </row>
    <row r="30" spans="1:53" x14ac:dyDescent="0.25">
      <c r="A30" s="4">
        <v>27</v>
      </c>
      <c r="B30" s="2" t="s">
        <v>55</v>
      </c>
      <c r="C30" s="2" t="s">
        <v>153</v>
      </c>
      <c r="D30" s="2" t="s">
        <v>93</v>
      </c>
      <c r="E30" s="2" t="s">
        <v>99</v>
      </c>
      <c r="F30" s="5" t="s">
        <v>7</v>
      </c>
      <c r="G30" s="2" t="s">
        <v>59</v>
      </c>
      <c r="H30" s="6">
        <v>2.01</v>
      </c>
      <c r="I30" s="2" t="s">
        <v>89</v>
      </c>
      <c r="J30" s="2" t="s">
        <v>94</v>
      </c>
      <c r="K30" s="2" t="s">
        <v>62</v>
      </c>
      <c r="L30" s="7">
        <v>18000</v>
      </c>
      <c r="M30" s="6">
        <v>-46.4</v>
      </c>
      <c r="N30" s="7">
        <v>9648</v>
      </c>
      <c r="O30" s="2" t="s">
        <v>73</v>
      </c>
      <c r="P30" s="2" t="s">
        <v>63</v>
      </c>
      <c r="Q30" s="2" t="s">
        <v>63</v>
      </c>
      <c r="R30" s="2" t="s">
        <v>64</v>
      </c>
      <c r="S30" s="2" t="s">
        <v>63</v>
      </c>
      <c r="T30" s="2" t="s">
        <v>85</v>
      </c>
      <c r="U30" s="2" t="s">
        <v>66</v>
      </c>
      <c r="V30" s="2" t="s">
        <v>101</v>
      </c>
      <c r="W30" s="2" t="s">
        <v>68</v>
      </c>
      <c r="X30" s="2" t="s">
        <v>69</v>
      </c>
      <c r="Y30" s="2" t="s">
        <v>69</v>
      </c>
      <c r="Z30" s="2" t="s">
        <v>69</v>
      </c>
      <c r="AA30" s="2" t="s">
        <v>70</v>
      </c>
      <c r="AB30" s="4">
        <v>69</v>
      </c>
      <c r="AC30" s="6">
        <v>66.9</v>
      </c>
      <c r="AD30" s="7">
        <v>8.82</v>
      </c>
      <c r="AE30" s="7">
        <v>6.17</v>
      </c>
      <c r="AF30" s="7">
        <v>4.13</v>
      </c>
      <c r="AG30" s="6">
        <v>1.43</v>
      </c>
      <c r="AH30" s="6">
        <v>44.41</v>
      </c>
      <c r="AI30" s="6">
        <v>9.36</v>
      </c>
      <c r="AJ30" s="6">
        <v>54.8</v>
      </c>
      <c r="AK30" s="6">
        <v>55.19</v>
      </c>
      <c r="AL30" s="2" t="s">
        <v>71</v>
      </c>
      <c r="AM30" s="2" t="s">
        <v>72</v>
      </c>
      <c r="AN30" s="2" t="s">
        <v>70</v>
      </c>
      <c r="AO30" s="2" t="s">
        <v>73</v>
      </c>
      <c r="AP30" s="2" t="s">
        <v>104</v>
      </c>
      <c r="AQ30" s="2" t="s">
        <v>154</v>
      </c>
      <c r="AR30" s="2">
        <v>0</v>
      </c>
      <c r="AS30" s="2">
        <v>0</v>
      </c>
      <c r="AT30" s="6">
        <v>2.5</v>
      </c>
      <c r="AU30" s="2" t="s">
        <v>1</v>
      </c>
      <c r="AV30" s="2" t="s">
        <v>106</v>
      </c>
      <c r="AW30" s="5">
        <f>HYPERLINK("https://client.finestardiamonds.com/xrays/1403023102","Xray")</f>
      </c>
      <c r="AX30" s="2" t="s">
        <v>1</v>
      </c>
      <c r="AY30" s="2" t="s">
        <v>144</v>
      </c>
      <c r="AZ30" s="8">
        <v>36179.99999999999</v>
      </c>
      <c r="BA30" s="4">
        <v>1</v>
      </c>
    </row>
    <row r="31" spans="1:53" x14ac:dyDescent="0.25">
      <c r="A31" s="4">
        <v>28</v>
      </c>
      <c r="B31" s="2" t="s">
        <v>55</v>
      </c>
      <c r="C31" s="2" t="s">
        <v>155</v>
      </c>
      <c r="D31" s="2" t="s">
        <v>57</v>
      </c>
      <c r="E31" s="2" t="s">
        <v>58</v>
      </c>
      <c r="F31" s="5" t="s">
        <v>7</v>
      </c>
      <c r="G31" s="2" t="s">
        <v>59</v>
      </c>
      <c r="H31" s="6">
        <v>2.5</v>
      </c>
      <c r="I31" s="2" t="s">
        <v>60</v>
      </c>
      <c r="J31" s="2" t="s">
        <v>94</v>
      </c>
      <c r="K31" s="2" t="s">
        <v>62</v>
      </c>
      <c r="L31" s="7">
        <v>15500</v>
      </c>
      <c r="M31" s="6">
        <v>-26</v>
      </c>
      <c r="N31" s="7">
        <v>11470</v>
      </c>
      <c r="O31" s="2" t="s">
        <v>73</v>
      </c>
      <c r="P31" s="2" t="s">
        <v>63</v>
      </c>
      <c r="Q31" s="2" t="s">
        <v>63</v>
      </c>
      <c r="R31" s="2" t="s">
        <v>64</v>
      </c>
      <c r="S31" s="2" t="s">
        <v>63</v>
      </c>
      <c r="T31" s="2" t="s">
        <v>85</v>
      </c>
      <c r="U31" s="2" t="s">
        <v>116</v>
      </c>
      <c r="V31" s="2" t="s">
        <v>67</v>
      </c>
      <c r="W31" s="2" t="s">
        <v>68</v>
      </c>
      <c r="X31" s="2" t="s">
        <v>69</v>
      </c>
      <c r="Y31" s="2" t="s">
        <v>69</v>
      </c>
      <c r="Z31" s="2" t="s">
        <v>69</v>
      </c>
      <c r="AA31" s="2" t="s">
        <v>70</v>
      </c>
      <c r="AB31" s="4">
        <v>69</v>
      </c>
      <c r="AC31" s="6">
        <v>67.2</v>
      </c>
      <c r="AD31" s="7">
        <v>9.3</v>
      </c>
      <c r="AE31" s="7">
        <v>6.46</v>
      </c>
      <c r="AF31" s="7">
        <v>4.34</v>
      </c>
      <c r="AG31" s="6">
        <v>1.44</v>
      </c>
      <c r="AH31" s="6">
        <v>49.21</v>
      </c>
      <c r="AI31" s="6">
        <v>12.08</v>
      </c>
      <c r="AJ31" s="6">
        <v>57.42</v>
      </c>
      <c r="AK31" s="6">
        <v>51.83</v>
      </c>
      <c r="AL31" s="2" t="s">
        <v>86</v>
      </c>
      <c r="AM31" s="2" t="s">
        <v>72</v>
      </c>
      <c r="AN31" s="2" t="s">
        <v>70</v>
      </c>
      <c r="AO31" s="2" t="s">
        <v>73</v>
      </c>
      <c r="AP31" s="2" t="s">
        <v>104</v>
      </c>
      <c r="AQ31" s="2" t="s">
        <v>156</v>
      </c>
      <c r="AR31" s="2">
        <v>0</v>
      </c>
      <c r="AS31" s="2">
        <v>0</v>
      </c>
      <c r="AT31" s="6">
        <v>3.5</v>
      </c>
      <c r="AU31" s="2" t="s">
        <v>1</v>
      </c>
      <c r="AV31" s="2" t="s">
        <v>106</v>
      </c>
      <c r="AW31" s="2" t="s">
        <v>1</v>
      </c>
      <c r="AX31" s="2" t="s">
        <v>1</v>
      </c>
      <c r="AY31" s="2" t="s">
        <v>140</v>
      </c>
      <c r="AZ31" s="8">
        <v>38750</v>
      </c>
      <c r="BA31" s="4">
        <v>1</v>
      </c>
    </row>
    <row r="32" spans="1:53" x14ac:dyDescent="0.25">
      <c r="A32" s="4">
        <v>29</v>
      </c>
      <c r="B32" s="2" t="s">
        <v>55</v>
      </c>
      <c r="C32" s="2" t="s">
        <v>157</v>
      </c>
      <c r="D32" s="2" t="s">
        <v>93</v>
      </c>
      <c r="E32" s="2" t="s">
        <v>99</v>
      </c>
      <c r="F32" s="5" t="s">
        <v>7</v>
      </c>
      <c r="G32" s="2" t="s">
        <v>59</v>
      </c>
      <c r="H32" s="6">
        <v>2.01</v>
      </c>
      <c r="I32" s="2" t="s">
        <v>60</v>
      </c>
      <c r="J32" s="2" t="s">
        <v>94</v>
      </c>
      <c r="K32" s="2" t="s">
        <v>62</v>
      </c>
      <c r="L32" s="7">
        <v>15500</v>
      </c>
      <c r="M32" s="6">
        <v>-44.9</v>
      </c>
      <c r="N32" s="7">
        <v>8540.5</v>
      </c>
      <c r="O32" s="2" t="s">
        <v>63</v>
      </c>
      <c r="P32" s="2" t="s">
        <v>63</v>
      </c>
      <c r="Q32" s="2" t="s">
        <v>63</v>
      </c>
      <c r="R32" s="2" t="s">
        <v>64</v>
      </c>
      <c r="S32" s="2" t="s">
        <v>63</v>
      </c>
      <c r="T32" s="2" t="s">
        <v>85</v>
      </c>
      <c r="U32" s="2" t="s">
        <v>66</v>
      </c>
      <c r="V32" s="2" t="s">
        <v>67</v>
      </c>
      <c r="W32" s="2" t="s">
        <v>102</v>
      </c>
      <c r="X32" s="2" t="s">
        <v>69</v>
      </c>
      <c r="Y32" s="2" t="s">
        <v>69</v>
      </c>
      <c r="Z32" s="2" t="s">
        <v>69</v>
      </c>
      <c r="AA32" s="2" t="s">
        <v>70</v>
      </c>
      <c r="AB32" s="4">
        <v>68</v>
      </c>
      <c r="AC32" s="6">
        <v>66.1</v>
      </c>
      <c r="AD32" s="7">
        <v>8.53</v>
      </c>
      <c r="AE32" s="7">
        <v>6.12</v>
      </c>
      <c r="AF32" s="7">
        <v>4.04</v>
      </c>
      <c r="AG32" s="6">
        <v>1.39</v>
      </c>
      <c r="AH32" s="6">
        <v>47.01</v>
      </c>
      <c r="AI32" s="6">
        <v>11.67</v>
      </c>
      <c r="AJ32" s="6">
        <v>58.38</v>
      </c>
      <c r="AK32" s="6">
        <v>51.07</v>
      </c>
      <c r="AL32" s="2" t="s">
        <v>86</v>
      </c>
      <c r="AM32" s="2" t="s">
        <v>72</v>
      </c>
      <c r="AN32" s="2" t="s">
        <v>70</v>
      </c>
      <c r="AO32" s="2" t="s">
        <v>73</v>
      </c>
      <c r="AP32" s="2" t="s">
        <v>124</v>
      </c>
      <c r="AQ32" s="2" t="s">
        <v>158</v>
      </c>
      <c r="AR32" s="2">
        <v>0</v>
      </c>
      <c r="AS32" s="2">
        <v>0</v>
      </c>
      <c r="AT32" s="6">
        <v>3.5</v>
      </c>
      <c r="AU32" s="2" t="s">
        <v>1</v>
      </c>
      <c r="AV32" s="2" t="s">
        <v>106</v>
      </c>
      <c r="AW32" s="5">
        <f>HYPERLINK("https://client.finestardiamonds.com/xrays/1402133102","Xray")</f>
      </c>
      <c r="AX32" s="2" t="s">
        <v>1</v>
      </c>
      <c r="AY32" s="2" t="s">
        <v>144</v>
      </c>
      <c r="AZ32" s="8">
        <v>31154.999999999996</v>
      </c>
      <c r="BA32" s="4">
        <v>1</v>
      </c>
    </row>
    <row r="33" spans="1:53" x14ac:dyDescent="0.25">
      <c r="A33" s="4">
        <v>30</v>
      </c>
      <c r="B33" s="2" t="s">
        <v>55</v>
      </c>
      <c r="C33" s="2" t="s">
        <v>159</v>
      </c>
      <c r="D33" s="2" t="s">
        <v>93</v>
      </c>
      <c r="E33" s="2" t="s">
        <v>99</v>
      </c>
      <c r="F33" s="5" t="s">
        <v>7</v>
      </c>
      <c r="G33" s="2" t="s">
        <v>59</v>
      </c>
      <c r="H33" s="6">
        <v>2.01</v>
      </c>
      <c r="I33" s="2" t="s">
        <v>77</v>
      </c>
      <c r="J33" s="2" t="s">
        <v>94</v>
      </c>
      <c r="K33" s="2" t="s">
        <v>62</v>
      </c>
      <c r="L33" s="7">
        <v>13000</v>
      </c>
      <c r="M33" s="6">
        <v>-37.4</v>
      </c>
      <c r="N33" s="7">
        <v>8138</v>
      </c>
      <c r="O33" s="2" t="s">
        <v>73</v>
      </c>
      <c r="P33" s="2" t="s">
        <v>63</v>
      </c>
      <c r="Q33" s="2" t="s">
        <v>63</v>
      </c>
      <c r="R33" s="2" t="s">
        <v>64</v>
      </c>
      <c r="S33" s="2" t="s">
        <v>63</v>
      </c>
      <c r="T33" s="2" t="s">
        <v>85</v>
      </c>
      <c r="U33" s="2" t="s">
        <v>66</v>
      </c>
      <c r="V33" s="2" t="s">
        <v>67</v>
      </c>
      <c r="W33" s="2" t="s">
        <v>68</v>
      </c>
      <c r="X33" s="2" t="s">
        <v>69</v>
      </c>
      <c r="Y33" s="2" t="s">
        <v>69</v>
      </c>
      <c r="Z33" s="2" t="s">
        <v>69</v>
      </c>
      <c r="AA33" s="2" t="s">
        <v>70</v>
      </c>
      <c r="AB33" s="4">
        <v>68</v>
      </c>
      <c r="AC33" s="6">
        <v>67.8</v>
      </c>
      <c r="AD33" s="7">
        <v>9.06</v>
      </c>
      <c r="AE33" s="7">
        <v>5.85</v>
      </c>
      <c r="AF33" s="7">
        <v>3.97</v>
      </c>
      <c r="AG33" s="6">
        <v>1.55</v>
      </c>
      <c r="AH33" s="6">
        <v>51</v>
      </c>
      <c r="AI33" s="6">
        <v>12.95</v>
      </c>
      <c r="AJ33" s="6">
        <v>55.83</v>
      </c>
      <c r="AK33" s="6">
        <v>51.96</v>
      </c>
      <c r="AL33" s="2" t="s">
        <v>103</v>
      </c>
      <c r="AM33" s="2" t="s">
        <v>72</v>
      </c>
      <c r="AN33" s="2" t="s">
        <v>70</v>
      </c>
      <c r="AO33" s="2" t="s">
        <v>73</v>
      </c>
      <c r="AP33" s="2" t="s">
        <v>104</v>
      </c>
      <c r="AQ33" s="2" t="s">
        <v>160</v>
      </c>
      <c r="AR33" s="2">
        <v>0</v>
      </c>
      <c r="AS33" s="2">
        <v>0</v>
      </c>
      <c r="AT33" s="6">
        <v>3</v>
      </c>
      <c r="AU33" s="2" t="s">
        <v>1</v>
      </c>
      <c r="AV33" s="2" t="s">
        <v>106</v>
      </c>
      <c r="AW33" s="5">
        <f>HYPERLINK("https://client.finestardiamonds.com/xrays/1402135001","Xray")</f>
      </c>
      <c r="AX33" s="2" t="s">
        <v>1</v>
      </c>
      <c r="AY33" s="2" t="s">
        <v>144</v>
      </c>
      <c r="AZ33" s="8">
        <v>26129.999999999996</v>
      </c>
      <c r="BA33" s="4">
        <v>1</v>
      </c>
    </row>
    <row r="34" spans="1:53" x14ac:dyDescent="0.25">
      <c r="A34" s="4">
        <v>31</v>
      </c>
      <c r="B34" s="2" t="s">
        <v>55</v>
      </c>
      <c r="C34" s="2" t="s">
        <v>161</v>
      </c>
      <c r="D34" s="2" t="s">
        <v>57</v>
      </c>
      <c r="E34" s="2" t="s">
        <v>58</v>
      </c>
      <c r="F34" s="5" t="s">
        <v>7</v>
      </c>
      <c r="G34" s="2" t="s">
        <v>59</v>
      </c>
      <c r="H34" s="6">
        <v>2</v>
      </c>
      <c r="I34" s="2" t="s">
        <v>77</v>
      </c>
      <c r="J34" s="2" t="s">
        <v>94</v>
      </c>
      <c r="K34" s="2" t="s">
        <v>62</v>
      </c>
      <c r="L34" s="7">
        <v>13000</v>
      </c>
      <c r="M34" s="6">
        <v>-37.5</v>
      </c>
      <c r="N34" s="7">
        <v>8125</v>
      </c>
      <c r="O34" s="2" t="s">
        <v>73</v>
      </c>
      <c r="P34" s="2" t="s">
        <v>63</v>
      </c>
      <c r="Q34" s="2" t="s">
        <v>84</v>
      </c>
      <c r="R34" s="2" t="s">
        <v>64</v>
      </c>
      <c r="S34" s="2" t="s">
        <v>63</v>
      </c>
      <c r="T34" s="2" t="s">
        <v>65</v>
      </c>
      <c r="U34" s="2" t="s">
        <v>66</v>
      </c>
      <c r="V34" s="2" t="s">
        <v>67</v>
      </c>
      <c r="W34" s="2" t="s">
        <v>68</v>
      </c>
      <c r="X34" s="2" t="s">
        <v>69</v>
      </c>
      <c r="Y34" s="2" t="s">
        <v>69</v>
      </c>
      <c r="Z34" s="2" t="s">
        <v>69</v>
      </c>
      <c r="AA34" s="2" t="s">
        <v>70</v>
      </c>
      <c r="AB34" s="4">
        <v>70</v>
      </c>
      <c r="AC34" s="6">
        <v>67.2</v>
      </c>
      <c r="AD34" s="7">
        <v>8.46</v>
      </c>
      <c r="AE34" s="7">
        <v>6.09</v>
      </c>
      <c r="AF34" s="7">
        <v>4.09</v>
      </c>
      <c r="AG34" s="6">
        <v>1.39</v>
      </c>
      <c r="AH34" s="6">
        <v>51.51</v>
      </c>
      <c r="AI34" s="6">
        <v>9.59</v>
      </c>
      <c r="AJ34" s="6">
        <v>58.47</v>
      </c>
      <c r="AK34" s="6">
        <v>53.78</v>
      </c>
      <c r="AL34" s="2" t="s">
        <v>103</v>
      </c>
      <c r="AM34" s="2" t="s">
        <v>72</v>
      </c>
      <c r="AN34" s="2" t="s">
        <v>70</v>
      </c>
      <c r="AO34" s="2" t="s">
        <v>73</v>
      </c>
      <c r="AP34" s="2" t="s">
        <v>1</v>
      </c>
      <c r="AQ34" s="2" t="s">
        <v>135</v>
      </c>
      <c r="AR34" s="2">
        <v>0</v>
      </c>
      <c r="AS34" s="2">
        <v>0</v>
      </c>
      <c r="AT34" s="6">
        <v>3.86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144</v>
      </c>
      <c r="AZ34" s="8">
        <v>26000</v>
      </c>
      <c r="BA34" s="4">
        <v>1</v>
      </c>
    </row>
    <row r="35" spans="1:53" x14ac:dyDescent="0.25">
      <c r="A35" s="4">
        <v>32</v>
      </c>
      <c r="B35" s="2" t="s">
        <v>55</v>
      </c>
      <c r="C35" s="2" t="s">
        <v>162</v>
      </c>
      <c r="D35" s="2" t="s">
        <v>93</v>
      </c>
      <c r="E35" s="2" t="s">
        <v>99</v>
      </c>
      <c r="F35" s="5" t="s">
        <v>7</v>
      </c>
      <c r="G35" s="2" t="s">
        <v>59</v>
      </c>
      <c r="H35" s="6">
        <v>2.01</v>
      </c>
      <c r="I35" s="2" t="s">
        <v>82</v>
      </c>
      <c r="J35" s="2" t="s">
        <v>94</v>
      </c>
      <c r="K35" s="2" t="s">
        <v>83</v>
      </c>
      <c r="L35" s="7">
        <v>10300</v>
      </c>
      <c r="M35" s="6">
        <v>-47.5</v>
      </c>
      <c r="N35" s="7">
        <v>5407.5</v>
      </c>
      <c r="O35" s="2" t="s">
        <v>73</v>
      </c>
      <c r="P35" s="2" t="s">
        <v>63</v>
      </c>
      <c r="Q35" s="2" t="s">
        <v>63</v>
      </c>
      <c r="R35" s="2" t="s">
        <v>71</v>
      </c>
      <c r="S35" s="2" t="s">
        <v>63</v>
      </c>
      <c r="T35" s="2" t="s">
        <v>100</v>
      </c>
      <c r="U35" s="2" t="s">
        <v>66</v>
      </c>
      <c r="V35" s="2" t="s">
        <v>101</v>
      </c>
      <c r="W35" s="2" t="s">
        <v>102</v>
      </c>
      <c r="X35" s="2" t="s">
        <v>70</v>
      </c>
      <c r="Y35" s="2" t="s">
        <v>69</v>
      </c>
      <c r="Z35" s="2" t="s">
        <v>69</v>
      </c>
      <c r="AA35" s="2" t="s">
        <v>70</v>
      </c>
      <c r="AB35" s="4">
        <v>71</v>
      </c>
      <c r="AC35" s="6">
        <v>67.3</v>
      </c>
      <c r="AD35" s="7">
        <v>8.47</v>
      </c>
      <c r="AE35" s="7">
        <v>6.08</v>
      </c>
      <c r="AF35" s="7">
        <v>4.09</v>
      </c>
      <c r="AG35" s="6">
        <v>1.39</v>
      </c>
      <c r="AH35" s="6">
        <v>51.66</v>
      </c>
      <c r="AI35" s="6">
        <v>9.88</v>
      </c>
      <c r="AJ35" s="6">
        <v>55.73</v>
      </c>
      <c r="AK35" s="6">
        <v>51.76</v>
      </c>
      <c r="AL35" s="2" t="s">
        <v>109</v>
      </c>
      <c r="AM35" s="2" t="s">
        <v>72</v>
      </c>
      <c r="AN35" s="2" t="s">
        <v>70</v>
      </c>
      <c r="AO35" s="2" t="s">
        <v>73</v>
      </c>
      <c r="AP35" s="2" t="s">
        <v>1</v>
      </c>
      <c r="AQ35" s="2" t="s">
        <v>163</v>
      </c>
      <c r="AR35" s="2">
        <v>0</v>
      </c>
      <c r="AS35" s="2">
        <v>0</v>
      </c>
      <c r="AT35" s="6">
        <v>6</v>
      </c>
      <c r="AU35" s="2" t="s">
        <v>1</v>
      </c>
      <c r="AV35" s="2" t="s">
        <v>1</v>
      </c>
      <c r="AW35" s="5">
        <f>HYPERLINK("https://client.finestardiamonds.com/xrays/1113069301","Xray")</f>
      </c>
      <c r="AX35" s="2" t="s">
        <v>1</v>
      </c>
      <c r="AY35" s="2" t="s">
        <v>144</v>
      </c>
      <c r="AZ35" s="8">
        <v>20702.999999999996</v>
      </c>
      <c r="BA35" s="4">
        <v>1</v>
      </c>
    </row>
    <row r="36" spans="1:53" x14ac:dyDescent="0.25">
      <c r="A36" s="4">
        <v>33</v>
      </c>
      <c r="B36" s="2" t="s">
        <v>55</v>
      </c>
      <c r="C36" s="2" t="s">
        <v>164</v>
      </c>
      <c r="D36" s="2" t="s">
        <v>93</v>
      </c>
      <c r="E36" s="2" t="s">
        <v>99</v>
      </c>
      <c r="F36" s="5" t="s">
        <v>7</v>
      </c>
      <c r="G36" s="2" t="s">
        <v>59</v>
      </c>
      <c r="H36" s="6">
        <v>2.01</v>
      </c>
      <c r="I36" s="2" t="s">
        <v>89</v>
      </c>
      <c r="J36" s="2" t="s">
        <v>90</v>
      </c>
      <c r="K36" s="2" t="s">
        <v>62</v>
      </c>
      <c r="L36" s="7">
        <v>16500</v>
      </c>
      <c r="M36" s="6">
        <v>-53.4</v>
      </c>
      <c r="N36" s="7">
        <v>7689</v>
      </c>
      <c r="O36" s="2" t="s">
        <v>73</v>
      </c>
      <c r="P36" s="2" t="s">
        <v>63</v>
      </c>
      <c r="Q36" s="2" t="s">
        <v>84</v>
      </c>
      <c r="R36" s="2" t="s">
        <v>64</v>
      </c>
      <c r="S36" s="2" t="s">
        <v>63</v>
      </c>
      <c r="T36" s="2" t="s">
        <v>100</v>
      </c>
      <c r="U36" s="2" t="s">
        <v>66</v>
      </c>
      <c r="V36" s="2" t="s">
        <v>101</v>
      </c>
      <c r="W36" s="2" t="s">
        <v>68</v>
      </c>
      <c r="X36" s="2" t="s">
        <v>70</v>
      </c>
      <c r="Y36" s="2" t="s">
        <v>69</v>
      </c>
      <c r="Z36" s="2" t="s">
        <v>69</v>
      </c>
      <c r="AA36" s="2" t="s">
        <v>70</v>
      </c>
      <c r="AB36" s="4">
        <v>70</v>
      </c>
      <c r="AC36" s="6">
        <v>67.7</v>
      </c>
      <c r="AD36" s="7">
        <v>8.45</v>
      </c>
      <c r="AE36" s="7">
        <v>6.07</v>
      </c>
      <c r="AF36" s="7">
        <v>4.11</v>
      </c>
      <c r="AG36" s="6">
        <v>1.39</v>
      </c>
      <c r="AH36" s="6">
        <v>48.95</v>
      </c>
      <c r="AI36" s="6">
        <v>9.48</v>
      </c>
      <c r="AJ36" s="6">
        <v>58.98</v>
      </c>
      <c r="AK36" s="6">
        <v>55.35</v>
      </c>
      <c r="AL36" s="2" t="s">
        <v>165</v>
      </c>
      <c r="AM36" s="2" t="s">
        <v>72</v>
      </c>
      <c r="AN36" s="2" t="s">
        <v>70</v>
      </c>
      <c r="AO36" s="2" t="s">
        <v>73</v>
      </c>
      <c r="AP36" s="2" t="s">
        <v>124</v>
      </c>
      <c r="AQ36" s="2" t="s">
        <v>158</v>
      </c>
      <c r="AR36" s="2">
        <v>0</v>
      </c>
      <c r="AS36" s="2">
        <v>0</v>
      </c>
      <c r="AT36" s="6">
        <v>3</v>
      </c>
      <c r="AU36" s="2" t="s">
        <v>1</v>
      </c>
      <c r="AV36" s="2" t="s">
        <v>106</v>
      </c>
      <c r="AW36" s="5">
        <f>HYPERLINK("https://client.finestardiamonds.com/xrays/1403036102","Xray")</f>
      </c>
      <c r="AX36" s="2" t="s">
        <v>1</v>
      </c>
      <c r="AY36" s="2" t="s">
        <v>144</v>
      </c>
      <c r="AZ36" s="8">
        <v>33165</v>
      </c>
      <c r="BA36" s="4">
        <v>1</v>
      </c>
    </row>
    <row r="37" spans="1:53" x14ac:dyDescent="0.25">
      <c r="A37" s="4">
        <v>34</v>
      </c>
      <c r="B37" s="2" t="s">
        <v>55</v>
      </c>
      <c r="C37" s="2" t="s">
        <v>166</v>
      </c>
      <c r="D37" s="2" t="s">
        <v>93</v>
      </c>
      <c r="E37" s="2" t="s">
        <v>99</v>
      </c>
      <c r="F37" s="5" t="s">
        <v>7</v>
      </c>
      <c r="G37" s="2" t="s">
        <v>59</v>
      </c>
      <c r="H37" s="6">
        <v>1.9</v>
      </c>
      <c r="I37" s="2" t="s">
        <v>82</v>
      </c>
      <c r="J37" s="2" t="s">
        <v>137</v>
      </c>
      <c r="K37" s="2" t="s">
        <v>83</v>
      </c>
      <c r="L37" s="7">
        <v>8500</v>
      </c>
      <c r="M37" s="6">
        <v>-29.9</v>
      </c>
      <c r="N37" s="7">
        <v>5958.5</v>
      </c>
      <c r="O37" s="2" t="s">
        <v>84</v>
      </c>
      <c r="P37" s="2" t="s">
        <v>63</v>
      </c>
      <c r="Q37" s="2" t="s">
        <v>63</v>
      </c>
      <c r="R37" s="2" t="s">
        <v>64</v>
      </c>
      <c r="S37" s="2" t="s">
        <v>63</v>
      </c>
      <c r="T37" s="2" t="s">
        <v>65</v>
      </c>
      <c r="U37" s="2" t="s">
        <v>66</v>
      </c>
      <c r="V37" s="2" t="s">
        <v>138</v>
      </c>
      <c r="W37" s="2" t="s">
        <v>102</v>
      </c>
      <c r="X37" s="2" t="s">
        <v>69</v>
      </c>
      <c r="Y37" s="2" t="s">
        <v>69</v>
      </c>
      <c r="Z37" s="2" t="s">
        <v>69</v>
      </c>
      <c r="AA37" s="2" t="s">
        <v>70</v>
      </c>
      <c r="AB37" s="4">
        <v>67</v>
      </c>
      <c r="AC37" s="6">
        <v>67.5</v>
      </c>
      <c r="AD37" s="7">
        <v>8.27</v>
      </c>
      <c r="AE37" s="7">
        <v>5.97</v>
      </c>
      <c r="AF37" s="7">
        <v>4.03</v>
      </c>
      <c r="AG37" s="6">
        <v>1.39</v>
      </c>
      <c r="AH37" s="6">
        <v>49.88</v>
      </c>
      <c r="AI37" s="6">
        <v>15.05</v>
      </c>
      <c r="AJ37" s="6">
        <v>57.18</v>
      </c>
      <c r="AK37" s="6">
        <v>50.14</v>
      </c>
      <c r="AL37" s="2" t="s">
        <v>71</v>
      </c>
      <c r="AM37" s="2" t="s">
        <v>72</v>
      </c>
      <c r="AN37" s="2" t="s">
        <v>70</v>
      </c>
      <c r="AO37" s="2" t="s">
        <v>73</v>
      </c>
      <c r="AP37" s="2" t="s">
        <v>1</v>
      </c>
      <c r="AQ37" s="2" t="s">
        <v>167</v>
      </c>
      <c r="AR37" s="2">
        <v>0</v>
      </c>
      <c r="AS37" s="2">
        <v>0</v>
      </c>
      <c r="AT37" s="6">
        <v>2.5</v>
      </c>
      <c r="AU37" s="2" t="s">
        <v>1</v>
      </c>
      <c r="AV37" s="2" t="s">
        <v>106</v>
      </c>
      <c r="AW37" s="2" t="s">
        <v>1</v>
      </c>
      <c r="AX37" s="2" t="s">
        <v>1</v>
      </c>
      <c r="AY37" s="2" t="s">
        <v>168</v>
      </c>
      <c r="AZ37" s="8">
        <v>16150</v>
      </c>
      <c r="BA37" s="4">
        <v>1</v>
      </c>
    </row>
    <row r="38" spans="1:53" x14ac:dyDescent="0.25">
      <c r="A38" s="4">
        <v>35</v>
      </c>
      <c r="B38" s="2" t="s">
        <v>55</v>
      </c>
      <c r="C38" s="2" t="s">
        <v>169</v>
      </c>
      <c r="D38" s="2" t="s">
        <v>93</v>
      </c>
      <c r="E38" s="2" t="s">
        <v>99</v>
      </c>
      <c r="F38" s="5" t="s">
        <v>7</v>
      </c>
      <c r="G38" s="2" t="s">
        <v>59</v>
      </c>
      <c r="H38" s="6">
        <v>1.9</v>
      </c>
      <c r="I38" s="2" t="s">
        <v>60</v>
      </c>
      <c r="J38" s="2" t="s">
        <v>94</v>
      </c>
      <c r="K38" s="2" t="s">
        <v>62</v>
      </c>
      <c r="L38" s="7">
        <v>11200</v>
      </c>
      <c r="M38" s="6">
        <v>-30.9</v>
      </c>
      <c r="N38" s="7">
        <v>7739.2</v>
      </c>
      <c r="O38" s="2" t="s">
        <v>73</v>
      </c>
      <c r="P38" s="2" t="s">
        <v>63</v>
      </c>
      <c r="Q38" s="2" t="s">
        <v>84</v>
      </c>
      <c r="R38" s="2" t="s">
        <v>64</v>
      </c>
      <c r="S38" s="2" t="s">
        <v>63</v>
      </c>
      <c r="T38" s="2" t="s">
        <v>65</v>
      </c>
      <c r="U38" s="2" t="s">
        <v>66</v>
      </c>
      <c r="V38" s="2" t="s">
        <v>67</v>
      </c>
      <c r="W38" s="2" t="s">
        <v>68</v>
      </c>
      <c r="X38" s="2" t="s">
        <v>69</v>
      </c>
      <c r="Y38" s="2" t="s">
        <v>69</v>
      </c>
      <c r="Z38" s="2" t="s">
        <v>69</v>
      </c>
      <c r="AA38" s="2" t="s">
        <v>70</v>
      </c>
      <c r="AB38" s="4">
        <v>62</v>
      </c>
      <c r="AC38" s="6">
        <v>67.8</v>
      </c>
      <c r="AD38" s="7">
        <v>8.21</v>
      </c>
      <c r="AE38" s="7">
        <v>5.87</v>
      </c>
      <c r="AF38" s="7">
        <v>3.98</v>
      </c>
      <c r="AG38" s="6">
        <v>1.4</v>
      </c>
      <c r="AH38" s="6">
        <v>46.58</v>
      </c>
      <c r="AI38" s="6">
        <v>16.45</v>
      </c>
      <c r="AJ38" s="6">
        <v>57.55</v>
      </c>
      <c r="AK38" s="6">
        <v>47.64</v>
      </c>
      <c r="AL38" s="2" t="s">
        <v>86</v>
      </c>
      <c r="AM38" s="2" t="s">
        <v>72</v>
      </c>
      <c r="AN38" s="2" t="s">
        <v>70</v>
      </c>
      <c r="AO38" s="2" t="s">
        <v>73</v>
      </c>
      <c r="AP38" s="2" t="s">
        <v>170</v>
      </c>
      <c r="AQ38" s="2" t="s">
        <v>171</v>
      </c>
      <c r="AR38" s="2">
        <v>0</v>
      </c>
      <c r="AS38" s="2">
        <v>0</v>
      </c>
      <c r="AT38" s="6">
        <v>3.5</v>
      </c>
      <c r="AU38" s="2" t="s">
        <v>1</v>
      </c>
      <c r="AV38" s="2" t="s">
        <v>1</v>
      </c>
      <c r="AW38" s="2" t="s">
        <v>1</v>
      </c>
      <c r="AX38" s="2" t="s">
        <v>1</v>
      </c>
      <c r="AY38" s="2" t="s">
        <v>168</v>
      </c>
      <c r="AZ38" s="8">
        <v>21280</v>
      </c>
      <c r="BA38" s="4">
        <v>1</v>
      </c>
    </row>
    <row r="39" spans="1:53" x14ac:dyDescent="0.25">
      <c r="A39" s="4">
        <v>36</v>
      </c>
      <c r="B39" s="2" t="s">
        <v>55</v>
      </c>
      <c r="C39" s="2" t="s">
        <v>172</v>
      </c>
      <c r="D39" s="2" t="s">
        <v>93</v>
      </c>
      <c r="E39" s="2" t="s">
        <v>99</v>
      </c>
      <c r="F39" s="5" t="s">
        <v>7</v>
      </c>
      <c r="G39" s="2" t="s">
        <v>59</v>
      </c>
      <c r="H39" s="6">
        <v>1.8</v>
      </c>
      <c r="I39" s="2" t="s">
        <v>77</v>
      </c>
      <c r="J39" s="2" t="s">
        <v>137</v>
      </c>
      <c r="K39" s="2" t="s">
        <v>62</v>
      </c>
      <c r="L39" s="7">
        <v>10300</v>
      </c>
      <c r="M39" s="6">
        <v>-26</v>
      </c>
      <c r="N39" s="7">
        <v>7622</v>
      </c>
      <c r="O39" s="2" t="s">
        <v>73</v>
      </c>
      <c r="P39" s="2" t="s">
        <v>63</v>
      </c>
      <c r="Q39" s="2" t="s">
        <v>63</v>
      </c>
      <c r="R39" s="2" t="s">
        <v>64</v>
      </c>
      <c r="S39" s="2" t="s">
        <v>63</v>
      </c>
      <c r="T39" s="2" t="s">
        <v>65</v>
      </c>
      <c r="U39" s="2" t="s">
        <v>66</v>
      </c>
      <c r="V39" s="2" t="s">
        <v>138</v>
      </c>
      <c r="W39" s="2" t="s">
        <v>102</v>
      </c>
      <c r="X39" s="2" t="s">
        <v>69</v>
      </c>
      <c r="Y39" s="2" t="s">
        <v>69</v>
      </c>
      <c r="Z39" s="2" t="s">
        <v>69</v>
      </c>
      <c r="AA39" s="2" t="s">
        <v>70</v>
      </c>
      <c r="AB39" s="4">
        <v>66</v>
      </c>
      <c r="AC39" s="6">
        <v>67.7</v>
      </c>
      <c r="AD39" s="7">
        <v>8.1</v>
      </c>
      <c r="AE39" s="7">
        <v>5.76</v>
      </c>
      <c r="AF39" s="7">
        <v>3.9</v>
      </c>
      <c r="AG39" s="6">
        <v>1.41</v>
      </c>
      <c r="AH39" s="6">
        <v>49.87</v>
      </c>
      <c r="AI39" s="6">
        <v>15.48</v>
      </c>
      <c r="AJ39" s="6">
        <v>56.73</v>
      </c>
      <c r="AK39" s="6">
        <v>48.7</v>
      </c>
      <c r="AL39" s="2" t="s">
        <v>86</v>
      </c>
      <c r="AM39" s="2" t="s">
        <v>72</v>
      </c>
      <c r="AN39" s="2" t="s">
        <v>70</v>
      </c>
      <c r="AO39" s="2" t="s">
        <v>73</v>
      </c>
      <c r="AP39" s="2" t="s">
        <v>1</v>
      </c>
      <c r="AQ39" s="2" t="s">
        <v>173</v>
      </c>
      <c r="AR39" s="2">
        <v>0</v>
      </c>
      <c r="AS39" s="2">
        <v>0</v>
      </c>
      <c r="AT39" s="6">
        <v>4</v>
      </c>
      <c r="AU39" s="2" t="s">
        <v>1</v>
      </c>
      <c r="AV39" s="2" t="s">
        <v>106</v>
      </c>
      <c r="AW39" s="2" t="s">
        <v>1</v>
      </c>
      <c r="AX39" s="2" t="s">
        <v>1</v>
      </c>
      <c r="AY39" s="2" t="s">
        <v>174</v>
      </c>
      <c r="AZ39" s="8">
        <v>18540</v>
      </c>
      <c r="BA39" s="4">
        <v>1</v>
      </c>
    </row>
    <row r="40" spans="1:53" x14ac:dyDescent="0.25">
      <c r="A40" s="4">
        <v>37</v>
      </c>
      <c r="B40" s="2" t="s">
        <v>55</v>
      </c>
      <c r="C40" s="2" t="s">
        <v>175</v>
      </c>
      <c r="D40" s="2" t="s">
        <v>93</v>
      </c>
      <c r="E40" s="2" t="s">
        <v>99</v>
      </c>
      <c r="F40" s="5" t="s">
        <v>7</v>
      </c>
      <c r="G40" s="2" t="s">
        <v>59</v>
      </c>
      <c r="H40" s="6">
        <v>1.8</v>
      </c>
      <c r="I40" s="2" t="s">
        <v>89</v>
      </c>
      <c r="J40" s="2" t="s">
        <v>94</v>
      </c>
      <c r="K40" s="2" t="s">
        <v>62</v>
      </c>
      <c r="L40" s="7">
        <v>12800</v>
      </c>
      <c r="M40" s="6">
        <v>-35</v>
      </c>
      <c r="N40" s="7">
        <v>8320</v>
      </c>
      <c r="O40" s="2" t="s">
        <v>84</v>
      </c>
      <c r="P40" s="2" t="s">
        <v>63</v>
      </c>
      <c r="Q40" s="2" t="s">
        <v>63</v>
      </c>
      <c r="R40" s="2" t="s">
        <v>64</v>
      </c>
      <c r="S40" s="2" t="s">
        <v>63</v>
      </c>
      <c r="T40" s="2" t="s">
        <v>85</v>
      </c>
      <c r="U40" s="2" t="s">
        <v>66</v>
      </c>
      <c r="V40" s="2" t="s">
        <v>67</v>
      </c>
      <c r="W40" s="2" t="s">
        <v>68</v>
      </c>
      <c r="X40" s="2" t="s">
        <v>70</v>
      </c>
      <c r="Y40" s="2" t="s">
        <v>69</v>
      </c>
      <c r="Z40" s="2" t="s">
        <v>69</v>
      </c>
      <c r="AA40" s="2" t="s">
        <v>70</v>
      </c>
      <c r="AB40" s="4">
        <v>64</v>
      </c>
      <c r="AC40" s="6">
        <v>64.4</v>
      </c>
      <c r="AD40" s="7">
        <v>8.77</v>
      </c>
      <c r="AE40" s="7">
        <v>5.74</v>
      </c>
      <c r="AF40" s="7">
        <v>3.7</v>
      </c>
      <c r="AG40" s="6">
        <v>1.53</v>
      </c>
      <c r="AH40" s="6">
        <v>49.69</v>
      </c>
      <c r="AI40" s="6">
        <v>12.4</v>
      </c>
      <c r="AJ40" s="6">
        <v>56.15</v>
      </c>
      <c r="AK40" s="6">
        <v>50.4</v>
      </c>
      <c r="AL40" s="2" t="s">
        <v>71</v>
      </c>
      <c r="AM40" s="2" t="s">
        <v>72</v>
      </c>
      <c r="AN40" s="2" t="s">
        <v>70</v>
      </c>
      <c r="AO40" s="2" t="s">
        <v>73</v>
      </c>
      <c r="AP40" s="2" t="s">
        <v>176</v>
      </c>
      <c r="AQ40" s="2" t="s">
        <v>96</v>
      </c>
      <c r="AR40" s="2">
        <v>0</v>
      </c>
      <c r="AS40" s="2">
        <v>0</v>
      </c>
      <c r="AT40" s="6">
        <v>1.5</v>
      </c>
      <c r="AU40" s="2" t="s">
        <v>1</v>
      </c>
      <c r="AV40" s="2" t="s">
        <v>106</v>
      </c>
      <c r="AW40" s="2" t="s">
        <v>1</v>
      </c>
      <c r="AX40" s="2" t="s">
        <v>1</v>
      </c>
      <c r="AY40" s="2" t="s">
        <v>174</v>
      </c>
      <c r="AZ40" s="8">
        <v>23040</v>
      </c>
      <c r="BA40" s="4">
        <v>1</v>
      </c>
    </row>
    <row r="41" spans="1:53" x14ac:dyDescent="0.25">
      <c r="A41" s="4">
        <v>38</v>
      </c>
      <c r="B41" s="2" t="s">
        <v>55</v>
      </c>
      <c r="C41" s="2" t="s">
        <v>177</v>
      </c>
      <c r="D41" s="2" t="s">
        <v>93</v>
      </c>
      <c r="E41" s="2" t="s">
        <v>99</v>
      </c>
      <c r="F41" s="5" t="s">
        <v>7</v>
      </c>
      <c r="G41" s="2" t="s">
        <v>59</v>
      </c>
      <c r="H41" s="6">
        <v>1.7</v>
      </c>
      <c r="I41" s="2" t="s">
        <v>82</v>
      </c>
      <c r="J41" s="2" t="s">
        <v>137</v>
      </c>
      <c r="K41" s="2" t="s">
        <v>83</v>
      </c>
      <c r="L41" s="7">
        <v>8500</v>
      </c>
      <c r="M41" s="6">
        <v>-40.9</v>
      </c>
      <c r="N41" s="7">
        <v>5023.5</v>
      </c>
      <c r="O41" s="2" t="s">
        <v>84</v>
      </c>
      <c r="P41" s="2" t="s">
        <v>63</v>
      </c>
      <c r="Q41" s="2" t="s">
        <v>63</v>
      </c>
      <c r="R41" s="2" t="s">
        <v>64</v>
      </c>
      <c r="S41" s="2" t="s">
        <v>63</v>
      </c>
      <c r="T41" s="2" t="s">
        <v>65</v>
      </c>
      <c r="U41" s="2" t="s">
        <v>66</v>
      </c>
      <c r="V41" s="2" t="s">
        <v>138</v>
      </c>
      <c r="W41" s="2" t="s">
        <v>102</v>
      </c>
      <c r="X41" s="2" t="s">
        <v>69</v>
      </c>
      <c r="Y41" s="2" t="s">
        <v>69</v>
      </c>
      <c r="Z41" s="2" t="s">
        <v>69</v>
      </c>
      <c r="AA41" s="2" t="s">
        <v>70</v>
      </c>
      <c r="AB41" s="4">
        <v>69</v>
      </c>
      <c r="AC41" s="6">
        <v>67.1</v>
      </c>
      <c r="AD41" s="7">
        <v>8.16</v>
      </c>
      <c r="AE41" s="7">
        <v>5.84</v>
      </c>
      <c r="AF41" s="7">
        <v>3.92</v>
      </c>
      <c r="AG41" s="6">
        <v>1.4</v>
      </c>
      <c r="AH41" s="6">
        <v>49.3</v>
      </c>
      <c r="AI41" s="6">
        <v>11.4</v>
      </c>
      <c r="AJ41" s="6">
        <v>56.11</v>
      </c>
      <c r="AK41" s="6">
        <v>53.93</v>
      </c>
      <c r="AL41" s="2" t="s">
        <v>71</v>
      </c>
      <c r="AM41" s="2" t="s">
        <v>72</v>
      </c>
      <c r="AN41" s="2" t="s">
        <v>70</v>
      </c>
      <c r="AO41" s="2" t="s">
        <v>73</v>
      </c>
      <c r="AP41" s="2" t="s">
        <v>1</v>
      </c>
      <c r="AQ41" s="2" t="s">
        <v>142</v>
      </c>
      <c r="AR41" s="2">
        <v>0</v>
      </c>
      <c r="AS41" s="2">
        <v>0</v>
      </c>
      <c r="AT41" s="6">
        <v>2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178</v>
      </c>
      <c r="AZ41" s="8">
        <v>14450</v>
      </c>
      <c r="BA41" s="4">
        <v>1</v>
      </c>
    </row>
    <row r="42" spans="1:53" x14ac:dyDescent="0.25">
      <c r="A42" s="4">
        <v>39</v>
      </c>
      <c r="B42" s="2" t="s">
        <v>55</v>
      </c>
      <c r="C42" s="2" t="s">
        <v>179</v>
      </c>
      <c r="D42" s="2" t="s">
        <v>93</v>
      </c>
      <c r="E42" s="2" t="s">
        <v>99</v>
      </c>
      <c r="F42" s="5" t="s">
        <v>7</v>
      </c>
      <c r="G42" s="2" t="s">
        <v>59</v>
      </c>
      <c r="H42" s="6">
        <v>1.6</v>
      </c>
      <c r="I42" s="2" t="s">
        <v>77</v>
      </c>
      <c r="J42" s="2" t="s">
        <v>94</v>
      </c>
      <c r="K42" s="2" t="s">
        <v>62</v>
      </c>
      <c r="L42" s="7">
        <v>9500</v>
      </c>
      <c r="M42" s="6">
        <v>-46.9</v>
      </c>
      <c r="N42" s="7">
        <v>5044.5</v>
      </c>
      <c r="O42" s="2" t="s">
        <v>73</v>
      </c>
      <c r="P42" s="2" t="s">
        <v>63</v>
      </c>
      <c r="Q42" s="2" t="s">
        <v>63</v>
      </c>
      <c r="R42" s="2" t="s">
        <v>64</v>
      </c>
      <c r="S42" s="2" t="s">
        <v>63</v>
      </c>
      <c r="T42" s="2" t="s">
        <v>85</v>
      </c>
      <c r="U42" s="2" t="s">
        <v>66</v>
      </c>
      <c r="V42" s="2" t="s">
        <v>101</v>
      </c>
      <c r="W42" s="2" t="s">
        <v>68</v>
      </c>
      <c r="X42" s="2" t="s">
        <v>70</v>
      </c>
      <c r="Y42" s="2" t="s">
        <v>69</v>
      </c>
      <c r="Z42" s="2" t="s">
        <v>70</v>
      </c>
      <c r="AA42" s="2" t="s">
        <v>70</v>
      </c>
      <c r="AB42" s="4">
        <v>70</v>
      </c>
      <c r="AC42" s="6">
        <v>66.4</v>
      </c>
      <c r="AD42" s="7">
        <v>8.32</v>
      </c>
      <c r="AE42" s="7">
        <v>5.59</v>
      </c>
      <c r="AF42" s="7">
        <v>3.72</v>
      </c>
      <c r="AG42" s="6">
        <v>1.49</v>
      </c>
      <c r="AH42" s="6">
        <v>50.01</v>
      </c>
      <c r="AI42" s="6">
        <v>10.41</v>
      </c>
      <c r="AJ42" s="6">
        <v>56.1</v>
      </c>
      <c r="AK42" s="6">
        <v>53.57</v>
      </c>
      <c r="AL42" s="2" t="s">
        <v>71</v>
      </c>
      <c r="AM42" s="2" t="s">
        <v>72</v>
      </c>
      <c r="AN42" s="2" t="s">
        <v>70</v>
      </c>
      <c r="AO42" s="2" t="s">
        <v>73</v>
      </c>
      <c r="AP42" s="2" t="s">
        <v>1</v>
      </c>
      <c r="AQ42" s="2" t="s">
        <v>133</v>
      </c>
      <c r="AR42" s="2">
        <v>0</v>
      </c>
      <c r="AS42" s="2">
        <v>0</v>
      </c>
      <c r="AT42" s="6">
        <v>2.5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180</v>
      </c>
      <c r="AZ42" s="8">
        <v>15200</v>
      </c>
      <c r="BA42" s="4">
        <v>1</v>
      </c>
    </row>
    <row r="43" spans="1:53" x14ac:dyDescent="0.25">
      <c r="A43" s="4">
        <v>40</v>
      </c>
      <c r="B43" s="2" t="s">
        <v>55</v>
      </c>
      <c r="C43" s="2" t="s">
        <v>181</v>
      </c>
      <c r="D43" s="2" t="s">
        <v>93</v>
      </c>
      <c r="E43" s="2" t="s">
        <v>99</v>
      </c>
      <c r="F43" s="5" t="s">
        <v>7</v>
      </c>
      <c r="G43" s="2" t="s">
        <v>59</v>
      </c>
      <c r="H43" s="6">
        <v>1.5</v>
      </c>
      <c r="I43" s="2" t="s">
        <v>89</v>
      </c>
      <c r="J43" s="2" t="s">
        <v>137</v>
      </c>
      <c r="K43" s="2" t="s">
        <v>62</v>
      </c>
      <c r="L43" s="7">
        <v>14900</v>
      </c>
      <c r="M43" s="6">
        <v>-48.3</v>
      </c>
      <c r="N43" s="7">
        <v>7703.3</v>
      </c>
      <c r="O43" s="2" t="s">
        <v>84</v>
      </c>
      <c r="P43" s="2" t="s">
        <v>63</v>
      </c>
      <c r="Q43" s="2" t="s">
        <v>63</v>
      </c>
      <c r="R43" s="2" t="s">
        <v>64</v>
      </c>
      <c r="S43" s="2" t="s">
        <v>63</v>
      </c>
      <c r="T43" s="2" t="s">
        <v>65</v>
      </c>
      <c r="U43" s="2" t="s">
        <v>66</v>
      </c>
      <c r="V43" s="2" t="s">
        <v>138</v>
      </c>
      <c r="W43" s="2" t="s">
        <v>102</v>
      </c>
      <c r="X43" s="2" t="s">
        <v>69</v>
      </c>
      <c r="Y43" s="2" t="s">
        <v>69</v>
      </c>
      <c r="Z43" s="2" t="s">
        <v>69</v>
      </c>
      <c r="AA43" s="2" t="s">
        <v>70</v>
      </c>
      <c r="AB43" s="4">
        <v>69</v>
      </c>
      <c r="AC43" s="6">
        <v>67.5</v>
      </c>
      <c r="AD43" s="7">
        <v>7.9</v>
      </c>
      <c r="AE43" s="7">
        <v>5.56</v>
      </c>
      <c r="AF43" s="7">
        <v>3.75</v>
      </c>
      <c r="AG43" s="6">
        <v>1.42</v>
      </c>
      <c r="AH43" s="6">
        <v>45.27</v>
      </c>
      <c r="AI43" s="6">
        <v>9.88</v>
      </c>
      <c r="AJ43" s="6">
        <v>55.62</v>
      </c>
      <c r="AK43" s="6">
        <v>53.96</v>
      </c>
      <c r="AL43" s="2" t="s">
        <v>86</v>
      </c>
      <c r="AM43" s="2" t="s">
        <v>72</v>
      </c>
      <c r="AN43" s="2" t="s">
        <v>70</v>
      </c>
      <c r="AO43" s="2" t="s">
        <v>73</v>
      </c>
      <c r="AP43" s="2" t="s">
        <v>1</v>
      </c>
      <c r="AQ43" s="2" t="s">
        <v>139</v>
      </c>
      <c r="AR43" s="2">
        <v>0</v>
      </c>
      <c r="AS43" s="2">
        <v>0</v>
      </c>
      <c r="AT43" s="6">
        <v>3.5</v>
      </c>
      <c r="AU43" s="2" t="s">
        <v>1</v>
      </c>
      <c r="AV43" s="2" t="s">
        <v>106</v>
      </c>
      <c r="AW43" s="2" t="s">
        <v>1</v>
      </c>
      <c r="AX43" s="2" t="s">
        <v>1</v>
      </c>
      <c r="AY43" s="2" t="s">
        <v>182</v>
      </c>
      <c r="AZ43" s="8">
        <v>22350</v>
      </c>
      <c r="BA43" s="4">
        <v>1</v>
      </c>
    </row>
    <row r="44" spans="1:53" x14ac:dyDescent="0.25">
      <c r="A44" s="4">
        <v>41</v>
      </c>
      <c r="B44" s="2" t="s">
        <v>55</v>
      </c>
      <c r="C44" s="2" t="s">
        <v>183</v>
      </c>
      <c r="D44" s="2" t="s">
        <v>93</v>
      </c>
      <c r="E44" s="2" t="s">
        <v>99</v>
      </c>
      <c r="F44" s="5" t="s">
        <v>7</v>
      </c>
      <c r="G44" s="2" t="s">
        <v>59</v>
      </c>
      <c r="H44" s="6">
        <v>1.5</v>
      </c>
      <c r="I44" s="2" t="s">
        <v>89</v>
      </c>
      <c r="J44" s="2" t="s">
        <v>137</v>
      </c>
      <c r="K44" s="2" t="s">
        <v>62</v>
      </c>
      <c r="L44" s="7">
        <v>14900</v>
      </c>
      <c r="M44" s="6">
        <v>-47.5</v>
      </c>
      <c r="N44" s="7">
        <v>7822.5</v>
      </c>
      <c r="O44" s="2" t="s">
        <v>73</v>
      </c>
      <c r="P44" s="2" t="s">
        <v>63</v>
      </c>
      <c r="Q44" s="2" t="s">
        <v>63</v>
      </c>
      <c r="R44" s="2" t="s">
        <v>64</v>
      </c>
      <c r="S44" s="2" t="s">
        <v>63</v>
      </c>
      <c r="T44" s="2" t="s">
        <v>65</v>
      </c>
      <c r="U44" s="2" t="s">
        <v>66</v>
      </c>
      <c r="V44" s="2" t="s">
        <v>138</v>
      </c>
      <c r="W44" s="2" t="s">
        <v>102</v>
      </c>
      <c r="X44" s="2" t="s">
        <v>69</v>
      </c>
      <c r="Y44" s="2" t="s">
        <v>69</v>
      </c>
      <c r="Z44" s="2" t="s">
        <v>69</v>
      </c>
      <c r="AA44" s="2" t="s">
        <v>70</v>
      </c>
      <c r="AB44" s="4">
        <v>69</v>
      </c>
      <c r="AC44" s="6">
        <v>67.3</v>
      </c>
      <c r="AD44" s="7">
        <v>8.08</v>
      </c>
      <c r="AE44" s="7">
        <v>5.5</v>
      </c>
      <c r="AF44" s="7">
        <v>3.7</v>
      </c>
      <c r="AG44" s="6">
        <v>1.47</v>
      </c>
      <c r="AH44" s="6">
        <v>45.53</v>
      </c>
      <c r="AI44" s="6">
        <v>9.5</v>
      </c>
      <c r="AJ44" s="6">
        <v>55.99</v>
      </c>
      <c r="AK44" s="6">
        <v>55.76</v>
      </c>
      <c r="AL44" s="2" t="s">
        <v>71</v>
      </c>
      <c r="AM44" s="2" t="s">
        <v>72</v>
      </c>
      <c r="AN44" s="2" t="s">
        <v>70</v>
      </c>
      <c r="AO44" s="2" t="s">
        <v>73</v>
      </c>
      <c r="AP44" s="2" t="s">
        <v>1</v>
      </c>
      <c r="AQ44" s="2" t="s">
        <v>139</v>
      </c>
      <c r="AR44" s="2">
        <v>0</v>
      </c>
      <c r="AS44" s="2">
        <v>0</v>
      </c>
      <c r="AT44" s="6">
        <v>2</v>
      </c>
      <c r="AU44" s="2" t="s">
        <v>1</v>
      </c>
      <c r="AV44" s="2" t="s">
        <v>106</v>
      </c>
      <c r="AW44" s="2" t="s">
        <v>1</v>
      </c>
      <c r="AX44" s="2" t="s">
        <v>1</v>
      </c>
      <c r="AY44" s="2" t="s">
        <v>182</v>
      </c>
      <c r="AZ44" s="8">
        <v>22350</v>
      </c>
      <c r="BA44" s="4">
        <v>1</v>
      </c>
    </row>
    <row r="45" spans="1:53" x14ac:dyDescent="0.25">
      <c r="A45" s="4">
        <v>42</v>
      </c>
      <c r="B45" s="2" t="s">
        <v>55</v>
      </c>
      <c r="C45" s="2" t="s">
        <v>184</v>
      </c>
      <c r="D45" s="2" t="s">
        <v>93</v>
      </c>
      <c r="E45" s="2" t="s">
        <v>99</v>
      </c>
      <c r="F45" s="5" t="s">
        <v>7</v>
      </c>
      <c r="G45" s="2" t="s">
        <v>59</v>
      </c>
      <c r="H45" s="6">
        <v>1.56</v>
      </c>
      <c r="I45" s="2" t="s">
        <v>115</v>
      </c>
      <c r="J45" s="2" t="s">
        <v>137</v>
      </c>
      <c r="K45" s="2" t="s">
        <v>62</v>
      </c>
      <c r="L45" s="7">
        <v>13400</v>
      </c>
      <c r="M45" s="6">
        <v>-48.2</v>
      </c>
      <c r="N45" s="7">
        <v>6941.2</v>
      </c>
      <c r="O45" s="2" t="s">
        <v>63</v>
      </c>
      <c r="P45" s="2" t="s">
        <v>63</v>
      </c>
      <c r="Q45" s="2" t="s">
        <v>63</v>
      </c>
      <c r="R45" s="2" t="s">
        <v>64</v>
      </c>
      <c r="S45" s="2" t="s">
        <v>63</v>
      </c>
      <c r="T45" s="2" t="s">
        <v>65</v>
      </c>
      <c r="U45" s="2" t="s">
        <v>66</v>
      </c>
      <c r="V45" s="2" t="s">
        <v>138</v>
      </c>
      <c r="W45" s="2" t="s">
        <v>102</v>
      </c>
      <c r="X45" s="2" t="s">
        <v>69</v>
      </c>
      <c r="Y45" s="2" t="s">
        <v>69</v>
      </c>
      <c r="Z45" s="2" t="s">
        <v>69</v>
      </c>
      <c r="AA45" s="2" t="s">
        <v>70</v>
      </c>
      <c r="AB45" s="4">
        <v>66</v>
      </c>
      <c r="AC45" s="6">
        <v>64.3</v>
      </c>
      <c r="AD45" s="7">
        <v>8.04</v>
      </c>
      <c r="AE45" s="7">
        <v>5.72</v>
      </c>
      <c r="AF45" s="7">
        <v>3.68</v>
      </c>
      <c r="AG45" s="6">
        <v>1.41</v>
      </c>
      <c r="AH45" s="6">
        <v>47.96</v>
      </c>
      <c r="AI45" s="6">
        <v>11.92</v>
      </c>
      <c r="AJ45" s="6">
        <v>55.56</v>
      </c>
      <c r="AK45" s="6">
        <v>50.49</v>
      </c>
      <c r="AL45" s="2" t="s">
        <v>71</v>
      </c>
      <c r="AM45" s="2" t="s">
        <v>72</v>
      </c>
      <c r="AN45" s="2" t="s">
        <v>70</v>
      </c>
      <c r="AO45" s="2" t="s">
        <v>73</v>
      </c>
      <c r="AP45" s="2" t="s">
        <v>185</v>
      </c>
      <c r="AQ45" s="2" t="s">
        <v>73</v>
      </c>
      <c r="AR45" s="2">
        <v>0</v>
      </c>
      <c r="AS45" s="2">
        <v>0</v>
      </c>
      <c r="AT45" s="6">
        <v>2</v>
      </c>
      <c r="AU45" s="2" t="s">
        <v>1</v>
      </c>
      <c r="AV45" s="2" t="s">
        <v>106</v>
      </c>
      <c r="AW45" s="2" t="s">
        <v>1</v>
      </c>
      <c r="AX45" s="2" t="s">
        <v>1</v>
      </c>
      <c r="AY45" s="2" t="s">
        <v>182</v>
      </c>
      <c r="AZ45" s="8">
        <v>20904</v>
      </c>
      <c r="BA45" s="4">
        <v>1</v>
      </c>
    </row>
    <row r="46" spans="1:53" x14ac:dyDescent="0.25">
      <c r="A46" s="4">
        <v>43</v>
      </c>
      <c r="B46" s="2" t="s">
        <v>55</v>
      </c>
      <c r="C46" s="2" t="s">
        <v>186</v>
      </c>
      <c r="D46" s="2" t="s">
        <v>93</v>
      </c>
      <c r="E46" s="2" t="s">
        <v>58</v>
      </c>
      <c r="F46" s="5" t="s">
        <v>7</v>
      </c>
      <c r="G46" s="2" t="s">
        <v>59</v>
      </c>
      <c r="H46" s="6">
        <v>1.51</v>
      </c>
      <c r="I46" s="2" t="s">
        <v>115</v>
      </c>
      <c r="J46" s="2" t="s">
        <v>137</v>
      </c>
      <c r="K46" s="2" t="s">
        <v>62</v>
      </c>
      <c r="L46" s="7">
        <v>13400</v>
      </c>
      <c r="M46" s="6">
        <v>-55</v>
      </c>
      <c r="N46" s="7">
        <v>6030</v>
      </c>
      <c r="O46" s="2" t="s">
        <v>84</v>
      </c>
      <c r="P46" s="2" t="s">
        <v>63</v>
      </c>
      <c r="Q46" s="2" t="s">
        <v>63</v>
      </c>
      <c r="R46" s="2" t="s">
        <v>71</v>
      </c>
      <c r="S46" s="2" t="s">
        <v>63</v>
      </c>
      <c r="T46" s="2" t="s">
        <v>65</v>
      </c>
      <c r="U46" s="2" t="s">
        <v>66</v>
      </c>
      <c r="V46" s="2" t="s">
        <v>138</v>
      </c>
      <c r="W46" s="2" t="s">
        <v>102</v>
      </c>
      <c r="X46" s="2" t="s">
        <v>69</v>
      </c>
      <c r="Y46" s="2" t="s">
        <v>69</v>
      </c>
      <c r="Z46" s="2" t="s">
        <v>69</v>
      </c>
      <c r="AA46" s="2" t="s">
        <v>70</v>
      </c>
      <c r="AB46" s="4">
        <v>68</v>
      </c>
      <c r="AC46" s="6">
        <v>67.7</v>
      </c>
      <c r="AD46" s="7">
        <v>7.64</v>
      </c>
      <c r="AE46" s="7">
        <v>5.45</v>
      </c>
      <c r="AF46" s="7">
        <v>3.69</v>
      </c>
      <c r="AG46" s="6">
        <v>1.4</v>
      </c>
      <c r="AH46" s="6">
        <v>49.81</v>
      </c>
      <c r="AI46" s="6">
        <v>13.23</v>
      </c>
      <c r="AJ46" s="6">
        <v>58.67</v>
      </c>
      <c r="AK46" s="6">
        <v>50.33</v>
      </c>
      <c r="AL46" s="2" t="s">
        <v>86</v>
      </c>
      <c r="AM46" s="2" t="s">
        <v>72</v>
      </c>
      <c r="AN46" s="2" t="s">
        <v>70</v>
      </c>
      <c r="AO46" s="2" t="s">
        <v>73</v>
      </c>
      <c r="AP46" s="2" t="s">
        <v>1</v>
      </c>
      <c r="AQ46" s="2" t="s">
        <v>187</v>
      </c>
      <c r="AR46" s="2">
        <v>0</v>
      </c>
      <c r="AS46" s="2">
        <v>0</v>
      </c>
      <c r="AT46" s="6">
        <v>4.17</v>
      </c>
      <c r="AU46" s="2" t="s">
        <v>1</v>
      </c>
      <c r="AV46" s="2" t="s">
        <v>1</v>
      </c>
      <c r="AW46" s="2" t="s">
        <v>1</v>
      </c>
      <c r="AX46" s="2" t="s">
        <v>1</v>
      </c>
      <c r="AY46" s="2" t="s">
        <v>182</v>
      </c>
      <c r="AZ46" s="8">
        <v>20234</v>
      </c>
      <c r="BA46" s="4">
        <v>1</v>
      </c>
    </row>
    <row r="47" spans="1:53" x14ac:dyDescent="0.25">
      <c r="A47" s="4">
        <v>44</v>
      </c>
      <c r="B47" s="2" t="s">
        <v>55</v>
      </c>
      <c r="C47" s="2" t="s">
        <v>188</v>
      </c>
      <c r="D47" s="2" t="s">
        <v>57</v>
      </c>
      <c r="E47" s="2" t="s">
        <v>58</v>
      </c>
      <c r="F47" s="5" t="s">
        <v>7</v>
      </c>
      <c r="G47" s="2" t="s">
        <v>59</v>
      </c>
      <c r="H47" s="6">
        <v>1.5</v>
      </c>
      <c r="I47" s="2" t="s">
        <v>60</v>
      </c>
      <c r="J47" s="2" t="s">
        <v>137</v>
      </c>
      <c r="K47" s="2" t="s">
        <v>62</v>
      </c>
      <c r="L47" s="7">
        <v>12200</v>
      </c>
      <c r="M47" s="6">
        <v>-47</v>
      </c>
      <c r="N47" s="7">
        <v>6466</v>
      </c>
      <c r="O47" s="2" t="s">
        <v>84</v>
      </c>
      <c r="P47" s="2" t="s">
        <v>63</v>
      </c>
      <c r="Q47" s="2" t="s">
        <v>84</v>
      </c>
      <c r="R47" s="2" t="s">
        <v>64</v>
      </c>
      <c r="S47" s="2" t="s">
        <v>63</v>
      </c>
      <c r="T47" s="2" t="s">
        <v>65</v>
      </c>
      <c r="U47" s="2" t="s">
        <v>66</v>
      </c>
      <c r="V47" s="2" t="s">
        <v>138</v>
      </c>
      <c r="W47" s="2" t="s">
        <v>102</v>
      </c>
      <c r="X47" s="2" t="s">
        <v>69</v>
      </c>
      <c r="Y47" s="2" t="s">
        <v>69</v>
      </c>
      <c r="Z47" s="2" t="s">
        <v>69</v>
      </c>
      <c r="AA47" s="2" t="s">
        <v>70</v>
      </c>
      <c r="AB47" s="4">
        <v>67</v>
      </c>
      <c r="AC47" s="6">
        <v>66.9</v>
      </c>
      <c r="AD47" s="7">
        <v>7.74</v>
      </c>
      <c r="AE47" s="7">
        <v>5.55</v>
      </c>
      <c r="AF47" s="7">
        <v>3.72</v>
      </c>
      <c r="AG47" s="6">
        <v>1.39</v>
      </c>
      <c r="AH47" s="6">
        <v>47.4</v>
      </c>
      <c r="AI47" s="6">
        <v>10.52</v>
      </c>
      <c r="AJ47" s="6">
        <v>57.18</v>
      </c>
      <c r="AK47" s="6">
        <v>53.08</v>
      </c>
      <c r="AL47" s="2" t="s">
        <v>71</v>
      </c>
      <c r="AM47" s="2" t="s">
        <v>72</v>
      </c>
      <c r="AN47" s="2" t="s">
        <v>70</v>
      </c>
      <c r="AO47" s="2" t="s">
        <v>73</v>
      </c>
      <c r="AP47" s="2" t="s">
        <v>1</v>
      </c>
      <c r="AQ47" s="2" t="s">
        <v>142</v>
      </c>
      <c r="AR47" s="2">
        <v>0</v>
      </c>
      <c r="AS47" s="2">
        <v>0</v>
      </c>
      <c r="AT47" s="6">
        <v>3.38</v>
      </c>
      <c r="AU47" s="2" t="s">
        <v>1</v>
      </c>
      <c r="AV47" s="2" t="s">
        <v>1</v>
      </c>
      <c r="AW47" s="2" t="s">
        <v>1</v>
      </c>
      <c r="AX47" s="2" t="s">
        <v>1</v>
      </c>
      <c r="AY47" s="2" t="s">
        <v>182</v>
      </c>
      <c r="AZ47" s="8">
        <v>18300</v>
      </c>
      <c r="BA47" s="4">
        <v>1</v>
      </c>
    </row>
    <row r="48" spans="1:53" x14ac:dyDescent="0.25">
      <c r="A48" s="4">
        <v>45</v>
      </c>
      <c r="B48" s="2" t="s">
        <v>55</v>
      </c>
      <c r="C48" s="2" t="s">
        <v>189</v>
      </c>
      <c r="D48" s="2" t="s">
        <v>93</v>
      </c>
      <c r="E48" s="2" t="s">
        <v>99</v>
      </c>
      <c r="F48" s="5" t="s">
        <v>7</v>
      </c>
      <c r="G48" s="2" t="s">
        <v>59</v>
      </c>
      <c r="H48" s="6">
        <v>1.5</v>
      </c>
      <c r="I48" s="2" t="s">
        <v>77</v>
      </c>
      <c r="J48" s="2" t="s">
        <v>137</v>
      </c>
      <c r="K48" s="2" t="s">
        <v>62</v>
      </c>
      <c r="L48" s="7">
        <v>10300</v>
      </c>
      <c r="M48" s="6">
        <v>-50</v>
      </c>
      <c r="N48" s="7">
        <v>5150</v>
      </c>
      <c r="O48" s="2" t="s">
        <v>73</v>
      </c>
      <c r="P48" s="2" t="s">
        <v>63</v>
      </c>
      <c r="Q48" s="2" t="s">
        <v>63</v>
      </c>
      <c r="R48" s="2" t="s">
        <v>127</v>
      </c>
      <c r="S48" s="2" t="s">
        <v>63</v>
      </c>
      <c r="T48" s="2" t="s">
        <v>65</v>
      </c>
      <c r="U48" s="2" t="s">
        <v>66</v>
      </c>
      <c r="V48" s="2" t="s">
        <v>138</v>
      </c>
      <c r="W48" s="2" t="s">
        <v>102</v>
      </c>
      <c r="X48" s="2" t="s">
        <v>69</v>
      </c>
      <c r="Y48" s="2" t="s">
        <v>69</v>
      </c>
      <c r="Z48" s="2" t="s">
        <v>69</v>
      </c>
      <c r="AA48" s="2" t="s">
        <v>70</v>
      </c>
      <c r="AB48" s="4">
        <v>69</v>
      </c>
      <c r="AC48" s="6">
        <v>67.6</v>
      </c>
      <c r="AD48" s="7">
        <v>7.84</v>
      </c>
      <c r="AE48" s="7">
        <v>5.61</v>
      </c>
      <c r="AF48" s="7">
        <v>3.79</v>
      </c>
      <c r="AG48" s="6">
        <v>1.4</v>
      </c>
      <c r="AH48" s="6">
        <v>46.3</v>
      </c>
      <c r="AI48" s="6">
        <v>10.03</v>
      </c>
      <c r="AJ48" s="6">
        <v>56.05</v>
      </c>
      <c r="AK48" s="6">
        <v>55.04</v>
      </c>
      <c r="AL48" s="2" t="s">
        <v>103</v>
      </c>
      <c r="AM48" s="2" t="s">
        <v>72</v>
      </c>
      <c r="AN48" s="2" t="s">
        <v>70</v>
      </c>
      <c r="AO48" s="2" t="s">
        <v>73</v>
      </c>
      <c r="AP48" s="2" t="s">
        <v>1</v>
      </c>
      <c r="AQ48" s="2" t="s">
        <v>173</v>
      </c>
      <c r="AR48" s="2">
        <v>0</v>
      </c>
      <c r="AS48" s="2">
        <v>0</v>
      </c>
      <c r="AT48" s="6">
        <v>2.5</v>
      </c>
      <c r="AU48" s="2" t="s">
        <v>1</v>
      </c>
      <c r="AV48" s="2" t="s">
        <v>1</v>
      </c>
      <c r="AW48" s="2" t="s">
        <v>1</v>
      </c>
      <c r="AX48" s="2" t="s">
        <v>1</v>
      </c>
      <c r="AY48" s="2" t="s">
        <v>182</v>
      </c>
      <c r="AZ48" s="8">
        <v>15450</v>
      </c>
      <c r="BA48" s="4">
        <v>1</v>
      </c>
    </row>
    <row r="49" spans="1:53" x14ac:dyDescent="0.25">
      <c r="A49" s="4">
        <v>46</v>
      </c>
      <c r="B49" s="2" t="s">
        <v>55</v>
      </c>
      <c r="C49" s="2" t="s">
        <v>190</v>
      </c>
      <c r="D49" s="2" t="s">
        <v>93</v>
      </c>
      <c r="E49" s="2" t="s">
        <v>99</v>
      </c>
      <c r="F49" s="5" t="s">
        <v>7</v>
      </c>
      <c r="G49" s="2" t="s">
        <v>59</v>
      </c>
      <c r="H49" s="6">
        <v>1.5</v>
      </c>
      <c r="I49" s="2" t="s">
        <v>60</v>
      </c>
      <c r="J49" s="2" t="s">
        <v>61</v>
      </c>
      <c r="K49" s="2" t="s">
        <v>62</v>
      </c>
      <c r="L49" s="7">
        <v>11700</v>
      </c>
      <c r="M49" s="6">
        <v>-47.2</v>
      </c>
      <c r="N49" s="7">
        <v>6177.6</v>
      </c>
      <c r="O49" s="2" t="s">
        <v>84</v>
      </c>
      <c r="P49" s="2" t="s">
        <v>63</v>
      </c>
      <c r="Q49" s="2" t="s">
        <v>84</v>
      </c>
      <c r="R49" s="2" t="s">
        <v>64</v>
      </c>
      <c r="S49" s="2" t="s">
        <v>63</v>
      </c>
      <c r="T49" s="2" t="s">
        <v>65</v>
      </c>
      <c r="U49" s="2" t="s">
        <v>66</v>
      </c>
      <c r="V49" s="2" t="s">
        <v>67</v>
      </c>
      <c r="W49" s="2" t="s">
        <v>68</v>
      </c>
      <c r="X49" s="2" t="s">
        <v>69</v>
      </c>
      <c r="Y49" s="2" t="s">
        <v>69</v>
      </c>
      <c r="Z49" s="2" t="s">
        <v>69</v>
      </c>
      <c r="AA49" s="2" t="s">
        <v>70</v>
      </c>
      <c r="AB49" s="4">
        <v>69</v>
      </c>
      <c r="AC49" s="6">
        <v>67.7</v>
      </c>
      <c r="AD49" s="7">
        <v>7.78</v>
      </c>
      <c r="AE49" s="7">
        <v>5.5</v>
      </c>
      <c r="AF49" s="7">
        <v>3.73</v>
      </c>
      <c r="AG49" s="6">
        <v>1.41</v>
      </c>
      <c r="AH49" s="6">
        <v>49.95</v>
      </c>
      <c r="AI49" s="6">
        <v>11.28</v>
      </c>
      <c r="AJ49" s="6">
        <v>55.46</v>
      </c>
      <c r="AK49" s="6">
        <v>52.75</v>
      </c>
      <c r="AL49" s="2" t="s">
        <v>165</v>
      </c>
      <c r="AM49" s="2" t="s">
        <v>72</v>
      </c>
      <c r="AN49" s="2" t="s">
        <v>70</v>
      </c>
      <c r="AO49" s="2" t="s">
        <v>73</v>
      </c>
      <c r="AP49" s="2" t="s">
        <v>1</v>
      </c>
      <c r="AQ49" s="2" t="s">
        <v>191</v>
      </c>
      <c r="AR49" s="2">
        <v>0</v>
      </c>
      <c r="AS49" s="2">
        <v>0</v>
      </c>
      <c r="AT49" s="6">
        <v>3.5</v>
      </c>
      <c r="AU49" s="2" t="s">
        <v>1</v>
      </c>
      <c r="AV49" s="2" t="s">
        <v>1</v>
      </c>
      <c r="AW49" s="2" t="s">
        <v>1</v>
      </c>
      <c r="AX49" s="2" t="s">
        <v>1</v>
      </c>
      <c r="AY49" s="2" t="s">
        <v>182</v>
      </c>
      <c r="AZ49" s="8">
        <v>17550</v>
      </c>
      <c r="BA49" s="4">
        <v>1</v>
      </c>
    </row>
    <row r="50" spans="1:53" x14ac:dyDescent="0.25">
      <c r="A50" s="4">
        <v>47</v>
      </c>
      <c r="B50" s="2" t="s">
        <v>55</v>
      </c>
      <c r="C50" s="2" t="s">
        <v>192</v>
      </c>
      <c r="D50" s="2" t="s">
        <v>93</v>
      </c>
      <c r="E50" s="2" t="s">
        <v>99</v>
      </c>
      <c r="F50" s="5" t="s">
        <v>7</v>
      </c>
      <c r="G50" s="2" t="s">
        <v>59</v>
      </c>
      <c r="H50" s="6">
        <v>1.5</v>
      </c>
      <c r="I50" s="2" t="s">
        <v>60</v>
      </c>
      <c r="J50" s="2" t="s">
        <v>61</v>
      </c>
      <c r="K50" s="2" t="s">
        <v>62</v>
      </c>
      <c r="L50" s="7">
        <v>11700</v>
      </c>
      <c r="M50" s="6">
        <v>-46</v>
      </c>
      <c r="N50" s="7">
        <v>6318</v>
      </c>
      <c r="O50" s="2" t="s">
        <v>84</v>
      </c>
      <c r="P50" s="2" t="s">
        <v>63</v>
      </c>
      <c r="Q50" s="2" t="s">
        <v>63</v>
      </c>
      <c r="R50" s="2" t="s">
        <v>64</v>
      </c>
      <c r="S50" s="2" t="s">
        <v>63</v>
      </c>
      <c r="T50" s="2" t="s">
        <v>65</v>
      </c>
      <c r="U50" s="2" t="s">
        <v>66</v>
      </c>
      <c r="V50" s="2" t="s">
        <v>67</v>
      </c>
      <c r="W50" s="2" t="s">
        <v>68</v>
      </c>
      <c r="X50" s="2" t="s">
        <v>69</v>
      </c>
      <c r="Y50" s="2" t="s">
        <v>69</v>
      </c>
      <c r="Z50" s="2" t="s">
        <v>69</v>
      </c>
      <c r="AA50" s="2" t="s">
        <v>70</v>
      </c>
      <c r="AB50" s="4">
        <v>65</v>
      </c>
      <c r="AC50" s="6">
        <v>67.4</v>
      </c>
      <c r="AD50" s="7">
        <v>7.74</v>
      </c>
      <c r="AE50" s="7">
        <v>5.55</v>
      </c>
      <c r="AF50" s="7">
        <v>3.74</v>
      </c>
      <c r="AG50" s="6">
        <v>1.39</v>
      </c>
      <c r="AH50" s="6">
        <v>47.13</v>
      </c>
      <c r="AI50" s="6">
        <v>14.83</v>
      </c>
      <c r="AJ50" s="6">
        <v>56.67</v>
      </c>
      <c r="AK50" s="6">
        <v>50.66</v>
      </c>
      <c r="AL50" s="2" t="s">
        <v>71</v>
      </c>
      <c r="AM50" s="2" t="s">
        <v>72</v>
      </c>
      <c r="AN50" s="2" t="s">
        <v>70</v>
      </c>
      <c r="AO50" s="2" t="s">
        <v>73</v>
      </c>
      <c r="AP50" s="2" t="s">
        <v>104</v>
      </c>
      <c r="AQ50" s="2" t="s">
        <v>105</v>
      </c>
      <c r="AR50" s="2">
        <v>0</v>
      </c>
      <c r="AS50" s="2">
        <v>0</v>
      </c>
      <c r="AT50" s="6">
        <v>2</v>
      </c>
      <c r="AU50" s="2" t="s">
        <v>1</v>
      </c>
      <c r="AV50" s="2" t="s">
        <v>106</v>
      </c>
      <c r="AW50" s="2" t="s">
        <v>1</v>
      </c>
      <c r="AX50" s="2" t="s">
        <v>1</v>
      </c>
      <c r="AY50" s="2" t="s">
        <v>182</v>
      </c>
      <c r="AZ50" s="8">
        <v>17550</v>
      </c>
      <c r="BA50" s="4">
        <v>1</v>
      </c>
    </row>
    <row r="51" spans="1:53" x14ac:dyDescent="0.25">
      <c r="A51" s="4">
        <v>48</v>
      </c>
      <c r="B51" s="2" t="s">
        <v>55</v>
      </c>
      <c r="C51" s="2" t="s">
        <v>193</v>
      </c>
      <c r="D51" s="2" t="s">
        <v>57</v>
      </c>
      <c r="E51" s="2" t="s">
        <v>58</v>
      </c>
      <c r="F51" s="5" t="s">
        <v>7</v>
      </c>
      <c r="G51" s="2" t="s">
        <v>59</v>
      </c>
      <c r="H51" s="6">
        <v>1.5</v>
      </c>
      <c r="I51" s="2" t="s">
        <v>82</v>
      </c>
      <c r="J51" s="2" t="s">
        <v>61</v>
      </c>
      <c r="K51" s="2" t="s">
        <v>83</v>
      </c>
      <c r="L51" s="7">
        <v>8200</v>
      </c>
      <c r="M51" s="6">
        <v>-45.5</v>
      </c>
      <c r="N51" s="7">
        <v>4469</v>
      </c>
      <c r="O51" s="2" t="s">
        <v>73</v>
      </c>
      <c r="P51" s="2" t="s">
        <v>63</v>
      </c>
      <c r="Q51" s="2" t="s">
        <v>63</v>
      </c>
      <c r="R51" s="2" t="s">
        <v>64</v>
      </c>
      <c r="S51" s="2" t="s">
        <v>63</v>
      </c>
      <c r="T51" s="2" t="s">
        <v>65</v>
      </c>
      <c r="U51" s="2" t="s">
        <v>66</v>
      </c>
      <c r="V51" s="2" t="s">
        <v>138</v>
      </c>
      <c r="W51" s="2" t="s">
        <v>78</v>
      </c>
      <c r="X51" s="2" t="s">
        <v>69</v>
      </c>
      <c r="Y51" s="2" t="s">
        <v>69</v>
      </c>
      <c r="Z51" s="2" t="s">
        <v>69</v>
      </c>
      <c r="AA51" s="2" t="s">
        <v>70</v>
      </c>
      <c r="AB51" s="4">
        <v>66</v>
      </c>
      <c r="AC51" s="6">
        <v>67.8</v>
      </c>
      <c r="AD51" s="7">
        <v>7.51</v>
      </c>
      <c r="AE51" s="7">
        <v>5.45</v>
      </c>
      <c r="AF51" s="7">
        <v>3.7</v>
      </c>
      <c r="AG51" s="6">
        <v>1.38</v>
      </c>
      <c r="AH51" s="6">
        <v>49.55</v>
      </c>
      <c r="AI51" s="6">
        <v>14.95</v>
      </c>
      <c r="AJ51" s="6">
        <v>56.42</v>
      </c>
      <c r="AK51" s="6">
        <v>47.85</v>
      </c>
      <c r="AL51" s="2" t="s">
        <v>86</v>
      </c>
      <c r="AM51" s="2" t="s">
        <v>72</v>
      </c>
      <c r="AN51" s="2" t="s">
        <v>70</v>
      </c>
      <c r="AO51" s="2" t="s">
        <v>73</v>
      </c>
      <c r="AP51" s="2" t="s">
        <v>1</v>
      </c>
      <c r="AQ51" s="2" t="s">
        <v>142</v>
      </c>
      <c r="AR51" s="2">
        <v>0</v>
      </c>
      <c r="AS51" s="2">
        <v>0</v>
      </c>
      <c r="AT51" s="6">
        <v>4.79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182</v>
      </c>
      <c r="AZ51" s="8">
        <v>12300</v>
      </c>
      <c r="BA51" s="4">
        <v>1</v>
      </c>
    </row>
    <row r="52" spans="1:53" x14ac:dyDescent="0.25">
      <c r="A52" s="4">
        <v>49</v>
      </c>
      <c r="B52" s="2" t="s">
        <v>55</v>
      </c>
      <c r="C52" s="2" t="s">
        <v>194</v>
      </c>
      <c r="D52" s="2" t="s">
        <v>93</v>
      </c>
      <c r="E52" s="2" t="s">
        <v>99</v>
      </c>
      <c r="F52" s="5" t="s">
        <v>7</v>
      </c>
      <c r="G52" s="2" t="s">
        <v>59</v>
      </c>
      <c r="H52" s="6">
        <v>1.51</v>
      </c>
      <c r="I52" s="2" t="s">
        <v>89</v>
      </c>
      <c r="J52" s="2" t="s">
        <v>94</v>
      </c>
      <c r="K52" s="2" t="s">
        <v>62</v>
      </c>
      <c r="L52" s="7">
        <v>12800</v>
      </c>
      <c r="M52" s="6">
        <v>-48</v>
      </c>
      <c r="N52" s="7">
        <v>6656</v>
      </c>
      <c r="O52" s="2" t="s">
        <v>84</v>
      </c>
      <c r="P52" s="2" t="s">
        <v>63</v>
      </c>
      <c r="Q52" s="2" t="s">
        <v>63</v>
      </c>
      <c r="R52" s="2" t="s">
        <v>64</v>
      </c>
      <c r="S52" s="2" t="s">
        <v>63</v>
      </c>
      <c r="T52" s="2" t="s">
        <v>85</v>
      </c>
      <c r="U52" s="2" t="s">
        <v>66</v>
      </c>
      <c r="V52" s="2" t="s">
        <v>67</v>
      </c>
      <c r="W52" s="2" t="s">
        <v>68</v>
      </c>
      <c r="X52" s="2" t="s">
        <v>69</v>
      </c>
      <c r="Y52" s="2" t="s">
        <v>69</v>
      </c>
      <c r="Z52" s="2" t="s">
        <v>69</v>
      </c>
      <c r="AA52" s="2" t="s">
        <v>70</v>
      </c>
      <c r="AB52" s="4">
        <v>69</v>
      </c>
      <c r="AC52" s="6">
        <v>67.4</v>
      </c>
      <c r="AD52" s="7">
        <v>8.04</v>
      </c>
      <c r="AE52" s="7">
        <v>5.42</v>
      </c>
      <c r="AF52" s="7">
        <v>3.66</v>
      </c>
      <c r="AG52" s="6">
        <v>1.48</v>
      </c>
      <c r="AH52" s="9">
        <v>0</v>
      </c>
      <c r="AI52" s="6">
        <v>10.48</v>
      </c>
      <c r="AJ52" s="9">
        <v>0</v>
      </c>
      <c r="AK52" s="6">
        <v>54.2</v>
      </c>
      <c r="AL52" s="2" t="s">
        <v>103</v>
      </c>
      <c r="AM52" s="2" t="s">
        <v>72</v>
      </c>
      <c r="AN52" s="2" t="s">
        <v>70</v>
      </c>
      <c r="AO52" s="2" t="s">
        <v>73</v>
      </c>
      <c r="AP52" s="2" t="s">
        <v>95</v>
      </c>
      <c r="AQ52" s="2" t="s">
        <v>131</v>
      </c>
      <c r="AR52" s="2">
        <v>0</v>
      </c>
      <c r="AS52" s="2">
        <v>0</v>
      </c>
      <c r="AT52" s="6">
        <v>3</v>
      </c>
      <c r="AU52" s="2" t="s">
        <v>1</v>
      </c>
      <c r="AV52" s="2" t="s">
        <v>1</v>
      </c>
      <c r="AW52" s="2" t="s">
        <v>1</v>
      </c>
      <c r="AX52" s="2" t="s">
        <v>1</v>
      </c>
      <c r="AY52" s="2" t="s">
        <v>182</v>
      </c>
      <c r="AZ52" s="8">
        <v>19328</v>
      </c>
      <c r="BA52" s="4">
        <v>1</v>
      </c>
    </row>
    <row r="53" spans="1:53" x14ac:dyDescent="0.25">
      <c r="A53" s="4">
        <v>50</v>
      </c>
      <c r="B53" s="2" t="s">
        <v>55</v>
      </c>
      <c r="C53" s="2" t="s">
        <v>195</v>
      </c>
      <c r="D53" s="2" t="s">
        <v>93</v>
      </c>
      <c r="E53" s="2" t="s">
        <v>99</v>
      </c>
      <c r="F53" s="5" t="s">
        <v>7</v>
      </c>
      <c r="G53" s="2" t="s">
        <v>59</v>
      </c>
      <c r="H53" s="6">
        <v>1.5</v>
      </c>
      <c r="I53" s="2" t="s">
        <v>89</v>
      </c>
      <c r="J53" s="2" t="s">
        <v>94</v>
      </c>
      <c r="K53" s="2" t="s">
        <v>62</v>
      </c>
      <c r="L53" s="7">
        <v>12800</v>
      </c>
      <c r="M53" s="6">
        <v>-50.5</v>
      </c>
      <c r="N53" s="7">
        <v>6336</v>
      </c>
      <c r="O53" s="2" t="s">
        <v>84</v>
      </c>
      <c r="P53" s="2" t="s">
        <v>63</v>
      </c>
      <c r="Q53" s="2" t="s">
        <v>63</v>
      </c>
      <c r="R53" s="2" t="s">
        <v>64</v>
      </c>
      <c r="S53" s="2" t="s">
        <v>63</v>
      </c>
      <c r="T53" s="2" t="s">
        <v>100</v>
      </c>
      <c r="U53" s="2" t="s">
        <v>66</v>
      </c>
      <c r="V53" s="2" t="s">
        <v>101</v>
      </c>
      <c r="W53" s="2" t="s">
        <v>102</v>
      </c>
      <c r="X53" s="2" t="s">
        <v>69</v>
      </c>
      <c r="Y53" s="2" t="s">
        <v>69</v>
      </c>
      <c r="Z53" s="2" t="s">
        <v>69</v>
      </c>
      <c r="AA53" s="2" t="s">
        <v>70</v>
      </c>
      <c r="AB53" s="4">
        <v>68</v>
      </c>
      <c r="AC53" s="6">
        <v>67.6</v>
      </c>
      <c r="AD53" s="7">
        <v>8</v>
      </c>
      <c r="AE53" s="7">
        <v>5.4</v>
      </c>
      <c r="AF53" s="7">
        <v>3.65</v>
      </c>
      <c r="AG53" s="6">
        <v>1.48</v>
      </c>
      <c r="AH53" s="6">
        <v>49.49</v>
      </c>
      <c r="AI53" s="6">
        <v>11.64</v>
      </c>
      <c r="AJ53" s="6">
        <v>56.02</v>
      </c>
      <c r="AK53" s="6">
        <v>52.76</v>
      </c>
      <c r="AL53" s="2" t="s">
        <v>86</v>
      </c>
      <c r="AM53" s="2" t="s">
        <v>72</v>
      </c>
      <c r="AN53" s="2" t="s">
        <v>70</v>
      </c>
      <c r="AO53" s="2" t="s">
        <v>73</v>
      </c>
      <c r="AP53" s="2" t="s">
        <v>95</v>
      </c>
      <c r="AQ53" s="2" t="s">
        <v>131</v>
      </c>
      <c r="AR53" s="2">
        <v>0</v>
      </c>
      <c r="AS53" s="2">
        <v>0</v>
      </c>
      <c r="AT53" s="6">
        <v>3.5</v>
      </c>
      <c r="AU53" s="2" t="s">
        <v>1</v>
      </c>
      <c r="AV53" s="2" t="s">
        <v>106</v>
      </c>
      <c r="AW53" s="2" t="s">
        <v>1</v>
      </c>
      <c r="AX53" s="2" t="s">
        <v>1</v>
      </c>
      <c r="AY53" s="2" t="s">
        <v>182</v>
      </c>
      <c r="AZ53" s="8">
        <v>19200</v>
      </c>
      <c r="BA53" s="4">
        <v>1</v>
      </c>
    </row>
    <row r="54" spans="1:53" x14ac:dyDescent="0.25">
      <c r="A54" s="4">
        <v>51</v>
      </c>
      <c r="B54" s="2" t="s">
        <v>55</v>
      </c>
      <c r="C54" s="2" t="s">
        <v>196</v>
      </c>
      <c r="D54" s="2" t="s">
        <v>93</v>
      </c>
      <c r="E54" s="2" t="s">
        <v>99</v>
      </c>
      <c r="F54" s="5" t="s">
        <v>7</v>
      </c>
      <c r="G54" s="2" t="s">
        <v>59</v>
      </c>
      <c r="H54" s="6">
        <v>1.5</v>
      </c>
      <c r="I54" s="2" t="s">
        <v>60</v>
      </c>
      <c r="J54" s="2" t="s">
        <v>94</v>
      </c>
      <c r="K54" s="2" t="s">
        <v>62</v>
      </c>
      <c r="L54" s="7">
        <v>11200</v>
      </c>
      <c r="M54" s="6">
        <v>-46.2</v>
      </c>
      <c r="N54" s="7">
        <v>6025.6</v>
      </c>
      <c r="O54" s="2" t="s">
        <v>84</v>
      </c>
      <c r="P54" s="2" t="s">
        <v>63</v>
      </c>
      <c r="Q54" s="2" t="s">
        <v>63</v>
      </c>
      <c r="R54" s="2" t="s">
        <v>64</v>
      </c>
      <c r="S54" s="2" t="s">
        <v>63</v>
      </c>
      <c r="T54" s="2" t="s">
        <v>85</v>
      </c>
      <c r="U54" s="2" t="s">
        <v>66</v>
      </c>
      <c r="V54" s="2" t="s">
        <v>67</v>
      </c>
      <c r="W54" s="2" t="s">
        <v>68</v>
      </c>
      <c r="X54" s="2" t="s">
        <v>69</v>
      </c>
      <c r="Y54" s="2" t="s">
        <v>69</v>
      </c>
      <c r="Z54" s="2" t="s">
        <v>69</v>
      </c>
      <c r="AA54" s="2" t="s">
        <v>70</v>
      </c>
      <c r="AB54" s="4">
        <v>69</v>
      </c>
      <c r="AC54" s="6">
        <v>67.6</v>
      </c>
      <c r="AD54" s="7">
        <v>7.99</v>
      </c>
      <c r="AE54" s="7">
        <v>5.41</v>
      </c>
      <c r="AF54" s="7">
        <v>3.65</v>
      </c>
      <c r="AG54" s="6">
        <v>1.48</v>
      </c>
      <c r="AH54" s="6">
        <v>49.69</v>
      </c>
      <c r="AI54" s="6">
        <v>11.09</v>
      </c>
      <c r="AJ54" s="6">
        <v>57.4</v>
      </c>
      <c r="AK54" s="6">
        <v>54.36</v>
      </c>
      <c r="AL54" s="2" t="s">
        <v>71</v>
      </c>
      <c r="AM54" s="2" t="s">
        <v>72</v>
      </c>
      <c r="AN54" s="2" t="s">
        <v>70</v>
      </c>
      <c r="AO54" s="2" t="s">
        <v>73</v>
      </c>
      <c r="AP54" s="2" t="s">
        <v>104</v>
      </c>
      <c r="AQ54" s="2" t="s">
        <v>197</v>
      </c>
      <c r="AR54" s="2">
        <v>0</v>
      </c>
      <c r="AS54" s="2">
        <v>0</v>
      </c>
      <c r="AT54" s="6">
        <v>2.5</v>
      </c>
      <c r="AU54" s="2" t="s">
        <v>1</v>
      </c>
      <c r="AV54" s="2" t="s">
        <v>106</v>
      </c>
      <c r="AW54" s="2" t="s">
        <v>1</v>
      </c>
      <c r="AX54" s="2" t="s">
        <v>1</v>
      </c>
      <c r="AY54" s="2" t="s">
        <v>182</v>
      </c>
      <c r="AZ54" s="8">
        <v>16800</v>
      </c>
      <c r="BA54" s="4">
        <v>1</v>
      </c>
    </row>
    <row r="55" spans="1:53" x14ac:dyDescent="0.25">
      <c r="A55" s="4">
        <v>52</v>
      </c>
      <c r="B55" s="2" t="s">
        <v>55</v>
      </c>
      <c r="C55" s="2" t="s">
        <v>198</v>
      </c>
      <c r="D55" s="2" t="s">
        <v>93</v>
      </c>
      <c r="E55" s="2" t="s">
        <v>99</v>
      </c>
      <c r="F55" s="5" t="s">
        <v>7</v>
      </c>
      <c r="G55" s="2" t="s">
        <v>59</v>
      </c>
      <c r="H55" s="6">
        <v>1.5</v>
      </c>
      <c r="I55" s="2" t="s">
        <v>82</v>
      </c>
      <c r="J55" s="2" t="s">
        <v>94</v>
      </c>
      <c r="K55" s="2" t="s">
        <v>83</v>
      </c>
      <c r="L55" s="7">
        <v>7900</v>
      </c>
      <c r="M55" s="6">
        <v>-44.5</v>
      </c>
      <c r="N55" s="7">
        <v>4384.5</v>
      </c>
      <c r="O55" s="2" t="s">
        <v>73</v>
      </c>
      <c r="P55" s="2" t="s">
        <v>63</v>
      </c>
      <c r="Q55" s="2" t="s">
        <v>84</v>
      </c>
      <c r="R55" s="2" t="s">
        <v>64</v>
      </c>
      <c r="S55" s="2" t="s">
        <v>63</v>
      </c>
      <c r="T55" s="2" t="s">
        <v>65</v>
      </c>
      <c r="U55" s="2" t="s">
        <v>66</v>
      </c>
      <c r="V55" s="2" t="s">
        <v>67</v>
      </c>
      <c r="W55" s="2" t="s">
        <v>68</v>
      </c>
      <c r="X55" s="2" t="s">
        <v>69</v>
      </c>
      <c r="Y55" s="2" t="s">
        <v>69</v>
      </c>
      <c r="Z55" s="2" t="s">
        <v>70</v>
      </c>
      <c r="AA55" s="2" t="s">
        <v>70</v>
      </c>
      <c r="AB55" s="4">
        <v>70</v>
      </c>
      <c r="AC55" s="6">
        <v>65.3</v>
      </c>
      <c r="AD55" s="7">
        <v>8.2</v>
      </c>
      <c r="AE55" s="7">
        <v>5.49</v>
      </c>
      <c r="AF55" s="7">
        <v>3.58</v>
      </c>
      <c r="AG55" s="6">
        <v>1.49</v>
      </c>
      <c r="AH55" s="6">
        <v>48.96</v>
      </c>
      <c r="AI55" s="6">
        <v>10.66</v>
      </c>
      <c r="AJ55" s="6">
        <v>54.19</v>
      </c>
      <c r="AK55" s="6">
        <v>51.97</v>
      </c>
      <c r="AL55" s="2" t="s">
        <v>103</v>
      </c>
      <c r="AM55" s="2" t="s">
        <v>72</v>
      </c>
      <c r="AN55" s="2" t="s">
        <v>70</v>
      </c>
      <c r="AO55" s="2" t="s">
        <v>73</v>
      </c>
      <c r="AP55" s="2" t="s">
        <v>1</v>
      </c>
      <c r="AQ55" s="2" t="s">
        <v>142</v>
      </c>
      <c r="AR55" s="2">
        <v>0</v>
      </c>
      <c r="AS55" s="2">
        <v>0</v>
      </c>
      <c r="AT55" s="6">
        <v>3</v>
      </c>
      <c r="AU55" s="2" t="s">
        <v>1</v>
      </c>
      <c r="AV55" s="2" t="s">
        <v>1</v>
      </c>
      <c r="AW55" s="2" t="s">
        <v>1</v>
      </c>
      <c r="AX55" s="2" t="s">
        <v>1</v>
      </c>
      <c r="AY55" s="2" t="s">
        <v>182</v>
      </c>
      <c r="AZ55" s="8">
        <v>11850</v>
      </c>
      <c r="BA55" s="4">
        <v>1</v>
      </c>
    </row>
    <row r="56" spans="1:53" x14ac:dyDescent="0.25">
      <c r="A56" s="4">
        <v>53</v>
      </c>
      <c r="B56" s="2" t="s">
        <v>55</v>
      </c>
      <c r="C56" s="2" t="s">
        <v>199</v>
      </c>
      <c r="D56" s="2" t="s">
        <v>57</v>
      </c>
      <c r="E56" s="2" t="s">
        <v>58</v>
      </c>
      <c r="F56" s="5" t="s">
        <v>7</v>
      </c>
      <c r="G56" s="2" t="s">
        <v>59</v>
      </c>
      <c r="H56" s="6">
        <v>1.5</v>
      </c>
      <c r="I56" s="2" t="s">
        <v>77</v>
      </c>
      <c r="J56" s="2" t="s">
        <v>90</v>
      </c>
      <c r="K56" s="2" t="s">
        <v>62</v>
      </c>
      <c r="L56" s="7">
        <v>8800</v>
      </c>
      <c r="M56" s="6">
        <v>-44.5</v>
      </c>
      <c r="N56" s="7">
        <v>4884</v>
      </c>
      <c r="O56" s="2" t="s">
        <v>84</v>
      </c>
      <c r="P56" s="2" t="s">
        <v>63</v>
      </c>
      <c r="Q56" s="2" t="s">
        <v>84</v>
      </c>
      <c r="R56" s="2" t="s">
        <v>64</v>
      </c>
      <c r="S56" s="2" t="s">
        <v>63</v>
      </c>
      <c r="T56" s="2" t="s">
        <v>65</v>
      </c>
      <c r="U56" s="2" t="s">
        <v>66</v>
      </c>
      <c r="V56" s="2" t="s">
        <v>67</v>
      </c>
      <c r="W56" s="2" t="s">
        <v>68</v>
      </c>
      <c r="X56" s="2" t="s">
        <v>69</v>
      </c>
      <c r="Y56" s="2" t="s">
        <v>69</v>
      </c>
      <c r="Z56" s="2" t="s">
        <v>69</v>
      </c>
      <c r="AA56" s="2" t="s">
        <v>70</v>
      </c>
      <c r="AB56" s="4">
        <v>69</v>
      </c>
      <c r="AC56" s="6">
        <v>66.3</v>
      </c>
      <c r="AD56" s="7">
        <v>7.93</v>
      </c>
      <c r="AE56" s="7">
        <v>5.6</v>
      </c>
      <c r="AF56" s="7">
        <v>3.71</v>
      </c>
      <c r="AG56" s="6">
        <v>1.42</v>
      </c>
      <c r="AH56" s="6">
        <v>46.39</v>
      </c>
      <c r="AI56" s="6">
        <v>10.14</v>
      </c>
      <c r="AJ56" s="6">
        <v>55.53</v>
      </c>
      <c r="AK56" s="6">
        <v>54.19</v>
      </c>
      <c r="AL56" s="2" t="s">
        <v>71</v>
      </c>
      <c r="AM56" s="2" t="s">
        <v>72</v>
      </c>
      <c r="AN56" s="2" t="s">
        <v>70</v>
      </c>
      <c r="AO56" s="2" t="s">
        <v>73</v>
      </c>
      <c r="AP56" s="2" t="s">
        <v>104</v>
      </c>
      <c r="AQ56" s="2" t="s">
        <v>200</v>
      </c>
      <c r="AR56" s="2">
        <v>0</v>
      </c>
      <c r="AS56" s="2">
        <v>0</v>
      </c>
      <c r="AT56" s="6">
        <v>2</v>
      </c>
      <c r="AU56" s="2" t="s">
        <v>1</v>
      </c>
      <c r="AV56" s="2" t="s">
        <v>1</v>
      </c>
      <c r="AW56" s="2" t="s">
        <v>1</v>
      </c>
      <c r="AX56" s="2" t="s">
        <v>1</v>
      </c>
      <c r="AY56" s="2" t="s">
        <v>182</v>
      </c>
      <c r="AZ56" s="8">
        <v>13200</v>
      </c>
      <c r="BA56" s="4">
        <v>1</v>
      </c>
    </row>
    <row r="57" spans="1:52" x14ac:dyDescent="0.25">
      <c r="A57" s="2"/>
      <c r="B57" s="2"/>
      <c r="C57" s="2"/>
      <c r="D57" s="2"/>
      <c r="E57" s="2"/>
      <c r="F57" s="2"/>
      <c r="G57" s="2"/>
      <c r="H57" s="10">
        <f>ROUND(SUMPRODUCT((BA4:BA56=1)*(SUBTOTAL(9, OFFSET(H4,ROW(H4:H56)-ROW(H4),0)))),2)</f>
      </c>
      <c r="I57" s="2"/>
      <c r="J57" s="2"/>
      <c r="K57" s="2"/>
      <c r="L57" s="2"/>
      <c r="M57" s="10"/>
      <c r="N57" s="1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>
        <f>ROUND(SUMPRODUCT((BA4:BA56=1)*(SUBTOTAL(9, OFFSET(AZ4,ROW(AZ4:AZ56)-ROW(AZ4),0)))),2)</f>
      </c>
    </row>
    <row r="59" spans="2:17" x14ac:dyDescent="0.25">
      <c r="B59" s="11" t="s">
        <v>201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2:9" x14ac:dyDescent="0.25">
      <c r="B60" s="12" t="s">
        <v>8</v>
      </c>
      <c r="C60" s="12"/>
      <c r="D60" s="12"/>
      <c r="G60" s="12" t="s">
        <v>11</v>
      </c>
      <c r="H60" s="12"/>
      <c r="I60" s="12"/>
    </row>
    <row r="61" spans="2:9" x14ac:dyDescent="0.25">
      <c r="B61" s="13" t="s">
        <v>8</v>
      </c>
      <c r="C61" s="13" t="s">
        <v>202</v>
      </c>
      <c r="D61" s="13" t="s">
        <v>203</v>
      </c>
      <c r="G61" s="13" t="s">
        <v>11</v>
      </c>
      <c r="H61" s="13" t="s">
        <v>202</v>
      </c>
      <c r="I61" s="13" t="s">
        <v>203</v>
      </c>
    </row>
    <row r="62" spans="2:9" x14ac:dyDescent="0.25">
      <c r="B62" s="13" t="s">
        <v>59</v>
      </c>
      <c r="C62" s="12">
        <f>SUMPRODUCT(SUBTOTAL(3,OFFSET($G$4:$G$57,ROW($G$4:$G$57)-MIN(ROW($G$4:$G$57)),,1)),--($G$4:$G$57=B62))</f>
      </c>
      <c r="D62" s="14">
        <f>C62/$C$67</f>
      </c>
      <c r="G62" s="13" t="s">
        <v>137</v>
      </c>
      <c r="H62" s="12">
        <f>SUMPRODUCT(SUBTOTAL(3,OFFSET($J$4:$J$57,ROW($J$4:$J$57)-MIN(ROW($J$4:$J$57)),,1)),--($J$4:$J$57=G62),--($BA$4:$BA$57=1))</f>
      </c>
      <c r="I62" s="14">
        <f>H62/$H$67</f>
      </c>
    </row>
    <row r="63" spans="2:9" x14ac:dyDescent="0.25">
      <c r="B63" s="13"/>
      <c r="C63" s="12"/>
      <c r="D63" s="12"/>
      <c r="G63" s="13" t="s">
        <v>61</v>
      </c>
      <c r="H63" s="12">
        <f>SUMPRODUCT(SUBTOTAL(3,OFFSET($J$4:$J$57,ROW($J$4:$J$57)-MIN(ROW($J$4:$J$57)),,1)),--($J$4:$J$57=G63),--($BA$4:$BA$57=1))</f>
      </c>
      <c r="I63" s="14">
        <f>H63/$H$67</f>
      </c>
    </row>
    <row r="64" spans="2:9" x14ac:dyDescent="0.25">
      <c r="B64" s="13"/>
      <c r="C64" s="12"/>
      <c r="D64" s="12"/>
      <c r="G64" s="13" t="s">
        <v>94</v>
      </c>
      <c r="H64" s="12">
        <f>SUMPRODUCT(SUBTOTAL(3,OFFSET($J$4:$J$57,ROW($J$4:$J$57)-MIN(ROW($J$4:$J$57)),,1)),--($J$4:$J$57=G64),--($BA$4:$BA$57=1))</f>
      </c>
      <c r="I64" s="14">
        <f>H64/$H$67</f>
      </c>
    </row>
    <row r="65" spans="2:9" x14ac:dyDescent="0.25">
      <c r="B65" s="13"/>
      <c r="C65" s="12"/>
      <c r="D65" s="12"/>
      <c r="G65" s="13" t="s">
        <v>90</v>
      </c>
      <c r="H65" s="12">
        <f>SUMPRODUCT(SUBTOTAL(3,OFFSET($J$4:$J$57,ROW($J$4:$J$57)-MIN(ROW($J$4:$J$57)),,1)),--($J$4:$J$57=G65),--($BA$4:$BA$57=1))</f>
      </c>
      <c r="I65" s="14">
        <f>H65/$H$67</f>
      </c>
    </row>
    <row r="66" spans="2:9" x14ac:dyDescent="0.25">
      <c r="B66" s="13"/>
      <c r="C66" s="12"/>
      <c r="D66" s="12"/>
      <c r="G66" s="13"/>
      <c r="H66" s="12"/>
      <c r="I66" s="12"/>
    </row>
    <row r="67" spans="2:9" x14ac:dyDescent="0.25">
      <c r="B67" s="13" t="s">
        <v>204</v>
      </c>
      <c r="C67" s="12">
        <f>ROUND(SUM(C62:C66),2)</f>
      </c>
      <c r="D67" s="14">
        <f>ROUND(SUM(D62:D66),2)</f>
      </c>
      <c r="G67" s="13" t="s">
        <v>204</v>
      </c>
      <c r="H67" s="12">
        <f>ROUND(SUM(H62:H66),2)</f>
      </c>
      <c r="I67" s="14">
        <f>ROUND(SUM(I62:I66),2)</f>
      </c>
    </row>
    <row r="69" spans="2:9" x14ac:dyDescent="0.25">
      <c r="B69" s="12" t="s">
        <v>205</v>
      </c>
      <c r="C69" s="12"/>
      <c r="D69" s="12"/>
      <c r="G69" s="12" t="s">
        <v>206</v>
      </c>
      <c r="H69" s="12"/>
      <c r="I69" s="12"/>
    </row>
    <row r="70" spans="2:9" x14ac:dyDescent="0.25">
      <c r="B70" s="13" t="s">
        <v>205</v>
      </c>
      <c r="C70" s="13" t="s">
        <v>202</v>
      </c>
      <c r="D70" s="13" t="s">
        <v>203</v>
      </c>
      <c r="G70" s="13" t="s">
        <v>206</v>
      </c>
      <c r="H70" s="13" t="s">
        <v>202</v>
      </c>
      <c r="I70" s="13" t="s">
        <v>203</v>
      </c>
    </row>
    <row r="71" spans="2:9" x14ac:dyDescent="0.25">
      <c r="B71" s="13" t="s">
        <v>151</v>
      </c>
      <c r="C71" s="12">
        <f>SUMPRODUCT(SUBTOTAL(3,OFFSET($I$4:$I$57,ROW($I$4:$I$57)-MIN(ROW($I$4:$I$57)),,1)),--($I$4:$I$57=B71),--($BA$4:$BA$57=1))</f>
      </c>
      <c r="D71" s="14">
        <f>C71/$C$78</f>
      </c>
      <c r="G71" s="13" t="s">
        <v>63</v>
      </c>
      <c r="H71" s="12">
        <f>SUMPRODUCT(SUBTOTAL(3,OFFSET($O$4:$O$57,ROW($O$4:$O$57)-MIN(ROW($O$4:$O$57)),,1)),--($O$4:$O$57=G71),--($BA$4:$BA$57=1))</f>
      </c>
      <c r="I71" s="14">
        <f>H71/$H$78</f>
      </c>
    </row>
    <row r="72" spans="2:9" x14ac:dyDescent="0.25">
      <c r="B72" s="13" t="s">
        <v>89</v>
      </c>
      <c r="C72" s="12">
        <f>SUMPRODUCT(SUBTOTAL(3,OFFSET($I$4:$I$57,ROW($I$4:$I$57)-MIN(ROW($I$4:$I$57)),,1)),--($I$4:$I$57=B72),--($BA$4:$BA$57=1))</f>
      </c>
      <c r="D72" s="14">
        <f>C72/$C$78</f>
      </c>
      <c r="G72" s="13" t="s">
        <v>84</v>
      </c>
      <c r="H72" s="12">
        <f>SUMPRODUCT(SUBTOTAL(3,OFFSET($O$4:$O$57,ROW($O$4:$O$57)-MIN(ROW($O$4:$O$57)),,1)),--($O$4:$O$57=G72),--($BA$4:$BA$57=1))</f>
      </c>
      <c r="I72" s="14">
        <f>H72/$H$78</f>
      </c>
    </row>
    <row r="73" spans="2:9" x14ac:dyDescent="0.25">
      <c r="B73" s="13" t="s">
        <v>115</v>
      </c>
      <c r="C73" s="12">
        <f>SUMPRODUCT(SUBTOTAL(3,OFFSET($I$4:$I$57,ROW($I$4:$I$57)-MIN(ROW($I$4:$I$57)),,1)),--($I$4:$I$57=B73),--($BA$4:$BA$57=1))</f>
      </c>
      <c r="D73" s="14">
        <f>C73/$C$78</f>
      </c>
      <c r="G73" s="13"/>
      <c r="H73" s="12"/>
      <c r="I73" s="12"/>
    </row>
    <row r="74" spans="2:9" x14ac:dyDescent="0.25">
      <c r="B74" s="13" t="s">
        <v>60</v>
      </c>
      <c r="C74" s="12">
        <f>SUMPRODUCT(SUBTOTAL(3,OFFSET($I$4:$I$57,ROW($I$4:$I$57)-MIN(ROW($I$4:$I$57)),,1)),--($I$4:$I$57=B74),--($BA$4:$BA$57=1))</f>
      </c>
      <c r="D74" s="14">
        <f>C74/$C$78</f>
      </c>
      <c r="G74" s="13"/>
      <c r="H74" s="12"/>
      <c r="I74" s="12"/>
    </row>
    <row r="75" spans="2:9" x14ac:dyDescent="0.25">
      <c r="B75" s="13" t="s">
        <v>77</v>
      </c>
      <c r="C75" s="12">
        <f>SUMPRODUCT(SUBTOTAL(3,OFFSET($I$4:$I$57,ROW($I$4:$I$57)-MIN(ROW($I$4:$I$57)),,1)),--($I$4:$I$57=B75),--($BA$4:$BA$57=1))</f>
      </c>
      <c r="D75" s="14">
        <f>C75/$C$78</f>
      </c>
      <c r="G75" s="13"/>
      <c r="H75" s="12"/>
      <c r="I75" s="12"/>
    </row>
    <row r="76" spans="2:9" x14ac:dyDescent="0.25">
      <c r="B76" s="13" t="s">
        <v>82</v>
      </c>
      <c r="C76" s="12">
        <f>SUMPRODUCT(SUBTOTAL(3,OFFSET($I$4:$I$57,ROW($I$4:$I$57)-MIN(ROW($I$4:$I$57)),,1)),--($I$4:$I$57=B76),--($BA$4:$BA$57=1))</f>
      </c>
      <c r="D76" s="14">
        <f>C76/$C$78</f>
      </c>
      <c r="G76" s="13"/>
      <c r="H76" s="12"/>
      <c r="I76" s="12"/>
    </row>
    <row r="77" spans="2:9" x14ac:dyDescent="0.25">
      <c r="B77" s="13"/>
      <c r="C77" s="12"/>
      <c r="D77" s="12"/>
      <c r="G77" s="13"/>
      <c r="H77" s="12"/>
      <c r="I77" s="12"/>
    </row>
    <row r="78" spans="2:9" x14ac:dyDescent="0.25">
      <c r="B78" s="13" t="s">
        <v>204</v>
      </c>
      <c r="C78" s="12">
        <f>ROUND(SUM(C71:C77),2)</f>
      </c>
      <c r="D78" s="14">
        <f>ROUND(SUM(D71:D77),2)</f>
      </c>
      <c r="G78" s="13" t="s">
        <v>204</v>
      </c>
      <c r="H78" s="12">
        <f>ROUND(SUM(H71:H77),2)</f>
      </c>
      <c r="I78" s="14">
        <f>ROUND(SUM(I71:I77),2)</f>
      </c>
    </row>
    <row r="80" spans="2:4" x14ac:dyDescent="0.25">
      <c r="B80" s="12" t="s">
        <v>207</v>
      </c>
      <c r="C80" s="12"/>
      <c r="D80" s="12"/>
    </row>
    <row r="81" spans="2:4" x14ac:dyDescent="0.25">
      <c r="B81" s="13" t="s">
        <v>207</v>
      </c>
      <c r="C81" s="13" t="s">
        <v>202</v>
      </c>
      <c r="D81" s="13" t="s">
        <v>203</v>
      </c>
    </row>
    <row r="82" spans="2:4" x14ac:dyDescent="0.25">
      <c r="B82" s="13" t="s">
        <v>64</v>
      </c>
      <c r="C82" s="12">
        <f>SUMPRODUCT(SUBTOTAL(3,OFFSET($R$4:$R$57,ROW($R$4:$R$57)-MIN(ROW($R$4:$R$57)),,1)),--($R$4:$R$57=B82),--($BA$4:$BA$57=1))</f>
      </c>
      <c r="D82" s="14">
        <f>C82/$C$86</f>
      </c>
    </row>
    <row r="83" spans="2:4" x14ac:dyDescent="0.25">
      <c r="B83" s="13" t="s">
        <v>127</v>
      </c>
      <c r="C83" s="12">
        <f>SUMPRODUCT(SUBTOTAL(3,OFFSET($R$4:$R$57,ROW($R$4:$R$57)-MIN(ROW($R$4:$R$57)),,1)),--($R$4:$R$57=B83),--($BA$4:$BA$57=1))</f>
      </c>
      <c r="D83" s="14">
        <f>C83/$C$86</f>
      </c>
    </row>
    <row r="84" spans="2:4" x14ac:dyDescent="0.25">
      <c r="B84" s="13" t="s">
        <v>71</v>
      </c>
      <c r="C84" s="12">
        <f>SUMPRODUCT(SUBTOTAL(3,OFFSET($R$4:$R$57,ROW($R$4:$R$57)-MIN(ROW($R$4:$R$57)),,1)),--($R$4:$R$57=B84),--($BA$4:$BA$57=1))</f>
      </c>
      <c r="D84" s="14">
        <f>C84/$C$86</f>
      </c>
    </row>
    <row r="85" spans="2:4" x14ac:dyDescent="0.25">
      <c r="B85" s="13"/>
      <c r="C85" s="12"/>
      <c r="D85" s="12"/>
    </row>
    <row r="86" spans="2:4" x14ac:dyDescent="0.25">
      <c r="B86" s="13" t="s">
        <v>204</v>
      </c>
      <c r="C86" s="12">
        <f>ROUND(SUM(C82:C85),2)</f>
      </c>
      <c r="D86" s="14">
        <f>ROUND(SUM(D82:D85),2)</f>
      </c>
    </row>
    <row r="90" spans="1:55" x14ac:dyDescent="0.25">
      <c r="A90" s="15" t="s">
        <v>208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 spans="1:55" x14ac:dyDescent="0.25">
      <c r="A91" s="15" t="s">
        <v>209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 spans="1:55" x14ac:dyDescent="0.25">
      <c r="A92" s="15" t="s">
        <v>210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 spans="1:55" x14ac:dyDescent="0.25">
      <c r="A93" s="15" t="s">
        <v>211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 spans="1:55" x14ac:dyDescent="0.25">
      <c r="A94" s="15" t="s">
        <v>212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8" spans="1:55" x14ac:dyDescent="0.25">
      <c r="A98" s="16" t="s">
        <v>0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</row>
    <row r="99" spans="1:55" x14ac:dyDescent="0.25">
      <c r="A99" s="15" t="s">
        <v>213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 spans="1:55" x14ac:dyDescent="0.25">
      <c r="A100" s="15" t="s">
        <v>214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 spans="1:55" x14ac:dyDescent="0.25">
      <c r="A101" s="17" t="s">
        <v>215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</row>
  </sheetData>
  <mergeCells count="16">
    <mergeCell ref="A1:H1"/>
    <mergeCell ref="B59:Q59"/>
    <mergeCell ref="B60:D60"/>
    <mergeCell ref="G60:I60"/>
    <mergeCell ref="B69:D69"/>
    <mergeCell ref="G69:I69"/>
    <mergeCell ref="B80:D80"/>
    <mergeCell ref="A90:BC90"/>
    <mergeCell ref="A91:BC91"/>
    <mergeCell ref="A92:BC92"/>
    <mergeCell ref="A93:BC93"/>
    <mergeCell ref="A94:BC94"/>
    <mergeCell ref="A98:BC98"/>
    <mergeCell ref="A99:BC99"/>
    <mergeCell ref="A100:BC100"/>
    <mergeCell ref="A101:BC101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2023-06-14T21:17:38Z</dcterms:created>
  <dcterms:modified xsi:type="dcterms:W3CDTF">2023-06-14T21:17:38Z</dcterms:modified>
</cp:coreProperties>
</file>