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860" windowHeight="13440" tabRatio="500"/>
  </bookViews>
  <sheets>
    <sheet name="合约收益计算器" sheetId="2" r:id="rId1"/>
    <sheet name="Sheet1" sheetId="1" r:id="rId2"/>
  </sheets>
  <calcPr calcId="144525" concurrentCalc="0"/>
</workbook>
</file>

<file path=xl/sharedStrings.xml><?xml version="1.0" encoding="utf-8"?>
<sst xmlns="http://schemas.openxmlformats.org/spreadsheetml/2006/main" count="50">
  <si>
    <t>固定参数</t>
  </si>
  <si>
    <t>计算得出参数</t>
  </si>
  <si>
    <t>计算公式</t>
  </si>
  <si>
    <t>计算结果</t>
  </si>
  <si>
    <t>合约面值（BTC为100，其它为10）</t>
  </si>
  <si>
    <t>合约张数</t>
  </si>
  <si>
    <t>(开仓价 * 开仓价 / 合约面值)，对结果向下取整</t>
  </si>
  <si>
    <t>杠杆倍数</t>
  </si>
  <si>
    <t>需要保证金(EOS)</t>
  </si>
  <si>
    <t>合约张数 * 合约面值 / 开仓价 / 杠杆倍数</t>
  </si>
  <si>
    <t>收益</t>
  </si>
  <si>
    <t>做多收益(EOS)</t>
  </si>
  <si>
    <t>合约面值* (1 / 开仓价 - 1 / 平仓价) * 合约张数</t>
  </si>
  <si>
    <t>设定参数（本表仅需调整此处）</t>
  </si>
  <si>
    <t>空仓收益(EOS)</t>
  </si>
  <si>
    <t>合约面值* (1 / 平仓价 - 1 / 开仓价) * 合约张数</t>
  </si>
  <si>
    <t>开仓价(USD)</t>
  </si>
  <si>
    <t>平仓价(USD)</t>
  </si>
  <si>
    <t>合约涨跌幅(%)</t>
  </si>
  <si>
    <t>(平仓价 - 开仓价) / 开仓价</t>
  </si>
  <si>
    <t>开仓量(EOS)</t>
  </si>
  <si>
    <t>EOS数量</t>
  </si>
  <si>
    <t>初始投入EOS数量(EOS)</t>
  </si>
  <si>
    <t>需要保证金</t>
  </si>
  <si>
    <t>做多后EOS数量(EOS)</t>
  </si>
  <si>
    <t>初始投入EOS数量 + 做多收益</t>
  </si>
  <si>
    <t>做空后EOS数量(EOS)</t>
  </si>
  <si>
    <t>初始投入EOS数量 + 做空收益</t>
  </si>
  <si>
    <t>做多：EOS数量涨跌幅(%)</t>
  </si>
  <si>
    <t>(做多后EOS数量 - 初始投入EOS数量) / 初始投入EOS数量</t>
  </si>
  <si>
    <t>做空：EOS数量涨跌幅(%)</t>
  </si>
  <si>
    <t>(做空后EOS数量 - 初始投入EOS数量) / 初始投入EOS数量</t>
  </si>
  <si>
    <t>美金数量</t>
  </si>
  <si>
    <t>初始投入美金(USD)</t>
  </si>
  <si>
    <t>需要保证金 * 开仓价</t>
  </si>
  <si>
    <t>做多后美金(USD)</t>
  </si>
  <si>
    <t>做多后EOS数量 * 平仓价</t>
  </si>
  <si>
    <t>做空后美金(USD)</t>
  </si>
  <si>
    <t>做空后EOS数量 * 平仓价</t>
  </si>
  <si>
    <t>做多：美金数量涨跌幅(%)</t>
  </si>
  <si>
    <t>(做多后美金数量 - 初始投入美金数量) / 初始投入美金数量</t>
  </si>
  <si>
    <t>做空：美金数量涨跌幅(%)</t>
  </si>
  <si>
    <t>(做空后美金数量 - 初始投入美金数量) / 初始投入美金数量</t>
  </si>
  <si>
    <t>赚取美金数量</t>
  </si>
  <si>
    <t>做多赚取的美金(USD)</t>
  </si>
  <si>
    <t>做多收益(EOS) * 平仓价</t>
  </si>
  <si>
    <t>做空赚取的美金(USD)</t>
  </si>
  <si>
    <t>做空收益(EOS) * 平仓价</t>
  </si>
  <si>
    <t>做多赚取的美金 / 初始投入美金</t>
  </si>
  <si>
    <t>做空赚取的美金 / 初始投入美金</t>
  </si>
</sst>
</file>

<file path=xl/styles.xml><?xml version="1.0" encoding="utf-8"?>
<styleSheet xmlns="http://schemas.openxmlformats.org/spreadsheetml/2006/main">
  <numFmts count="6">
    <numFmt numFmtId="176" formatCode="0.0000%"/>
    <numFmt numFmtId="177" formatCode="_ * #,##0_ ;_ * \-#,##0_ ;_ * &quot;-&quot;_ ;_ @_ "/>
    <numFmt numFmtId="44" formatCode="_(&quot;$&quot;* #,##0.00_);_(&quot;$&quot;* \(#,##0.00\);_(&quot;$&quot;* &quot;-&quot;??_);_(@_)"/>
    <numFmt numFmtId="178" formatCode="0.000%"/>
    <numFmt numFmtId="179" formatCode="_ * #,##0.00_ ;_ * \-#,##0.00_ ;_ * &quot;-&quot;??_ ;_ @_ "/>
    <numFmt numFmtId="42" formatCode="_(&quot;$&quot;* #,##0_);_(&quot;$&quot;* \(#,##0\);_(&quot;$&quot;* &quot;-&quot;_);_(@_)"/>
  </numFmts>
  <fonts count="24">
    <font>
      <sz val="12"/>
      <color theme="1"/>
      <name val="DengXian"/>
      <charset val="134"/>
      <scheme val="minor"/>
    </font>
    <font>
      <sz val="12"/>
      <color rgb="FF9C0006"/>
      <name val="DengXian"/>
      <charset val="134"/>
      <scheme val="minor"/>
    </font>
    <font>
      <sz val="10"/>
      <color theme="1"/>
      <name val="DengXian"/>
      <charset val="134"/>
      <scheme val="minor"/>
    </font>
    <font>
      <sz val="10"/>
      <color theme="0" tint="-0.499984740745262"/>
      <name val="DengXian"/>
      <charset val="134"/>
      <scheme val="minor"/>
    </font>
    <font>
      <sz val="12"/>
      <color rgb="FF006100"/>
      <name val="DengXian"/>
      <charset val="134"/>
      <scheme val="minor"/>
    </font>
    <font>
      <sz val="12"/>
      <color theme="0"/>
      <name val="DengXian"/>
      <charset val="134"/>
      <scheme val="minor"/>
    </font>
    <font>
      <u/>
      <sz val="11"/>
      <color rgb="FF0000FF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sz val="11"/>
      <color theme="0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sz val="11"/>
      <color theme="1"/>
      <name val="DengXian"/>
      <charset val="134"/>
      <scheme val="minor"/>
    </font>
    <font>
      <b/>
      <sz val="11"/>
      <color rgb="FFFFFFFF"/>
      <name val="DengXian"/>
      <charset val="0"/>
      <scheme val="minor"/>
    </font>
    <font>
      <sz val="11"/>
      <color theme="1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b/>
      <sz val="13"/>
      <color theme="3"/>
      <name val="DengXian"/>
      <charset val="134"/>
      <scheme val="minor"/>
    </font>
    <font>
      <b/>
      <sz val="11"/>
      <color theme="3"/>
      <name val="DengXian"/>
      <charset val="134"/>
      <scheme val="minor"/>
    </font>
    <font>
      <b/>
      <sz val="11"/>
      <color rgb="FFFA7D00"/>
      <name val="DengXian"/>
      <charset val="0"/>
      <scheme val="minor"/>
    </font>
    <font>
      <sz val="11"/>
      <color rgb="FF9C6500"/>
      <name val="DengXian"/>
      <charset val="0"/>
      <scheme val="minor"/>
    </font>
    <font>
      <sz val="11"/>
      <color rgb="FF3F3F76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b/>
      <sz val="11"/>
      <color theme="1"/>
      <name val="DengXian"/>
      <charset val="0"/>
      <scheme val="minor"/>
    </font>
    <font>
      <sz val="11"/>
      <color rgb="FFFF0000"/>
      <name val="DengXian"/>
      <charset val="0"/>
      <scheme val="minor"/>
    </font>
    <font>
      <sz val="11"/>
      <color rgb="FFFA7D00"/>
      <name val="DengXian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9" fillId="31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5" fillId="6" borderId="0" applyNumberFormat="0" applyBorder="0" applyAlignment="0" applyProtection="0"/>
    <xf numFmtId="0" fontId="13" fillId="1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" fillId="2" borderId="0" applyNumberFormat="0" applyBorder="0" applyAlignment="0" applyProtection="0"/>
    <xf numFmtId="0" fontId="13" fillId="5" borderId="0" applyNumberFormat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8" fillId="7" borderId="1" applyNumberFormat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1" fillId="13" borderId="6" applyNumberFormat="0" applyFont="0" applyAlignment="0" applyProtection="0">
      <alignment vertical="center"/>
    </xf>
    <xf numFmtId="0" fontId="19" fillId="20" borderId="5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5" applyNumberFormat="0" applyAlignment="0" applyProtection="0">
      <alignment vertical="center"/>
    </xf>
    <xf numFmtId="0" fontId="4" fillId="4" borderId="0" applyNumberFormat="0" applyBorder="0" applyAlignment="0" applyProtection="0"/>
    <xf numFmtId="0" fontId="16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177" fontId="11" fillId="0" borderId="0" applyFont="0" applyFill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42" fontId="11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0" fontId="12" fillId="9" borderId="2" applyNumberFormat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6" fillId="0" borderId="0" applyNumberFormat="0" applyFill="0" applyBorder="0" applyAlignment="0" applyProtection="0">
      <alignment vertical="center"/>
    </xf>
  </cellStyleXfs>
  <cellXfs count="23">
    <xf numFmtId="0" fontId="0" fillId="0" borderId="0" xfId="0"/>
    <xf numFmtId="0" fontId="1" fillId="2" borderId="0" xfId="23" applyAlignment="1">
      <alignment horizontal="center" vertical="center"/>
    </xf>
    <xf numFmtId="0" fontId="0" fillId="0" borderId="0" xfId="0" applyFont="1" applyAlignment="1">
      <alignment horizontal="left" vertical="center" wrapText="1"/>
    </xf>
    <xf numFmtId="0" fontId="0" fillId="0" borderId="0" xfId="0" applyFont="1" applyAlignment="1">
      <alignment horizontal="right" vertical="center"/>
    </xf>
    <xf numFmtId="0" fontId="0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 vertical="center"/>
    </xf>
    <xf numFmtId="0" fontId="1" fillId="2" borderId="0" xfId="23" applyAlignment="1">
      <alignment horizontal="left" vertical="center"/>
    </xf>
    <xf numFmtId="0" fontId="0" fillId="0" borderId="0" xfId="0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1" fillId="2" borderId="0" xfId="23" applyAlignment="1">
      <alignment horizontal="center" vertical="center" wrapText="1"/>
    </xf>
    <xf numFmtId="0" fontId="0" fillId="3" borderId="0" xfId="0" applyFill="1" applyAlignment="1">
      <alignment horizontal="left" vertical="center" wrapText="1"/>
    </xf>
    <xf numFmtId="0" fontId="3" fillId="3" borderId="0" xfId="0" applyFont="1" applyFill="1" applyAlignment="1">
      <alignment horizontal="left" vertical="center" wrapText="1"/>
    </xf>
    <xf numFmtId="0" fontId="0" fillId="3" borderId="0" xfId="0" applyFill="1" applyAlignment="1">
      <alignment horizontal="right" vertical="center"/>
    </xf>
    <xf numFmtId="0" fontId="3" fillId="0" borderId="0" xfId="0" applyFont="1" applyAlignment="1">
      <alignment horizontal="left" vertical="center" wrapText="1"/>
    </xf>
    <xf numFmtId="0" fontId="4" fillId="4" borderId="0" xfId="33" applyAlignment="1">
      <alignment horizontal="center" vertical="center"/>
    </xf>
    <xf numFmtId="0" fontId="0" fillId="5" borderId="0" xfId="0" applyFill="1" applyAlignment="1">
      <alignment horizontal="left" vertical="center" wrapText="1"/>
    </xf>
    <xf numFmtId="0" fontId="3" fillId="5" borderId="0" xfId="0" applyFont="1" applyFill="1" applyAlignment="1">
      <alignment horizontal="left" vertical="center" wrapText="1"/>
    </xf>
    <xf numFmtId="176" fontId="5" fillId="6" borderId="0" xfId="17" applyNumberFormat="1" applyAlignment="1">
      <alignment horizontal="right" vertical="center"/>
    </xf>
    <xf numFmtId="178" fontId="0" fillId="3" borderId="0" xfId="47" applyNumberFormat="1" applyFont="1" applyFill="1" applyAlignment="1">
      <alignment horizontal="right" vertical="center"/>
    </xf>
    <xf numFmtId="0" fontId="3" fillId="3" borderId="0" xfId="0" applyFont="1" applyFill="1" applyAlignment="1">
      <alignment horizontal="left" vertical="center"/>
    </xf>
    <xf numFmtId="0" fontId="4" fillId="4" borderId="0" xfId="33" applyAlignment="1">
      <alignment horizontal="center" vertical="center" wrapText="1"/>
    </xf>
    <xf numFmtId="10" fontId="0" fillId="3" borderId="0" xfId="47" applyNumberFormat="1" applyFont="1" applyFill="1" applyAlignment="1">
      <alignment horizontal="right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</xdr:col>
      <xdr:colOff>817245</xdr:colOff>
      <xdr:row>28</xdr:row>
      <xdr:rowOff>158115</xdr:rowOff>
    </xdr:from>
    <xdr:to>
      <xdr:col>7</xdr:col>
      <xdr:colOff>936024</xdr:colOff>
      <xdr:row>62</xdr:row>
      <xdr:rowOff>97247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3738245" y="6000115"/>
          <a:ext cx="5516245" cy="5638800"/>
        </a:xfrm>
        <a:prstGeom prst="rect">
          <a:avLst/>
        </a:prstGeom>
      </xdr:spPr>
    </xdr:pic>
    <xdr:clientData/>
  </xdr:twoCellAnchor>
  <xdr:oneCellAnchor>
    <xdr:from>
      <xdr:col>0</xdr:col>
      <xdr:colOff>606425</xdr:colOff>
      <xdr:row>13</xdr:row>
      <xdr:rowOff>78105</xdr:rowOff>
    </xdr:from>
    <xdr:ext cx="2092325" cy="847725"/>
    <xdr:sp>
      <xdr:nvSpPr>
        <xdr:cNvPr id="3" name="Text Box 2"/>
        <xdr:cNvSpPr txBox="1"/>
      </xdr:nvSpPr>
      <xdr:spPr>
        <a:xfrm>
          <a:off x="606425" y="2981325"/>
          <a:ext cx="2092325" cy="847725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p>
          <a:pPr algn="l"/>
          <a:r>
            <a:rPr lang="zh-CN" altLang="en-US" sz="1100"/>
            <a:t>邢不行《数字货币</a:t>
          </a:r>
          <a:r>
            <a:rPr lang="en-US" altLang="zh-CN" sz="1100"/>
            <a:t>Python</a:t>
          </a:r>
          <a:r>
            <a:rPr lang="zh-CN" altLang="en-US" sz="1100"/>
            <a:t>量化投资课程》</a:t>
          </a:r>
          <a:r>
            <a:rPr lang="en-US" altLang="zh-CN" sz="1100"/>
            <a:t>11.1</a:t>
          </a:r>
          <a:r>
            <a:rPr lang="zh-CN" altLang="en-US" sz="1100"/>
            <a:t>课程资料</a:t>
          </a:r>
          <a:endParaRPr lang="zh-CN" altLang="en-US" sz="1100"/>
        </a:p>
        <a:p>
          <a:pPr algn="l"/>
          <a:endParaRPr lang="en-US" altLang="zh-CN" sz="1100"/>
        </a:p>
        <a:p>
          <a:pPr algn="l"/>
          <a:r>
            <a:rPr lang="zh-CN" altLang="en-US" sz="1100"/>
            <a:t>邢不行微信：</a:t>
          </a:r>
          <a:r>
            <a:rPr lang="en-US" altLang="zh-CN" sz="1100"/>
            <a:t>xingbuxing0807</a:t>
          </a:r>
          <a:endParaRPr lang="en-US" altLang="zh-CN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25"/>
  <sheetViews>
    <sheetView tabSelected="1" zoomScale="125" zoomScaleNormal="125" workbookViewId="0">
      <selection activeCell="C24" sqref="C24"/>
    </sheetView>
  </sheetViews>
  <sheetFormatPr defaultColWidth="9" defaultRowHeight="13.2"/>
  <cols>
    <col min="1" max="1" width="16.6666666666667" style="5" customWidth="1"/>
    <col min="2" max="2" width="10.8333333333333" style="6"/>
    <col min="3" max="3" width="10.8333333333333" style="3"/>
    <col min="4" max="4" width="10.8333333333333" style="6"/>
    <col min="6" max="6" width="23.1666666666667" style="8" customWidth="1"/>
    <col min="7" max="7" width="27.8333333333333" style="9" customWidth="1"/>
    <col min="8" max="8" width="13.5" style="6" customWidth="1"/>
    <col min="9" max="9" width="12.6666666666667"/>
  </cols>
  <sheetData>
    <row r="1" ht="14" spans="1:8">
      <c r="A1" s="1" t="s">
        <v>0</v>
      </c>
      <c r="B1" s="1"/>
      <c r="F1" s="10" t="s">
        <v>1</v>
      </c>
      <c r="G1" s="10" t="s">
        <v>2</v>
      </c>
      <c r="H1" s="1" t="s">
        <v>3</v>
      </c>
    </row>
    <row r="2" ht="27" spans="1:8">
      <c r="A2" s="2" t="s">
        <v>4</v>
      </c>
      <c r="B2" s="3">
        <v>10</v>
      </c>
      <c r="F2" s="11" t="s">
        <v>5</v>
      </c>
      <c r="G2" s="12" t="s">
        <v>6</v>
      </c>
      <c r="H2" s="13">
        <f>INT(B7*B9/B2)</f>
        <v>1100</v>
      </c>
    </row>
    <row r="3" ht="23" spans="1:8">
      <c r="A3" s="4" t="s">
        <v>7</v>
      </c>
      <c r="B3" s="3">
        <v>10</v>
      </c>
      <c r="F3" s="11" t="s">
        <v>8</v>
      </c>
      <c r="G3" s="12" t="s">
        <v>9</v>
      </c>
      <c r="H3" s="13">
        <f>H2*B2/B7/B3</f>
        <v>100</v>
      </c>
    </row>
    <row r="4" spans="7:7">
      <c r="G4" s="14"/>
    </row>
    <row r="5" ht="23" spans="5:8">
      <c r="E5" s="15" t="s">
        <v>10</v>
      </c>
      <c r="F5" s="11" t="s">
        <v>11</v>
      </c>
      <c r="G5" s="12" t="s">
        <v>12</v>
      </c>
      <c r="H5" s="13">
        <f>B2*(1/B7-1/B8)*H2</f>
        <v>-157.894736842105</v>
      </c>
    </row>
    <row r="6" ht="23" spans="1:9">
      <c r="A6" s="7" t="s">
        <v>13</v>
      </c>
      <c r="B6" s="1"/>
      <c r="E6" s="15"/>
      <c r="F6" s="11" t="s">
        <v>14</v>
      </c>
      <c r="G6" s="12" t="s">
        <v>15</v>
      </c>
      <c r="H6" s="13">
        <f>B2*(1/B8-1/B7)*H2</f>
        <v>157.894736842105</v>
      </c>
      <c r="I6">
        <f>(1/B8-1/B7)*B9*B7</f>
        <v>157.894736842105</v>
      </c>
    </row>
    <row r="7" spans="1:2">
      <c r="A7" s="4" t="s">
        <v>16</v>
      </c>
      <c r="B7" s="3">
        <v>11</v>
      </c>
    </row>
    <row r="8" ht="14" spans="1:8">
      <c r="A8" s="4" t="s">
        <v>17</v>
      </c>
      <c r="B8" s="3">
        <v>9.5</v>
      </c>
      <c r="F8" s="16" t="s">
        <v>18</v>
      </c>
      <c r="G8" s="17" t="s">
        <v>19</v>
      </c>
      <c r="H8" s="18">
        <f>(B8-B7)/B7</f>
        <v>-0.136363636363636</v>
      </c>
    </row>
    <row r="9" spans="1:2">
      <c r="A9" s="4" t="s">
        <v>20</v>
      </c>
      <c r="B9" s="3">
        <v>1000</v>
      </c>
    </row>
    <row r="10" ht="14" spans="5:8">
      <c r="E10" s="15" t="s">
        <v>21</v>
      </c>
      <c r="F10" s="11" t="s">
        <v>22</v>
      </c>
      <c r="G10" s="12" t="s">
        <v>23</v>
      </c>
      <c r="H10" s="13">
        <f>H3</f>
        <v>100</v>
      </c>
    </row>
    <row r="11" ht="14" spans="5:8">
      <c r="E11" s="15"/>
      <c r="F11" s="11" t="s">
        <v>24</v>
      </c>
      <c r="G11" s="12" t="s">
        <v>25</v>
      </c>
      <c r="H11" s="13">
        <f>H10+H5</f>
        <v>-57.8947368421052</v>
      </c>
    </row>
    <row r="12" ht="14" spans="5:8">
      <c r="E12" s="15"/>
      <c r="F12" s="11" t="s">
        <v>26</v>
      </c>
      <c r="G12" s="12" t="s">
        <v>27</v>
      </c>
      <c r="H12" s="13">
        <f>H10+H6</f>
        <v>257.894736842105</v>
      </c>
    </row>
    <row r="13" ht="23" spans="5:8">
      <c r="E13" s="15"/>
      <c r="F13" s="11" t="s">
        <v>28</v>
      </c>
      <c r="G13" s="12" t="s">
        <v>29</v>
      </c>
      <c r="H13" s="19">
        <f>(H11-H10)/H10</f>
        <v>-1.57894736842105</v>
      </c>
    </row>
    <row r="14" ht="23" spans="5:8">
      <c r="E14" s="15"/>
      <c r="F14" s="11" t="s">
        <v>30</v>
      </c>
      <c r="G14" s="12" t="s">
        <v>31</v>
      </c>
      <c r="H14" s="19">
        <f>(H12-H10)/H10</f>
        <v>1.57894736842105</v>
      </c>
    </row>
    <row r="15" spans="7:7">
      <c r="G15" s="14"/>
    </row>
    <row r="16" ht="14" spans="5:8">
      <c r="E16" s="15" t="s">
        <v>32</v>
      </c>
      <c r="F16" s="11" t="s">
        <v>33</v>
      </c>
      <c r="G16" s="12" t="s">
        <v>34</v>
      </c>
      <c r="H16" s="13">
        <f>H3*B7</f>
        <v>1100</v>
      </c>
    </row>
    <row r="17" ht="14" spans="5:8">
      <c r="E17" s="15"/>
      <c r="F17" s="11" t="s">
        <v>35</v>
      </c>
      <c r="G17" s="20" t="s">
        <v>36</v>
      </c>
      <c r="H17" s="13">
        <f>H11*B8</f>
        <v>-549.999999999999</v>
      </c>
    </row>
    <row r="18" ht="14" spans="5:8">
      <c r="E18" s="15"/>
      <c r="F18" s="11" t="s">
        <v>37</v>
      </c>
      <c r="G18" s="20" t="s">
        <v>38</v>
      </c>
      <c r="H18" s="13">
        <f>H12*B8</f>
        <v>2450</v>
      </c>
    </row>
    <row r="19" ht="23" spans="5:8">
      <c r="E19" s="15"/>
      <c r="F19" s="11" t="s">
        <v>39</v>
      </c>
      <c r="G19" s="12" t="s">
        <v>40</v>
      </c>
      <c r="H19" s="19">
        <f>H17/H16-1</f>
        <v>-1.5</v>
      </c>
    </row>
    <row r="20" ht="23" spans="5:8">
      <c r="E20" s="15"/>
      <c r="F20" s="11" t="s">
        <v>41</v>
      </c>
      <c r="G20" s="12" t="s">
        <v>42</v>
      </c>
      <c r="H20" s="19">
        <f>H18/H16-1</f>
        <v>1.22727272727273</v>
      </c>
    </row>
    <row r="21" spans="7:7">
      <c r="G21" s="14"/>
    </row>
    <row r="22" ht="14" spans="5:8">
      <c r="E22" s="21" t="s">
        <v>43</v>
      </c>
      <c r="F22" s="11" t="s">
        <v>44</v>
      </c>
      <c r="G22" s="20" t="s">
        <v>45</v>
      </c>
      <c r="H22" s="13">
        <f>H5*B8</f>
        <v>-1500</v>
      </c>
    </row>
    <row r="23" ht="14" spans="5:8">
      <c r="E23" s="21"/>
      <c r="F23" s="11" t="s">
        <v>46</v>
      </c>
      <c r="G23" s="20" t="s">
        <v>47</v>
      </c>
      <c r="H23" s="13">
        <f>H6*B8</f>
        <v>1500</v>
      </c>
    </row>
    <row r="24" spans="5:8">
      <c r="E24" s="21"/>
      <c r="F24" s="11"/>
      <c r="G24" s="12" t="s">
        <v>48</v>
      </c>
      <c r="H24" s="22">
        <f>H22/H16</f>
        <v>-1.36363636363636</v>
      </c>
    </row>
    <row r="25" spans="5:8">
      <c r="E25" s="21"/>
      <c r="F25" s="11"/>
      <c r="G25" s="12" t="s">
        <v>49</v>
      </c>
      <c r="H25" s="22">
        <f>H23/H16</f>
        <v>1.36363636363636</v>
      </c>
    </row>
  </sheetData>
  <mergeCells count="4">
    <mergeCell ref="E5:E6"/>
    <mergeCell ref="E10:E14"/>
    <mergeCell ref="E16:E20"/>
    <mergeCell ref="E22:E25"/>
  </mergeCells>
  <pageMargins left="0.699305555555556" right="0.699305555555556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9"/>
  <sheetViews>
    <sheetView zoomScale="240" zoomScaleNormal="240" workbookViewId="0">
      <selection activeCell="A7" sqref="A7"/>
    </sheetView>
  </sheetViews>
  <sheetFormatPr defaultColWidth="9" defaultRowHeight="13.2" outlineLevelCol="1"/>
  <cols>
    <col min="1" max="1" width="31.6" customWidth="1"/>
  </cols>
  <sheetData>
    <row r="1" spans="1:2">
      <c r="A1" s="1" t="s">
        <v>0</v>
      </c>
      <c r="B1" s="1"/>
    </row>
    <row r="2" ht="14" spans="1:2">
      <c r="A2" s="2" t="s">
        <v>4</v>
      </c>
      <c r="B2" s="3">
        <v>10</v>
      </c>
    </row>
    <row r="3" spans="1:2">
      <c r="A3" s="4" t="s">
        <v>7</v>
      </c>
      <c r="B3" s="3">
        <v>10</v>
      </c>
    </row>
    <row r="4" spans="1:2">
      <c r="A4" s="5"/>
      <c r="B4" s="6"/>
    </row>
    <row r="5" spans="1:2">
      <c r="A5" s="5"/>
      <c r="B5" s="6"/>
    </row>
    <row r="6" spans="1:2">
      <c r="A6" s="7" t="s">
        <v>13</v>
      </c>
      <c r="B6" s="1"/>
    </row>
    <row r="7" spans="1:2">
      <c r="A7" s="4" t="s">
        <v>16</v>
      </c>
      <c r="B7" s="3">
        <v>10</v>
      </c>
    </row>
    <row r="8" spans="1:2">
      <c r="A8" s="4" t="s">
        <v>17</v>
      </c>
      <c r="B8" s="3">
        <v>9.5</v>
      </c>
    </row>
    <row r="9" spans="1:2">
      <c r="A9" s="4" t="s">
        <v>20</v>
      </c>
      <c r="B9" s="3">
        <v>1000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合约收益计算器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2018-12-11T06:59:00Z</dcterms:created>
  <dcterms:modified xsi:type="dcterms:W3CDTF">2019-02-25T10:28:27Z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1033-2.4.1.841</vt:lpwstr>
  </property>
</Properties>
</file>