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bookViews>
    <workbookView xWindow="-120" yWindow="-120" windowWidth="20730" windowHeight="11160" tabRatio="599" firstSheet="2" activeTab="2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1" l="1"/>
  <c r="O3" i="1" l="1"/>
  <c r="M3" i="1"/>
  <c r="O23" i="1" l="1"/>
  <c r="O24" i="1" l="1"/>
  <c r="H4" i="7"/>
  <c r="M4" i="7" s="1"/>
  <c r="D1" i="1" l="1"/>
  <c r="D3" i="1"/>
  <c r="H11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7" s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Y35" i="7" l="1"/>
  <c r="H3" i="1"/>
  <c r="T4" i="9"/>
  <c r="R3" i="1"/>
  <c r="E4" i="9"/>
  <c r="H4" i="1"/>
  <c r="H5" i="1"/>
  <c r="H6" i="1"/>
  <c r="D2" i="7" l="1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4" i="10"/>
  <c r="T4" i="10" s="1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Y4" i="7"/>
  <c r="Z4" i="7" s="1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W16" i="1"/>
  <c r="X16" i="1" s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L23" i="1" s="1"/>
  <c r="G27" i="1" s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BQ23" i="1" l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BU23" i="1"/>
  <c r="BQ24" i="1" s="1"/>
  <c r="CO23" i="1"/>
  <c r="I5" i="7" s="1"/>
  <c r="Y23" i="1"/>
  <c r="CE23" i="1"/>
  <c r="AS23" i="1"/>
  <c r="AP24" i="1" s="1"/>
  <c r="H5" i="7" l="1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I4" i="7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H30" i="1"/>
  <c r="K3" i="4" s="1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O4" i="7"/>
  <c r="AA4" i="7" s="1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  <c r="AE6" i="4"/>
  <c r="AE5" i="4"/>
  <c r="AE4" i="4"/>
</calcChain>
</file>

<file path=xl/comments1.xml><?xml version="1.0" encoding="utf-8"?>
<comments xmlns="http://schemas.openxmlformats.org/spreadsheetml/2006/main">
  <authors>
    <author>Windows 사용자</author>
  </authors>
  <commentList>
    <comment ref="FC1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G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<sst xmlns="http://schemas.openxmlformats.org/spreadsheetml/2006/main" count="691" uniqueCount="312">
  <si>
    <t>이응순</t>
  </si>
  <si>
    <t>성명</t>
    <phoneticPr fontId="3" type="noConversion"/>
  </si>
  <si>
    <t>B 책임감</t>
    <phoneticPr fontId="2" type="noConversion"/>
  </si>
  <si>
    <t>D 자주성</t>
    <phoneticPr fontId="2" type="noConversion"/>
  </si>
  <si>
    <t>E 지도성</t>
    <phoneticPr fontId="2" type="noConversion"/>
  </si>
  <si>
    <t>F 감정상태</t>
    <phoneticPr fontId="2" type="noConversion"/>
  </si>
  <si>
    <t>G 집중력</t>
    <phoneticPr fontId="2" type="noConversion"/>
  </si>
  <si>
    <t>H 정서안정</t>
    <phoneticPr fontId="2" type="noConversion"/>
  </si>
  <si>
    <t>I 준법성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</si>
  <si>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</si>
  <si>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</si>
  <si>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</si>
  <si>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</si>
  <si>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</si>
  <si>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</si>
  <si>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</si>
  <si>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</si>
  <si>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</si>
  <si>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</si>
  <si>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</si>
  <si>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</si>
  <si>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</si>
  <si>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</si>
  <si>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</si>
  <si>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</si>
  <si>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</si>
  <si>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</si>
  <si>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</si>
  <si>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</si>
  <si>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</si>
  <si>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</si>
  <si>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</si>
  <si>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</si>
  <si>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</si>
  <si>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</si>
  <si>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</si>
  <si>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</si>
  <si>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</si>
  <si>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</si>
  <si>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</si>
  <si>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</si>
  <si>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</si>
  <si>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</si>
  <si>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</si>
  <si>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</si>
  <si>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</si>
  <si>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</si>
  <si>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</si>
  <si>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</si>
  <si>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</si>
  <si>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</si>
  <si>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</si>
  <si>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</si>
  <si>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</si>
  <si>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</si>
  <si>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</si>
  <si>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</si>
  <si>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</si>
  <si>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</si>
  <si>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</si>
  <si>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</si>
  <si>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</si>
  <si>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</si>
  <si>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</si>
  <si>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</si>
  <si>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</si>
  <si>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</si>
  <si>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</si>
  <si>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</si>
  <si>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</si>
  <si>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</si>
  <si>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</si>
  <si>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</si>
  <si>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</si>
  <si>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</si>
  <si>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</si>
  <si>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</si>
  <si>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</si>
  <si>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</si>
  <si>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</si>
  <si>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</si>
  <si>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</si>
  <si>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</si>
  <si>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</si>
  <si>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</si>
  <si>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3,4,13,24</t>
    <phoneticPr fontId="2" type="noConversion"/>
  </si>
  <si>
    <t>74,94,124,134</t>
    <phoneticPr fontId="2" type="noConversion"/>
  </si>
  <si>
    <t>6,16</t>
    <phoneticPr fontId="2" type="noConversion"/>
  </si>
  <si>
    <t>1,11,31,41,51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</si>
  <si>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</si>
  <si>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</si>
  <si>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</si>
  <si>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</si>
  <si>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</si>
  <si>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</si>
  <si>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</si>
  <si>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</si>
  <si>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</si>
  <si>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</si>
  <si>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</si>
  <si>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</si>
  <si>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</si>
  <si>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</si>
  <si>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</si>
  <si>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</si>
  <si>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</si>
  <si>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</si>
  <si>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</si>
  <si>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</si>
  <si>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</si>
  <si>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</si>
  <si>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</si>
  <si>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</si>
  <si>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</si>
  <si>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</si>
  <si>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</si>
  <si>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</si>
  <si>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</si>
  <si>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</si>
  <si>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</si>
  <si>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</si>
  <si>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</si>
  <si>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</si>
  <si>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</si>
  <si>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</si>
  <si>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</si>
  <si>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</si>
  <si>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</si>
  <si>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</si>
  <si>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</si>
  <si>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</si>
  <si>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</si>
  <si>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</si>
  <si>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</si>
  <si>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</si>
  <si>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</si>
  <si>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</si>
  <si>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</si>
  <si>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</si>
  <si>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</si>
  <si>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</si>
  <si>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</si>
  <si>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</si>
  <si>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</si>
  <si>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</si>
  <si>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</si>
  <si>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</si>
  <si>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</si>
  <si>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</si>
  <si>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</si>
  <si>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</si>
  <si>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</si>
  <si>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</si>
  <si>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</si>
  <si>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</si>
  <si>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</si>
  <si>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A 근면성/A diligence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</si>
  <si>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</si>
  <si>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</si>
  <si>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</si>
  <si>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</si>
  <si>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</si>
  <si>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</si>
  <si>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</si>
  <si>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</si>
  <si>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</si>
  <si>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</si>
  <si>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</si>
  <si>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</si>
  <si>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</si>
  <si>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</si>
  <si>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</si>
  <si>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</si>
  <si>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</si>
  <si>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</si>
  <si>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</si>
  <si>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</si>
  <si>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</si>
  <si>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</si>
  <si>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</si>
  <si>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</si>
  <si>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</si>
  <si>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</si>
  <si>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</si>
  <si>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</si>
  <si>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</si>
  <si>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</si>
  <si>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</si>
  <si>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</si>
  <si>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</si>
  <si>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</si>
  <si>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</si>
  <si>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</si>
  <si>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</si>
  <si>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</si>
  <si>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</si>
  <si>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</si>
  <si>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</si>
  <si>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</si>
  <si>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</si>
  <si>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</si>
  <si>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</si>
  <si>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</si>
  <si>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</si>
  <si>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</si>
  <si>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</si>
  <si>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</si>
  <si>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</si>
  <si>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</si>
  <si>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</si>
  <si>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</si>
  <si>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</si>
  <si>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</si>
  <si>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</si>
  <si>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 xml:space="preserve">C 협동성 / C Cooperativeness	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</si>
  <si>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</si>
  <si>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</si>
  <si>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</si>
  <si>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</si>
  <si>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</si>
  <si>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</si>
  <si>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</si>
  <si>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</si>
  <si>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</si>
  <si>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</si>
  <si>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</si>
  <si>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</si>
  <si>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</si>
  <si>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</si>
  <si>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</si>
  <si>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</si>
  <si>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</si>
  <si>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</si>
  <si>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</si>
  <si>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</si>
  <si>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</si>
  <si>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</si>
  <si>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</si>
  <si>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</si>
  <si>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</si>
  <si>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</si>
  <si>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</si>
  <si>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</si>
  <si>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</si>
  <si>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</si>
  <si>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</si>
  <si>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</si>
  <si>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</si>
  <si>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</si>
  <si>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</si>
  <si>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</si>
  <si>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</si>
  <si>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</si>
  <si>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</si>
  <si>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</si>
  <si>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</si>
  <si>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</si>
  <si>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</si>
  <si>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</si>
  <si>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</si>
  <si>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</si>
  <si>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</si>
  <si>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</si>
  <si>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</si>
  <si>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</si>
  <si>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</si>
  <si>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</si>
  <si>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</si>
  <si>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</si>
  <si>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</si>
  <si>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</si>
  <si>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</si>
  <si>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</si>
  <si>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</si>
  <si>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</si>
  <si>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</si>
  <si>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</si>
  <si>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</si>
  <si>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</si>
  <si>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</si>
  <si>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</si>
  <si>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</si>
  <si>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</si>
  <si>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</si>
  <si>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</si>
  <si>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</si>
  <si>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</si>
  <si>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</si>
  <si>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</si>
  <si>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</si>
  <si>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</si>
  <si>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</si>
  <si>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</si>
  <si>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</si>
  <si>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</si>
  <si>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</si>
  <si>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</si>
  <si>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</si>
  <si>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</si>
  <si>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</si>
  <si>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</si>
  <si>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</si>
  <si>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</si>
  <si>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</si>
  <si>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</si>
  <si>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</si>
  <si>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인성검사 채점 조건</t>
  </si>
  <si>
    <t>Question No</t>
  </si>
  <si>
    <t>correct
(Toughness)</t>
  </si>
  <si>
    <t>Statement</t>
  </si>
  <si>
    <t>correct</t>
  </si>
  <si>
    <t>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</si>
</sst>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</cellXfs>
  <cellStyles count="4">
    <cellStyle name="Normal" xfId="0" builtinId="0"/>
    <cellStyle name="메모 2" xfId="3"/>
    <cellStyle name="표준 2" xfId="1"/>
    <cellStyle name="표준 3" xfId="2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XD20"/>
  <sheetViews>
    <sheetView zoomScale="85" zoomScaleNormal="85" workbookViewId="0">
      <selection activeCell="D9" sqref="D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121</v>
      </c>
      <c r="B1" s="175" t="s">
        <v>215</v>
      </c>
      <c r="C1" s="175" t="s">
        <v>216</v>
      </c>
      <c r="D1" s="175" t="s">
        <v>217</v>
      </c>
      <c r="E1" s="175" t="s">
        <v>218</v>
      </c>
      <c r="F1" s="175" t="s">
        <v>220</v>
      </c>
      <c r="G1" s="175" t="s">
        <v>221</v>
      </c>
      <c r="H1" s="175" t="s">
        <v>219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152</v>
      </c>
      <c r="C2" s="4" t="s">
        <v>45</v>
      </c>
      <c r="D2" s="4" t="s">
        <v>153</v>
      </c>
      <c r="E2" s="4" t="s">
        <v>45</v>
      </c>
      <c r="F2" s="4">
        <v>1</v>
      </c>
      <c r="G2" s="4" t="s">
        <v>45</v>
      </c>
      <c r="H2" s="4" t="s">
        <v>45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1" t="s">
        <v>222</v>
      </c>
      <c r="B3" s="221"/>
      <c r="C3" s="221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121</v>
      </c>
      <c r="B4" s="175" t="s">
        <v>215</v>
      </c>
      <c r="C4" s="175" t="s">
        <v>216</v>
      </c>
      <c r="D4" s="175" t="s">
        <v>217</v>
      </c>
      <c r="E4" s="175" t="s">
        <v>218</v>
      </c>
      <c r="F4" s="175" t="s">
        <v>220</v>
      </c>
      <c r="G4" s="175" t="s">
        <v>221</v>
      </c>
      <c r="H4" s="175" t="s">
        <v>219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IF(K2&gt;=3,"2","1")</f>
        <v>2</v>
      </c>
      <c r="L5" s="193" t="str">
        <f>IF(L2&lt;=3,"1","2")</f>
        <v>1</v>
      </c>
      <c r="M5" s="193" t="str">
        <f>IF(M2&gt;=3,"2","1")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19" t="s">
        <v>137</v>
      </c>
      <c r="C6" s="219"/>
    </row>
    <row r="7" spans="1:628">
      <c r="EJ7" s="179"/>
      <c r="FC7" s="174"/>
      <c r="FR7" s="179"/>
      <c r="GK7" s="174"/>
    </row>
    <row r="8" spans="1:628" ht="17.25" customHeight="1">
      <c r="A8" s="189" t="s">
        <v>121</v>
      </c>
      <c r="B8" s="175" t="s">
        <v>215</v>
      </c>
      <c r="C8" s="175" t="s">
        <v>216</v>
      </c>
      <c r="D8" s="175" t="s">
        <v>217</v>
      </c>
      <c r="E8" s="175" t="s">
        <v>218</v>
      </c>
      <c r="F8" s="175" t="s">
        <v>220</v>
      </c>
      <c r="G8" s="175" t="s">
        <v>221</v>
      </c>
      <c r="H8" s="175" t="s">
        <v>219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154</v>
      </c>
      <c r="C9" s="194" t="s">
        <v>45</v>
      </c>
      <c r="D9" s="194" t="s">
        <v>155</v>
      </c>
      <c r="E9" s="194" t="s">
        <v>45</v>
      </c>
      <c r="F9" s="195">
        <v>1</v>
      </c>
      <c r="G9" s="194" t="s">
        <v>45</v>
      </c>
      <c r="H9" s="194" t="s">
        <v>45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1" t="s">
        <v>138</v>
      </c>
      <c r="B10" s="221"/>
      <c r="C10" s="221"/>
      <c r="D10" s="179" t="str">
        <f>IF(IFERROR(MATCH(3,I9:LF9,-1),),"오지선다","이지선다")</f>
        <v>이지선다</v>
      </c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J10" s="220"/>
      <c r="AK10" s="220"/>
      <c r="AL10" s="220"/>
      <c r="AM10" s="220"/>
      <c r="AN10" s="220"/>
      <c r="AO10" s="220"/>
      <c r="AP10" s="220"/>
      <c r="AQ10" s="220"/>
      <c r="AR10" s="220"/>
      <c r="AS10" s="220"/>
      <c r="AT10" s="220"/>
      <c r="AU10" s="220"/>
      <c r="AV10" s="220"/>
      <c r="AW10" s="220"/>
      <c r="AX10" s="220"/>
      <c r="AY10" s="220"/>
      <c r="AZ10" s="220"/>
      <c r="BA10" s="220"/>
      <c r="BB10" s="220"/>
      <c r="BC10" s="220"/>
      <c r="BD10" s="220"/>
      <c r="BE10" s="220"/>
      <c r="BF10" s="220"/>
      <c r="BG10" s="220"/>
      <c r="BH10" s="220"/>
      <c r="BI10" s="220"/>
      <c r="BJ10" s="220"/>
      <c r="BK10" s="220"/>
      <c r="BL10" s="220"/>
      <c r="BM10" s="220"/>
      <c r="BN10" s="220"/>
      <c r="BO10" s="220"/>
      <c r="BP10" s="220"/>
      <c r="BQ10" s="220"/>
      <c r="BR10" s="220"/>
      <c r="BS10" s="220"/>
      <c r="BT10" s="220"/>
      <c r="BU10" s="220"/>
      <c r="BV10" s="220"/>
      <c r="BW10" s="220"/>
      <c r="BX10" s="220"/>
      <c r="BY10" s="220"/>
      <c r="BZ10" s="220"/>
      <c r="CA10" s="220"/>
      <c r="CB10" s="220"/>
      <c r="CC10" s="220"/>
      <c r="CD10" s="220"/>
      <c r="CE10" s="220"/>
      <c r="CF10" s="220"/>
      <c r="CG10" s="220"/>
      <c r="CH10" s="220"/>
      <c r="CI10" s="220"/>
      <c r="CJ10" s="220"/>
      <c r="CK10" s="220"/>
      <c r="CL10" s="220"/>
      <c r="CM10" s="220"/>
      <c r="CN10" s="220"/>
      <c r="CO10" s="220"/>
      <c r="CP10" s="220"/>
      <c r="CQ10" s="220"/>
      <c r="CR10" s="220"/>
      <c r="CS10" s="220"/>
      <c r="CT10" s="220"/>
      <c r="CU10" s="220"/>
      <c r="CV10" s="220"/>
      <c r="CW10" s="220"/>
      <c r="CX10" s="220"/>
      <c r="CY10" s="220"/>
      <c r="CZ10" s="220"/>
      <c r="DA10" s="220"/>
      <c r="DB10" s="220"/>
      <c r="DC10" s="220"/>
      <c r="DD10" s="220"/>
      <c r="DE10" s="220"/>
      <c r="DF10" s="220"/>
      <c r="DG10" s="220"/>
      <c r="DH10" s="220"/>
      <c r="DI10" s="220"/>
      <c r="DJ10" s="220"/>
      <c r="DK10" s="220"/>
      <c r="DL10" s="220"/>
      <c r="DM10" s="220"/>
      <c r="DN10" s="220"/>
      <c r="DO10" s="220"/>
      <c r="DP10" s="220"/>
      <c r="DQ10" s="220"/>
      <c r="DR10" s="220"/>
      <c r="DS10" s="220"/>
      <c r="DT10" s="220"/>
      <c r="DU10" s="220"/>
      <c r="DV10" s="220"/>
      <c r="DW10" s="220"/>
      <c r="DX10" s="220"/>
      <c r="DY10" s="220"/>
      <c r="DZ10" s="220"/>
      <c r="EA10" s="220"/>
      <c r="EB10" s="220"/>
      <c r="EC10" s="220"/>
      <c r="ED10" s="220"/>
      <c r="EE10" s="220"/>
      <c r="EF10" s="220"/>
      <c r="EG10" s="220"/>
      <c r="EH10" s="220"/>
      <c r="EI10" s="220"/>
      <c r="EJ10" s="220"/>
      <c r="EK10" s="220"/>
      <c r="EL10" s="220"/>
      <c r="EM10" s="220"/>
      <c r="EN10" s="220"/>
      <c r="EO10" s="220"/>
      <c r="EP10" s="220"/>
      <c r="EQ10" s="220"/>
      <c r="ER10" s="220"/>
      <c r="ES10" s="220"/>
      <c r="ET10" s="220"/>
      <c r="EU10" s="220"/>
      <c r="EV10" s="220"/>
      <c r="EW10" s="220"/>
      <c r="EX10" s="220"/>
      <c r="EY10" s="220"/>
      <c r="EZ10" s="220"/>
      <c r="FA10" s="220"/>
      <c r="FB10" s="220"/>
    </row>
    <row r="14" spans="1:628" ht="17.25" customHeight="1">
      <c r="A14" s="174" t="s">
        <v>121</v>
      </c>
      <c r="B14" s="175" t="s">
        <v>215</v>
      </c>
      <c r="C14" s="175" t="s">
        <v>216</v>
      </c>
      <c r="D14" s="175" t="s">
        <v>217</v>
      </c>
      <c r="E14" s="175" t="s">
        <v>218</v>
      </c>
      <c r="F14" s="175" t="s">
        <v>220</v>
      </c>
      <c r="G14" s="175" t="s">
        <v>221</v>
      </c>
      <c r="H14" s="175" t="s">
        <v>219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140</v>
      </c>
      <c r="C15" s="4" t="s">
        <v>45</v>
      </c>
      <c r="D15" s="4" t="s">
        <v>141</v>
      </c>
      <c r="E15" s="4" t="s">
        <v>45</v>
      </c>
      <c r="F15" s="4">
        <v>2</v>
      </c>
      <c r="G15" s="4" t="s">
        <v>45</v>
      </c>
      <c r="H15" s="4" t="s">
        <v>45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1" t="s">
        <v>142</v>
      </c>
      <c r="B16" s="221"/>
      <c r="C16" s="221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121</v>
      </c>
      <c r="B17" s="175" t="s">
        <v>215</v>
      </c>
      <c r="C17" s="175" t="s">
        <v>216</v>
      </c>
      <c r="D17" s="175" t="s">
        <v>217</v>
      </c>
      <c r="E17" s="175" t="s">
        <v>218</v>
      </c>
      <c r="F17" s="175" t="s">
        <v>220</v>
      </c>
      <c r="G17" s="175" t="s">
        <v>221</v>
      </c>
      <c r="H17" s="175" t="s">
        <v>219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19" t="s">
        <v>143</v>
      </c>
      <c r="C19" s="219"/>
    </row>
    <row r="20" spans="1:340">
      <c r="I20" s="174" t="s">
        <v>144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V11"/>
  <sheetViews>
    <sheetView topLeftCell="M1" zoomScale="70" zoomScaleNormal="70" workbookViewId="0">
      <selection activeCell="O3" sqref="O3"/>
    </sheetView>
  </sheetViews>
  <sheetFormatPr defaultColWidth="11" defaultRowHeight="15"/>
  <sheetData>
    <row r="1" spans="1:48" ht="29.25" customHeight="1" thickBot="1">
      <c r="A1" s="225" t="s">
        <v>259</v>
      </c>
      <c r="B1" s="225"/>
      <c r="C1" s="225"/>
      <c r="D1" s="225"/>
      <c r="E1" s="225"/>
      <c r="F1" s="225"/>
      <c r="G1" s="225"/>
      <c r="H1" s="225"/>
      <c r="I1" s="225"/>
      <c r="J1" s="225" t="s">
        <v>258</v>
      </c>
      <c r="K1" s="225"/>
      <c r="L1" s="225"/>
      <c r="M1" s="225"/>
      <c r="N1" s="181"/>
      <c r="O1" s="225" t="s">
        <v>256</v>
      </c>
      <c r="P1" s="225"/>
      <c r="Q1" s="225"/>
      <c r="R1" s="225"/>
      <c r="S1" s="225" t="s">
        <v>257</v>
      </c>
      <c r="T1" s="225"/>
      <c r="U1" s="225"/>
      <c r="V1" s="225"/>
      <c r="W1" s="225"/>
      <c r="X1" s="225"/>
      <c r="Y1" s="225"/>
      <c r="Z1" s="225"/>
      <c r="AA1" s="225"/>
      <c r="AB1" s="225"/>
      <c r="AC1" s="222" t="s">
        <v>260</v>
      </c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2" t="s">
        <v>261</v>
      </c>
      <c r="AO1" s="223"/>
      <c r="AP1" s="223"/>
      <c r="AQ1" s="223"/>
      <c r="AR1" s="223"/>
      <c r="AS1" s="223"/>
      <c r="AT1" s="223"/>
      <c r="AU1" s="223"/>
      <c r="AV1" s="224"/>
    </row>
    <row r="2" spans="1:48" ht="134.25" customHeight="1">
      <c r="A2" s="199" t="s">
        <v>223</v>
      </c>
      <c r="B2" s="199" t="s">
        <v>224</v>
      </c>
      <c r="C2" s="199" t="s">
        <v>225</v>
      </c>
      <c r="D2" s="199" t="s">
        <v>226</v>
      </c>
      <c r="E2" s="182" t="s">
        <v>227</v>
      </c>
      <c r="F2" s="199" t="s">
        <v>228</v>
      </c>
      <c r="G2" s="199" t="s">
        <v>229</v>
      </c>
      <c r="H2" s="199" t="s">
        <v>230</v>
      </c>
      <c r="I2" s="199" t="s">
        <v>231</v>
      </c>
      <c r="J2" s="183" t="s">
        <v>232</v>
      </c>
      <c r="K2" s="199" t="s">
        <v>233</v>
      </c>
      <c r="L2" s="199" t="s">
        <v>234</v>
      </c>
      <c r="M2" s="199" t="s">
        <v>235</v>
      </c>
      <c r="N2" s="199" t="s">
        <v>236</v>
      </c>
      <c r="O2" s="183" t="s">
        <v>237</v>
      </c>
      <c r="P2" s="183" t="s">
        <v>238</v>
      </c>
      <c r="Q2" s="183" t="s">
        <v>239</v>
      </c>
      <c r="R2" s="183" t="s">
        <v>240</v>
      </c>
      <c r="S2" s="199" t="s">
        <v>241</v>
      </c>
      <c r="T2" s="199" t="s">
        <v>242</v>
      </c>
      <c r="U2" s="199" t="s">
        <v>243</v>
      </c>
      <c r="V2" s="199" t="s">
        <v>244</v>
      </c>
      <c r="W2" s="199" t="s">
        <v>245</v>
      </c>
      <c r="X2" s="199" t="s">
        <v>246</v>
      </c>
      <c r="Y2" s="199" t="s">
        <v>247</v>
      </c>
      <c r="Z2" s="184" t="s">
        <v>248</v>
      </c>
      <c r="AA2" s="199" t="s">
        <v>249</v>
      </c>
      <c r="AB2" s="199" t="s">
        <v>250</v>
      </c>
      <c r="AC2" s="185" t="s">
        <v>251</v>
      </c>
      <c r="AD2" s="185" t="s">
        <v>252</v>
      </c>
      <c r="AE2" s="185" t="s">
        <v>253</v>
      </c>
      <c r="AF2" s="185" t="s">
        <v>254</v>
      </c>
      <c r="AG2" s="185" t="s">
        <v>255</v>
      </c>
      <c r="AH2" s="185" t="s">
        <v>122</v>
      </c>
      <c r="AI2" s="185" t="s">
        <v>136</v>
      </c>
      <c r="AJ2" s="185" t="s">
        <v>123</v>
      </c>
      <c r="AK2" s="185" t="s">
        <v>124</v>
      </c>
      <c r="AL2" s="185" t="s">
        <v>125</v>
      </c>
      <c r="AM2" s="185" t="s">
        <v>126</v>
      </c>
      <c r="AN2" s="185" t="s">
        <v>127</v>
      </c>
      <c r="AO2" s="185" t="s">
        <v>128</v>
      </c>
      <c r="AP2" s="185" t="s">
        <v>129</v>
      </c>
      <c r="AQ2" s="185" t="s">
        <v>130</v>
      </c>
      <c r="AR2" s="185" t="s">
        <v>131</v>
      </c>
      <c r="AS2" s="185" t="s">
        <v>132</v>
      </c>
      <c r="AT2" s="185" t="s">
        <v>133</v>
      </c>
      <c r="AU2" s="185" t="s">
        <v>134</v>
      </c>
      <c r="AV2" s="185" t="s">
        <v>135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45</v>
      </c>
      <c r="H3" t="str">
        <f>IF(IFERROR(MATCH(1,'5th-&gt; 2nd Earth Conversation Fo'!F9,2),),"남자","여자")</f>
        <v>남자</v>
      </c>
      <c r="J3" t="s">
        <v>266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170</v>
      </c>
      <c r="AM3" t="s">
        <v>175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139</v>
      </c>
    </row>
    <row r="8" spans="1:48">
      <c r="A8">
        <v>1</v>
      </c>
      <c r="B8" t="s">
        <v>262</v>
      </c>
      <c r="C8" t="s">
        <v>146</v>
      </c>
      <c r="D8" t="s">
        <v>45</v>
      </c>
      <c r="E8" t="s">
        <v>45</v>
      </c>
      <c r="G8" t="s">
        <v>45</v>
      </c>
      <c r="H8" t="s">
        <v>147</v>
      </c>
      <c r="J8" t="s">
        <v>266</v>
      </c>
      <c r="K8">
        <v>93</v>
      </c>
      <c r="L8">
        <v>94</v>
      </c>
      <c r="M8">
        <v>0</v>
      </c>
      <c r="N8">
        <v>86</v>
      </c>
      <c r="O8" t="s">
        <v>148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170</v>
      </c>
      <c r="AM8" t="s">
        <v>175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263</v>
      </c>
      <c r="C9" t="s">
        <v>145</v>
      </c>
      <c r="D9" t="s">
        <v>45</v>
      </c>
      <c r="E9" t="s">
        <v>45</v>
      </c>
      <c r="G9" t="s">
        <v>45</v>
      </c>
      <c r="H9" t="s">
        <v>149</v>
      </c>
      <c r="J9" t="s">
        <v>266</v>
      </c>
      <c r="K9">
        <v>93</v>
      </c>
      <c r="L9">
        <v>91</v>
      </c>
      <c r="M9">
        <v>0</v>
      </c>
      <c r="N9">
        <v>90</v>
      </c>
      <c r="O9" t="s">
        <v>148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175</v>
      </c>
      <c r="AM9" t="s">
        <v>170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264</v>
      </c>
      <c r="C10" t="s">
        <v>150</v>
      </c>
      <c r="D10" t="s">
        <v>45</v>
      </c>
      <c r="E10" t="s">
        <v>45</v>
      </c>
      <c r="G10" t="s">
        <v>45</v>
      </c>
      <c r="H10" t="s">
        <v>149</v>
      </c>
      <c r="J10" t="s">
        <v>267</v>
      </c>
      <c r="K10">
        <v>90</v>
      </c>
      <c r="L10">
        <v>89</v>
      </c>
      <c r="M10">
        <v>0</v>
      </c>
      <c r="N10">
        <v>67</v>
      </c>
      <c r="O10" t="s">
        <v>148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170</v>
      </c>
      <c r="AM10" t="s">
        <v>175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265</v>
      </c>
      <c r="C11" t="s">
        <v>151</v>
      </c>
      <c r="D11" t="s">
        <v>45</v>
      </c>
      <c r="E11" t="s">
        <v>45</v>
      </c>
      <c r="G11" t="s">
        <v>45</v>
      </c>
      <c r="H11" t="s">
        <v>149</v>
      </c>
      <c r="J11" t="s">
        <v>268</v>
      </c>
      <c r="K11">
        <v>36</v>
      </c>
      <c r="L11">
        <v>32</v>
      </c>
      <c r="M11">
        <v>0</v>
      </c>
      <c r="N11">
        <v>56</v>
      </c>
      <c r="O11" t="s">
        <v>148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174</v>
      </c>
      <c r="AM11" t="s">
        <v>170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032421"/>
  <sheetViews>
    <sheetView tabSelected="1" zoomScale="85" zoomScaleNormal="85" workbookViewId="0">
      <selection activeCell="I40" sqref="I40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271</v>
      </c>
      <c r="B1" s="2" t="s">
        <v>270</v>
      </c>
      <c r="C1" s="206" t="s">
        <v>269</v>
      </c>
      <c r="D1" s="196" t="str">
        <f>'5th-&gt; 2nd Earth Conversation Fo'!D9</f>
        <v>김정수</v>
      </c>
      <c r="E1" s="5"/>
      <c r="F1" s="231" t="s">
        <v>156</v>
      </c>
      <c r="G1" s="232"/>
      <c r="H1" s="232"/>
      <c r="I1" s="232"/>
      <c r="J1" s="235"/>
      <c r="K1" s="235"/>
      <c r="L1" s="235"/>
      <c r="M1" s="232"/>
      <c r="N1" s="232"/>
      <c r="O1" s="233"/>
      <c r="P1" s="231" t="s">
        <v>2</v>
      </c>
      <c r="Q1" s="232"/>
      <c r="R1" s="232"/>
      <c r="S1" s="232"/>
      <c r="T1" s="235"/>
      <c r="U1" s="235"/>
      <c r="V1" s="235"/>
      <c r="W1" s="235"/>
      <c r="X1" s="235"/>
      <c r="Y1" s="233"/>
      <c r="Z1" s="231" t="s">
        <v>214</v>
      </c>
      <c r="AA1" s="232"/>
      <c r="AB1" s="232"/>
      <c r="AC1" s="232"/>
      <c r="AD1" s="235"/>
      <c r="AE1" s="235"/>
      <c r="AF1" s="235"/>
      <c r="AG1" s="232"/>
      <c r="AH1" s="232"/>
      <c r="AI1" s="233"/>
      <c r="AJ1" s="231" t="s">
        <v>3</v>
      </c>
      <c r="AK1" s="232"/>
      <c r="AL1" s="232"/>
      <c r="AM1" s="232"/>
      <c r="AN1" s="232"/>
      <c r="AO1" s="232"/>
      <c r="AP1" s="232"/>
      <c r="AQ1" s="232"/>
      <c r="AR1" s="232"/>
      <c r="AS1" s="233"/>
      <c r="AT1" s="231" t="s">
        <v>4</v>
      </c>
      <c r="AU1" s="232"/>
      <c r="AV1" s="232"/>
      <c r="AW1" s="232"/>
      <c r="AX1" s="232"/>
      <c r="AY1" s="232"/>
      <c r="AZ1" s="232"/>
      <c r="BA1" s="233"/>
      <c r="BB1" s="231" t="s">
        <v>5</v>
      </c>
      <c r="BC1" s="232"/>
      <c r="BD1" s="232"/>
      <c r="BE1" s="232"/>
      <c r="BF1" s="232"/>
      <c r="BG1" s="232"/>
      <c r="BH1" s="232"/>
      <c r="BI1" s="232"/>
      <c r="BJ1" s="232"/>
      <c r="BK1" s="233"/>
      <c r="BL1" s="231" t="s">
        <v>6</v>
      </c>
      <c r="BM1" s="232"/>
      <c r="BN1" s="232"/>
      <c r="BO1" s="232"/>
      <c r="BP1" s="232"/>
      <c r="BQ1" s="232"/>
      <c r="BR1" s="232"/>
      <c r="BS1" s="232"/>
      <c r="BT1" s="232"/>
      <c r="BU1" s="233"/>
      <c r="BV1" s="231" t="s">
        <v>7</v>
      </c>
      <c r="BW1" s="232"/>
      <c r="BX1" s="232"/>
      <c r="BY1" s="232"/>
      <c r="BZ1" s="232"/>
      <c r="CA1" s="232"/>
      <c r="CB1" s="232"/>
      <c r="CC1" s="232"/>
      <c r="CD1" s="232"/>
      <c r="CE1" s="233"/>
      <c r="CF1" s="231" t="s">
        <v>8</v>
      </c>
      <c r="CG1" s="232"/>
      <c r="CH1" s="232"/>
      <c r="CI1" s="232"/>
      <c r="CJ1" s="232"/>
      <c r="CK1" s="232"/>
      <c r="CL1" s="232"/>
      <c r="CM1" s="232"/>
      <c r="CN1" s="232"/>
      <c r="CO1" s="233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188</v>
      </c>
      <c r="G2" s="215" t="s">
        <v>177</v>
      </c>
      <c r="H2" s="215" t="s">
        <v>189</v>
      </c>
      <c r="I2" s="216" t="s">
        <v>190</v>
      </c>
      <c r="J2" s="216" t="s">
        <v>191</v>
      </c>
      <c r="K2" s="216" t="s">
        <v>192</v>
      </c>
      <c r="L2" s="215" t="s">
        <v>193</v>
      </c>
      <c r="M2" s="217" t="s">
        <v>194</v>
      </c>
      <c r="N2" s="217" t="s">
        <v>272</v>
      </c>
      <c r="O2" s="218" t="s">
        <v>273</v>
      </c>
      <c r="P2" s="29" t="s">
        <v>188</v>
      </c>
      <c r="Q2" s="8" t="s">
        <v>177</v>
      </c>
      <c r="R2" s="8" t="s">
        <v>189</v>
      </c>
      <c r="S2" s="9" t="s">
        <v>190</v>
      </c>
      <c r="T2" s="9" t="s">
        <v>191</v>
      </c>
      <c r="U2" s="216" t="s">
        <v>192</v>
      </c>
      <c r="V2" s="8" t="s">
        <v>193</v>
      </c>
      <c r="W2" s="217" t="s">
        <v>194</v>
      </c>
      <c r="X2" s="165" t="s">
        <v>272</v>
      </c>
      <c r="Y2" s="30" t="s">
        <v>273</v>
      </c>
      <c r="Z2" s="29" t="s">
        <v>188</v>
      </c>
      <c r="AA2" s="8" t="s">
        <v>177</v>
      </c>
      <c r="AB2" s="8" t="s">
        <v>189</v>
      </c>
      <c r="AC2" s="9" t="s">
        <v>190</v>
      </c>
      <c r="AD2" s="9" t="s">
        <v>191</v>
      </c>
      <c r="AE2" s="9" t="s">
        <v>192</v>
      </c>
      <c r="AF2" s="8" t="s">
        <v>193</v>
      </c>
      <c r="AG2" s="165" t="s">
        <v>194</v>
      </c>
      <c r="AH2" s="165" t="s">
        <v>272</v>
      </c>
      <c r="AI2" s="30" t="s">
        <v>273</v>
      </c>
      <c r="AJ2" s="29" t="s">
        <v>188</v>
      </c>
      <c r="AK2" s="8" t="s">
        <v>177</v>
      </c>
      <c r="AL2" s="8" t="s">
        <v>189</v>
      </c>
      <c r="AM2" s="9" t="s">
        <v>190</v>
      </c>
      <c r="AN2" s="9" t="s">
        <v>191</v>
      </c>
      <c r="AO2" s="216" t="s">
        <v>192</v>
      </c>
      <c r="AP2" s="8" t="s">
        <v>193</v>
      </c>
      <c r="AQ2" s="165" t="s">
        <v>194</v>
      </c>
      <c r="AR2" s="165" t="s">
        <v>272</v>
      </c>
      <c r="AS2" s="30" t="s">
        <v>273</v>
      </c>
      <c r="AT2" s="29" t="s">
        <v>307</v>
      </c>
      <c r="AU2" s="8" t="s">
        <v>310</v>
      </c>
      <c r="AV2" s="8" t="s">
        <v>311</v>
      </c>
      <c r="AW2" s="9" t="s">
        <v>191</v>
      </c>
      <c r="AX2" s="216" t="s">
        <v>192</v>
      </c>
      <c r="AY2" s="165" t="s">
        <v>194</v>
      </c>
      <c r="AZ2" s="165" t="s">
        <v>272</v>
      </c>
      <c r="BA2" s="30" t="s">
        <v>273</v>
      </c>
      <c r="BB2" s="29" t="s">
        <v>188</v>
      </c>
      <c r="BC2" s="8" t="s">
        <v>177</v>
      </c>
      <c r="BD2" s="8" t="s">
        <v>189</v>
      </c>
      <c r="BE2" s="9" t="s">
        <v>190</v>
      </c>
      <c r="BF2" s="9" t="s">
        <v>191</v>
      </c>
      <c r="BG2" s="216" t="s">
        <v>192</v>
      </c>
      <c r="BH2" s="8" t="s">
        <v>193</v>
      </c>
      <c r="BI2" s="165" t="s">
        <v>194</v>
      </c>
      <c r="BJ2" s="165" t="s">
        <v>272</v>
      </c>
      <c r="BK2" s="30" t="s">
        <v>273</v>
      </c>
      <c r="BL2" s="29" t="s">
        <v>188</v>
      </c>
      <c r="BM2" s="8" t="s">
        <v>177</v>
      </c>
      <c r="BN2" s="8" t="s">
        <v>189</v>
      </c>
      <c r="BO2" s="9" t="s">
        <v>190</v>
      </c>
      <c r="BP2" s="9" t="s">
        <v>191</v>
      </c>
      <c r="BQ2" s="216" t="s">
        <v>192</v>
      </c>
      <c r="BR2" s="8" t="s">
        <v>193</v>
      </c>
      <c r="BS2" s="165" t="s">
        <v>194</v>
      </c>
      <c r="BT2" s="165" t="s">
        <v>272</v>
      </c>
      <c r="BU2" s="30" t="s">
        <v>273</v>
      </c>
      <c r="BV2" s="29" t="s">
        <v>188</v>
      </c>
      <c r="BW2" s="8" t="s">
        <v>177</v>
      </c>
      <c r="BX2" s="8" t="s">
        <v>189</v>
      </c>
      <c r="BY2" s="9" t="s">
        <v>190</v>
      </c>
      <c r="BZ2" s="9" t="s">
        <v>191</v>
      </c>
      <c r="CA2" s="216" t="s">
        <v>192</v>
      </c>
      <c r="CB2" s="8" t="s">
        <v>193</v>
      </c>
      <c r="CC2" s="165" t="s">
        <v>194</v>
      </c>
      <c r="CD2" s="165" t="s">
        <v>272</v>
      </c>
      <c r="CE2" s="30" t="s">
        <v>273</v>
      </c>
      <c r="CF2" s="29" t="s">
        <v>188</v>
      </c>
      <c r="CG2" s="8" t="s">
        <v>177</v>
      </c>
      <c r="CH2" s="8" t="s">
        <v>189</v>
      </c>
      <c r="CI2" s="9" t="s">
        <v>190</v>
      </c>
      <c r="CJ2" s="9" t="s">
        <v>191</v>
      </c>
      <c r="CK2" s="216" t="s">
        <v>192</v>
      </c>
      <c r="CL2" s="8" t="s">
        <v>193</v>
      </c>
      <c r="CM2" s="165" t="s">
        <v>194</v>
      </c>
      <c r="CN2" s="165" t="s">
        <v>272</v>
      </c>
      <c r="CO2" s="30" t="s">
        <v>273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6" t="s">
        <v>210</v>
      </c>
      <c r="G23" s="237"/>
      <c r="H23" s="237"/>
      <c r="I23" s="238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29" t="s">
        <v>9</v>
      </c>
      <c r="Q23" s="230"/>
      <c r="R23" s="230"/>
      <c r="S23" s="230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6" t="s">
        <v>210</v>
      </c>
      <c r="AA23" s="237"/>
      <c r="AB23" s="237"/>
      <c r="AC23" s="238"/>
      <c r="AD23" s="23"/>
      <c r="AE23" s="23"/>
      <c r="AF23" s="23">
        <f>SUM(AH3:AH19)</f>
        <v>-1</v>
      </c>
      <c r="AG23" s="23" t="s">
        <v>10</v>
      </c>
      <c r="AH23" s="23"/>
      <c r="AI23" s="34">
        <f>COUNTIF(AI3:AI17,"true")</f>
        <v>14</v>
      </c>
      <c r="AJ23" s="236" t="s">
        <v>210</v>
      </c>
      <c r="AK23" s="237"/>
      <c r="AL23" s="237"/>
      <c r="AM23" s="238"/>
      <c r="AN23" s="23"/>
      <c r="AO23" s="23"/>
      <c r="AP23" s="23">
        <f>SUM(AR3:AR19)</f>
        <v>-1</v>
      </c>
      <c r="AQ23" s="23" t="s">
        <v>10</v>
      </c>
      <c r="AR23" s="23"/>
      <c r="AS23" s="34">
        <f>COUNTIF(AS3:AS17,"true")</f>
        <v>14</v>
      </c>
      <c r="AT23" s="229" t="s">
        <v>9</v>
      </c>
      <c r="AU23" s="230"/>
      <c r="AV23" s="230"/>
      <c r="AW23" s="230"/>
      <c r="AX23" s="23">
        <f>SUM(AZ3:AZ17)</f>
        <v>-3</v>
      </c>
      <c r="AY23" s="23"/>
      <c r="AZ23" s="23"/>
      <c r="BA23" s="34">
        <f>COUNTIF(BA3:BA17,"true")</f>
        <v>13</v>
      </c>
      <c r="BB23" s="236" t="s">
        <v>210</v>
      </c>
      <c r="BC23" s="237"/>
      <c r="BD23" s="237"/>
      <c r="BE23" s="238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6" t="s">
        <v>210</v>
      </c>
      <c r="BM23" s="237"/>
      <c r="BN23" s="237"/>
      <c r="BO23" s="238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6" t="s">
        <v>210</v>
      </c>
      <c r="BW23" s="237"/>
      <c r="BX23" s="237"/>
      <c r="BY23" s="238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6" t="s">
        <v>210</v>
      </c>
      <c r="CG23" s="237"/>
      <c r="CH23" s="237"/>
      <c r="CI23" s="238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6" t="s">
        <v>211</v>
      </c>
      <c r="G24" s="227"/>
      <c r="H24" s="227"/>
      <c r="I24" s="228"/>
      <c r="J24" s="26"/>
      <c r="K24" s="26"/>
      <c r="L24" s="27">
        <f>VLOOKUP(O23,'인성검사 채점 조건'!$A$3:$E$18,5,FALSE)</f>
        <v>87</v>
      </c>
      <c r="M24" s="234" t="s">
        <v>212</v>
      </c>
      <c r="N24" s="234"/>
      <c r="O24" s="90">
        <f>ROUNDDOWN(SUM(L23:L24),0)</f>
        <v>86</v>
      </c>
      <c r="P24" s="239" t="s">
        <v>11</v>
      </c>
      <c r="Q24" s="234"/>
      <c r="R24" s="234"/>
      <c r="S24" s="234"/>
      <c r="T24" s="26"/>
      <c r="U24" s="26"/>
      <c r="V24" s="27">
        <f>VLOOKUP(Y23,'인성검사 채점 조건'!A3:G18,7,FALSE)</f>
        <v>94</v>
      </c>
      <c r="W24" s="234" t="s">
        <v>212</v>
      </c>
      <c r="X24" s="234"/>
      <c r="Y24" s="28">
        <f>ROUNDDOWN(SUM(V23:V24),0)</f>
        <v>86</v>
      </c>
      <c r="Z24" s="226" t="s">
        <v>211</v>
      </c>
      <c r="AA24" s="227"/>
      <c r="AB24" s="227"/>
      <c r="AC24" s="228"/>
      <c r="AD24" s="26"/>
      <c r="AE24" s="26"/>
      <c r="AF24" s="27">
        <f>VLOOKUP(AI23,'인성검사 채점 조건'!$A$3:$J$18,10,FALSE)</f>
        <v>91.5</v>
      </c>
      <c r="AG24" s="234" t="s">
        <v>213</v>
      </c>
      <c r="AH24" s="234"/>
      <c r="AI24" s="28">
        <f>ROUNDDOWN(SUM(AF23:AF24),0)</f>
        <v>90</v>
      </c>
      <c r="AJ24" s="226" t="s">
        <v>211</v>
      </c>
      <c r="AK24" s="227"/>
      <c r="AL24" s="227"/>
      <c r="AM24" s="228"/>
      <c r="AN24" s="26"/>
      <c r="AO24" s="26"/>
      <c r="AP24" s="27">
        <f>VLOOKUP(AS23,'인성검사 채점 조건'!A3:M18,13,FALSE)</f>
        <v>92</v>
      </c>
      <c r="AQ24" s="234" t="s">
        <v>213</v>
      </c>
      <c r="AR24" s="234"/>
      <c r="AS24" s="28">
        <f>ROUNDDOWN(SUM(AP23:AP24),0)</f>
        <v>91</v>
      </c>
      <c r="AT24" s="239" t="s">
        <v>12</v>
      </c>
      <c r="AU24" s="234"/>
      <c r="AV24" s="234"/>
      <c r="AW24" s="234"/>
      <c r="AX24" s="27">
        <f>VLOOKUP(BA23,'인성검사 채점 조건'!$A$3:$P$18,16,FALSE)</f>
        <v>88</v>
      </c>
      <c r="AY24" s="234" t="s">
        <v>213</v>
      </c>
      <c r="AZ24" s="234"/>
      <c r="BA24" s="28">
        <f>ROUNDDOWN(SUM(AX23:AX24),0)</f>
        <v>85</v>
      </c>
      <c r="BB24" s="226" t="s">
        <v>211</v>
      </c>
      <c r="BC24" s="227"/>
      <c r="BD24" s="227"/>
      <c r="BE24" s="228"/>
      <c r="BF24" s="26"/>
      <c r="BG24" s="26"/>
      <c r="BH24" s="27">
        <f>VLOOKUP(BK23,'인성검사 채점 조건'!$A$3:$S$18,19,0)</f>
        <v>93</v>
      </c>
      <c r="BI24" s="234" t="s">
        <v>213</v>
      </c>
      <c r="BJ24" s="234"/>
      <c r="BK24" s="28">
        <f>ROUNDDOWN(SUM(BH23:BH24),0)</f>
        <v>93</v>
      </c>
      <c r="BL24" s="226" t="s">
        <v>211</v>
      </c>
      <c r="BM24" s="227"/>
      <c r="BN24" s="227"/>
      <c r="BO24" s="228"/>
      <c r="BP24" s="26"/>
      <c r="BQ24" s="27">
        <f>VLOOKUP(BU23,'인성검사 채점 조건'!$A$3:$V$18,22,0)</f>
        <v>92</v>
      </c>
      <c r="BR24" s="27"/>
      <c r="BS24" s="234" t="s">
        <v>213</v>
      </c>
      <c r="BT24" s="234"/>
      <c r="BU24" s="28">
        <f>ROUNDDOWN(SUM(BQ23:BQ24),0)</f>
        <v>91</v>
      </c>
      <c r="BV24" s="226" t="s">
        <v>211</v>
      </c>
      <c r="BW24" s="227"/>
      <c r="BX24" s="227"/>
      <c r="BY24" s="228"/>
      <c r="BZ24" s="26"/>
      <c r="CA24" s="26"/>
      <c r="CB24" s="26">
        <f>VLOOKUP(CE23,'인성검사 채점 조건'!$A$3:$Y$18,25,0)</f>
        <v>94.5</v>
      </c>
      <c r="CC24" s="234" t="s">
        <v>213</v>
      </c>
      <c r="CD24" s="234"/>
      <c r="CE24" s="28">
        <f>ROUNDDOWN(SUM(CB23:CB24),0)</f>
        <v>94</v>
      </c>
      <c r="CF24" s="226" t="s">
        <v>211</v>
      </c>
      <c r="CG24" s="227"/>
      <c r="CH24" s="227"/>
      <c r="CI24" s="228"/>
      <c r="CJ24" s="26"/>
      <c r="CK24" s="26"/>
      <c r="CL24" s="26">
        <f>VLOOKUP(CO23,'인성검사 채점 조건'!$A$3:$AA$18,27,0)</f>
        <v>82</v>
      </c>
      <c r="CM24" s="234" t="s">
        <v>213</v>
      </c>
      <c r="CN24" s="234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163</v>
      </c>
      <c r="H26" s="17" t="s">
        <v>195</v>
      </c>
      <c r="I26" s="17" t="s">
        <v>196</v>
      </c>
      <c r="J26" s="17" t="s">
        <v>197</v>
      </c>
      <c r="K26" s="17" t="s">
        <v>198</v>
      </c>
      <c r="L26" s="17" t="s">
        <v>199</v>
      </c>
      <c r="M26" s="17" t="s">
        <v>200</v>
      </c>
      <c r="N26" s="17" t="s">
        <v>201</v>
      </c>
      <c r="O26" s="17" t="s">
        <v>202</v>
      </c>
      <c r="P26" s="17" t="s">
        <v>203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 ht="30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204</v>
      </c>
      <c r="H29" s="17" t="s">
        <v>205</v>
      </c>
      <c r="I29" s="17" t="s">
        <v>206</v>
      </c>
      <c r="J29" s="17" t="s">
        <v>207</v>
      </c>
      <c r="K29" s="287" t="s">
        <v>208</v>
      </c>
      <c r="L29" s="124" t="s">
        <v>209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  <c r="P33" t="s">
        <v>306</v>
      </c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119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120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116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116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116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116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115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116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116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117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116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118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116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116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118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118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115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116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118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AJ24:AM24"/>
    <mergeCell ref="AT24:AW24"/>
    <mergeCell ref="M24:N24"/>
    <mergeCell ref="W24:X24"/>
    <mergeCell ref="AG24:AH24"/>
    <mergeCell ref="AQ24:AR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E21" sqref="E21"/>
    </sheetView>
  </sheetViews>
  <sheetFormatPr defaultRowHeight="15"/>
  <sheetData>
    <row r="1" spans="1:27" ht="18.75">
      <c r="A1" s="243" t="s">
        <v>13</v>
      </c>
      <c r="B1" s="240" t="s">
        <v>14</v>
      </c>
      <c r="C1" s="241"/>
      <c r="D1" s="241"/>
      <c r="E1" s="242"/>
      <c r="F1" s="245" t="s">
        <v>15</v>
      </c>
      <c r="G1" s="246"/>
      <c r="H1" s="240" t="s">
        <v>16</v>
      </c>
      <c r="I1" s="241"/>
      <c r="J1" s="242"/>
      <c r="K1" s="245" t="s">
        <v>17</v>
      </c>
      <c r="L1" s="247"/>
      <c r="M1" s="246"/>
      <c r="N1" s="240" t="s">
        <v>18</v>
      </c>
      <c r="O1" s="241"/>
      <c r="P1" s="242"/>
      <c r="Q1" s="240" t="s">
        <v>19</v>
      </c>
      <c r="R1" s="241"/>
      <c r="S1" s="242"/>
      <c r="T1" s="240" t="s">
        <v>20</v>
      </c>
      <c r="U1" s="241"/>
      <c r="V1" s="242"/>
      <c r="W1" s="240" t="s">
        <v>21</v>
      </c>
      <c r="X1" s="241"/>
      <c r="Y1" s="242"/>
      <c r="Z1" s="240" t="s">
        <v>22</v>
      </c>
      <c r="AA1" s="242"/>
    </row>
    <row r="2" spans="1:27" ht="38.25">
      <c r="A2" s="244"/>
      <c r="B2" s="46" t="s">
        <v>23</v>
      </c>
      <c r="C2" s="47" t="s">
        <v>24</v>
      </c>
      <c r="D2" s="48" t="s">
        <v>25</v>
      </c>
      <c r="E2" s="49" t="s">
        <v>26</v>
      </c>
      <c r="F2" s="50" t="s">
        <v>27</v>
      </c>
      <c r="G2" s="49" t="s">
        <v>26</v>
      </c>
      <c r="H2" s="46" t="s">
        <v>28</v>
      </c>
      <c r="I2" s="47" t="s">
        <v>29</v>
      </c>
      <c r="J2" s="49" t="s">
        <v>30</v>
      </c>
      <c r="K2" s="51" t="s">
        <v>31</v>
      </c>
      <c r="L2" s="48" t="s">
        <v>32</v>
      </c>
      <c r="M2" s="49" t="s">
        <v>26</v>
      </c>
      <c r="N2" s="46" t="s">
        <v>33</v>
      </c>
      <c r="O2" s="48" t="s">
        <v>34</v>
      </c>
      <c r="P2" s="49" t="s">
        <v>26</v>
      </c>
      <c r="Q2" s="46" t="s">
        <v>35</v>
      </c>
      <c r="R2" s="47" t="s">
        <v>36</v>
      </c>
      <c r="S2" s="49" t="s">
        <v>26</v>
      </c>
      <c r="T2" s="46" t="s">
        <v>37</v>
      </c>
      <c r="U2" s="48" t="s">
        <v>38</v>
      </c>
      <c r="V2" s="49" t="s">
        <v>26</v>
      </c>
      <c r="W2" s="46" t="s">
        <v>39</v>
      </c>
      <c r="X2" s="48" t="s">
        <v>40</v>
      </c>
      <c r="Y2" s="49" t="s">
        <v>26</v>
      </c>
      <c r="Z2" s="52" t="s">
        <v>41</v>
      </c>
      <c r="AA2" s="49" t="s">
        <v>30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385"/>
  <sheetViews>
    <sheetView topLeftCell="B3" zoomScale="85" zoomScaleNormal="85" workbookViewId="0">
      <selection activeCell="M4" sqref="M4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48" t="s">
        <v>157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48"/>
      <c r="AI1" s="248"/>
      <c r="AJ1" s="248"/>
    </row>
    <row r="2" spans="1:36" ht="60.75" thickBot="1">
      <c r="A2" s="1" t="s">
        <v>307</v>
      </c>
      <c r="B2" s="2" t="s">
        <v>308</v>
      </c>
      <c r="C2" s="180" t="s">
        <v>309</v>
      </c>
      <c r="D2" s="170" t="str">
        <f>'8 elements of personality test'!D1</f>
        <v>김정수</v>
      </c>
      <c r="F2" s="252" t="s">
        <v>293</v>
      </c>
      <c r="G2" s="253"/>
      <c r="H2" s="252" t="s">
        <v>292</v>
      </c>
      <c r="I2" s="254"/>
      <c r="J2" s="254"/>
      <c r="K2" s="254"/>
      <c r="L2" s="253"/>
      <c r="M2" s="99"/>
      <c r="N2" s="109" t="s">
        <v>294</v>
      </c>
      <c r="O2" s="118"/>
      <c r="P2" s="263" t="s">
        <v>296</v>
      </c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5"/>
      <c r="AC2" s="109" t="s">
        <v>294</v>
      </c>
      <c r="AD2" s="255" t="s">
        <v>300</v>
      </c>
      <c r="AE2" s="256"/>
      <c r="AF2" s="256"/>
      <c r="AG2" s="256"/>
      <c r="AH2" s="257"/>
      <c r="AI2" s="213" t="s">
        <v>303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289</v>
      </c>
      <c r="G3" s="209" t="s">
        <v>290</v>
      </c>
      <c r="H3" s="258" t="s">
        <v>291</v>
      </c>
      <c r="I3" s="259"/>
      <c r="J3" s="260"/>
      <c r="K3" s="261" t="s">
        <v>290</v>
      </c>
      <c r="L3" s="262"/>
      <c r="M3" s="101"/>
      <c r="N3" s="110" t="s">
        <v>295</v>
      </c>
      <c r="O3" s="101"/>
      <c r="P3" s="266" t="s">
        <v>297</v>
      </c>
      <c r="Q3" s="267"/>
      <c r="R3" s="267"/>
      <c r="S3" s="267"/>
      <c r="T3" s="267"/>
      <c r="U3" s="267"/>
      <c r="V3" s="267"/>
      <c r="W3" s="267"/>
      <c r="X3" s="267"/>
      <c r="Y3" s="267"/>
      <c r="Z3" s="267"/>
      <c r="AA3" s="267"/>
      <c r="AB3" s="120" t="s">
        <v>298</v>
      </c>
      <c r="AC3" s="121" t="s">
        <v>295</v>
      </c>
      <c r="AD3" s="210" t="s">
        <v>299</v>
      </c>
      <c r="AE3" s="111"/>
      <c r="AF3" s="111"/>
      <c r="AG3" s="111"/>
      <c r="AH3" s="211" t="s">
        <v>301</v>
      </c>
      <c r="AI3" s="212" t="s">
        <v>302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160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85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 t="shared" ref="Y4:Y34" si="0"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 t="shared" ref="AA4:AA35" si="1">O4=Z4</f>
        <v>0</v>
      </c>
      <c r="AB4" s="121" t="b">
        <f t="shared" ref="AB4:AB35" si="2">AND(M4,AA4)</f>
        <v>0</v>
      </c>
      <c r="AC4" s="110">
        <v>100</v>
      </c>
      <c r="AD4" s="249" t="s">
        <v>304</v>
      </c>
      <c r="AE4" s="123">
        <v>14</v>
      </c>
      <c r="AF4" s="123">
        <v>21</v>
      </c>
      <c r="AG4" s="123" t="str">
        <f t="shared" ref="AG4:AG12" si="3"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161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4">IF(M5=TRUE,"1","2")</f>
        <v>2</v>
      </c>
      <c r="P5" s="10" t="s">
        <v>46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si="0"/>
        <v>TRUE</v>
      </c>
      <c r="Z5" s="119" t="str">
        <f t="shared" ref="Z5:Z55" si="5">IF(Y5=FALSE,"","1")</f>
        <v>1</v>
      </c>
      <c r="AA5" s="119" t="b">
        <f t="shared" si="1"/>
        <v>0</v>
      </c>
      <c r="AB5" s="121" t="b">
        <f t="shared" si="2"/>
        <v>0</v>
      </c>
      <c r="AC5" s="110">
        <v>99</v>
      </c>
      <c r="AD5" s="250"/>
      <c r="AE5" s="123">
        <v>31</v>
      </c>
      <c r="AF5" s="123">
        <v>41</v>
      </c>
      <c r="AG5" s="123" t="str">
        <f t="shared" si="3"/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162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4"/>
        <v>2</v>
      </c>
      <c r="P6" s="10" t="s">
        <v>47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0"/>
        <v>TRUE</v>
      </c>
      <c r="Z6" s="119" t="str">
        <f t="shared" si="5"/>
        <v>1</v>
      </c>
      <c r="AA6" s="119" t="b">
        <f t="shared" si="1"/>
        <v>0</v>
      </c>
      <c r="AB6" s="121" t="b">
        <f t="shared" si="2"/>
        <v>0</v>
      </c>
      <c r="AC6" s="110">
        <v>98</v>
      </c>
      <c r="AD6" s="250"/>
      <c r="AE6" s="123">
        <v>51</v>
      </c>
      <c r="AF6" s="123">
        <v>71</v>
      </c>
      <c r="AG6" s="123" t="b">
        <f t="shared" si="3"/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163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4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0"/>
        <v>TRUE</v>
      </c>
      <c r="Z7" s="119" t="str">
        <f t="shared" si="5"/>
        <v>1</v>
      </c>
      <c r="AA7" s="119" t="b">
        <f t="shared" si="1"/>
        <v>0</v>
      </c>
      <c r="AB7" s="121" t="b">
        <f t="shared" si="2"/>
        <v>0</v>
      </c>
      <c r="AC7" s="110">
        <v>97</v>
      </c>
      <c r="AD7" s="250"/>
      <c r="AE7" s="123">
        <v>81</v>
      </c>
      <c r="AF7" s="123">
        <v>91</v>
      </c>
      <c r="AG7" s="123" t="str">
        <f t="shared" si="3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161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4"/>
        <v>2</v>
      </c>
      <c r="P8" s="10" t="s">
        <v>48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0"/>
        <v>TRUE</v>
      </c>
      <c r="Z8" s="119" t="str">
        <f t="shared" si="5"/>
        <v>1</v>
      </c>
      <c r="AA8" s="119" t="b">
        <f t="shared" si="1"/>
        <v>0</v>
      </c>
      <c r="AB8" s="121" t="b">
        <f t="shared" si="2"/>
        <v>0</v>
      </c>
      <c r="AC8" s="110">
        <v>97</v>
      </c>
      <c r="AD8" s="250"/>
      <c r="AE8" s="123">
        <v>101</v>
      </c>
      <c r="AF8" s="123">
        <v>111</v>
      </c>
      <c r="AG8" s="123" t="str">
        <f t="shared" si="3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164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4"/>
        <v>2</v>
      </c>
      <c r="P9" s="10" t="s">
        <v>49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0"/>
        <v>0</v>
      </c>
      <c r="Z9" s="119" t="str">
        <f t="shared" si="5"/>
        <v/>
      </c>
      <c r="AA9" s="119" t="b">
        <f t="shared" si="1"/>
        <v>0</v>
      </c>
      <c r="AB9" s="121" t="b">
        <f t="shared" si="2"/>
        <v>0</v>
      </c>
      <c r="AC9" s="110">
        <v>96</v>
      </c>
      <c r="AD9" s="250"/>
      <c r="AE9" s="123">
        <v>118</v>
      </c>
      <c r="AF9" s="123">
        <v>131</v>
      </c>
      <c r="AG9" s="123" t="str">
        <f t="shared" si="3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165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4"/>
        <v>2</v>
      </c>
      <c r="P10" s="10" t="s">
        <v>86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0"/>
        <v>TRUE</v>
      </c>
      <c r="Z10" s="119" t="str">
        <f t="shared" si="5"/>
        <v>1</v>
      </c>
      <c r="AA10" s="119" t="b">
        <f t="shared" si="1"/>
        <v>0</v>
      </c>
      <c r="AB10" s="121" t="b">
        <f t="shared" si="2"/>
        <v>0</v>
      </c>
      <c r="AC10" s="110">
        <v>95</v>
      </c>
      <c r="AD10" s="250"/>
      <c r="AE10" s="123">
        <v>6</v>
      </c>
      <c r="AF10" s="123">
        <v>16</v>
      </c>
      <c r="AG10" s="123" t="str">
        <f t="shared" si="3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163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4"/>
        <v>2</v>
      </c>
      <c r="P11" s="10" t="s">
        <v>87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0"/>
        <v>0</v>
      </c>
      <c r="Z11" s="119" t="str">
        <f t="shared" si="5"/>
        <v/>
      </c>
      <c r="AA11" s="119" t="b">
        <f t="shared" si="1"/>
        <v>0</v>
      </c>
      <c r="AB11" s="121" t="b">
        <f t="shared" si="2"/>
        <v>0</v>
      </c>
      <c r="AC11" s="110">
        <v>94</v>
      </c>
      <c r="AD11" s="250"/>
      <c r="AE11" s="123">
        <v>26</v>
      </c>
      <c r="AF11" s="123">
        <v>36</v>
      </c>
      <c r="AG11" s="123" t="str">
        <f t="shared" si="3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164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4"/>
        <v>2</v>
      </c>
      <c r="P12" s="10" t="s">
        <v>50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0"/>
        <v>0</v>
      </c>
      <c r="Z12" s="119" t="str">
        <f t="shared" si="5"/>
        <v/>
      </c>
      <c r="AA12" s="119" t="b">
        <f t="shared" si="1"/>
        <v>0</v>
      </c>
      <c r="AB12" s="121" t="b">
        <f t="shared" si="2"/>
        <v>0</v>
      </c>
      <c r="AC12" s="110">
        <v>94</v>
      </c>
      <c r="AD12" s="250"/>
      <c r="AE12" s="123">
        <v>46</v>
      </c>
      <c r="AF12" s="123">
        <v>56</v>
      </c>
      <c r="AG12" s="123" t="str">
        <f t="shared" si="3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163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4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0"/>
        <v>0</v>
      </c>
      <c r="Z13" s="119" t="str">
        <f t="shared" si="5"/>
        <v/>
      </c>
      <c r="AA13" s="119" t="b">
        <f t="shared" si="1"/>
        <v>0</v>
      </c>
      <c r="AB13" s="121" t="b">
        <f t="shared" si="2"/>
        <v>0</v>
      </c>
      <c r="AC13" s="110">
        <v>93</v>
      </c>
      <c r="AD13" s="250"/>
      <c r="AE13" s="268" t="s">
        <v>92</v>
      </c>
      <c r="AF13" s="268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164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4"/>
        <v>2</v>
      </c>
      <c r="P14" s="10" t="s">
        <v>51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0"/>
        <v>TRUE</v>
      </c>
      <c r="Z14" s="119" t="str">
        <f t="shared" si="5"/>
        <v>1</v>
      </c>
      <c r="AA14" s="119" t="b">
        <f t="shared" si="1"/>
        <v>0</v>
      </c>
      <c r="AB14" s="121" t="b">
        <f t="shared" si="2"/>
        <v>0</v>
      </c>
      <c r="AC14" s="110">
        <v>92</v>
      </c>
      <c r="AD14" s="250"/>
      <c r="AE14" s="269" t="s">
        <v>305</v>
      </c>
      <c r="AF14" s="270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165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4"/>
        <v>2</v>
      </c>
      <c r="P15" s="10" t="s">
        <v>52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0"/>
        <v>TRUE</v>
      </c>
      <c r="Z15" s="119" t="str">
        <f t="shared" si="5"/>
        <v>1</v>
      </c>
      <c r="AA15" s="119" t="b">
        <f t="shared" si="1"/>
        <v>0</v>
      </c>
      <c r="AB15" s="121" t="b">
        <f t="shared" si="2"/>
        <v>0</v>
      </c>
      <c r="AC15" s="110">
        <v>91</v>
      </c>
      <c r="AD15" s="250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163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4"/>
        <v>1</v>
      </c>
      <c r="P16" s="10" t="s">
        <v>53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0"/>
        <v>TRUE</v>
      </c>
      <c r="Z16" s="119" t="str">
        <f t="shared" si="5"/>
        <v>1</v>
      </c>
      <c r="AA16" s="119" t="b">
        <f t="shared" si="1"/>
        <v>1</v>
      </c>
      <c r="AB16" s="121" t="b">
        <f t="shared" si="2"/>
        <v>1</v>
      </c>
      <c r="AC16" s="110">
        <v>90</v>
      </c>
      <c r="AD16" s="250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164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4"/>
        <v>1</v>
      </c>
      <c r="P17" s="10" t="s">
        <v>54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0"/>
        <v>0</v>
      </c>
      <c r="Z17" s="119" t="str">
        <f t="shared" si="5"/>
        <v/>
      </c>
      <c r="AA17" s="119" t="b">
        <f t="shared" si="1"/>
        <v>0</v>
      </c>
      <c r="AB17" s="121" t="b">
        <f t="shared" si="2"/>
        <v>0</v>
      </c>
      <c r="AC17" s="110">
        <v>89</v>
      </c>
      <c r="AD17" s="250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164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4"/>
        <v>2</v>
      </c>
      <c r="P18" s="10" t="s">
        <v>55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0"/>
        <v>TRUE</v>
      </c>
      <c r="Z18" s="119" t="str">
        <f t="shared" si="5"/>
        <v>1</v>
      </c>
      <c r="AA18" s="119" t="b">
        <f t="shared" si="1"/>
        <v>0</v>
      </c>
      <c r="AB18" s="121" t="b">
        <f t="shared" si="2"/>
        <v>0</v>
      </c>
      <c r="AC18" s="110">
        <v>88</v>
      </c>
      <c r="AD18" s="250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165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4"/>
        <v>2</v>
      </c>
      <c r="P19" s="10" t="s">
        <v>56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0"/>
        <v>TRUE</v>
      </c>
      <c r="Z19" s="119" t="str">
        <f t="shared" si="5"/>
        <v>1</v>
      </c>
      <c r="AA19" s="119" t="b">
        <f t="shared" si="1"/>
        <v>0</v>
      </c>
      <c r="AB19" s="121" t="b">
        <f t="shared" si="2"/>
        <v>0</v>
      </c>
      <c r="AC19" s="110">
        <v>87</v>
      </c>
      <c r="AD19" s="250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163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4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0"/>
        <v>0</v>
      </c>
      <c r="Z20" s="119" t="str">
        <f t="shared" si="5"/>
        <v/>
      </c>
      <c r="AA20" s="119" t="b">
        <f t="shared" si="1"/>
        <v>0</v>
      </c>
      <c r="AB20" s="121" t="b">
        <f t="shared" si="2"/>
        <v>0</v>
      </c>
      <c r="AC20" s="110">
        <v>86</v>
      </c>
      <c r="AD20" s="250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164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4"/>
        <v>2</v>
      </c>
      <c r="P21" s="10" t="s">
        <v>57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0"/>
        <v>TRUE</v>
      </c>
      <c r="Z21" s="119" t="str">
        <f t="shared" si="5"/>
        <v>1</v>
      </c>
      <c r="AA21" s="119" t="b">
        <f t="shared" si="1"/>
        <v>0</v>
      </c>
      <c r="AB21" s="121" t="b">
        <f t="shared" si="2"/>
        <v>0</v>
      </c>
      <c r="AC21" s="110">
        <v>85</v>
      </c>
      <c r="AD21" s="250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165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4"/>
        <v>2</v>
      </c>
      <c r="P22" s="10" t="s">
        <v>58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0"/>
        <v>TRUE</v>
      </c>
      <c r="Z22" s="119" t="str">
        <f t="shared" si="5"/>
        <v>1</v>
      </c>
      <c r="AA22" s="119" t="b">
        <f t="shared" si="1"/>
        <v>0</v>
      </c>
      <c r="AB22" s="121" t="b">
        <f t="shared" si="2"/>
        <v>0</v>
      </c>
      <c r="AC22" s="110">
        <v>84</v>
      </c>
      <c r="AD22" s="250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163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4"/>
        <v>2</v>
      </c>
      <c r="P23" s="10" t="s">
        <v>59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0"/>
        <v>TRUE</v>
      </c>
      <c r="Z23" s="119" t="str">
        <f t="shared" si="5"/>
        <v>1</v>
      </c>
      <c r="AA23" s="119" t="b">
        <f t="shared" si="1"/>
        <v>0</v>
      </c>
      <c r="AB23" s="121" t="b">
        <f t="shared" si="2"/>
        <v>0</v>
      </c>
      <c r="AC23" s="110">
        <v>83</v>
      </c>
      <c r="AD23" s="250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165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4"/>
        <v>2</v>
      </c>
      <c r="P24" s="10" t="s">
        <v>60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0"/>
        <v>0</v>
      </c>
      <c r="Z24" s="119" t="str">
        <f t="shared" si="5"/>
        <v/>
      </c>
      <c r="AA24" s="119" t="b">
        <f t="shared" si="1"/>
        <v>0</v>
      </c>
      <c r="AB24" s="121" t="b">
        <f t="shared" si="2"/>
        <v>0</v>
      </c>
      <c r="AC24" s="110">
        <v>82</v>
      </c>
      <c r="AD24" s="250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164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4"/>
        <v>2</v>
      </c>
      <c r="P25" s="10" t="s">
        <v>61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0"/>
        <v>TRUE</v>
      </c>
      <c r="Z25" s="119" t="str">
        <f t="shared" si="5"/>
        <v>1</v>
      </c>
      <c r="AA25" s="119" t="b">
        <f t="shared" si="1"/>
        <v>0</v>
      </c>
      <c r="AB25" s="121" t="b">
        <f t="shared" si="2"/>
        <v>0</v>
      </c>
      <c r="AC25" s="110">
        <v>81</v>
      </c>
      <c r="AD25" s="250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163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4"/>
        <v>2</v>
      </c>
      <c r="P26" s="10" t="s">
        <v>62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0"/>
        <v>TRUE</v>
      </c>
      <c r="Z26" s="119" t="str">
        <f t="shared" si="5"/>
        <v>1</v>
      </c>
      <c r="AA26" s="119" t="b">
        <f t="shared" si="1"/>
        <v>0</v>
      </c>
      <c r="AB26" s="121" t="b">
        <f t="shared" si="2"/>
        <v>0</v>
      </c>
      <c r="AC26" s="110">
        <v>80</v>
      </c>
      <c r="AD26" s="250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165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4"/>
        <v>2</v>
      </c>
      <c r="P27" s="10" t="s">
        <v>63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0"/>
        <v>TRUE</v>
      </c>
      <c r="Z27" s="119" t="str">
        <f t="shared" si="5"/>
        <v>1</v>
      </c>
      <c r="AA27" s="119" t="b">
        <f t="shared" si="1"/>
        <v>0</v>
      </c>
      <c r="AB27" s="121" t="b">
        <f t="shared" si="2"/>
        <v>0</v>
      </c>
      <c r="AC27" s="110">
        <v>79</v>
      </c>
      <c r="AD27" s="250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164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4"/>
        <v>2</v>
      </c>
      <c r="P28" s="10" t="s">
        <v>64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0"/>
        <v>0</v>
      </c>
      <c r="Z28" s="119" t="str">
        <f t="shared" si="5"/>
        <v/>
      </c>
      <c r="AA28" s="119" t="b">
        <f t="shared" si="1"/>
        <v>0</v>
      </c>
      <c r="AB28" s="121" t="b">
        <f t="shared" si="2"/>
        <v>0</v>
      </c>
      <c r="AC28" s="110">
        <v>78</v>
      </c>
      <c r="AD28" s="250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163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4"/>
        <v>2</v>
      </c>
      <c r="P29" s="10" t="s">
        <v>65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0"/>
        <v>TRUE</v>
      </c>
      <c r="Z29" s="119" t="str">
        <f t="shared" si="5"/>
        <v>1</v>
      </c>
      <c r="AA29" s="119" t="b">
        <f t="shared" si="1"/>
        <v>0</v>
      </c>
      <c r="AB29" s="121" t="b">
        <f t="shared" si="2"/>
        <v>0</v>
      </c>
      <c r="AC29" s="110">
        <v>77</v>
      </c>
      <c r="AD29" s="250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165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4"/>
        <v>2</v>
      </c>
      <c r="P30" s="10" t="s">
        <v>66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0"/>
        <v>TRUE</v>
      </c>
      <c r="Z30" s="119" t="str">
        <f t="shared" si="5"/>
        <v>1</v>
      </c>
      <c r="AA30" s="119" t="b">
        <f t="shared" si="1"/>
        <v>0</v>
      </c>
      <c r="AB30" s="121" t="b">
        <f t="shared" si="2"/>
        <v>0</v>
      </c>
      <c r="AC30" s="110">
        <v>76</v>
      </c>
      <c r="AD30" s="250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164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4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0"/>
        <v>TRUE</v>
      </c>
      <c r="Z31" s="119" t="str">
        <f t="shared" si="5"/>
        <v>1</v>
      </c>
      <c r="AA31" s="119" t="b">
        <f t="shared" si="1"/>
        <v>0</v>
      </c>
      <c r="AB31" s="121" t="b">
        <f t="shared" si="2"/>
        <v>0</v>
      </c>
      <c r="AC31" s="110">
        <v>75</v>
      </c>
      <c r="AD31" s="250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165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4"/>
        <v>2</v>
      </c>
      <c r="P32" s="10" t="s">
        <v>67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0"/>
        <v>TRUE</v>
      </c>
      <c r="Z32" s="119" t="str">
        <f t="shared" si="5"/>
        <v>1</v>
      </c>
      <c r="AA32" s="119" t="b">
        <f t="shared" si="1"/>
        <v>0</v>
      </c>
      <c r="AB32" s="121" t="b">
        <f t="shared" si="2"/>
        <v>0</v>
      </c>
      <c r="AC32" s="110">
        <v>74</v>
      </c>
      <c r="AD32" s="250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164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4"/>
        <v>2</v>
      </c>
      <c r="P33" s="10" t="s">
        <v>68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0"/>
        <v>TRUE</v>
      </c>
      <c r="Z33" s="119" t="str">
        <f t="shared" si="5"/>
        <v>1</v>
      </c>
      <c r="AA33" s="119" t="b">
        <f t="shared" si="1"/>
        <v>0</v>
      </c>
      <c r="AB33" s="121" t="b">
        <f t="shared" si="2"/>
        <v>0</v>
      </c>
      <c r="AC33" s="110">
        <v>73</v>
      </c>
      <c r="AD33" s="250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163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4"/>
        <v>2</v>
      </c>
      <c r="P34" s="10" t="s">
        <v>69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0"/>
        <v>0</v>
      </c>
      <c r="Z34" s="119" t="str">
        <f t="shared" si="5"/>
        <v/>
      </c>
      <c r="AA34" s="119" t="b">
        <f t="shared" si="1"/>
        <v>0</v>
      </c>
      <c r="AB34" s="121" t="b">
        <f t="shared" si="2"/>
        <v>0</v>
      </c>
      <c r="AC34" s="110">
        <v>72</v>
      </c>
      <c r="AD34" s="250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163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4"/>
        <v>2</v>
      </c>
      <c r="P35" s="10" t="s">
        <v>70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5"/>
        <v>1</v>
      </c>
      <c r="AA35" s="119" t="b">
        <f t="shared" si="1"/>
        <v>0</v>
      </c>
      <c r="AB35" s="121" t="b">
        <f t="shared" si="2"/>
        <v>0</v>
      </c>
      <c r="AC35" s="110">
        <v>71</v>
      </c>
      <c r="AD35" s="250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163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4"/>
        <v>2</v>
      </c>
      <c r="P36" s="10" t="s">
        <v>71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5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0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165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4"/>
        <v>2</v>
      </c>
      <c r="P37" s="10" t="s">
        <v>72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5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0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165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4"/>
        <v>2</v>
      </c>
      <c r="P38" s="10" t="s">
        <v>73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5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0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164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4"/>
        <v>2</v>
      </c>
      <c r="P39" s="10" t="s">
        <v>74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5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0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164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4"/>
        <v>2</v>
      </c>
      <c r="P40" s="10" t="s">
        <v>75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5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0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165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4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5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0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162</v>
      </c>
      <c r="G42" s="103" t="s">
        <v>76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4"/>
        <v>2</v>
      </c>
      <c r="P42" s="10" t="s">
        <v>77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5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0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166</v>
      </c>
      <c r="G43" s="103" t="s">
        <v>76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4"/>
        <v>2</v>
      </c>
      <c r="P43" s="10" t="s">
        <v>78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5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0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165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4"/>
        <v>2</v>
      </c>
      <c r="P44" s="10" t="s">
        <v>79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5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0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166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4"/>
        <v>2</v>
      </c>
      <c r="P45" s="10" t="s">
        <v>80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5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0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164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4"/>
        <v>2</v>
      </c>
      <c r="P46" s="10" t="s">
        <v>81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19" t="str">
        <f t="shared" si="5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0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163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4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5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0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167</v>
      </c>
      <c r="G48" s="103" t="s">
        <v>82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4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5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0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164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4"/>
        <v>2</v>
      </c>
      <c r="P49" s="10" t="s">
        <v>83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5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0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164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4"/>
        <v>2</v>
      </c>
      <c r="P50" s="10" t="s">
        <v>84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5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0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165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4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5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0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163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4"/>
        <v>2</v>
      </c>
      <c r="P52" s="10" t="s">
        <v>88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5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0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163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4"/>
        <v>2</v>
      </c>
      <c r="P53" s="10" t="s">
        <v>89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5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0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163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4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5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0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164</v>
      </c>
      <c r="G55" s="107" t="s">
        <v>90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4"/>
        <v>2</v>
      </c>
      <c r="P55" s="10" t="s">
        <v>91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5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1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1"/>
  <sheetViews>
    <sheetView zoomScale="70" zoomScaleNormal="70" workbookViewId="0">
      <selection activeCell="E4" sqref="E4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1" t="s">
        <v>158</v>
      </c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168</v>
      </c>
      <c r="C3" s="203" t="s">
        <v>176</v>
      </c>
      <c r="D3" s="203" t="s">
        <v>177</v>
      </c>
      <c r="E3" s="205" t="s">
        <v>178</v>
      </c>
      <c r="F3" s="203" t="s">
        <v>179</v>
      </c>
      <c r="G3" s="203" t="s">
        <v>180</v>
      </c>
      <c r="H3" s="205" t="s">
        <v>181</v>
      </c>
      <c r="I3" s="203" t="s">
        <v>182</v>
      </c>
      <c r="J3" s="203" t="s">
        <v>177</v>
      </c>
      <c r="K3" s="205" t="s">
        <v>178</v>
      </c>
      <c r="L3" s="203" t="s">
        <v>183</v>
      </c>
      <c r="M3" s="203" t="s">
        <v>177</v>
      </c>
      <c r="N3" s="205" t="s">
        <v>184</v>
      </c>
      <c r="O3" s="203" t="s">
        <v>185</v>
      </c>
      <c r="P3" s="203" t="s">
        <v>177</v>
      </c>
      <c r="Q3" s="205" t="s">
        <v>184</v>
      </c>
      <c r="R3" s="203" t="s">
        <v>186</v>
      </c>
      <c r="S3" s="203" t="s">
        <v>177</v>
      </c>
      <c r="T3" s="205" t="s">
        <v>184</v>
      </c>
      <c r="U3" s="203" t="s">
        <v>187</v>
      </c>
      <c r="V3" s="203" t="s">
        <v>177</v>
      </c>
      <c r="W3" s="205" t="s">
        <v>184</v>
      </c>
    </row>
    <row r="4" spans="2:23" ht="39.75" customHeight="1">
      <c r="B4" s="204" t="s">
        <v>169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170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171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172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173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174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109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175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zoomScale="70" zoomScaleNormal="70" workbookViewId="0">
      <selection activeCell="E4" sqref="E4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3" t="s">
        <v>159</v>
      </c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</row>
    <row r="2" spans="1:32" ht="27" thickBot="1">
      <c r="D2" s="131"/>
      <c r="E2" s="285" t="s">
        <v>281</v>
      </c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6" t="s">
        <v>282</v>
      </c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</row>
    <row r="3" spans="1:32" ht="82.5">
      <c r="A3" s="208" t="s">
        <v>284</v>
      </c>
      <c r="B3" s="145" t="s">
        <v>283</v>
      </c>
      <c r="D3" s="132" t="s">
        <v>274</v>
      </c>
      <c r="E3" s="274" t="s">
        <v>275</v>
      </c>
      <c r="F3" s="275"/>
      <c r="G3" s="275"/>
      <c r="H3" s="275"/>
      <c r="I3" s="275"/>
      <c r="J3" s="275"/>
      <c r="K3" s="276"/>
      <c r="L3" s="274" t="s">
        <v>276</v>
      </c>
      <c r="M3" s="275"/>
      <c r="N3" s="275"/>
      <c r="O3" s="275"/>
      <c r="P3" s="275"/>
      <c r="Q3" s="275"/>
      <c r="R3" s="276"/>
      <c r="S3" s="133" t="s">
        <v>277</v>
      </c>
      <c r="T3" s="134" t="s">
        <v>278</v>
      </c>
      <c r="U3" s="132" t="s">
        <v>102</v>
      </c>
      <c r="V3" s="133" t="s">
        <v>98</v>
      </c>
      <c r="W3" s="133" t="s">
        <v>93</v>
      </c>
      <c r="X3" s="133" t="s">
        <v>98</v>
      </c>
      <c r="Y3" s="133" t="s">
        <v>94</v>
      </c>
      <c r="Z3" s="147" t="s">
        <v>279</v>
      </c>
      <c r="AA3" s="147" t="s">
        <v>279</v>
      </c>
      <c r="AB3" s="147" t="s">
        <v>279</v>
      </c>
      <c r="AC3" s="146"/>
      <c r="AD3" s="146"/>
      <c r="AE3" s="171"/>
      <c r="AF3" s="134" t="s">
        <v>280</v>
      </c>
    </row>
    <row r="4" spans="1:32" ht="16.5" customHeight="1">
      <c r="A4" s="129">
        <v>0</v>
      </c>
      <c r="B4" s="129">
        <v>0</v>
      </c>
      <c r="D4" s="135" t="s">
        <v>169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COUNTIF(L4:Q4,1)</f>
        <v>3</v>
      </c>
      <c r="T4" s="139">
        <f>VLOOKUP(S4,$A$4:$B$11,2,FALSE)</f>
        <v>48</v>
      </c>
      <c r="U4" s="135" t="s">
        <v>101</v>
      </c>
      <c r="V4" s="140">
        <v>67</v>
      </c>
      <c r="W4" s="141" t="s">
        <v>111</v>
      </c>
      <c r="X4" s="140">
        <v>65</v>
      </c>
      <c r="Y4" s="141" t="s">
        <v>45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106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170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112</v>
      </c>
      <c r="V5" s="140">
        <v>53</v>
      </c>
      <c r="W5" s="141" t="s">
        <v>105</v>
      </c>
      <c r="X5" s="140">
        <v>55</v>
      </c>
      <c r="Y5" s="141" t="s">
        <v>96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43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171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103</v>
      </c>
      <c r="V6" s="140">
        <v>64</v>
      </c>
      <c r="W6" s="141" t="s">
        <v>97</v>
      </c>
      <c r="X6" s="140">
        <v>64</v>
      </c>
      <c r="Y6" s="141" t="s">
        <v>95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107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172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99</v>
      </c>
      <c r="V7" s="140">
        <v>56</v>
      </c>
      <c r="W7" s="141" t="s">
        <v>103</v>
      </c>
      <c r="X7" s="140">
        <v>54</v>
      </c>
      <c r="Y7" s="141" t="s">
        <v>45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108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173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112</v>
      </c>
      <c r="V8" s="140">
        <v>53</v>
      </c>
      <c r="W8" s="141" t="s">
        <v>100</v>
      </c>
      <c r="X8" s="140">
        <v>55</v>
      </c>
      <c r="Y8" s="141" t="s">
        <v>45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42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174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97</v>
      </c>
      <c r="V9" s="140">
        <v>58</v>
      </c>
      <c r="W9" s="141" t="s">
        <v>100</v>
      </c>
      <c r="X9" s="140">
        <v>59</v>
      </c>
      <c r="Y9" s="141" t="s">
        <v>99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44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109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113</v>
      </c>
      <c r="V10" s="140">
        <v>72</v>
      </c>
      <c r="W10" s="141" t="s">
        <v>103</v>
      </c>
      <c r="X10" s="140">
        <v>64</v>
      </c>
      <c r="Y10" s="141" t="s">
        <v>45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109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175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104</v>
      </c>
      <c r="V11" s="140">
        <v>53</v>
      </c>
      <c r="W11" s="141" t="s">
        <v>97</v>
      </c>
      <c r="X11" s="140">
        <v>55</v>
      </c>
      <c r="Y11" s="141" t="s">
        <v>114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110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285</v>
      </c>
      <c r="E25" s="277" t="s">
        <v>286</v>
      </c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9"/>
      <c r="U25" s="280" t="s">
        <v>287</v>
      </c>
      <c r="V25" s="281"/>
      <c r="W25" s="281"/>
      <c r="X25" s="281"/>
      <c r="Y25" s="281"/>
      <c r="Z25" s="281"/>
      <c r="AA25" s="281"/>
      <c r="AB25" s="281"/>
      <c r="AC25" s="281"/>
      <c r="AD25" s="281"/>
      <c r="AE25" s="281"/>
      <c r="AF25" s="282"/>
    </row>
    <row r="27" spans="4:32">
      <c r="K27" s="273" t="s">
        <v>288</v>
      </c>
      <c r="L27" s="273"/>
      <c r="M27" s="273"/>
      <c r="N27" s="273"/>
      <c r="O27" s="273"/>
      <c r="P27" s="273"/>
      <c r="Q27" s="273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Kimoy</cp:lastModifiedBy>
  <dcterms:created xsi:type="dcterms:W3CDTF">2019-12-13T07:52:34Z</dcterms:created>
  <dcterms:modified xsi:type="dcterms:W3CDTF">2023-08-20T13:20:38Z</dcterms:modified>
</cp:coreProperties>
</file>