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bardwell\Documents\Github\MPI Econ 2020\data\"/>
    </mc:Choice>
  </mc:AlternateContent>
  <bookViews>
    <workbookView xWindow="0" yWindow="0" windowWidth="21285" windowHeight="10785" activeTab="4"/>
  </bookViews>
  <sheets>
    <sheet name="Exchange rate official" sheetId="9" r:id="rId1"/>
    <sheet name="min wage" sheetId="6" r:id="rId2"/>
    <sheet name="cpi inflation" sheetId="5" r:id="rId3"/>
    <sheet name="McCollister 2010 UC" sheetId="4" r:id="rId4"/>
    <sheet name="Sheet1" sheetId="10" r:id="rId5"/>
    <sheet name="GDP scale" sheetId="8" r:id="rId6"/>
    <sheet name="unit costs for r" sheetId="7" r:id="rId7"/>
  </sheets>
  <definedNames>
    <definedName name="inflation">'cpi inflation'!$N$17:$T$31</definedName>
  </definedNames>
  <calcPr calcId="162913"/>
</workbook>
</file>

<file path=xl/calcChain.xml><?xml version="1.0" encoding="utf-8"?>
<calcChain xmlns="http://schemas.openxmlformats.org/spreadsheetml/2006/main">
  <c r="B3" i="7" l="1"/>
  <c r="E19" i="4" l="1"/>
  <c r="K18" i="5"/>
  <c r="T50" i="5" s="1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21" i="5"/>
  <c r="T49" i="5" l="1"/>
  <c r="T45" i="5"/>
  <c r="T48" i="5"/>
  <c r="T55" i="5"/>
  <c r="T47" i="5"/>
  <c r="T54" i="5"/>
  <c r="T46" i="5"/>
  <c r="T53" i="5"/>
  <c r="T52" i="5"/>
  <c r="T51" i="5"/>
  <c r="J2" i="7"/>
  <c r="K2" i="7"/>
  <c r="J3" i="7"/>
  <c r="K3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D17" i="9"/>
  <c r="N17" i="9"/>
  <c r="K17" i="7"/>
  <c r="E20" i="4"/>
  <c r="Q45" i="5"/>
  <c r="Q46" i="5"/>
  <c r="Q47" i="5"/>
  <c r="Q48" i="5"/>
  <c r="Q49" i="5"/>
  <c r="Q50" i="5"/>
  <c r="Q51" i="5"/>
  <c r="Q52" i="5"/>
  <c r="Q53" i="5"/>
  <c r="Q54" i="5"/>
  <c r="Q44" i="5"/>
  <c r="U52" i="5" l="1"/>
  <c r="U45" i="5"/>
  <c r="U53" i="5"/>
  <c r="U46" i="5"/>
  <c r="U54" i="5"/>
  <c r="U47" i="5"/>
  <c r="U55" i="5"/>
  <c r="U48" i="5"/>
  <c r="U49" i="5"/>
  <c r="U50" i="5"/>
  <c r="U51" i="5"/>
  <c r="R24" i="5"/>
  <c r="S24" i="5" s="1"/>
  <c r="R30" i="5"/>
  <c r="T31" i="5" s="1"/>
  <c r="R31" i="5"/>
  <c r="S31" i="5" s="1"/>
  <c r="R32" i="5"/>
  <c r="Q24" i="5"/>
  <c r="Q25" i="5"/>
  <c r="Q26" i="5"/>
  <c r="Q27" i="5"/>
  <c r="Q28" i="5"/>
  <c r="Q29" i="5"/>
  <c r="Q30" i="5"/>
  <c r="Q31" i="5"/>
  <c r="Q32" i="5"/>
  <c r="Q33" i="5"/>
  <c r="R25" i="5" s="1"/>
  <c r="Q23" i="5"/>
  <c r="P24" i="5"/>
  <c r="P25" i="5"/>
  <c r="P26" i="5"/>
  <c r="P27" i="5"/>
  <c r="P28" i="5"/>
  <c r="P29" i="5"/>
  <c r="P30" i="5"/>
  <c r="P31" i="5"/>
  <c r="P32" i="5"/>
  <c r="P33" i="5"/>
  <c r="P23" i="5"/>
  <c r="D16" i="9"/>
  <c r="I19" i="6"/>
  <c r="I20" i="6"/>
  <c r="J20" i="6" s="1"/>
  <c r="I18" i="6"/>
  <c r="I17" i="6"/>
  <c r="I6" i="6"/>
  <c r="I7" i="6"/>
  <c r="I8" i="6"/>
  <c r="I9" i="6"/>
  <c r="I10" i="6"/>
  <c r="I11" i="6"/>
  <c r="I12" i="6"/>
  <c r="I13" i="6"/>
  <c r="I14" i="6"/>
  <c r="I15" i="6"/>
  <c r="I16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L4" i="7" l="1"/>
  <c r="L12" i="7"/>
  <c r="L7" i="7"/>
  <c r="L15" i="7"/>
  <c r="L2" i="7"/>
  <c r="L10" i="7"/>
  <c r="L6" i="7"/>
  <c r="L5" i="7"/>
  <c r="L13" i="7"/>
  <c r="L8" i="7"/>
  <c r="L16" i="7"/>
  <c r="L14" i="7"/>
  <c r="L9" i="7"/>
  <c r="L3" i="7"/>
  <c r="L11" i="7"/>
  <c r="L17" i="7"/>
  <c r="S25" i="5"/>
  <c r="T25" i="5"/>
  <c r="S32" i="5"/>
  <c r="T32" i="5"/>
  <c r="R28" i="5"/>
  <c r="S30" i="5"/>
  <c r="R27" i="5"/>
  <c r="R29" i="5"/>
  <c r="E2" i="4"/>
  <c r="E12" i="4"/>
  <c r="E11" i="4"/>
  <c r="E10" i="4"/>
  <c r="E9" i="4"/>
  <c r="E8" i="4"/>
  <c r="E7" i="4"/>
  <c r="E3" i="4"/>
  <c r="R23" i="5"/>
  <c r="T24" i="5" s="1"/>
  <c r="R26" i="5"/>
  <c r="T26" i="5" s="1"/>
  <c r="R33" i="5"/>
  <c r="S33" i="5" s="1"/>
  <c r="K20" i="6"/>
  <c r="H8" i="7" l="1"/>
  <c r="H16" i="7"/>
  <c r="H17" i="7"/>
  <c r="H3" i="7"/>
  <c r="H11" i="7"/>
  <c r="H6" i="7"/>
  <c r="H14" i="7"/>
  <c r="H9" i="7"/>
  <c r="H13" i="7"/>
  <c r="H4" i="7"/>
  <c r="H12" i="7"/>
  <c r="H10" i="7"/>
  <c r="H5" i="7"/>
  <c r="H7" i="7"/>
  <c r="H15" i="7"/>
  <c r="H2" i="7"/>
  <c r="F6" i="7"/>
  <c r="F14" i="7"/>
  <c r="F8" i="7"/>
  <c r="F9" i="7"/>
  <c r="F4" i="7"/>
  <c r="F12" i="7"/>
  <c r="F17" i="7"/>
  <c r="F11" i="7"/>
  <c r="F7" i="7"/>
  <c r="F15" i="7"/>
  <c r="F3" i="7"/>
  <c r="F2" i="7"/>
  <c r="F10" i="7"/>
  <c r="F5" i="7"/>
  <c r="F13" i="7"/>
  <c r="F16" i="7"/>
  <c r="E9" i="7"/>
  <c r="E14" i="7"/>
  <c r="E4" i="7"/>
  <c r="E12" i="7"/>
  <c r="E7" i="7"/>
  <c r="E15" i="7"/>
  <c r="E6" i="7"/>
  <c r="E2" i="7"/>
  <c r="E10" i="7"/>
  <c r="E17" i="7"/>
  <c r="E3" i="7"/>
  <c r="E5" i="7"/>
  <c r="E13" i="7"/>
  <c r="E8" i="7"/>
  <c r="E16" i="7"/>
  <c r="E11" i="7"/>
  <c r="G3" i="7"/>
  <c r="G11" i="7"/>
  <c r="G6" i="7"/>
  <c r="G14" i="7"/>
  <c r="G17" i="7"/>
  <c r="G16" i="7"/>
  <c r="G9" i="7"/>
  <c r="G4" i="7"/>
  <c r="G12" i="7"/>
  <c r="G13" i="7"/>
  <c r="G8" i="7"/>
  <c r="G7" i="7"/>
  <c r="G15" i="7"/>
  <c r="G5" i="7"/>
  <c r="G2" i="7"/>
  <c r="G10" i="7"/>
  <c r="B10" i="7"/>
  <c r="B4" i="7"/>
  <c r="B7" i="7"/>
  <c r="B2" i="7"/>
  <c r="B5" i="7"/>
  <c r="B13" i="7"/>
  <c r="B8" i="7"/>
  <c r="B16" i="7"/>
  <c r="B12" i="7"/>
  <c r="B11" i="7"/>
  <c r="B6" i="7"/>
  <c r="B14" i="7"/>
  <c r="B15" i="7"/>
  <c r="B9" i="7"/>
  <c r="B17" i="7"/>
  <c r="S28" i="5"/>
  <c r="T29" i="5"/>
  <c r="I5" i="7"/>
  <c r="I13" i="7"/>
  <c r="I10" i="7"/>
  <c r="I8" i="7"/>
  <c r="I16" i="7"/>
  <c r="I3" i="7"/>
  <c r="I11" i="7"/>
  <c r="I15" i="7"/>
  <c r="I17" i="7"/>
  <c r="I6" i="7"/>
  <c r="I14" i="7"/>
  <c r="I9" i="7"/>
  <c r="I4" i="7"/>
  <c r="I12" i="7"/>
  <c r="I7" i="7"/>
  <c r="I2" i="7"/>
  <c r="T27" i="5"/>
  <c r="S26" i="5"/>
  <c r="C2" i="7"/>
  <c r="C17" i="7"/>
  <c r="C7" i="7"/>
  <c r="C15" i="7"/>
  <c r="C10" i="7"/>
  <c r="C4" i="7"/>
  <c r="C12" i="7"/>
  <c r="C5" i="7"/>
  <c r="C13" i="7"/>
  <c r="C8" i="7"/>
  <c r="C16" i="7"/>
  <c r="C3" i="7"/>
  <c r="C11" i="7"/>
  <c r="C6" i="7"/>
  <c r="C14" i="7"/>
  <c r="C9" i="7"/>
  <c r="S29" i="5"/>
  <c r="T30" i="5"/>
  <c r="D4" i="7"/>
  <c r="D12" i="7"/>
  <c r="D7" i="7"/>
  <c r="D15" i="7"/>
  <c r="D14" i="7"/>
  <c r="D9" i="7"/>
  <c r="D2" i="7"/>
  <c r="D10" i="7"/>
  <c r="D5" i="7"/>
  <c r="D13" i="7"/>
  <c r="D8" i="7"/>
  <c r="D16" i="7"/>
  <c r="D17" i="7"/>
  <c r="D3" i="7"/>
  <c r="D11" i="7"/>
  <c r="D6" i="7"/>
  <c r="S27" i="5"/>
  <c r="T28" i="5"/>
  <c r="T33" i="5"/>
  <c r="K19" i="6"/>
  <c r="J19" i="6"/>
  <c r="D15" i="9"/>
  <c r="N16" i="9"/>
  <c r="N2" i="9"/>
  <c r="P15" i="9"/>
  <c r="K18" i="6" l="1"/>
  <c r="D7" i="9" l="1"/>
  <c r="N3" i="9"/>
  <c r="N4" i="9"/>
  <c r="N5" i="9"/>
  <c r="N6" i="9"/>
  <c r="N7" i="9"/>
  <c r="N8" i="9"/>
  <c r="N9" i="9"/>
  <c r="N10" i="9"/>
  <c r="D10" i="9" s="1"/>
  <c r="N11" i="9"/>
  <c r="N12" i="9"/>
  <c r="N13" i="9"/>
  <c r="N14" i="9"/>
  <c r="N15" i="9"/>
  <c r="D14" i="9" l="1"/>
  <c r="D6" i="9"/>
  <c r="D13" i="9"/>
  <c r="D9" i="9"/>
  <c r="D5" i="9"/>
  <c r="D11" i="9"/>
  <c r="D2" i="9"/>
  <c r="D12" i="9"/>
  <c r="D8" i="9"/>
  <c r="D4" i="9"/>
  <c r="D3" i="9"/>
  <c r="F4" i="6" l="1"/>
  <c r="I5" i="6" l="1"/>
  <c r="J6" i="6"/>
  <c r="J18" i="6"/>
  <c r="K6" i="6" l="1"/>
  <c r="J14" i="6"/>
  <c r="K14" i="6"/>
  <c r="J17" i="6"/>
  <c r="K17" i="6"/>
  <c r="J8" i="6"/>
  <c r="K8" i="6"/>
  <c r="J10" i="6"/>
  <c r="K10" i="6"/>
  <c r="J15" i="6"/>
  <c r="K15" i="6"/>
  <c r="J11" i="6"/>
  <c r="K11" i="6"/>
  <c r="J16" i="6"/>
  <c r="K16" i="6"/>
  <c r="J9" i="6"/>
  <c r="K9" i="6"/>
  <c r="J13" i="6"/>
  <c r="K13" i="6"/>
  <c r="J7" i="6"/>
  <c r="K7" i="6"/>
  <c r="J12" i="6"/>
  <c r="K12" i="6"/>
  <c r="J5" i="6"/>
  <c r="K5" i="6"/>
  <c r="S23" i="5" l="1"/>
</calcChain>
</file>

<file path=xl/comments1.xml><?xml version="1.0" encoding="utf-8"?>
<comments xmlns="http://schemas.openxmlformats.org/spreadsheetml/2006/main">
  <authors>
    <author>Harrison Bardwell</author>
  </authors>
  <commentList>
    <comment ref="C16" authorId="0" shapeId="0">
      <text>
        <r>
          <rPr>
            <b/>
            <sz val="9"/>
            <color indexed="81"/>
            <rFont val="Tahoma"/>
            <family val="2"/>
          </rPr>
          <t>Harrison Bardwell:</t>
        </r>
        <r>
          <rPr>
            <sz val="9"/>
            <color indexed="81"/>
            <rFont val="Tahoma"/>
            <family val="2"/>
          </rPr>
          <t xml:space="preserve">
https://www.bankofengland.co.uk/boeapps/database/Rates.asp?TD=14&amp;TM=Dec&amp;TY=2018&amp;into=USD&amp;rateview=A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Harrison Bardwell:</t>
        </r>
        <r>
          <rPr>
            <sz val="9"/>
            <color indexed="81"/>
            <rFont val="Tahoma"/>
            <family val="2"/>
          </rPr>
          <t xml:space="preserve">
Taken from cent bank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Harrison Bardwell:</t>
        </r>
        <r>
          <rPr>
            <sz val="9"/>
            <color indexed="81"/>
            <rFont val="Tahoma"/>
            <family val="2"/>
          </rPr>
          <t xml:space="preserve">
taken from WB</t>
        </r>
      </text>
    </comment>
  </commentList>
</comments>
</file>

<file path=xl/sharedStrings.xml><?xml version="1.0" encoding="utf-8"?>
<sst xmlns="http://schemas.openxmlformats.org/spreadsheetml/2006/main" count="482" uniqueCount="368">
  <si>
    <t>Costing Item</t>
  </si>
  <si>
    <t>Type of cost</t>
  </si>
  <si>
    <t>Decription of the unit cost</t>
  </si>
  <si>
    <t>Unit costs 2008 $US</t>
  </si>
  <si>
    <t>Assumption</t>
  </si>
  <si>
    <t>Homicide</t>
  </si>
  <si>
    <t>Direct</t>
  </si>
  <si>
    <t>McColliester</t>
  </si>
  <si>
    <t>Indirect</t>
  </si>
  <si>
    <t>Incarceration</t>
  </si>
  <si>
    <t>Included in police and judiciary costs</t>
  </si>
  <si>
    <t xml:space="preserve">use minimum wage and 40% employment </t>
  </si>
  <si>
    <t>Violent crimes</t>
  </si>
  <si>
    <t>Rape</t>
  </si>
  <si>
    <t>Robbery</t>
  </si>
  <si>
    <t>Assault</t>
  </si>
  <si>
    <t xml:space="preserve">to be used for assault as well as organised crime </t>
  </si>
  <si>
    <t>weapons Crime</t>
  </si>
  <si>
    <t>The cost of firearm is 1400 on US border and 3000 US in the south of  Mexico. The  500 is the amount of profit for Straw purchaser</t>
  </si>
  <si>
    <t xml:space="preserve">Also needs to cost the difference of guns available not the number of guns each year as this tend to double count each year </t>
  </si>
  <si>
    <t>Organized Crime</t>
  </si>
  <si>
    <t>direct</t>
  </si>
  <si>
    <t>Justice efficiency</t>
  </si>
  <si>
    <t>Will need to use justice system annual expenses</t>
  </si>
  <si>
    <t>Police funding</t>
  </si>
  <si>
    <t>Police expenditure</t>
  </si>
  <si>
    <t>Fear of crime</t>
  </si>
  <si>
    <t>Dolan et al 2005 the price is UK Pound- 1999</t>
  </si>
  <si>
    <t>US to UK exchange rate</t>
  </si>
  <si>
    <t>Instituto Nacional de Estadística y Geografía</t>
  </si>
  <si>
    <t>Ã&amp;#141;ndices de Precios al Consumidor</t>
  </si>
  <si>
    <t>Principales Ã&amp;#173;ndices</t>
  </si>
  <si>
    <t>Fecha de consulta: 22/12/2016 21:50:00</t>
  </si>
  <si>
    <t>National index of consumer prices (monthly), Summary, Main indices, Consumer Prices (INPC)</t>
  </si>
  <si>
    <t>National index of consumer prices (monthly), Summary, Main indices, Consumer Prices (INPC), Underlying</t>
  </si>
  <si>
    <t>National index of consumer prices (monthly), Summary, Main indices, Consumer Prices (INPC), Basic basket</t>
  </si>
  <si>
    <t>National index of consumer prices (monthly), Summary, Main indices, INPP commodities excluding oil</t>
  </si>
  <si>
    <t>National Index of Consumer Prices (Monthly), Summary, Underlying and Supplementary Subscripts, Consumer Prices (INPC)</t>
  </si>
  <si>
    <t>National Consumer Price Index (Monthly), Summary, Underlying and Supplementary Sub-indices, Underlying</t>
  </si>
  <si>
    <t>National Consumer Price Index (Monthly), Summary, Underlying and Supplementary Sub-indices, Non-Underlying</t>
  </si>
  <si>
    <t>National Index of Consumer Prices (Monthly), Summary, Classification 2002 Underlying, Underlying Price Index (2002 classification)</t>
  </si>
  <si>
    <t>National Index of Consumer Prices (Monthly), Summary, Classification 2002 Underlying Price Index, Non-Underlying (Definition 2002)</t>
  </si>
  <si>
    <t>Título</t>
  </si>
  <si>
    <t>Índice nacional de precios al consumidor (mensual), Resumen, Principales índices, Precios al Consumidor (INPC)</t>
  </si>
  <si>
    <t>Índice nacional de precios al consumidor (mensual), Resumen, Principales índices, Precios al Consumidor (INPC), Subyacente</t>
  </si>
  <si>
    <t>Índice nacional de precios al consumidor (mensual), Resumen, Principales índices, Precios al Consumidor (INPC), Canasta básica</t>
  </si>
  <si>
    <t>Índice nacional de precios al consumidor (mensual), Resumen, Principales índices, INPP mercancías excluyendo petróleo</t>
  </si>
  <si>
    <t>Índice nacional de precios al consumidor (mensual), Resumen, Subíndices subyacente y complementarios, Precios al Consumidor (INPC)</t>
  </si>
  <si>
    <t>Índice nacional de precios al consumidor (mensual), Resumen, Subíndices subyacente y complementarios, Subyacente</t>
  </si>
  <si>
    <t>Índice nacional de precios al consumidor (mensual), Resumen, Subíndices subyacente y complementarios, No subyacente</t>
  </si>
  <si>
    <t>Índice nacional de precios al consumidor (mensual), Resumen, Clasificación 2002 Indice de Precios Subyacente, Subyacente (clasificación 2002)</t>
  </si>
  <si>
    <t>Índice nacional de precios al consumidor (mensual), Resumen, Clasificación 2002 Indice de Precios Subyacente, No subyacente (definición 2002)</t>
  </si>
  <si>
    <t>Periodo disponible</t>
  </si>
  <si>
    <t>Ene 1969-Nov 2016</t>
  </si>
  <si>
    <t>Ene 1982-Nov 2016</t>
  </si>
  <si>
    <t>Ene 1981-Nov 2016</t>
  </si>
  <si>
    <t>Periodicidad</t>
  </si>
  <si>
    <t>Mensual</t>
  </si>
  <si>
    <t>Cifra</t>
  </si>
  <si>
    <t>Índices</t>
  </si>
  <si>
    <t>Unidad</t>
  </si>
  <si>
    <t>Sin Unidad</t>
  </si>
  <si>
    <t>Base</t>
  </si>
  <si>
    <t>Índice base segunda quincena de diciembre 2010 = 100</t>
  </si>
  <si>
    <t>Índice base junio 2012 = 100</t>
  </si>
  <si>
    <t>Aviso</t>
  </si>
  <si>
    <t>_x000D_
  SP1</t>
  </si>
  <si>
    <t>_x000D_
  SP74625</t>
  </si>
  <si>
    <t>_x000D_
  SP9</t>
  </si>
  <si>
    <t>_x000D_
  SP4</t>
  </si>
  <si>
    <t>_x000D_
  SP74630</t>
  </si>
  <si>
    <t>_x000D_
  SP68276</t>
  </si>
  <si>
    <t>_x000D_
  SP68278</t>
  </si>
  <si>
    <t>Tipo de información</t>
  </si>
  <si>
    <t>Fecha</t>
  </si>
  <si>
    <t>235845</t>
  </si>
  <si>
    <t>235846</t>
  </si>
  <si>
    <t>235847</t>
  </si>
  <si>
    <t>235848</t>
  </si>
  <si>
    <t>235849</t>
  </si>
  <si>
    <t>235850</t>
  </si>
  <si>
    <t>235858</t>
  </si>
  <si>
    <t>235865</t>
  </si>
  <si>
    <t>235870</t>
  </si>
  <si>
    <t>CPI</t>
  </si>
  <si>
    <t>multiplier</t>
  </si>
  <si>
    <t>Factor</t>
  </si>
  <si>
    <t>cumulative inflation</t>
  </si>
  <si>
    <t>inflation</t>
  </si>
  <si>
    <t>Ene 2000</t>
  </si>
  <si>
    <t>Feb 2000</t>
  </si>
  <si>
    <t>Mar 2000</t>
  </si>
  <si>
    <t>Abr 2000</t>
  </si>
  <si>
    <t>May 2000</t>
  </si>
  <si>
    <t>Jun 2000</t>
  </si>
  <si>
    <t>Jul 2000</t>
  </si>
  <si>
    <t>Ago 2000</t>
  </si>
  <si>
    <t>Sep 2000</t>
  </si>
  <si>
    <t>Oct 2000</t>
  </si>
  <si>
    <t>Nov 2000</t>
  </si>
  <si>
    <t>Dic 2000</t>
  </si>
  <si>
    <t>Ene 2001</t>
  </si>
  <si>
    <t>Feb 2001</t>
  </si>
  <si>
    <t>Mar 2001</t>
  </si>
  <si>
    <t>Abr 2001</t>
  </si>
  <si>
    <t>May 2001</t>
  </si>
  <si>
    <t>Jun 2001</t>
  </si>
  <si>
    <t>Jul 2001</t>
  </si>
  <si>
    <t>Ago 2001</t>
  </si>
  <si>
    <t>Sep 2001</t>
  </si>
  <si>
    <t>Oct 2001</t>
  </si>
  <si>
    <t>Nov 2001</t>
  </si>
  <si>
    <t>Dic 2001</t>
  </si>
  <si>
    <t>Ene 2002</t>
  </si>
  <si>
    <t>Feb 2002</t>
  </si>
  <si>
    <t>Mar 2002</t>
  </si>
  <si>
    <t>Abr 2002</t>
  </si>
  <si>
    <t>May 2002</t>
  </si>
  <si>
    <t>Jun 2002</t>
  </si>
  <si>
    <t>Jul 2002</t>
  </si>
  <si>
    <t>Ago 2002</t>
  </si>
  <si>
    <t>Sep 2002</t>
  </si>
  <si>
    <t>Oct 2002</t>
  </si>
  <si>
    <t>Nov 2002</t>
  </si>
  <si>
    <t>Dic 2002</t>
  </si>
  <si>
    <t>Ene 2003</t>
  </si>
  <si>
    <t>Feb 2003</t>
  </si>
  <si>
    <t>Mar 2003</t>
  </si>
  <si>
    <t>Abr 2003</t>
  </si>
  <si>
    <t>May 2003</t>
  </si>
  <si>
    <t>Jun 2003</t>
  </si>
  <si>
    <t>Jul 2003</t>
  </si>
  <si>
    <t>Ago 2003</t>
  </si>
  <si>
    <t>Sep 2003</t>
  </si>
  <si>
    <t>Oct 2003</t>
  </si>
  <si>
    <t>Nov 2003</t>
  </si>
  <si>
    <t>Dic 2003</t>
  </si>
  <si>
    <t>Ene 2004</t>
  </si>
  <si>
    <t>Feb 2004</t>
  </si>
  <si>
    <t>Mar 2004</t>
  </si>
  <si>
    <t>Abr 2004</t>
  </si>
  <si>
    <t>May 2004</t>
  </si>
  <si>
    <t>Jun 2004</t>
  </si>
  <si>
    <t>Jul 2004</t>
  </si>
  <si>
    <t>Ago 2004</t>
  </si>
  <si>
    <t>Sep 2004</t>
  </si>
  <si>
    <t>Oct 2004</t>
  </si>
  <si>
    <t>Nov 2004</t>
  </si>
  <si>
    <t>Dic 2004</t>
  </si>
  <si>
    <t>Ene 2005</t>
  </si>
  <si>
    <t>Feb 2005</t>
  </si>
  <si>
    <t>Mar 2005</t>
  </si>
  <si>
    <t>Abr 2005</t>
  </si>
  <si>
    <t>May 2005</t>
  </si>
  <si>
    <t>Jun 2005</t>
  </si>
  <si>
    <t>Jul 2005</t>
  </si>
  <si>
    <t>Ago 2005</t>
  </si>
  <si>
    <t>Sep 2005</t>
  </si>
  <si>
    <t>Oct 2005</t>
  </si>
  <si>
    <t>Nov 2005</t>
  </si>
  <si>
    <t>Dic 2005</t>
  </si>
  <si>
    <t>Ene 2006</t>
  </si>
  <si>
    <t>Feb 2006</t>
  </si>
  <si>
    <t>Mar 2006</t>
  </si>
  <si>
    <t>Abr 2006</t>
  </si>
  <si>
    <t>May 2006</t>
  </si>
  <si>
    <t>Jun 2006</t>
  </si>
  <si>
    <t>Jul 2006</t>
  </si>
  <si>
    <t>Ago 2006</t>
  </si>
  <si>
    <t>Sep 2006</t>
  </si>
  <si>
    <t>Oct 2006</t>
  </si>
  <si>
    <t>Nov 2006</t>
  </si>
  <si>
    <t>Dic 2006</t>
  </si>
  <si>
    <t>Ene 2007</t>
  </si>
  <si>
    <t>Feb 2007</t>
  </si>
  <si>
    <t>Mar 2007</t>
  </si>
  <si>
    <t>Abr 2007</t>
  </si>
  <si>
    <t>May 2007</t>
  </si>
  <si>
    <t>Jun 2007</t>
  </si>
  <si>
    <t>Jul 2007</t>
  </si>
  <si>
    <t>Ago 2007</t>
  </si>
  <si>
    <t>Sep 2007</t>
  </si>
  <si>
    <t>Oct 2007</t>
  </si>
  <si>
    <t>Nov 2007</t>
  </si>
  <si>
    <t>Dic 2007</t>
  </si>
  <si>
    <t>Ene 2008</t>
  </si>
  <si>
    <t>Feb 2008</t>
  </si>
  <si>
    <t>Mar 2008</t>
  </si>
  <si>
    <t>Abr 2008</t>
  </si>
  <si>
    <t>May 2008</t>
  </si>
  <si>
    <t>Jun 2008</t>
  </si>
  <si>
    <t>Jul 2008</t>
  </si>
  <si>
    <t>Ago 2008</t>
  </si>
  <si>
    <t>Sep 2008</t>
  </si>
  <si>
    <t>Oct 2008</t>
  </si>
  <si>
    <t>Nov 2008</t>
  </si>
  <si>
    <t>Dic 2008</t>
  </si>
  <si>
    <t>Ene 2009</t>
  </si>
  <si>
    <t>Feb 2009</t>
  </si>
  <si>
    <t>Mar 2009</t>
  </si>
  <si>
    <t>Abr 2009</t>
  </si>
  <si>
    <t>May 2009</t>
  </si>
  <si>
    <t>Jun 2009</t>
  </si>
  <si>
    <t>Jul 2009</t>
  </si>
  <si>
    <t>Ago 2009</t>
  </si>
  <si>
    <t>Sep 2009</t>
  </si>
  <si>
    <t>Oct 2009</t>
  </si>
  <si>
    <t>Nov 2009</t>
  </si>
  <si>
    <t>Dic 2009</t>
  </si>
  <si>
    <t>Ene 2010</t>
  </si>
  <si>
    <t>Feb 2010</t>
  </si>
  <si>
    <t>Mar 2010</t>
  </si>
  <si>
    <t>Abr 2010</t>
  </si>
  <si>
    <t>May 2010</t>
  </si>
  <si>
    <t>Jun 2010</t>
  </si>
  <si>
    <t>Jul 2010</t>
  </si>
  <si>
    <t>Ago 2010</t>
  </si>
  <si>
    <t>Sep 2010</t>
  </si>
  <si>
    <t>Oct 2010</t>
  </si>
  <si>
    <t>Nov 2010</t>
  </si>
  <si>
    <t>Dic 2010</t>
  </si>
  <si>
    <t>Ene 2011</t>
  </si>
  <si>
    <t>Feb 2011</t>
  </si>
  <si>
    <t>Mar 2011</t>
  </si>
  <si>
    <t>Abr 2011</t>
  </si>
  <si>
    <t>May 2011</t>
  </si>
  <si>
    <t>Jun 2011</t>
  </si>
  <si>
    <t>Jul 2011</t>
  </si>
  <si>
    <t>Ago 2011</t>
  </si>
  <si>
    <t>Sep 2011</t>
  </si>
  <si>
    <t>Oct 2011</t>
  </si>
  <si>
    <t>Nov 2011</t>
  </si>
  <si>
    <t>Dic 2011</t>
  </si>
  <si>
    <t>Ene 2012</t>
  </si>
  <si>
    <t>Feb 2012</t>
  </si>
  <si>
    <t>Mar 2012</t>
  </si>
  <si>
    <t>Abr 2012</t>
  </si>
  <si>
    <t>May 2012</t>
  </si>
  <si>
    <t>Jun 2012</t>
  </si>
  <si>
    <t>Jul 2012</t>
  </si>
  <si>
    <t>Ago 2012</t>
  </si>
  <si>
    <t>Sep 2012</t>
  </si>
  <si>
    <t>Oct 2012</t>
  </si>
  <si>
    <t>Nov 2012</t>
  </si>
  <si>
    <t>Dic 2012</t>
  </si>
  <si>
    <t>Ene 2013</t>
  </si>
  <si>
    <t>Feb 2013</t>
  </si>
  <si>
    <t>Mar 2013</t>
  </si>
  <si>
    <t>Abr 2013</t>
  </si>
  <si>
    <t>May 2013</t>
  </si>
  <si>
    <t>Jun 2013</t>
  </si>
  <si>
    <t>Jul 2013</t>
  </si>
  <si>
    <t>Ago 2013</t>
  </si>
  <si>
    <t>Sep 2013</t>
  </si>
  <si>
    <t>Oct 2013</t>
  </si>
  <si>
    <t>Nov 2013</t>
  </si>
  <si>
    <t>Dic 2013</t>
  </si>
  <si>
    <t>Ene 2014</t>
  </si>
  <si>
    <t>Feb 2014</t>
  </si>
  <si>
    <t>Mar 2014</t>
  </si>
  <si>
    <t>Abr 2014</t>
  </si>
  <si>
    <t>May 2014</t>
  </si>
  <si>
    <t>Jun 2014</t>
  </si>
  <si>
    <t>Jul 2014</t>
  </si>
  <si>
    <t>Ago 2014</t>
  </si>
  <si>
    <t>Sep 2014</t>
  </si>
  <si>
    <t>Oct 2014</t>
  </si>
  <si>
    <t>Nov 2014</t>
  </si>
  <si>
    <t>Dic 2014</t>
  </si>
  <si>
    <t>Ene 2015</t>
  </si>
  <si>
    <t>Feb 2015</t>
  </si>
  <si>
    <t>Mar 2015</t>
  </si>
  <si>
    <t>Abr 2015</t>
  </si>
  <si>
    <t>May 2015</t>
  </si>
  <si>
    <t>Jun 2015</t>
  </si>
  <si>
    <t>Jul 2015</t>
  </si>
  <si>
    <t>Ago 2015</t>
  </si>
  <si>
    <t>Sep 2015</t>
  </si>
  <si>
    <t>Oct 2015</t>
  </si>
  <si>
    <t>Nov 2015</t>
  </si>
  <si>
    <t>Dic 2015</t>
  </si>
  <si>
    <t>Ene 2016</t>
  </si>
  <si>
    <t>Feb 2016</t>
  </si>
  <si>
    <t>Mar 2016</t>
  </si>
  <si>
    <t>Abr 2016</t>
  </si>
  <si>
    <t>May 2016</t>
  </si>
  <si>
    <t>Jun 2016</t>
  </si>
  <si>
    <t>Jul 2016</t>
  </si>
  <si>
    <t>Ago 2016</t>
  </si>
  <si>
    <t>Sep 2016</t>
  </si>
  <si>
    <t>Oct 2016</t>
  </si>
  <si>
    <t>Nov 2016</t>
  </si>
  <si>
    <t>Vigencia</t>
  </si>
  <si>
    <t>Zona Única</t>
  </si>
  <si>
    <t>Zona A</t>
  </si>
  <si>
    <t>Zona B</t>
  </si>
  <si>
    <t>Zona C</t>
  </si>
  <si>
    <t>Column1</t>
  </si>
  <si>
    <t xml:space="preserve">-- </t>
  </si>
  <si>
    <t>Year</t>
  </si>
  <si>
    <t>Minimum wage</t>
  </si>
  <si>
    <t>Annual min wage</t>
  </si>
  <si>
    <t>year</t>
  </si>
  <si>
    <t>homicidedirect</t>
  </si>
  <si>
    <t>homicideindirect</t>
  </si>
  <si>
    <t>minimumannualwage</t>
  </si>
  <si>
    <t>rapedirect</t>
  </si>
  <si>
    <t>rapeindirect</t>
  </si>
  <si>
    <t>assaultdirect</t>
  </si>
  <si>
    <t>assaultindirect</t>
  </si>
  <si>
    <t>robberydirect</t>
  </si>
  <si>
    <t>robberyindirect</t>
  </si>
  <si>
    <t>fearofcrimeindirect2</t>
  </si>
  <si>
    <t>Mex GDPpc ppp</t>
  </si>
  <si>
    <t>US GDPpc ppp</t>
  </si>
  <si>
    <t>UK GDP pc ppp</t>
  </si>
  <si>
    <t>scaleusmex</t>
  </si>
  <si>
    <t>scaleukmex</t>
  </si>
  <si>
    <t>UK-USD</t>
  </si>
  <si>
    <t xml:space="preserve">Exchage rate LCU per US world bank - official exchange rate </t>
  </si>
  <si>
    <t>firearm</t>
  </si>
  <si>
    <t>MEXICO</t>
  </si>
  <si>
    <t>us</t>
  </si>
  <si>
    <t>real exchange rate (average)</t>
  </si>
  <si>
    <t>Exchange rate(nominal) Mex cent bank</t>
  </si>
  <si>
    <t>GDP def</t>
  </si>
  <si>
    <t>Inflations</t>
  </si>
  <si>
    <t>2003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</si>
  <si>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</si>
  <si>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</si>
  <si>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</si>
  <si>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</si>
  <si>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</si>
  <si>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</si>
  <si>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</si>
  <si>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</si>
  <si>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</si>
  <si>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mult</t>
  </si>
  <si>
    <t>Cuadro histórico de los salarios mínimos (1982 - 2018)</t>
  </si>
  <si>
    <t>Mexico_CPI</t>
  </si>
  <si>
    <t>factor</t>
  </si>
  <si>
    <t>http://omawww.sat.gob.mx/informacion_fiscal/tablas_indicadores/Paginas/salarios_minimos.aspx</t>
  </si>
  <si>
    <t>unit cost 2018 constant</t>
  </si>
  <si>
    <t>Dic 2016</t>
  </si>
  <si>
    <t>Ene 2017</t>
  </si>
  <si>
    <t>Feb 2017</t>
  </si>
  <si>
    <t>Mar 2017</t>
  </si>
  <si>
    <t>Abr 2017</t>
  </si>
  <si>
    <t>May 2017</t>
  </si>
  <si>
    <t>Jun 2017</t>
  </si>
  <si>
    <t>Jul 2017</t>
  </si>
  <si>
    <t>Ago 2017</t>
  </si>
  <si>
    <t>Sep 2017</t>
  </si>
  <si>
    <t>Oct 2017</t>
  </si>
  <si>
    <t>Nov 2017</t>
  </si>
  <si>
    <t>Dic 2017</t>
  </si>
  <si>
    <t>Ene 2018</t>
  </si>
  <si>
    <t>Feb 2018</t>
  </si>
  <si>
    <t>Mar 2018</t>
  </si>
  <si>
    <t>Abr 2018</t>
  </si>
  <si>
    <t>May 2018</t>
  </si>
  <si>
    <t>Jun 2018</t>
  </si>
  <si>
    <t>Jul 2018</t>
  </si>
  <si>
    <t>Mexico_deflator</t>
  </si>
  <si>
    <t>indicator</t>
  </si>
  <si>
    <t>type</t>
  </si>
  <si>
    <t>cost</t>
  </si>
  <si>
    <t>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</si>
</sst>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6" formatCode="0.0"/>
    <numFmt numFmtId="167" formatCode="_-* #,##0_-;\-* #,##0_-;_-* &quot;-&quot;??_-;_-@_-"/>
    <numFmt numFmtId="168" formatCode="0.000"/>
    <numFmt numFmtId="169" formatCode="0.000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2"/>
      <color rgb="FF212121"/>
      <name val="Arial"/>
      <family val="2"/>
    </font>
    <font>
      <sz val="12"/>
      <color rgb="FF212121"/>
      <name val="Inherit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8"/>
      <color theme="1"/>
      <name val="Segoe U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4F8F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8" fillId="4" borderId="10" xfId="8" applyBorder="1"/>
    <xf numFmtId="0" fontId="8" fillId="4" borderId="11" xfId="8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9" fillId="0" borderId="0" xfId="42" applyFont="1"/>
    <xf numFmtId="0" fontId="18" fillId="0" borderId="0" xfId="42"/>
    <xf numFmtId="0" fontId="20" fillId="0" borderId="0" xfId="42" applyFont="1"/>
    <xf numFmtId="0" fontId="21" fillId="0" borderId="0" xfId="42" applyFont="1"/>
    <xf numFmtId="0" fontId="22" fillId="0" borderId="0" xfId="42" applyFont="1"/>
    <xf numFmtId="0" fontId="23" fillId="0" borderId="0" xfId="42" applyFont="1" applyAlignment="1">
      <alignment wrapText="1"/>
    </xf>
    <xf numFmtId="0" fontId="24" fillId="0" borderId="0" xfId="42" applyFont="1" applyAlignment="1">
      <alignment horizontal="left" vertical="center" wrapText="1"/>
    </xf>
    <xf numFmtId="0" fontId="25" fillId="33" borderId="12" xfId="42" applyFont="1" applyFill="1" applyBorder="1" applyAlignment="1">
      <alignment horizontal="right" vertical="center" wrapText="1"/>
    </xf>
    <xf numFmtId="0" fontId="25" fillId="34" borderId="12" xfId="42" applyFont="1" applyFill="1" applyBorder="1" applyAlignment="1">
      <alignment horizontal="center" vertical="center" wrapText="1"/>
    </xf>
    <xf numFmtId="0" fontId="25" fillId="33" borderId="12" xfId="42" applyFont="1" applyFill="1" applyBorder="1" applyAlignment="1">
      <alignment horizontal="center" vertical="center" wrapText="1"/>
    </xf>
    <xf numFmtId="0" fontId="25" fillId="35" borderId="12" xfId="42" applyFont="1" applyFill="1" applyBorder="1" applyAlignment="1">
      <alignment horizontal="right" vertical="center" wrapText="1"/>
    </xf>
    <xf numFmtId="0" fontId="25" fillId="35" borderId="12" xfId="42" applyFont="1" applyFill="1" applyBorder="1" applyAlignment="1">
      <alignment horizontal="center" vertical="center" wrapText="1"/>
    </xf>
    <xf numFmtId="0" fontId="18" fillId="0" borderId="0" xfId="42" applyFont="1"/>
    <xf numFmtId="0" fontId="25" fillId="36" borderId="12" xfId="42" applyFont="1" applyFill="1" applyBorder="1" applyAlignment="1">
      <alignment horizontal="right" vertical="center" wrapText="1"/>
    </xf>
    <xf numFmtId="166" fontId="18" fillId="0" borderId="0" xfId="42" applyNumberFormat="1"/>
    <xf numFmtId="2" fontId="0" fillId="0" borderId="0" xfId="43" applyNumberFormat="1" applyFont="1"/>
    <xf numFmtId="2" fontId="18" fillId="0" borderId="0" xfId="42" applyNumberFormat="1"/>
    <xf numFmtId="9" fontId="0" fillId="0" borderId="0" xfId="43" applyFont="1"/>
    <xf numFmtId="0" fontId="27" fillId="0" borderId="0" xfId="0" applyFont="1"/>
    <xf numFmtId="0" fontId="28" fillId="0" borderId="14" xfId="0" applyFont="1" applyBorder="1" applyAlignment="1">
      <alignment horizontal="center" wrapText="1"/>
    </xf>
    <xf numFmtId="167" fontId="0" fillId="0" borderId="0" xfId="44" applyNumberFormat="1" applyFont="1"/>
    <xf numFmtId="2" fontId="0" fillId="0" borderId="0" xfId="0" applyNumberFormat="1"/>
    <xf numFmtId="0" fontId="0" fillId="0" borderId="0" xfId="0" applyNumberFormat="1"/>
    <xf numFmtId="43" fontId="0" fillId="0" borderId="0" xfId="0" applyNumberFormat="1"/>
    <xf numFmtId="168" fontId="0" fillId="0" borderId="0" xfId="0" applyNumberFormat="1"/>
    <xf numFmtId="166" fontId="0" fillId="0" borderId="0" xfId="0" applyNumberFormat="1" applyAlignment="1">
      <alignment horizontal="right"/>
    </xf>
    <xf numFmtId="2" fontId="18" fillId="0" borderId="0" xfId="42" applyNumberFormat="1" applyAlignment="1">
      <alignment horizontal="right"/>
    </xf>
    <xf numFmtId="0" fontId="18" fillId="0" borderId="0" xfId="42" applyAlignment="1">
      <alignment horizontal="right"/>
    </xf>
    <xf numFmtId="0" fontId="18" fillId="0" borderId="0" xfId="42" applyAlignment="1">
      <alignment horizontal="center"/>
    </xf>
    <xf numFmtId="0" fontId="0" fillId="0" borderId="0" xfId="0"/>
    <xf numFmtId="0" fontId="26" fillId="0" borderId="0" xfId="0" applyFont="1"/>
    <xf numFmtId="0" fontId="27" fillId="0" borderId="10" xfId="0" applyFont="1" applyBorder="1" applyAlignment="1">
      <alignment horizontal="center" wrapText="1"/>
    </xf>
    <xf numFmtId="14" fontId="27" fillId="0" borderId="16" xfId="0" applyNumberFormat="1" applyFont="1" applyBorder="1" applyAlignment="1">
      <alignment wrapText="1"/>
    </xf>
    <xf numFmtId="0" fontId="27" fillId="0" borderId="17" xfId="0" applyFont="1" applyBorder="1" applyAlignment="1">
      <alignment horizontal="center" wrapText="1"/>
    </xf>
    <xf numFmtId="0" fontId="26" fillId="0" borderId="13" xfId="0" applyFont="1" applyBorder="1" applyAlignment="1">
      <alignment wrapText="1"/>
    </xf>
    <xf numFmtId="0" fontId="26" fillId="0" borderId="14" xfId="0" applyFont="1" applyBorder="1" applyAlignment="1">
      <alignment horizontal="center" wrapText="1"/>
    </xf>
    <xf numFmtId="0" fontId="26" fillId="0" borderId="15" xfId="0" applyFont="1" applyBorder="1" applyAlignment="1">
      <alignment horizontal="center" wrapText="1"/>
    </xf>
    <xf numFmtId="14" fontId="27" fillId="0" borderId="18" xfId="0" applyNumberFormat="1" applyFont="1" applyBorder="1" applyAlignment="1">
      <alignment wrapText="1"/>
    </xf>
    <xf numFmtId="0" fontId="27" fillId="0" borderId="19" xfId="0" applyFont="1" applyBorder="1" applyAlignment="1">
      <alignment horizontal="center" wrapText="1"/>
    </xf>
    <xf numFmtId="0" fontId="27" fillId="0" borderId="20" xfId="0" applyFont="1" applyBorder="1" applyAlignment="1">
      <alignment horizontal="center" wrapText="1"/>
    </xf>
    <xf numFmtId="2" fontId="27" fillId="0" borderId="10" xfId="0" applyNumberFormat="1" applyFont="1" applyBorder="1" applyAlignment="1">
      <alignment horizontal="center" wrapText="1"/>
    </xf>
    <xf numFmtId="1" fontId="18" fillId="0" borderId="0" xfId="42" applyNumberFormat="1" applyAlignment="1">
      <alignment horizontal="right"/>
    </xf>
    <xf numFmtId="0" fontId="0" fillId="37" borderId="0" xfId="0" applyFill="1"/>
    <xf numFmtId="1" fontId="0" fillId="37" borderId="0" xfId="0" applyNumberFormat="1" applyFill="1"/>
    <xf numFmtId="166" fontId="18" fillId="37" borderId="0" xfId="42" applyNumberFormat="1" applyFill="1"/>
    <xf numFmtId="166" fontId="0" fillId="37" borderId="0" xfId="0" applyNumberFormat="1" applyFill="1"/>
    <xf numFmtId="2" fontId="0" fillId="37" borderId="0" xfId="43" applyNumberFormat="1" applyFont="1" applyFill="1"/>
    <xf numFmtId="2" fontId="18" fillId="37" borderId="0" xfId="42" applyNumberFormat="1" applyFill="1"/>
    <xf numFmtId="0" fontId="18" fillId="37" borderId="0" xfId="42" applyFill="1"/>
    <xf numFmtId="166" fontId="0" fillId="37" borderId="0" xfId="0" applyNumberFormat="1" applyFill="1" applyAlignment="1">
      <alignment horizontal="right"/>
    </xf>
    <xf numFmtId="2" fontId="0" fillId="37" borderId="0" xfId="0" applyNumberFormat="1" applyFill="1"/>
    <xf numFmtId="164" fontId="0" fillId="0" borderId="0" xfId="0" applyNumberFormat="1"/>
    <xf numFmtId="0" fontId="31" fillId="0" borderId="0" xfId="0" applyFont="1"/>
    <xf numFmtId="169" fontId="0" fillId="38" borderId="0" xfId="43" applyNumberFormat="1" applyFont="1" applyFill="1"/>
    <xf numFmtId="0" fontId="25" fillId="36" borderId="12" xfId="0" applyFont="1" applyFill="1" applyBorder="1" applyAlignment="1">
      <alignment horizontal="right" vertical="center" wrapText="1"/>
    </xf>
    <xf numFmtId="0" fontId="0" fillId="0" borderId="22" xfId="0" applyBorder="1" applyAlignment="1">
      <alignment horizontal="left" vertical="center" wrapText="1"/>
    </xf>
    <xf numFmtId="0" fontId="32" fillId="0" borderId="21" xfId="0" applyFont="1" applyBorder="1" applyAlignment="1">
      <alignment horizontal="left" vertical="center" wrapText="1"/>
    </xf>
    <xf numFmtId="0" fontId="32" fillId="0" borderId="22" xfId="0" applyFont="1" applyBorder="1" applyAlignment="1">
      <alignment horizontal="left" vertical="center" wrapText="1"/>
    </xf>
    <xf numFmtId="0" fontId="32" fillId="0" borderId="23" xfId="0" applyFont="1" applyBorder="1" applyAlignment="1">
      <alignment horizontal="left" vertical="center" wrapText="1"/>
    </xf>
    <xf numFmtId="0" fontId="32" fillId="0" borderId="24" xfId="0" applyFont="1" applyBorder="1" applyAlignment="1">
      <alignment horizontal="left" vertical="center" wrapText="1"/>
    </xf>
    <xf numFmtId="0" fontId="32" fillId="39" borderId="21" xfId="0" applyFont="1" applyFill="1" applyBorder="1" applyAlignment="1">
      <alignment horizontal="right" vertical="center"/>
    </xf>
    <xf numFmtId="0" fontId="33" fillId="0" borderId="21" xfId="0" applyFont="1" applyBorder="1" applyAlignment="1">
      <alignment vertical="center"/>
    </xf>
    <xf numFmtId="44" fontId="0" fillId="0" borderId="0" xfId="45" applyFont="1"/>
    <xf numFmtId="44" fontId="0" fillId="0" borderId="0" xfId="45" applyFont="1" applyAlignment="1">
      <alignment horizontal="right" wrapText="1"/>
    </xf>
    <xf numFmtId="44" fontId="0" fillId="0" borderId="0" xfId="45" applyFont="1" applyAlignment="1">
      <alignment horizontal="center" vertical="center"/>
    </xf>
    <xf numFmtId="0" fontId="0" fillId="0" borderId="0" xfId="45" applyNumberFormat="1" applyFont="1"/>
    <xf numFmtId="0" fontId="0" fillId="0" borderId="0" xfId="45" applyNumberFormat="1" applyFont="1" applyAlignment="1">
      <alignment horizontal="right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5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 2" xfId="43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1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general" vertical="bottom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general" vertical="bottom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46981627296588"/>
          <c:y val="5.0925925925925923E-2"/>
          <c:w val="0.7306412948381453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'Exchange rate official'!$D$1</c:f>
              <c:strCache>
                <c:ptCount val="1"/>
                <c:pt idx="0">
                  <c:v>real exchange rate (average)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6.379585326953748E-3"/>
                  <c:y val="0.1451053467356147"/>
                </c:manualLayout>
              </c:layout>
              <c:tx>
                <c:rich>
                  <a:bodyPr/>
                  <a:lstStyle/>
                  <a:p>
                    <a:fld id="{7584ACC3-FDCD-4672-AD1F-C5A6446DAC24}" type="SERIESNAME">
                      <a:rPr lang="en-US"/>
                      <a:pPr/>
                      <a:t>[SERIES NAME]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401-4133-941B-4E8155B4C1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'Exchange rate official'!$A$2:$A$17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'Exchange rate official'!$D$2:$D$17</c:f>
              <c:numCache>
                <c:formatCode>0.00</c:formatCode>
                <c:ptCount val="16"/>
                <c:pt idx="0">
                  <c:v>12.580257812249707</c:v>
                </c:pt>
                <c:pt idx="1">
                  <c:v>12.877982825099295</c:v>
                </c:pt>
                <c:pt idx="2">
                  <c:v>12.191933453662818</c:v>
                </c:pt>
                <c:pt idx="3">
                  <c:v>12.127535610467822</c:v>
                </c:pt>
                <c:pt idx="4">
                  <c:v>12.108998755348363</c:v>
                </c:pt>
                <c:pt idx="5">
                  <c:v>12.210988668446859</c:v>
                </c:pt>
                <c:pt idx="6">
                  <c:v>14.629387572132417</c:v>
                </c:pt>
                <c:pt idx="7">
                  <c:v>12.949571794692162</c:v>
                </c:pt>
                <c:pt idx="8">
                  <c:v>12.427292876712329</c:v>
                </c:pt>
                <c:pt idx="9">
                  <c:v>13.136626910654227</c:v>
                </c:pt>
                <c:pt idx="10">
                  <c:v>12.486701046424731</c:v>
                </c:pt>
                <c:pt idx="11">
                  <c:v>12.712481326886074</c:v>
                </c:pt>
                <c:pt idx="12">
                  <c:v>14.806615608080163</c:v>
                </c:pt>
                <c:pt idx="13">
                  <c:v>16.982598696432426</c:v>
                </c:pt>
                <c:pt idx="14">
                  <c:v>16.969123772683432</c:v>
                </c:pt>
                <c:pt idx="15">
                  <c:v>16.589349975917404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1-4133-941B-4E8155B4C18F}"/>
            </c:ext>
          </c:extLst>
        </c:ser>
        <c:ser>
          <c:idx val="1"/>
          <c:order val="1"/>
          <c:tx>
            <c:strRef>
              <c:f>'Exchange rate official'!$B$1</c:f>
              <c:strCache>
                <c:ptCount val="1"/>
                <c:pt idx="0">
                  <c:v>Exchange rate(nominal) Mex cent bank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1.2759170653907496E-2"/>
                  <c:y val="5.2145581979253293E-2"/>
                </c:manualLayout>
              </c:layout>
              <c:tx>
                <c:rich>
                  <a:bodyPr/>
                  <a:lstStyle/>
                  <a:p>
                    <a:fld id="{615A3A60-365A-46F1-806B-2B9F2AA1F5CE}" type="SERIESNAME">
                      <a:rPr lang="en-US"/>
                      <a:pPr/>
                      <a:t>[SERIES NAME]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401-4133-941B-4E8155B4C1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'Exchange rate official'!$A$2:$A$17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'Exchange rate official'!$B$2:$B$17</c:f>
              <c:numCache>
                <c:formatCode>0.0</c:formatCode>
                <c:ptCount val="16"/>
                <c:pt idx="0">
                  <c:v>10.786959726027398</c:v>
                </c:pt>
                <c:pt idx="1">
                  <c:v>11.28820792349727</c:v>
                </c:pt>
                <c:pt idx="2">
                  <c:v>10.896164383561642</c:v>
                </c:pt>
                <c:pt idx="3">
                  <c:v>10.901017260273969</c:v>
                </c:pt>
                <c:pt idx="4">
                  <c:v>10.926903013698627</c:v>
                </c:pt>
                <c:pt idx="5">
                  <c:v>11.138301912568313</c:v>
                </c:pt>
                <c:pt idx="6">
                  <c:v>13.509501369863028</c:v>
                </c:pt>
                <c:pt idx="7">
                  <c:v>12.636678082191793</c:v>
                </c:pt>
                <c:pt idx="8">
                  <c:v>12.427292876712329</c:v>
                </c:pt>
                <c:pt idx="9">
                  <c:v>13.168531967213106</c:v>
                </c:pt>
                <c:pt idx="10">
                  <c:v>12.767464383561641</c:v>
                </c:pt>
                <c:pt idx="11">
                  <c:v>13.298290410958895</c:v>
                </c:pt>
                <c:pt idx="12">
                  <c:v>15.854175890410984</c:v>
                </c:pt>
                <c:pt idx="13">
                  <c:v>18.656701092896164</c:v>
                </c:pt>
                <c:pt idx="14">
                  <c:v>18.929111232876703</c:v>
                </c:pt>
                <c:pt idx="15">
                  <c:v>19.214218181818179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1-4133-941B-4E8155B4C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8832"/>
        <c:axId val="154215304"/>
      </c:lineChart>
      <c:catAx>
        <c:axId val="1542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5304"/>
        <c:crosses val="autoZero"/>
        <c:auto val="1"/>
        <c:lblAlgn val="ctr"/>
        <c:lblOffset val="100"/>
        <c:noMultiLvlLbl val="0"/>
      </c:catAx>
      <c:valAx>
        <c:axId val="1542153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Pesos per US dollar</a:t>
                </a:r>
              </a:p>
            </c:rich>
          </c:tx>
          <c:layout>
            <c:manualLayout>
              <c:xMode val="edge"/>
              <c:yMode val="edge"/>
              <c:x val="2.7208223972003495E-2"/>
              <c:y val="0.35516586468358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inflation factor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'cpi inflation'!$N$18:$N$31</c:f>
              <c:numCache>
                <c:formatCode>General</c:formatCode>
                <c:ptCount val="14"/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'cpi inflation'!$R$18:$R$31</c:f>
              <c:numCache>
                <c:formatCode>0.00</c:formatCode>
                <c:ptCount val="14"/>
                <c:pt idx="5">
                  <c:v>1.5011164599701228</c:v>
                </c:pt>
                <c:pt idx="6">
                  <c:v>1.4279350687063566</c:v>
                </c:pt>
                <c:pt idx="7">
                  <c:v>1.3560977063960882</c:v>
                </c:pt>
                <c:pt idx="8">
                  <c:v>1.30197798476024</c:v>
                </c:pt>
                <c:pt idx="9">
                  <c:v>1.2590765023311343</c:v>
                </c:pt>
                <c:pt idx="10">
                  <c:v>1.2093538168069002</c:v>
                </c:pt>
                <c:pt idx="11">
                  <c:v>1.165009031586516</c:v>
                </c:pt>
                <c:pt idx="12">
                  <c:v>1.1200004988771581</c:v>
                </c:pt>
                <c:pt idx="13">
                  <c:v>1.0903363580200678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9-496B-9667-01A20DF8C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6872"/>
        <c:axId val="154217264"/>
      </c:lineChart>
      <c:catAx>
        <c:axId val="15421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7264"/>
        <c:crosses val="autoZero"/>
        <c:auto val="1"/>
        <c:lblAlgn val="ctr"/>
        <c:lblOffset val="100"/>
        <c:noMultiLvlLbl val="0"/>
      </c:catAx>
      <c:valAx>
        <c:axId val="1542172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606424</xdr:colOff>
      <xdr:row>19</xdr:row>
      <xdr:rowOff>155575</xdr:rowOff>
    </xdr:from>
    <xdr:to>
      <xdr:col>14</xdr:col>
      <xdr:colOff>34924</xdr:colOff>
      <xdr:row>35</xdr:row>
      <xdr:rowOff>30162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328612</xdr:colOff>
      <xdr:row>15</xdr:row>
      <xdr:rowOff>23812</xdr:rowOff>
    </xdr:from>
    <xdr:to>
      <xdr:col>29</xdr:col>
      <xdr:colOff>23812</xdr:colOff>
      <xdr:row>29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3:F56" totalsRowShown="0" headerRowDxfId="9" headerRowBorderDxfId="8" tableBorderDxfId="7" totalsRowBorderDxfId="6">
  <autoFilter ref="A3:F56"/>
  <tableColumns count="6">
    <tableColumn id="1" name="Vigencia" dataDxfId="5"/>
    <tableColumn id="5" name="Zona Única" dataDxfId="4"/>
    <tableColumn id="2" name="Zona A" dataDxfId="3"/>
    <tableColumn id="3" name="Zona B" dataDxfId="2"/>
    <tableColumn id="4" name="Zona C" dataDxfId="1"/>
    <tableColumn id="6" name="Column1" dataDxfId="0">
      <calculatedColumnFormula>YEAR(A4)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workbookViewId="0">
      <selection activeCell="B9" sqref="B9"/>
    </sheetView>
  </sheetViews>
  <sheetFormatPr defaultRowHeight="15"/>
  <cols>
    <col min="2" max="2" width="15.42578125" customWidth="1"/>
    <col min="3" max="3" width="9.42578125" bestFit="1" customWidth="1"/>
    <col min="4" max="4" width="17.5703125" bestFit="1" customWidth="1"/>
    <col min="5" max="5" width="15.85546875" customWidth="1"/>
  </cols>
  <sheetData>
    <row r="1" spans="1:16" ht="49.5" customHeight="1">
      <c r="A1" s="5" t="s">
        <v>299</v>
      </c>
      <c r="B1" s="5" t="s">
        <v>324</v>
      </c>
      <c r="C1" s="5" t="s">
        <v>318</v>
      </c>
      <c r="D1" s="5" t="s">
        <v>323</v>
      </c>
      <c r="E1" s="5"/>
      <c r="F1" s="5"/>
      <c r="G1" s="5"/>
      <c r="L1" t="s">
        <v>321</v>
      </c>
      <c r="M1" t="s">
        <v>322</v>
      </c>
    </row>
    <row r="2" spans="1:16">
      <c r="A2">
        <v>2003</v>
      </c>
      <c r="B2" s="31">
        <v>10.786959726027398</v>
      </c>
      <c r="C2" s="27">
        <v>0.66722333333333295</v>
      </c>
      <c r="D2" s="27">
        <f t="shared" ref="D2:D14" si="0">B2/N2</f>
        <v>12.580257812249707</v>
      </c>
      <c r="E2" s="27"/>
      <c r="K2" s="28">
        <v>2003</v>
      </c>
      <c r="L2">
        <v>70.731566654550093</v>
      </c>
      <c r="M2">
        <v>82.490466876552105</v>
      </c>
      <c r="N2" s="27">
        <f>L2/M2</f>
        <v>0.85745140417741439</v>
      </c>
      <c r="O2" s="30">
        <v>10.620313636363635</v>
      </c>
    </row>
    <row r="3" spans="1:16">
      <c r="A3">
        <v>2004</v>
      </c>
      <c r="B3" s="31">
        <v>11.28820792349727</v>
      </c>
      <c r="C3" s="27">
        <v>0.61247249999999998</v>
      </c>
      <c r="D3" s="27">
        <f t="shared" si="0"/>
        <v>12.877982825099295</v>
      </c>
      <c r="E3" s="27"/>
      <c r="K3" s="28">
        <v>2004</v>
      </c>
      <c r="L3">
        <v>73.9485358619132</v>
      </c>
      <c r="M3">
        <v>84.363078818618803</v>
      </c>
      <c r="N3" s="27">
        <f t="shared" ref="N3:N17" si="1">L3/M3</f>
        <v>0.8765509378919546</v>
      </c>
      <c r="O3" s="30">
        <v>10.915071428571428</v>
      </c>
    </row>
    <row r="4" spans="1:16">
      <c r="A4">
        <v>2005</v>
      </c>
      <c r="B4" s="31">
        <v>10.896164383561642</v>
      </c>
      <c r="C4" s="27">
        <v>0.54618</v>
      </c>
      <c r="D4" s="27">
        <f t="shared" si="0"/>
        <v>12.191933453662818</v>
      </c>
      <c r="E4" s="27"/>
      <c r="K4" s="28">
        <v>2005</v>
      </c>
      <c r="L4">
        <v>77.415452402572697</v>
      </c>
      <c r="M4">
        <v>86.621678120172803</v>
      </c>
      <c r="N4" s="27">
        <f t="shared" si="1"/>
        <v>0.89371914840038036</v>
      </c>
      <c r="O4" s="30">
        <v>11.260738095238096</v>
      </c>
    </row>
    <row r="5" spans="1:16">
      <c r="A5">
        <v>2006</v>
      </c>
      <c r="B5" s="31">
        <v>10.901017260273969</v>
      </c>
      <c r="C5" s="27">
        <v>0.54999833333333303</v>
      </c>
      <c r="D5" s="27">
        <f t="shared" si="0"/>
        <v>12.127535610467822</v>
      </c>
      <c r="E5" s="27"/>
      <c r="K5" s="28">
        <v>2006</v>
      </c>
      <c r="L5">
        <v>80.502827663108206</v>
      </c>
      <c r="M5">
        <v>89.560532372110202</v>
      </c>
      <c r="N5" s="27">
        <f t="shared" si="1"/>
        <v>0.89886499701265032</v>
      </c>
      <c r="O5" s="30">
        <v>10.547004545454545</v>
      </c>
    </row>
    <row r="6" spans="1:16">
      <c r="A6">
        <v>2007</v>
      </c>
      <c r="B6" s="31">
        <v>10.926903013698627</v>
      </c>
      <c r="C6" s="27">
        <v>0.54348666666666701</v>
      </c>
      <c r="D6" s="27">
        <f t="shared" si="0"/>
        <v>12.108998755348363</v>
      </c>
      <c r="E6" s="27"/>
      <c r="K6" s="28">
        <v>2007</v>
      </c>
      <c r="L6">
        <v>83.424648188837097</v>
      </c>
      <c r="M6">
        <v>92.449705082727405</v>
      </c>
      <c r="N6" s="27">
        <f t="shared" si="1"/>
        <v>0.90237873786818079</v>
      </c>
      <c r="O6" s="30">
        <v>10.952863636363634</v>
      </c>
    </row>
    <row r="7" spans="1:16">
      <c r="A7">
        <v>2008</v>
      </c>
      <c r="B7" s="31">
        <v>11.138301912568313</v>
      </c>
      <c r="C7" s="27">
        <v>0.499771666666667</v>
      </c>
      <c r="D7" s="27">
        <f t="shared" si="0"/>
        <v>12.210988668446859</v>
      </c>
      <c r="E7" s="27"/>
      <c r="K7" s="28">
        <v>2008</v>
      </c>
      <c r="L7">
        <v>86.733978536108197</v>
      </c>
      <c r="M7">
        <v>95.086992378851505</v>
      </c>
      <c r="N7" s="27">
        <f t="shared" si="1"/>
        <v>0.91215397991070413</v>
      </c>
      <c r="O7" s="30">
        <v>10.910013636363637</v>
      </c>
    </row>
    <row r="8" spans="1:16">
      <c r="A8">
        <v>2009</v>
      </c>
      <c r="B8" s="31">
        <v>13.509501369863028</v>
      </c>
      <c r="C8" s="27">
        <v>0.54396624999999998</v>
      </c>
      <c r="D8" s="27">
        <f t="shared" si="0"/>
        <v>14.629387572132417</v>
      </c>
      <c r="E8" s="27"/>
      <c r="K8" s="28">
        <v>2009</v>
      </c>
      <c r="L8">
        <v>91.179079056943706</v>
      </c>
      <c r="M8">
        <v>98.737477385344505</v>
      </c>
      <c r="N8" s="27">
        <f t="shared" si="1"/>
        <v>0.92344954997277773</v>
      </c>
      <c r="O8" s="30">
        <v>13.892114285714289</v>
      </c>
    </row>
    <row r="9" spans="1:16">
      <c r="A9">
        <v>2010</v>
      </c>
      <c r="B9" s="31">
        <v>12.636678082191793</v>
      </c>
      <c r="C9" s="27">
        <v>0.64191926349599604</v>
      </c>
      <c r="D9" s="27">
        <f t="shared" si="0"/>
        <v>12.949571794692162</v>
      </c>
      <c r="E9" s="27"/>
      <c r="K9" s="28">
        <v>2010</v>
      </c>
      <c r="L9">
        <v>96.009160499287105</v>
      </c>
      <c r="M9">
        <v>98.386419971062395</v>
      </c>
      <c r="N9" s="27">
        <f t="shared" si="1"/>
        <v>0.97583752440149263</v>
      </c>
      <c r="O9" s="30">
        <v>12.801855</v>
      </c>
    </row>
    <row r="10" spans="1:16">
      <c r="A10">
        <v>2011</v>
      </c>
      <c r="B10" s="31">
        <v>12.427292876712329</v>
      </c>
      <c r="C10" s="27">
        <v>0.64717934556016499</v>
      </c>
      <c r="D10" s="27">
        <f t="shared" si="0"/>
        <v>12.427292876712329</v>
      </c>
      <c r="E10" s="27"/>
      <c r="K10" s="28">
        <v>2011</v>
      </c>
      <c r="L10">
        <v>100</v>
      </c>
      <c r="M10">
        <v>100</v>
      </c>
      <c r="N10" s="27">
        <f t="shared" si="1"/>
        <v>1</v>
      </c>
      <c r="O10" s="30">
        <v>12.125847619047619</v>
      </c>
    </row>
    <row r="11" spans="1:16">
      <c r="A11">
        <v>2012</v>
      </c>
      <c r="B11" s="31">
        <v>13.168531967213106</v>
      </c>
      <c r="C11" s="27">
        <v>0.62414083574049495</v>
      </c>
      <c r="D11" s="27">
        <f t="shared" si="0"/>
        <v>13.136626910654227</v>
      </c>
      <c r="E11" s="27"/>
      <c r="K11" s="28">
        <v>2012</v>
      </c>
      <c r="L11">
        <v>103.40737961671201</v>
      </c>
      <c r="M11">
        <v>103.156841568622</v>
      </c>
      <c r="N11" s="27">
        <f t="shared" si="1"/>
        <v>1.0024287099554454</v>
      </c>
      <c r="O11" s="30">
        <v>13.417777272727271</v>
      </c>
    </row>
    <row r="12" spans="1:16">
      <c r="A12">
        <v>2013</v>
      </c>
      <c r="B12" s="31">
        <v>12.767464383561641</v>
      </c>
      <c r="C12" s="27">
        <v>0.63304698885732702</v>
      </c>
      <c r="D12" s="27">
        <f t="shared" si="0"/>
        <v>12.486701046424731</v>
      </c>
      <c r="E12" s="27"/>
      <c r="K12" s="28">
        <v>2013</v>
      </c>
      <c r="L12">
        <v>107.658982866409</v>
      </c>
      <c r="M12">
        <v>105.291504532868</v>
      </c>
      <c r="N12" s="27">
        <f t="shared" si="1"/>
        <v>1.0224849891170655</v>
      </c>
      <c r="O12" s="30">
        <v>12.699000000000002</v>
      </c>
    </row>
    <row r="13" spans="1:16">
      <c r="A13">
        <v>2014</v>
      </c>
      <c r="B13" s="31">
        <v>13.298290410958895</v>
      </c>
      <c r="C13" s="27">
        <v>0.63966057761347705</v>
      </c>
      <c r="D13" s="27">
        <f t="shared" si="0"/>
        <v>12.712481326886074</v>
      </c>
      <c r="E13" s="27"/>
      <c r="K13" s="28">
        <v>2014</v>
      </c>
      <c r="L13">
        <v>111.756903434246</v>
      </c>
      <c r="M13">
        <v>106.83384887486601</v>
      </c>
      <c r="N13" s="27">
        <f t="shared" si="1"/>
        <v>1.0460814115678481</v>
      </c>
      <c r="O13" s="30">
        <v>13.223022727272722</v>
      </c>
    </row>
    <row r="14" spans="1:16">
      <c r="A14">
        <v>2015</v>
      </c>
      <c r="B14" s="31">
        <v>15.854175890410984</v>
      </c>
      <c r="C14" s="27">
        <v>0.60772962687825505</v>
      </c>
      <c r="D14" s="27">
        <f t="shared" si="0"/>
        <v>14.806615608080163</v>
      </c>
      <c r="E14" s="27"/>
      <c r="K14" s="28">
        <v>2015</v>
      </c>
      <c r="L14">
        <v>116.247985579977</v>
      </c>
      <c r="M14">
        <v>108.566932118964</v>
      </c>
      <c r="N14" s="27">
        <f t="shared" si="1"/>
        <v>1.0707494751034905</v>
      </c>
      <c r="O14" s="30">
        <v>14.692585714285713</v>
      </c>
    </row>
    <row r="15" spans="1:16">
      <c r="A15">
        <v>2016</v>
      </c>
      <c r="B15" s="31">
        <v>18.656701092896164</v>
      </c>
      <c r="C15" s="27">
        <v>0.65454547893142601</v>
      </c>
      <c r="D15" s="27">
        <f>B15/N15</f>
        <v>16.982598696432426</v>
      </c>
      <c r="E15" s="27"/>
      <c r="K15">
        <v>2016</v>
      </c>
      <c r="L15">
        <v>119.41067624257199</v>
      </c>
      <c r="M15">
        <v>108.695721960694</v>
      </c>
      <c r="N15" s="27">
        <f t="shared" si="1"/>
        <v>1.0985775161027282</v>
      </c>
      <c r="O15" s="30">
        <v>18.072775</v>
      </c>
      <c r="P15">
        <f>O15/N15</f>
        <v>16.451069437607178</v>
      </c>
    </row>
    <row r="16" spans="1:16">
      <c r="A16">
        <v>2017</v>
      </c>
      <c r="B16" s="31">
        <v>18.929111232876703</v>
      </c>
      <c r="C16" s="27">
        <v>0.77649999999999997</v>
      </c>
      <c r="D16" s="27">
        <f t="shared" ref="D16:D17" si="2">B16/N16</f>
        <v>16.969123772683432</v>
      </c>
      <c r="E16" s="27"/>
      <c r="K16">
        <v>2017</v>
      </c>
      <c r="L16">
        <v>122.78009655046201</v>
      </c>
      <c r="M16">
        <v>110.067008934269</v>
      </c>
      <c r="N16" s="27">
        <f t="shared" si="1"/>
        <v>1.115503162476098</v>
      </c>
    </row>
    <row r="17" spans="1:15">
      <c r="A17" s="48">
        <v>2018</v>
      </c>
      <c r="B17" s="55">
        <v>19.214218181818179</v>
      </c>
      <c r="C17" s="56">
        <v>0.74764185215780299</v>
      </c>
      <c r="D17" s="56">
        <f t="shared" si="2"/>
        <v>16.589349975917404</v>
      </c>
      <c r="K17">
        <v>2018</v>
      </c>
      <c r="L17">
        <v>130.19800000000001</v>
      </c>
      <c r="M17">
        <v>112.41155730230756</v>
      </c>
      <c r="N17" s="27">
        <f t="shared" si="1"/>
        <v>1.1582261034767047</v>
      </c>
      <c r="O17" s="30"/>
    </row>
    <row r="23" spans="1:15">
      <c r="A23" t="s">
        <v>319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O6" sqref="O6"/>
    </sheetView>
  </sheetViews>
  <sheetFormatPr defaultRowHeight="15.75"/>
  <cols>
    <col min="1" max="1" width="12.7109375" style="24" bestFit="1" customWidth="1"/>
    <col min="2" max="2" width="16" style="24" customWidth="1"/>
    <col min="3" max="4" width="13.5703125" style="24" bestFit="1" customWidth="1"/>
    <col min="5" max="8" width="11.42578125" customWidth="1"/>
    <col min="9" max="9" width="21.5703125" customWidth="1"/>
    <col min="10" max="256" width="11.42578125" customWidth="1"/>
    <col min="257" max="257" width="12.7109375" bestFit="1" customWidth="1"/>
    <col min="258" max="258" width="16" customWidth="1"/>
    <col min="259" max="260" width="13.5703125" bestFit="1" customWidth="1"/>
    <col min="261" max="512" width="11.42578125" customWidth="1"/>
    <col min="513" max="513" width="12.7109375" bestFit="1" customWidth="1"/>
    <col min="514" max="514" width="16" customWidth="1"/>
    <col min="515" max="516" width="13.5703125" bestFit="1" customWidth="1"/>
    <col min="517" max="768" width="11.42578125" customWidth="1"/>
    <col min="769" max="769" width="12.7109375" bestFit="1" customWidth="1"/>
    <col min="770" max="770" width="16" customWidth="1"/>
    <col min="771" max="772" width="13.5703125" bestFit="1" customWidth="1"/>
    <col min="773" max="1024" width="11.42578125" customWidth="1"/>
    <col min="1025" max="1025" width="12.7109375" bestFit="1" customWidth="1"/>
    <col min="1026" max="1026" width="16" customWidth="1"/>
    <col min="1027" max="1028" width="13.5703125" bestFit="1" customWidth="1"/>
    <col min="1029" max="1280" width="11.42578125" customWidth="1"/>
    <col min="1281" max="1281" width="12.7109375" bestFit="1" customWidth="1"/>
    <col min="1282" max="1282" width="16" customWidth="1"/>
    <col min="1283" max="1284" width="13.5703125" bestFit="1" customWidth="1"/>
    <col min="1285" max="1536" width="11.42578125" customWidth="1"/>
    <col min="1537" max="1537" width="12.7109375" bestFit="1" customWidth="1"/>
    <col min="1538" max="1538" width="16" customWidth="1"/>
    <col min="1539" max="1540" width="13.5703125" bestFit="1" customWidth="1"/>
    <col min="1541" max="1792" width="11.42578125" customWidth="1"/>
    <col min="1793" max="1793" width="12.7109375" bestFit="1" customWidth="1"/>
    <col min="1794" max="1794" width="16" customWidth="1"/>
    <col min="1795" max="1796" width="13.5703125" bestFit="1" customWidth="1"/>
    <col min="1797" max="2048" width="11.42578125" customWidth="1"/>
    <col min="2049" max="2049" width="12.7109375" bestFit="1" customWidth="1"/>
    <col min="2050" max="2050" width="16" customWidth="1"/>
    <col min="2051" max="2052" width="13.5703125" bestFit="1" customWidth="1"/>
    <col min="2053" max="2304" width="11.42578125" customWidth="1"/>
    <col min="2305" max="2305" width="12.7109375" bestFit="1" customWidth="1"/>
    <col min="2306" max="2306" width="16" customWidth="1"/>
    <col min="2307" max="2308" width="13.5703125" bestFit="1" customWidth="1"/>
    <col min="2309" max="2560" width="11.42578125" customWidth="1"/>
    <col min="2561" max="2561" width="12.7109375" bestFit="1" customWidth="1"/>
    <col min="2562" max="2562" width="16" customWidth="1"/>
    <col min="2563" max="2564" width="13.5703125" bestFit="1" customWidth="1"/>
    <col min="2565" max="2816" width="11.42578125" customWidth="1"/>
    <col min="2817" max="2817" width="12.7109375" bestFit="1" customWidth="1"/>
    <col min="2818" max="2818" width="16" customWidth="1"/>
    <col min="2819" max="2820" width="13.5703125" bestFit="1" customWidth="1"/>
    <col min="2821" max="3072" width="11.42578125" customWidth="1"/>
    <col min="3073" max="3073" width="12.7109375" bestFit="1" customWidth="1"/>
    <col min="3074" max="3074" width="16" customWidth="1"/>
    <col min="3075" max="3076" width="13.5703125" bestFit="1" customWidth="1"/>
    <col min="3077" max="3328" width="11.42578125" customWidth="1"/>
    <col min="3329" max="3329" width="12.7109375" bestFit="1" customWidth="1"/>
    <col min="3330" max="3330" width="16" customWidth="1"/>
    <col min="3331" max="3332" width="13.5703125" bestFit="1" customWidth="1"/>
    <col min="3333" max="3584" width="11.42578125" customWidth="1"/>
    <col min="3585" max="3585" width="12.7109375" bestFit="1" customWidth="1"/>
    <col min="3586" max="3586" width="16" customWidth="1"/>
    <col min="3587" max="3588" width="13.5703125" bestFit="1" customWidth="1"/>
    <col min="3589" max="3840" width="11.42578125" customWidth="1"/>
    <col min="3841" max="3841" width="12.7109375" bestFit="1" customWidth="1"/>
    <col min="3842" max="3842" width="16" customWidth="1"/>
    <col min="3843" max="3844" width="13.5703125" bestFit="1" customWidth="1"/>
    <col min="3845" max="4096" width="11.42578125" customWidth="1"/>
    <col min="4097" max="4097" width="12.7109375" bestFit="1" customWidth="1"/>
    <col min="4098" max="4098" width="16" customWidth="1"/>
    <col min="4099" max="4100" width="13.5703125" bestFit="1" customWidth="1"/>
    <col min="4101" max="4352" width="11.42578125" customWidth="1"/>
    <col min="4353" max="4353" width="12.7109375" bestFit="1" customWidth="1"/>
    <col min="4354" max="4354" width="16" customWidth="1"/>
    <col min="4355" max="4356" width="13.5703125" bestFit="1" customWidth="1"/>
    <col min="4357" max="4608" width="11.42578125" customWidth="1"/>
    <col min="4609" max="4609" width="12.7109375" bestFit="1" customWidth="1"/>
    <col min="4610" max="4610" width="16" customWidth="1"/>
    <col min="4611" max="4612" width="13.5703125" bestFit="1" customWidth="1"/>
    <col min="4613" max="4864" width="11.42578125" customWidth="1"/>
    <col min="4865" max="4865" width="12.7109375" bestFit="1" customWidth="1"/>
    <col min="4866" max="4866" width="16" customWidth="1"/>
    <col min="4867" max="4868" width="13.5703125" bestFit="1" customWidth="1"/>
    <col min="4869" max="5120" width="11.42578125" customWidth="1"/>
    <col min="5121" max="5121" width="12.7109375" bestFit="1" customWidth="1"/>
    <col min="5122" max="5122" width="16" customWidth="1"/>
    <col min="5123" max="5124" width="13.5703125" bestFit="1" customWidth="1"/>
    <col min="5125" max="5376" width="11.42578125" customWidth="1"/>
    <col min="5377" max="5377" width="12.7109375" bestFit="1" customWidth="1"/>
    <col min="5378" max="5378" width="16" customWidth="1"/>
    <col min="5379" max="5380" width="13.5703125" bestFit="1" customWidth="1"/>
    <col min="5381" max="5632" width="11.42578125" customWidth="1"/>
    <col min="5633" max="5633" width="12.7109375" bestFit="1" customWidth="1"/>
    <col min="5634" max="5634" width="16" customWidth="1"/>
    <col min="5635" max="5636" width="13.5703125" bestFit="1" customWidth="1"/>
    <col min="5637" max="5888" width="11.42578125" customWidth="1"/>
    <col min="5889" max="5889" width="12.7109375" bestFit="1" customWidth="1"/>
    <col min="5890" max="5890" width="16" customWidth="1"/>
    <col min="5891" max="5892" width="13.5703125" bestFit="1" customWidth="1"/>
    <col min="5893" max="6144" width="11.42578125" customWidth="1"/>
    <col min="6145" max="6145" width="12.7109375" bestFit="1" customWidth="1"/>
    <col min="6146" max="6146" width="16" customWidth="1"/>
    <col min="6147" max="6148" width="13.5703125" bestFit="1" customWidth="1"/>
    <col min="6149" max="6400" width="11.42578125" customWidth="1"/>
    <col min="6401" max="6401" width="12.7109375" bestFit="1" customWidth="1"/>
    <col min="6402" max="6402" width="16" customWidth="1"/>
    <col min="6403" max="6404" width="13.5703125" bestFit="1" customWidth="1"/>
    <col min="6405" max="6656" width="11.42578125" customWidth="1"/>
    <col min="6657" max="6657" width="12.7109375" bestFit="1" customWidth="1"/>
    <col min="6658" max="6658" width="16" customWidth="1"/>
    <col min="6659" max="6660" width="13.5703125" bestFit="1" customWidth="1"/>
    <col min="6661" max="6912" width="11.42578125" customWidth="1"/>
    <col min="6913" max="6913" width="12.7109375" bestFit="1" customWidth="1"/>
    <col min="6914" max="6914" width="16" customWidth="1"/>
    <col min="6915" max="6916" width="13.5703125" bestFit="1" customWidth="1"/>
    <col min="6917" max="7168" width="11.42578125" customWidth="1"/>
    <col min="7169" max="7169" width="12.7109375" bestFit="1" customWidth="1"/>
    <col min="7170" max="7170" width="16" customWidth="1"/>
    <col min="7171" max="7172" width="13.5703125" bestFit="1" customWidth="1"/>
    <col min="7173" max="7424" width="11.42578125" customWidth="1"/>
    <col min="7425" max="7425" width="12.7109375" bestFit="1" customWidth="1"/>
    <col min="7426" max="7426" width="16" customWidth="1"/>
    <col min="7427" max="7428" width="13.5703125" bestFit="1" customWidth="1"/>
    <col min="7429" max="7680" width="11.42578125" customWidth="1"/>
    <col min="7681" max="7681" width="12.7109375" bestFit="1" customWidth="1"/>
    <col min="7682" max="7682" width="16" customWidth="1"/>
    <col min="7683" max="7684" width="13.5703125" bestFit="1" customWidth="1"/>
    <col min="7685" max="7936" width="11.42578125" customWidth="1"/>
    <col min="7937" max="7937" width="12.7109375" bestFit="1" customWidth="1"/>
    <col min="7938" max="7938" width="16" customWidth="1"/>
    <col min="7939" max="7940" width="13.5703125" bestFit="1" customWidth="1"/>
    <col min="7941" max="8192" width="11.42578125" customWidth="1"/>
    <col min="8193" max="8193" width="12.7109375" bestFit="1" customWidth="1"/>
    <col min="8194" max="8194" width="16" customWidth="1"/>
    <col min="8195" max="8196" width="13.5703125" bestFit="1" customWidth="1"/>
    <col min="8197" max="8448" width="11.42578125" customWidth="1"/>
    <col min="8449" max="8449" width="12.7109375" bestFit="1" customWidth="1"/>
    <col min="8450" max="8450" width="16" customWidth="1"/>
    <col min="8451" max="8452" width="13.5703125" bestFit="1" customWidth="1"/>
    <col min="8453" max="8704" width="11.42578125" customWidth="1"/>
    <col min="8705" max="8705" width="12.7109375" bestFit="1" customWidth="1"/>
    <col min="8706" max="8706" width="16" customWidth="1"/>
    <col min="8707" max="8708" width="13.5703125" bestFit="1" customWidth="1"/>
    <col min="8709" max="8960" width="11.42578125" customWidth="1"/>
    <col min="8961" max="8961" width="12.7109375" bestFit="1" customWidth="1"/>
    <col min="8962" max="8962" width="16" customWidth="1"/>
    <col min="8963" max="8964" width="13.5703125" bestFit="1" customWidth="1"/>
    <col min="8965" max="9216" width="11.42578125" customWidth="1"/>
    <col min="9217" max="9217" width="12.7109375" bestFit="1" customWidth="1"/>
    <col min="9218" max="9218" width="16" customWidth="1"/>
    <col min="9219" max="9220" width="13.5703125" bestFit="1" customWidth="1"/>
    <col min="9221" max="9472" width="11.42578125" customWidth="1"/>
    <col min="9473" max="9473" width="12.7109375" bestFit="1" customWidth="1"/>
    <col min="9474" max="9474" width="16" customWidth="1"/>
    <col min="9475" max="9476" width="13.5703125" bestFit="1" customWidth="1"/>
    <col min="9477" max="9728" width="11.42578125" customWidth="1"/>
    <col min="9729" max="9729" width="12.7109375" bestFit="1" customWidth="1"/>
    <col min="9730" max="9730" width="16" customWidth="1"/>
    <col min="9731" max="9732" width="13.5703125" bestFit="1" customWidth="1"/>
    <col min="9733" max="9984" width="11.42578125" customWidth="1"/>
    <col min="9985" max="9985" width="12.7109375" bestFit="1" customWidth="1"/>
    <col min="9986" max="9986" width="16" customWidth="1"/>
    <col min="9987" max="9988" width="13.5703125" bestFit="1" customWidth="1"/>
    <col min="9989" max="10240" width="11.42578125" customWidth="1"/>
    <col min="10241" max="10241" width="12.7109375" bestFit="1" customWidth="1"/>
    <col min="10242" max="10242" width="16" customWidth="1"/>
    <col min="10243" max="10244" width="13.5703125" bestFit="1" customWidth="1"/>
    <col min="10245" max="10496" width="11.42578125" customWidth="1"/>
    <col min="10497" max="10497" width="12.7109375" bestFit="1" customWidth="1"/>
    <col min="10498" max="10498" width="16" customWidth="1"/>
    <col min="10499" max="10500" width="13.5703125" bestFit="1" customWidth="1"/>
    <col min="10501" max="10752" width="11.42578125" customWidth="1"/>
    <col min="10753" max="10753" width="12.7109375" bestFit="1" customWidth="1"/>
    <col min="10754" max="10754" width="16" customWidth="1"/>
    <col min="10755" max="10756" width="13.5703125" bestFit="1" customWidth="1"/>
    <col min="10757" max="11008" width="11.42578125" customWidth="1"/>
    <col min="11009" max="11009" width="12.7109375" bestFit="1" customWidth="1"/>
    <col min="11010" max="11010" width="16" customWidth="1"/>
    <col min="11011" max="11012" width="13.5703125" bestFit="1" customWidth="1"/>
    <col min="11013" max="11264" width="11.42578125" customWidth="1"/>
    <col min="11265" max="11265" width="12.7109375" bestFit="1" customWidth="1"/>
    <col min="11266" max="11266" width="16" customWidth="1"/>
    <col min="11267" max="11268" width="13.5703125" bestFit="1" customWidth="1"/>
    <col min="11269" max="11520" width="11.42578125" customWidth="1"/>
    <col min="11521" max="11521" width="12.7109375" bestFit="1" customWidth="1"/>
    <col min="11522" max="11522" width="16" customWidth="1"/>
    <col min="11523" max="11524" width="13.5703125" bestFit="1" customWidth="1"/>
    <col min="11525" max="11776" width="11.42578125" customWidth="1"/>
    <col min="11777" max="11777" width="12.7109375" bestFit="1" customWidth="1"/>
    <col min="11778" max="11778" width="16" customWidth="1"/>
    <col min="11779" max="11780" width="13.5703125" bestFit="1" customWidth="1"/>
    <col min="11781" max="12032" width="11.42578125" customWidth="1"/>
    <col min="12033" max="12033" width="12.7109375" bestFit="1" customWidth="1"/>
    <col min="12034" max="12034" width="16" customWidth="1"/>
    <col min="12035" max="12036" width="13.5703125" bestFit="1" customWidth="1"/>
    <col min="12037" max="12288" width="11.42578125" customWidth="1"/>
    <col min="12289" max="12289" width="12.7109375" bestFit="1" customWidth="1"/>
    <col min="12290" max="12290" width="16" customWidth="1"/>
    <col min="12291" max="12292" width="13.5703125" bestFit="1" customWidth="1"/>
    <col min="12293" max="12544" width="11.42578125" customWidth="1"/>
    <col min="12545" max="12545" width="12.7109375" bestFit="1" customWidth="1"/>
    <col min="12546" max="12546" width="16" customWidth="1"/>
    <col min="12547" max="12548" width="13.5703125" bestFit="1" customWidth="1"/>
    <col min="12549" max="12800" width="11.42578125" customWidth="1"/>
    <col min="12801" max="12801" width="12.7109375" bestFit="1" customWidth="1"/>
    <col min="12802" max="12802" width="16" customWidth="1"/>
    <col min="12803" max="12804" width="13.5703125" bestFit="1" customWidth="1"/>
    <col min="12805" max="13056" width="11.42578125" customWidth="1"/>
    <col min="13057" max="13057" width="12.7109375" bestFit="1" customWidth="1"/>
    <col min="13058" max="13058" width="16" customWidth="1"/>
    <col min="13059" max="13060" width="13.5703125" bestFit="1" customWidth="1"/>
    <col min="13061" max="13312" width="11.42578125" customWidth="1"/>
    <col min="13313" max="13313" width="12.7109375" bestFit="1" customWidth="1"/>
    <col min="13314" max="13314" width="16" customWidth="1"/>
    <col min="13315" max="13316" width="13.5703125" bestFit="1" customWidth="1"/>
    <col min="13317" max="13568" width="11.42578125" customWidth="1"/>
    <col min="13569" max="13569" width="12.7109375" bestFit="1" customWidth="1"/>
    <col min="13570" max="13570" width="16" customWidth="1"/>
    <col min="13571" max="13572" width="13.5703125" bestFit="1" customWidth="1"/>
    <col min="13573" max="13824" width="11.42578125" customWidth="1"/>
    <col min="13825" max="13825" width="12.7109375" bestFit="1" customWidth="1"/>
    <col min="13826" max="13826" width="16" customWidth="1"/>
    <col min="13827" max="13828" width="13.5703125" bestFit="1" customWidth="1"/>
    <col min="13829" max="14080" width="11.42578125" customWidth="1"/>
    <col min="14081" max="14081" width="12.7109375" bestFit="1" customWidth="1"/>
    <col min="14082" max="14082" width="16" customWidth="1"/>
    <col min="14083" max="14084" width="13.5703125" bestFit="1" customWidth="1"/>
    <col min="14085" max="14336" width="11.42578125" customWidth="1"/>
    <col min="14337" max="14337" width="12.7109375" bestFit="1" customWidth="1"/>
    <col min="14338" max="14338" width="16" customWidth="1"/>
    <col min="14339" max="14340" width="13.5703125" bestFit="1" customWidth="1"/>
    <col min="14341" max="14592" width="11.42578125" customWidth="1"/>
    <col min="14593" max="14593" width="12.7109375" bestFit="1" customWidth="1"/>
    <col min="14594" max="14594" width="16" customWidth="1"/>
    <col min="14595" max="14596" width="13.5703125" bestFit="1" customWidth="1"/>
    <col min="14597" max="14848" width="11.42578125" customWidth="1"/>
    <col min="14849" max="14849" width="12.7109375" bestFit="1" customWidth="1"/>
    <col min="14850" max="14850" width="16" customWidth="1"/>
    <col min="14851" max="14852" width="13.5703125" bestFit="1" customWidth="1"/>
    <col min="14853" max="15104" width="11.42578125" customWidth="1"/>
    <col min="15105" max="15105" width="12.7109375" bestFit="1" customWidth="1"/>
    <col min="15106" max="15106" width="16" customWidth="1"/>
    <col min="15107" max="15108" width="13.5703125" bestFit="1" customWidth="1"/>
    <col min="15109" max="15360" width="11.42578125" customWidth="1"/>
    <col min="15361" max="15361" width="12.7109375" bestFit="1" customWidth="1"/>
    <col min="15362" max="15362" width="16" customWidth="1"/>
    <col min="15363" max="15364" width="13.5703125" bestFit="1" customWidth="1"/>
    <col min="15365" max="15616" width="11.42578125" customWidth="1"/>
    <col min="15617" max="15617" width="12.7109375" bestFit="1" customWidth="1"/>
    <col min="15618" max="15618" width="16" customWidth="1"/>
    <col min="15619" max="15620" width="13.5703125" bestFit="1" customWidth="1"/>
    <col min="15621" max="15872" width="11.42578125" customWidth="1"/>
    <col min="15873" max="15873" width="12.7109375" bestFit="1" customWidth="1"/>
    <col min="15874" max="15874" width="16" customWidth="1"/>
    <col min="15875" max="15876" width="13.5703125" bestFit="1" customWidth="1"/>
    <col min="15877" max="16128" width="11.42578125" customWidth="1"/>
    <col min="16129" max="16129" width="12.7109375" bestFit="1" customWidth="1"/>
    <col min="16130" max="16130" width="16" customWidth="1"/>
    <col min="16131" max="16132" width="13.5703125" bestFit="1" customWidth="1"/>
    <col min="16133" max="16384" width="11.42578125" customWidth="1"/>
  </cols>
  <sheetData>
    <row r="1" spans="1:11">
      <c r="A1" s="36" t="s">
        <v>338</v>
      </c>
      <c r="B1" s="35"/>
      <c r="C1" s="35"/>
      <c r="D1" s="35"/>
      <c r="E1" s="35"/>
    </row>
    <row r="2" spans="1:11">
      <c r="A2" s="24" t="s">
        <v>341</v>
      </c>
    </row>
    <row r="3" spans="1:11">
      <c r="A3" s="40" t="s">
        <v>292</v>
      </c>
      <c r="B3" s="40" t="s">
        <v>293</v>
      </c>
      <c r="C3" s="41" t="s">
        <v>294</v>
      </c>
      <c r="D3" s="41" t="s">
        <v>295</v>
      </c>
      <c r="E3" s="42" t="s">
        <v>296</v>
      </c>
      <c r="F3" s="25" t="s">
        <v>297</v>
      </c>
    </row>
    <row r="4" spans="1:11">
      <c r="A4" s="38">
        <v>43101</v>
      </c>
      <c r="B4" s="37">
        <v>88.36</v>
      </c>
      <c r="C4" s="39" t="s">
        <v>298</v>
      </c>
      <c r="D4" s="39" t="s">
        <v>298</v>
      </c>
      <c r="E4" s="39" t="s">
        <v>298</v>
      </c>
      <c r="F4">
        <f t="shared" ref="F4:F56" si="0">YEAR(A4)</f>
        <v>2018</v>
      </c>
      <c r="H4" t="s">
        <v>299</v>
      </c>
      <c r="I4" t="s">
        <v>300</v>
      </c>
      <c r="J4" t="s">
        <v>301</v>
      </c>
    </row>
    <row r="5" spans="1:11">
      <c r="A5" s="38">
        <v>43070</v>
      </c>
      <c r="B5" s="37">
        <v>88.36</v>
      </c>
      <c r="C5" s="39" t="s">
        <v>298</v>
      </c>
      <c r="D5" s="39" t="s">
        <v>298</v>
      </c>
      <c r="E5" s="39" t="s">
        <v>298</v>
      </c>
      <c r="F5" s="35">
        <f t="shared" si="0"/>
        <v>2017</v>
      </c>
      <c r="H5">
        <v>2003</v>
      </c>
      <c r="I5">
        <f>AVERAGEIF($F$4:$F$56,H5,$C$4:$C$56)</f>
        <v>43.65</v>
      </c>
      <c r="J5">
        <f t="shared" ref="J5:J19" si="1">I5*22*12</f>
        <v>11523.599999999999</v>
      </c>
      <c r="K5">
        <f t="shared" ref="K5:K19" si="2">I5*12*24</f>
        <v>12571.199999999999</v>
      </c>
    </row>
    <row r="6" spans="1:11">
      <c r="A6" s="38">
        <v>42736</v>
      </c>
      <c r="B6" s="37">
        <v>80.040000000000006</v>
      </c>
      <c r="C6" s="39" t="s">
        <v>298</v>
      </c>
      <c r="D6" s="39" t="s">
        <v>298</v>
      </c>
      <c r="E6" s="39" t="s">
        <v>298</v>
      </c>
      <c r="F6" s="35">
        <f t="shared" si="0"/>
        <v>2017</v>
      </c>
      <c r="H6">
        <v>2004</v>
      </c>
      <c r="I6">
        <f t="shared" ref="I6:I16" si="3">AVERAGEIF($F$4:$F$56,H6,$C$4:$C$56)</f>
        <v>45.24</v>
      </c>
      <c r="J6">
        <f t="shared" si="1"/>
        <v>11943.36</v>
      </c>
      <c r="K6">
        <f t="shared" si="2"/>
        <v>13029.119999999999</v>
      </c>
    </row>
    <row r="7" spans="1:11">
      <c r="A7" s="38">
        <v>42370</v>
      </c>
      <c r="B7" s="37">
        <v>73.040000000000006</v>
      </c>
      <c r="C7" s="39" t="s">
        <v>298</v>
      </c>
      <c r="D7" s="39" t="s">
        <v>298</v>
      </c>
      <c r="E7" s="39" t="s">
        <v>298</v>
      </c>
      <c r="F7" s="35">
        <f t="shared" si="0"/>
        <v>2016</v>
      </c>
      <c r="H7">
        <v>2005</v>
      </c>
      <c r="I7">
        <f t="shared" si="3"/>
        <v>46.8</v>
      </c>
      <c r="J7">
        <f t="shared" si="1"/>
        <v>12355.199999999999</v>
      </c>
      <c r="K7">
        <f t="shared" si="2"/>
        <v>13478.399999999998</v>
      </c>
    </row>
    <row r="8" spans="1:11">
      <c r="A8" s="38">
        <v>42278</v>
      </c>
      <c r="B8" s="46">
        <v>70.099999999999994</v>
      </c>
      <c r="C8" s="39" t="s">
        <v>298</v>
      </c>
      <c r="D8" s="39" t="s">
        <v>298</v>
      </c>
      <c r="E8" s="39" t="s">
        <v>298</v>
      </c>
      <c r="F8" s="35">
        <f t="shared" si="0"/>
        <v>2015</v>
      </c>
      <c r="H8">
        <v>2006</v>
      </c>
      <c r="I8">
        <f t="shared" si="3"/>
        <v>48.67</v>
      </c>
      <c r="J8">
        <f t="shared" si="1"/>
        <v>12848.880000000001</v>
      </c>
      <c r="K8">
        <f t="shared" si="2"/>
        <v>14016.96</v>
      </c>
    </row>
    <row r="9" spans="1:11">
      <c r="A9" s="38">
        <v>42095</v>
      </c>
      <c r="B9" s="38"/>
      <c r="C9" s="46">
        <v>70.099999999999994</v>
      </c>
      <c r="D9" s="37">
        <v>68.28</v>
      </c>
      <c r="E9" s="39" t="s">
        <v>298</v>
      </c>
      <c r="F9" s="35">
        <f t="shared" si="0"/>
        <v>2015</v>
      </c>
      <c r="H9">
        <v>2007</v>
      </c>
      <c r="I9">
        <f t="shared" si="3"/>
        <v>50.57</v>
      </c>
      <c r="J9">
        <f t="shared" si="1"/>
        <v>13350.48</v>
      </c>
      <c r="K9">
        <f t="shared" si="2"/>
        <v>14564.16</v>
      </c>
    </row>
    <row r="10" spans="1:11">
      <c r="A10" s="38">
        <v>42005</v>
      </c>
      <c r="B10" s="38"/>
      <c r="C10" s="46">
        <v>70.099999999999994</v>
      </c>
      <c r="D10" s="37">
        <v>66.45</v>
      </c>
      <c r="E10" s="39" t="s">
        <v>298</v>
      </c>
      <c r="F10" s="35">
        <f t="shared" si="0"/>
        <v>2015</v>
      </c>
      <c r="H10">
        <v>2008</v>
      </c>
      <c r="I10">
        <f t="shared" si="3"/>
        <v>52.59</v>
      </c>
      <c r="J10">
        <f t="shared" si="1"/>
        <v>13883.76</v>
      </c>
      <c r="K10">
        <f t="shared" si="2"/>
        <v>15145.920000000002</v>
      </c>
    </row>
    <row r="11" spans="1:11">
      <c r="A11" s="38">
        <v>41640</v>
      </c>
      <c r="B11" s="38"/>
      <c r="C11" s="37">
        <v>67.290000000000006</v>
      </c>
      <c r="D11" s="37">
        <v>63.77</v>
      </c>
      <c r="E11" s="39" t="s">
        <v>298</v>
      </c>
      <c r="F11" s="35">
        <f t="shared" si="0"/>
        <v>2014</v>
      </c>
      <c r="H11">
        <v>2009</v>
      </c>
      <c r="I11">
        <f t="shared" si="3"/>
        <v>54.8</v>
      </c>
      <c r="J11">
        <f t="shared" si="1"/>
        <v>14467.199999999999</v>
      </c>
      <c r="K11">
        <f t="shared" si="2"/>
        <v>15782.399999999998</v>
      </c>
    </row>
    <row r="12" spans="1:11">
      <c r="A12" s="38">
        <v>41275</v>
      </c>
      <c r="B12" s="38"/>
      <c r="C12" s="37">
        <v>64.760000000000005</v>
      </c>
      <c r="D12" s="37">
        <v>61.38</v>
      </c>
      <c r="E12" s="39" t="s">
        <v>298</v>
      </c>
      <c r="F12" s="35">
        <f t="shared" si="0"/>
        <v>2013</v>
      </c>
      <c r="H12">
        <v>2010</v>
      </c>
      <c r="I12">
        <f t="shared" si="3"/>
        <v>57.46</v>
      </c>
      <c r="J12">
        <f t="shared" si="1"/>
        <v>15169.440000000002</v>
      </c>
      <c r="K12">
        <f t="shared" si="2"/>
        <v>16548.48</v>
      </c>
    </row>
    <row r="13" spans="1:11">
      <c r="A13" s="38">
        <v>41240</v>
      </c>
      <c r="B13" s="38"/>
      <c r="C13" s="37">
        <v>62.33</v>
      </c>
      <c r="D13" s="37">
        <v>59.08</v>
      </c>
      <c r="E13" s="39" t="s">
        <v>298</v>
      </c>
      <c r="F13" s="35">
        <f t="shared" si="0"/>
        <v>2012</v>
      </c>
      <c r="H13">
        <v>2011</v>
      </c>
      <c r="I13">
        <f t="shared" si="3"/>
        <v>59.82</v>
      </c>
      <c r="J13">
        <f t="shared" si="1"/>
        <v>15792.48</v>
      </c>
      <c r="K13">
        <f t="shared" si="2"/>
        <v>17228.16</v>
      </c>
    </row>
    <row r="14" spans="1:11">
      <c r="A14" s="38">
        <v>40909</v>
      </c>
      <c r="B14" s="38"/>
      <c r="C14" s="37">
        <v>62.33</v>
      </c>
      <c r="D14" s="37">
        <v>60.57</v>
      </c>
      <c r="E14" s="39">
        <v>59.08</v>
      </c>
      <c r="F14" s="35">
        <f t="shared" si="0"/>
        <v>2012</v>
      </c>
      <c r="H14">
        <v>2012</v>
      </c>
      <c r="I14">
        <f t="shared" si="3"/>
        <v>62.33</v>
      </c>
      <c r="J14">
        <f t="shared" si="1"/>
        <v>16455.12</v>
      </c>
      <c r="K14">
        <f t="shared" si="2"/>
        <v>17951.04</v>
      </c>
    </row>
    <row r="15" spans="1:11">
      <c r="A15" s="38">
        <v>40544</v>
      </c>
      <c r="B15" s="38"/>
      <c r="C15" s="37">
        <v>59.82</v>
      </c>
      <c r="D15" s="37">
        <v>58.13</v>
      </c>
      <c r="E15" s="39">
        <v>56.7</v>
      </c>
      <c r="F15" s="35">
        <f t="shared" si="0"/>
        <v>2011</v>
      </c>
      <c r="H15">
        <v>2013</v>
      </c>
      <c r="I15">
        <f t="shared" si="3"/>
        <v>64.760000000000005</v>
      </c>
      <c r="J15">
        <f t="shared" si="1"/>
        <v>17096.64</v>
      </c>
      <c r="K15">
        <f t="shared" si="2"/>
        <v>18650.880000000005</v>
      </c>
    </row>
    <row r="16" spans="1:11">
      <c r="A16" s="38">
        <v>40179</v>
      </c>
      <c r="B16" s="38"/>
      <c r="C16" s="37">
        <v>57.46</v>
      </c>
      <c r="D16" s="37">
        <v>55.84</v>
      </c>
      <c r="E16" s="39">
        <v>54.47</v>
      </c>
      <c r="F16" s="35">
        <f t="shared" si="0"/>
        <v>2010</v>
      </c>
      <c r="H16">
        <v>2014</v>
      </c>
      <c r="I16">
        <f t="shared" si="3"/>
        <v>67.290000000000006</v>
      </c>
      <c r="J16">
        <f t="shared" si="1"/>
        <v>17764.560000000001</v>
      </c>
      <c r="K16">
        <f t="shared" si="2"/>
        <v>19379.52</v>
      </c>
    </row>
    <row r="17" spans="1:11">
      <c r="A17" s="38">
        <v>39814</v>
      </c>
      <c r="B17" s="38"/>
      <c r="C17" s="37">
        <v>54.8</v>
      </c>
      <c r="D17" s="37">
        <v>53.26</v>
      </c>
      <c r="E17" s="39">
        <v>51.95</v>
      </c>
      <c r="F17" s="35">
        <f t="shared" si="0"/>
        <v>2009</v>
      </c>
      <c r="H17">
        <v>2015</v>
      </c>
      <c r="I17">
        <f>AVERAGEIF($F$4:$F$56,H17,$C$4:$C$56)</f>
        <v>70.099999999999994</v>
      </c>
      <c r="J17">
        <f t="shared" si="1"/>
        <v>18506.399999999998</v>
      </c>
      <c r="K17">
        <f t="shared" si="2"/>
        <v>20188.8</v>
      </c>
    </row>
    <row r="18" spans="1:11">
      <c r="A18" s="38">
        <v>39448</v>
      </c>
      <c r="B18" s="38"/>
      <c r="C18" s="37">
        <v>52.59</v>
      </c>
      <c r="D18" s="37">
        <v>50.96</v>
      </c>
      <c r="E18" s="39">
        <v>49.5</v>
      </c>
      <c r="F18" s="35">
        <f t="shared" si="0"/>
        <v>2008</v>
      </c>
      <c r="H18">
        <v>2016</v>
      </c>
      <c r="I18" s="35">
        <f>AVERAGEIF($F$4:$F$56,H18,$B$4:$B$56)</f>
        <v>73.040000000000006</v>
      </c>
      <c r="J18">
        <f t="shared" si="1"/>
        <v>19282.560000000001</v>
      </c>
      <c r="K18">
        <f t="shared" si="2"/>
        <v>21035.52</v>
      </c>
    </row>
    <row r="19" spans="1:11">
      <c r="A19" s="38">
        <v>39083</v>
      </c>
      <c r="B19" s="38"/>
      <c r="C19" s="37">
        <v>50.57</v>
      </c>
      <c r="D19" s="37">
        <v>49</v>
      </c>
      <c r="E19" s="39">
        <v>47.6</v>
      </c>
      <c r="F19" s="35">
        <f t="shared" si="0"/>
        <v>2007</v>
      </c>
      <c r="H19">
        <v>2017</v>
      </c>
      <c r="I19" s="35">
        <f t="shared" ref="I19:I20" si="4">AVERAGEIF($F$4:$F$56,H19,$B$4:$B$56)</f>
        <v>84.2</v>
      </c>
      <c r="J19">
        <f t="shared" si="1"/>
        <v>22228.800000000003</v>
      </c>
      <c r="K19">
        <f t="shared" si="2"/>
        <v>24249.600000000002</v>
      </c>
    </row>
    <row r="20" spans="1:11">
      <c r="A20" s="38">
        <v>38718</v>
      </c>
      <c r="B20" s="38"/>
      <c r="C20" s="37">
        <v>48.67</v>
      </c>
      <c r="D20" s="37">
        <v>47.16</v>
      </c>
      <c r="E20" s="39">
        <v>45.81</v>
      </c>
      <c r="F20" s="35">
        <f t="shared" si="0"/>
        <v>2006</v>
      </c>
      <c r="H20" s="48">
        <v>2018</v>
      </c>
      <c r="I20" s="48">
        <f t="shared" si="4"/>
        <v>88.36</v>
      </c>
      <c r="J20" s="48">
        <f t="shared" ref="J20" si="5">I20*22*12</f>
        <v>23327.040000000001</v>
      </c>
      <c r="K20" s="48">
        <f t="shared" ref="K20" si="6">I20*12*24</f>
        <v>25447.68</v>
      </c>
    </row>
    <row r="21" spans="1:11">
      <c r="A21" s="38">
        <v>38353</v>
      </c>
      <c r="B21" s="38"/>
      <c r="C21" s="37">
        <v>46.8</v>
      </c>
      <c r="D21" s="37">
        <v>45.35</v>
      </c>
      <c r="E21" s="39">
        <v>44.05</v>
      </c>
      <c r="F21" s="35">
        <f t="shared" si="0"/>
        <v>2005</v>
      </c>
    </row>
    <row r="22" spans="1:11">
      <c r="A22" s="38">
        <v>37987</v>
      </c>
      <c r="B22" s="38"/>
      <c r="C22" s="37">
        <v>45.24</v>
      </c>
      <c r="D22" s="37">
        <v>43.73</v>
      </c>
      <c r="E22" s="39">
        <v>42.11</v>
      </c>
      <c r="F22" s="35">
        <f t="shared" si="0"/>
        <v>2004</v>
      </c>
    </row>
    <row r="23" spans="1:11">
      <c r="A23" s="38">
        <v>37622</v>
      </c>
      <c r="B23" s="38"/>
      <c r="C23" s="37">
        <v>43.65</v>
      </c>
      <c r="D23" s="37">
        <v>41.85</v>
      </c>
      <c r="E23" s="39">
        <v>40.299999999999997</v>
      </c>
      <c r="F23" s="35">
        <f t="shared" si="0"/>
        <v>2003</v>
      </c>
    </row>
    <row r="24" spans="1:11">
      <c r="A24" s="38">
        <v>37257</v>
      </c>
      <c r="B24" s="38"/>
      <c r="C24" s="37">
        <v>42.15</v>
      </c>
      <c r="D24" s="37">
        <v>40.1</v>
      </c>
      <c r="E24" s="39">
        <v>38.299999999999997</v>
      </c>
      <c r="F24" s="35">
        <f t="shared" si="0"/>
        <v>2002</v>
      </c>
    </row>
    <row r="25" spans="1:11">
      <c r="A25" s="38">
        <v>36892</v>
      </c>
      <c r="B25" s="38"/>
      <c r="C25" s="37">
        <v>40.35</v>
      </c>
      <c r="D25" s="37">
        <v>37.950000000000003</v>
      </c>
      <c r="E25" s="39">
        <v>35.85</v>
      </c>
      <c r="F25" s="35">
        <f t="shared" si="0"/>
        <v>2001</v>
      </c>
    </row>
    <row r="26" spans="1:11">
      <c r="A26" s="38">
        <v>36526</v>
      </c>
      <c r="B26" s="38"/>
      <c r="C26" s="37">
        <v>37.9</v>
      </c>
      <c r="D26" s="37">
        <v>35.1</v>
      </c>
      <c r="E26" s="39">
        <v>32.700000000000003</v>
      </c>
      <c r="F26" s="35">
        <f t="shared" si="0"/>
        <v>2000</v>
      </c>
    </row>
    <row r="27" spans="1:11">
      <c r="A27" s="38">
        <v>36132</v>
      </c>
      <c r="B27" s="38"/>
      <c r="C27" s="37">
        <v>34.450000000000003</v>
      </c>
      <c r="D27" s="37">
        <v>31.9</v>
      </c>
      <c r="E27" s="39">
        <v>29.7</v>
      </c>
      <c r="F27" s="35">
        <f t="shared" si="0"/>
        <v>1998</v>
      </c>
    </row>
    <row r="28" spans="1:11">
      <c r="A28" s="38">
        <v>35796</v>
      </c>
      <c r="B28" s="38"/>
      <c r="C28" s="37">
        <v>30.2</v>
      </c>
      <c r="D28" s="37">
        <v>28</v>
      </c>
      <c r="E28" s="39">
        <v>26.05</v>
      </c>
      <c r="F28" s="35">
        <f t="shared" si="0"/>
        <v>1998</v>
      </c>
    </row>
    <row r="29" spans="1:11">
      <c r="A29" s="38">
        <v>35402</v>
      </c>
      <c r="B29" s="38"/>
      <c r="C29" s="37">
        <v>26.45</v>
      </c>
      <c r="D29" s="37">
        <v>24.5</v>
      </c>
      <c r="E29" s="39">
        <v>22.5</v>
      </c>
      <c r="F29" s="35">
        <f t="shared" si="0"/>
        <v>1996</v>
      </c>
    </row>
    <row r="30" spans="1:11">
      <c r="A30" s="38">
        <v>35156</v>
      </c>
      <c r="B30" s="38"/>
      <c r="C30" s="37">
        <v>22.6</v>
      </c>
      <c r="D30" s="37">
        <v>20.95</v>
      </c>
      <c r="E30" s="39">
        <v>19.05</v>
      </c>
      <c r="F30" s="35">
        <f t="shared" si="0"/>
        <v>1996</v>
      </c>
    </row>
    <row r="31" spans="1:11">
      <c r="A31" s="38">
        <v>35037</v>
      </c>
      <c r="B31" s="38"/>
      <c r="C31" s="37">
        <v>20.149999999999999</v>
      </c>
      <c r="D31" s="37">
        <v>18.7</v>
      </c>
      <c r="E31" s="39">
        <v>17</v>
      </c>
      <c r="F31" s="35">
        <f t="shared" si="0"/>
        <v>1995</v>
      </c>
    </row>
    <row r="32" spans="1:11">
      <c r="A32" s="38">
        <v>34790</v>
      </c>
      <c r="B32" s="38"/>
      <c r="C32" s="37">
        <v>18.3</v>
      </c>
      <c r="D32" s="37">
        <v>17</v>
      </c>
      <c r="E32" s="39">
        <v>15.44</v>
      </c>
      <c r="F32" s="35">
        <f t="shared" si="0"/>
        <v>1995</v>
      </c>
    </row>
    <row r="33" spans="1:6">
      <c r="A33" s="38">
        <v>34700</v>
      </c>
      <c r="B33" s="38"/>
      <c r="C33" s="37">
        <v>16.34</v>
      </c>
      <c r="D33" s="37">
        <v>15.18</v>
      </c>
      <c r="E33" s="39">
        <v>13.79</v>
      </c>
      <c r="F33" s="35">
        <f t="shared" si="0"/>
        <v>1995</v>
      </c>
    </row>
    <row r="34" spans="1:6">
      <c r="A34" s="38">
        <v>34335</v>
      </c>
      <c r="B34" s="38"/>
      <c r="C34" s="37">
        <v>15.27</v>
      </c>
      <c r="D34" s="37">
        <v>14.19</v>
      </c>
      <c r="E34" s="39">
        <v>12.89</v>
      </c>
      <c r="F34" s="35">
        <f t="shared" si="0"/>
        <v>1994</v>
      </c>
    </row>
    <row r="35" spans="1:6">
      <c r="A35" s="38">
        <v>33970</v>
      </c>
      <c r="B35" s="38"/>
      <c r="C35" s="37">
        <v>14.27</v>
      </c>
      <c r="D35" s="37">
        <v>13.26</v>
      </c>
      <c r="E35" s="39">
        <v>12.05</v>
      </c>
      <c r="F35" s="35">
        <f t="shared" si="0"/>
        <v>1993</v>
      </c>
    </row>
    <row r="36" spans="1:6">
      <c r="A36" s="38">
        <v>33553</v>
      </c>
      <c r="B36" s="38"/>
      <c r="C36" s="37">
        <v>13330</v>
      </c>
      <c r="D36" s="37">
        <v>12320</v>
      </c>
      <c r="E36" s="39">
        <v>11115</v>
      </c>
      <c r="F36" s="35">
        <f t="shared" si="0"/>
        <v>1991</v>
      </c>
    </row>
    <row r="37" spans="1:6">
      <c r="A37" s="38">
        <v>33193</v>
      </c>
      <c r="B37" s="38"/>
      <c r="C37" s="37">
        <v>11900</v>
      </c>
      <c r="D37" s="37">
        <v>11000</v>
      </c>
      <c r="E37" s="39">
        <v>9920</v>
      </c>
      <c r="F37" s="35">
        <f t="shared" si="0"/>
        <v>1990</v>
      </c>
    </row>
    <row r="38" spans="1:6">
      <c r="A38" s="38">
        <v>32846</v>
      </c>
      <c r="B38" s="38"/>
      <c r="C38" s="37">
        <v>10080</v>
      </c>
      <c r="D38" s="37">
        <v>9325</v>
      </c>
      <c r="E38" s="39">
        <v>8405</v>
      </c>
      <c r="F38" s="35">
        <f t="shared" si="0"/>
        <v>1989</v>
      </c>
    </row>
    <row r="39" spans="1:6">
      <c r="A39" s="38">
        <v>32690</v>
      </c>
      <c r="B39" s="38"/>
      <c r="C39" s="37">
        <v>9160</v>
      </c>
      <c r="D39" s="37">
        <v>8475</v>
      </c>
      <c r="E39" s="39">
        <v>7640</v>
      </c>
      <c r="F39" s="35">
        <f t="shared" si="0"/>
        <v>1989</v>
      </c>
    </row>
    <row r="40" spans="1:6">
      <c r="A40" s="38">
        <v>32509</v>
      </c>
      <c r="B40" s="38"/>
      <c r="C40" s="37">
        <v>8640</v>
      </c>
      <c r="D40" s="37">
        <v>7995</v>
      </c>
      <c r="E40" s="39">
        <v>7205</v>
      </c>
      <c r="F40" s="35">
        <f t="shared" si="0"/>
        <v>1989</v>
      </c>
    </row>
    <row r="41" spans="1:6">
      <c r="A41" s="38">
        <v>32203</v>
      </c>
      <c r="B41" s="38"/>
      <c r="C41" s="37">
        <v>8000</v>
      </c>
      <c r="D41" s="37">
        <v>7405</v>
      </c>
      <c r="E41" s="39">
        <v>6670</v>
      </c>
      <c r="F41" s="35">
        <f t="shared" si="0"/>
        <v>1988</v>
      </c>
    </row>
    <row r="42" spans="1:6">
      <c r="A42" s="38">
        <v>32143</v>
      </c>
      <c r="B42" s="38"/>
      <c r="C42" s="37">
        <v>7765</v>
      </c>
      <c r="D42" s="37">
        <v>7190</v>
      </c>
      <c r="E42" s="39">
        <v>6475</v>
      </c>
      <c r="F42" s="35">
        <f t="shared" si="0"/>
        <v>1988</v>
      </c>
    </row>
    <row r="43" spans="1:6">
      <c r="A43" s="38">
        <v>32127</v>
      </c>
      <c r="B43" s="38"/>
      <c r="C43" s="37">
        <v>6470</v>
      </c>
      <c r="D43" s="37">
        <v>5990</v>
      </c>
      <c r="E43" s="39">
        <v>5395</v>
      </c>
      <c r="F43" s="35">
        <f t="shared" si="0"/>
        <v>1987</v>
      </c>
    </row>
    <row r="44" spans="1:6">
      <c r="A44" s="38">
        <v>32051</v>
      </c>
      <c r="B44" s="38"/>
      <c r="C44" s="37">
        <v>5625</v>
      </c>
      <c r="D44" s="37">
        <v>5210</v>
      </c>
      <c r="E44" s="39">
        <v>4690</v>
      </c>
      <c r="F44" s="35">
        <f t="shared" si="0"/>
        <v>1987</v>
      </c>
    </row>
    <row r="45" spans="1:6">
      <c r="A45" s="38">
        <v>31959</v>
      </c>
      <c r="B45" s="38"/>
      <c r="C45" s="37">
        <v>4500</v>
      </c>
      <c r="D45" s="37">
        <v>4165</v>
      </c>
      <c r="E45" s="39">
        <v>3750</v>
      </c>
      <c r="F45" s="35">
        <f t="shared" si="0"/>
        <v>1987</v>
      </c>
    </row>
    <row r="46" spans="1:6">
      <c r="A46" s="38">
        <v>31868</v>
      </c>
      <c r="B46" s="38"/>
      <c r="C46" s="37">
        <v>3660</v>
      </c>
      <c r="D46" s="37">
        <v>3385</v>
      </c>
      <c r="E46" s="39">
        <v>3045</v>
      </c>
      <c r="F46" s="35">
        <f t="shared" si="0"/>
        <v>1987</v>
      </c>
    </row>
    <row r="47" spans="1:6">
      <c r="A47" s="38">
        <v>31778</v>
      </c>
      <c r="B47" s="38"/>
      <c r="C47" s="37">
        <v>3050</v>
      </c>
      <c r="D47" s="37">
        <v>2820</v>
      </c>
      <c r="E47" s="39">
        <v>2535</v>
      </c>
      <c r="F47" s="35">
        <f t="shared" si="0"/>
        <v>1987</v>
      </c>
    </row>
    <row r="48" spans="1:6">
      <c r="A48" s="38">
        <v>31707</v>
      </c>
      <c r="B48" s="38"/>
      <c r="C48" s="37">
        <v>2480</v>
      </c>
      <c r="D48" s="37">
        <v>2290</v>
      </c>
      <c r="E48" s="39">
        <v>2060</v>
      </c>
      <c r="F48" s="35">
        <f t="shared" si="0"/>
        <v>1986</v>
      </c>
    </row>
    <row r="49" spans="1:6">
      <c r="A49" s="38">
        <v>31564</v>
      </c>
      <c r="B49" s="38"/>
      <c r="C49" s="37">
        <v>2065</v>
      </c>
      <c r="D49" s="37">
        <v>1900</v>
      </c>
      <c r="E49" s="39">
        <v>1675</v>
      </c>
      <c r="F49" s="35">
        <f t="shared" si="0"/>
        <v>1986</v>
      </c>
    </row>
    <row r="50" spans="1:6">
      <c r="A50" s="38">
        <v>31413</v>
      </c>
      <c r="B50" s="38"/>
      <c r="C50" s="37">
        <v>1650</v>
      </c>
      <c r="D50" s="37">
        <v>1520</v>
      </c>
      <c r="E50" s="39">
        <v>1340</v>
      </c>
      <c r="F50" s="35">
        <f t="shared" si="0"/>
        <v>1986</v>
      </c>
    </row>
    <row r="51" spans="1:6">
      <c r="A51" s="38">
        <v>31202</v>
      </c>
      <c r="B51" s="38"/>
      <c r="C51" s="37">
        <v>1250</v>
      </c>
      <c r="D51" s="37">
        <v>1150</v>
      </c>
      <c r="E51" s="39">
        <v>1015</v>
      </c>
      <c r="F51" s="35">
        <f t="shared" si="0"/>
        <v>1985</v>
      </c>
    </row>
    <row r="52" spans="1:6">
      <c r="A52" s="38">
        <v>31048</v>
      </c>
      <c r="B52" s="38"/>
      <c r="C52" s="37">
        <v>1060</v>
      </c>
      <c r="D52" s="37">
        <v>975</v>
      </c>
      <c r="E52" s="39">
        <v>860</v>
      </c>
      <c r="F52" s="35">
        <f t="shared" si="0"/>
        <v>1985</v>
      </c>
    </row>
    <row r="53" spans="1:6">
      <c r="A53" s="38">
        <v>30844</v>
      </c>
      <c r="B53" s="38"/>
      <c r="C53" s="37">
        <v>816</v>
      </c>
      <c r="D53" s="37">
        <v>750</v>
      </c>
      <c r="E53" s="39">
        <v>660</v>
      </c>
      <c r="F53" s="35">
        <f t="shared" si="0"/>
        <v>1984</v>
      </c>
    </row>
    <row r="54" spans="1:6">
      <c r="A54" s="38">
        <v>30682</v>
      </c>
      <c r="B54" s="38"/>
      <c r="C54" s="37">
        <v>680</v>
      </c>
      <c r="D54" s="37">
        <v>625</v>
      </c>
      <c r="E54" s="39">
        <v>550</v>
      </c>
      <c r="F54" s="35">
        <f t="shared" si="0"/>
        <v>1984</v>
      </c>
    </row>
    <row r="55" spans="1:6">
      <c r="A55" s="38">
        <v>30481</v>
      </c>
      <c r="B55" s="38"/>
      <c r="C55" s="37">
        <v>523</v>
      </c>
      <c r="D55" s="37">
        <v>478</v>
      </c>
      <c r="E55" s="39">
        <v>421</v>
      </c>
      <c r="F55" s="35">
        <f t="shared" si="0"/>
        <v>1983</v>
      </c>
    </row>
    <row r="56" spans="1:6">
      <c r="A56" s="38">
        <v>30317</v>
      </c>
      <c r="B56" s="38"/>
      <c r="C56" s="37">
        <v>455</v>
      </c>
      <c r="D56" s="37">
        <v>415</v>
      </c>
      <c r="E56" s="39">
        <v>365</v>
      </c>
      <c r="F56" s="35">
        <f t="shared" si="0"/>
        <v>1983</v>
      </c>
    </row>
    <row r="57" spans="1:6">
      <c r="A57" s="38">
        <v>30256</v>
      </c>
      <c r="B57" s="38"/>
      <c r="C57" s="37">
        <v>364</v>
      </c>
      <c r="D57" s="37">
        <v>358</v>
      </c>
      <c r="E57" s="39">
        <v>332</v>
      </c>
    </row>
    <row r="58" spans="1:6">
      <c r="A58" s="43">
        <v>29952</v>
      </c>
      <c r="B58" s="43"/>
      <c r="C58" s="44">
        <v>280</v>
      </c>
      <c r="D58" s="44">
        <v>275</v>
      </c>
      <c r="E58" s="45">
        <v>255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0"/>
  <sheetViews>
    <sheetView topLeftCell="A19" workbookViewId="0">
      <selection activeCell="S44" sqref="S44"/>
    </sheetView>
  </sheetViews>
  <sheetFormatPr defaultRowHeight="12.75"/>
  <cols>
    <col min="1" max="2" width="19.5703125" style="7" customWidth="1"/>
    <col min="3" max="9" width="19.5703125" style="7" hidden="1" customWidth="1"/>
    <col min="10" max="10" width="19.5703125" style="7" customWidth="1"/>
    <col min="11" max="256" width="9.140625" style="7"/>
    <col min="257" max="266" width="19.5703125" style="7" customWidth="1"/>
    <col min="267" max="512" width="9.140625" style="7"/>
    <col min="513" max="522" width="19.5703125" style="7" customWidth="1"/>
    <col min="523" max="768" width="9.140625" style="7"/>
    <col min="769" max="778" width="19.5703125" style="7" customWidth="1"/>
    <col min="779" max="1024" width="9.140625" style="7"/>
    <col min="1025" max="1034" width="19.5703125" style="7" customWidth="1"/>
    <col min="1035" max="1280" width="9.140625" style="7"/>
    <col min="1281" max="1290" width="19.5703125" style="7" customWidth="1"/>
    <col min="1291" max="1536" width="9.140625" style="7"/>
    <col min="1537" max="1546" width="19.5703125" style="7" customWidth="1"/>
    <col min="1547" max="1792" width="9.140625" style="7"/>
    <col min="1793" max="1802" width="19.5703125" style="7" customWidth="1"/>
    <col min="1803" max="2048" width="9.140625" style="7"/>
    <col min="2049" max="2058" width="19.5703125" style="7" customWidth="1"/>
    <col min="2059" max="2304" width="9.140625" style="7"/>
    <col min="2305" max="2314" width="19.5703125" style="7" customWidth="1"/>
    <col min="2315" max="2560" width="9.140625" style="7"/>
    <col min="2561" max="2570" width="19.5703125" style="7" customWidth="1"/>
    <col min="2571" max="2816" width="9.140625" style="7"/>
    <col min="2817" max="2826" width="19.5703125" style="7" customWidth="1"/>
    <col min="2827" max="3072" width="9.140625" style="7"/>
    <col min="3073" max="3082" width="19.5703125" style="7" customWidth="1"/>
    <col min="3083" max="3328" width="9.140625" style="7"/>
    <col min="3329" max="3338" width="19.5703125" style="7" customWidth="1"/>
    <col min="3339" max="3584" width="9.140625" style="7"/>
    <col min="3585" max="3594" width="19.5703125" style="7" customWidth="1"/>
    <col min="3595" max="3840" width="9.140625" style="7"/>
    <col min="3841" max="3850" width="19.5703125" style="7" customWidth="1"/>
    <col min="3851" max="4096" width="9.140625" style="7"/>
    <col min="4097" max="4106" width="19.5703125" style="7" customWidth="1"/>
    <col min="4107" max="4352" width="9.140625" style="7"/>
    <col min="4353" max="4362" width="19.5703125" style="7" customWidth="1"/>
    <col min="4363" max="4608" width="9.140625" style="7"/>
    <col min="4609" max="4618" width="19.5703125" style="7" customWidth="1"/>
    <col min="4619" max="4864" width="9.140625" style="7"/>
    <col min="4865" max="4874" width="19.5703125" style="7" customWidth="1"/>
    <col min="4875" max="5120" width="9.140625" style="7"/>
    <col min="5121" max="5130" width="19.5703125" style="7" customWidth="1"/>
    <col min="5131" max="5376" width="9.140625" style="7"/>
    <col min="5377" max="5386" width="19.5703125" style="7" customWidth="1"/>
    <col min="5387" max="5632" width="9.140625" style="7"/>
    <col min="5633" max="5642" width="19.5703125" style="7" customWidth="1"/>
    <col min="5643" max="5888" width="9.140625" style="7"/>
    <col min="5889" max="5898" width="19.5703125" style="7" customWidth="1"/>
    <col min="5899" max="6144" width="9.140625" style="7"/>
    <col min="6145" max="6154" width="19.5703125" style="7" customWidth="1"/>
    <col min="6155" max="6400" width="9.140625" style="7"/>
    <col min="6401" max="6410" width="19.5703125" style="7" customWidth="1"/>
    <col min="6411" max="6656" width="9.140625" style="7"/>
    <col min="6657" max="6666" width="19.5703125" style="7" customWidth="1"/>
    <col min="6667" max="6912" width="9.140625" style="7"/>
    <col min="6913" max="6922" width="19.5703125" style="7" customWidth="1"/>
    <col min="6923" max="7168" width="9.140625" style="7"/>
    <col min="7169" max="7178" width="19.5703125" style="7" customWidth="1"/>
    <col min="7179" max="7424" width="9.140625" style="7"/>
    <col min="7425" max="7434" width="19.5703125" style="7" customWidth="1"/>
    <col min="7435" max="7680" width="9.140625" style="7"/>
    <col min="7681" max="7690" width="19.5703125" style="7" customWidth="1"/>
    <col min="7691" max="7936" width="9.140625" style="7"/>
    <col min="7937" max="7946" width="19.5703125" style="7" customWidth="1"/>
    <col min="7947" max="8192" width="9.140625" style="7"/>
    <col min="8193" max="8202" width="19.5703125" style="7" customWidth="1"/>
    <col min="8203" max="8448" width="9.140625" style="7"/>
    <col min="8449" max="8458" width="19.5703125" style="7" customWidth="1"/>
    <col min="8459" max="8704" width="9.140625" style="7"/>
    <col min="8705" max="8714" width="19.5703125" style="7" customWidth="1"/>
    <col min="8715" max="8960" width="9.140625" style="7"/>
    <col min="8961" max="8970" width="19.5703125" style="7" customWidth="1"/>
    <col min="8971" max="9216" width="9.140625" style="7"/>
    <col min="9217" max="9226" width="19.5703125" style="7" customWidth="1"/>
    <col min="9227" max="9472" width="9.140625" style="7"/>
    <col min="9473" max="9482" width="19.5703125" style="7" customWidth="1"/>
    <col min="9483" max="9728" width="9.140625" style="7"/>
    <col min="9729" max="9738" width="19.5703125" style="7" customWidth="1"/>
    <col min="9739" max="9984" width="9.140625" style="7"/>
    <col min="9985" max="9994" width="19.5703125" style="7" customWidth="1"/>
    <col min="9995" max="10240" width="9.140625" style="7"/>
    <col min="10241" max="10250" width="19.5703125" style="7" customWidth="1"/>
    <col min="10251" max="10496" width="9.140625" style="7"/>
    <col min="10497" max="10506" width="19.5703125" style="7" customWidth="1"/>
    <col min="10507" max="10752" width="9.140625" style="7"/>
    <col min="10753" max="10762" width="19.5703125" style="7" customWidth="1"/>
    <col min="10763" max="11008" width="9.140625" style="7"/>
    <col min="11009" max="11018" width="19.5703125" style="7" customWidth="1"/>
    <col min="11019" max="11264" width="9.140625" style="7"/>
    <col min="11265" max="11274" width="19.5703125" style="7" customWidth="1"/>
    <col min="11275" max="11520" width="9.140625" style="7"/>
    <col min="11521" max="11530" width="19.5703125" style="7" customWidth="1"/>
    <col min="11531" max="11776" width="9.140625" style="7"/>
    <col min="11777" max="11786" width="19.5703125" style="7" customWidth="1"/>
    <col min="11787" max="12032" width="9.140625" style="7"/>
    <col min="12033" max="12042" width="19.5703125" style="7" customWidth="1"/>
    <col min="12043" max="12288" width="9.140625" style="7"/>
    <col min="12289" max="12298" width="19.5703125" style="7" customWidth="1"/>
    <col min="12299" max="12544" width="9.140625" style="7"/>
    <col min="12545" max="12554" width="19.5703125" style="7" customWidth="1"/>
    <col min="12555" max="12800" width="9.140625" style="7"/>
    <col min="12801" max="12810" width="19.5703125" style="7" customWidth="1"/>
    <col min="12811" max="13056" width="9.140625" style="7"/>
    <col min="13057" max="13066" width="19.5703125" style="7" customWidth="1"/>
    <col min="13067" max="13312" width="9.140625" style="7"/>
    <col min="13313" max="13322" width="19.5703125" style="7" customWidth="1"/>
    <col min="13323" max="13568" width="9.140625" style="7"/>
    <col min="13569" max="13578" width="19.5703125" style="7" customWidth="1"/>
    <col min="13579" max="13824" width="9.140625" style="7"/>
    <col min="13825" max="13834" width="19.5703125" style="7" customWidth="1"/>
    <col min="13835" max="14080" width="9.140625" style="7"/>
    <col min="14081" max="14090" width="19.5703125" style="7" customWidth="1"/>
    <col min="14091" max="14336" width="9.140625" style="7"/>
    <col min="14337" max="14346" width="19.5703125" style="7" customWidth="1"/>
    <col min="14347" max="14592" width="9.140625" style="7"/>
    <col min="14593" max="14602" width="19.5703125" style="7" customWidth="1"/>
    <col min="14603" max="14848" width="9.140625" style="7"/>
    <col min="14849" max="14858" width="19.5703125" style="7" customWidth="1"/>
    <col min="14859" max="15104" width="9.140625" style="7"/>
    <col min="15105" max="15114" width="19.5703125" style="7" customWidth="1"/>
    <col min="15115" max="15360" width="9.140625" style="7"/>
    <col min="15361" max="15370" width="19.5703125" style="7" customWidth="1"/>
    <col min="15371" max="15616" width="9.140625" style="7"/>
    <col min="15617" max="15626" width="19.5703125" style="7" customWidth="1"/>
    <col min="15627" max="15872" width="9.140625" style="7"/>
    <col min="15873" max="15882" width="19.5703125" style="7" customWidth="1"/>
    <col min="15883" max="16128" width="9.140625" style="7"/>
    <col min="16129" max="16138" width="19.5703125" style="7" customWidth="1"/>
    <col min="16139" max="16384" width="9.140625" style="7"/>
  </cols>
  <sheetData>
    <row r="1" spans="1:20" ht="20.25">
      <c r="A1" s="6" t="s">
        <v>29</v>
      </c>
    </row>
    <row r="3" spans="1:20" ht="18">
      <c r="A3" s="8" t="s">
        <v>30</v>
      </c>
    </row>
    <row r="4" spans="1:20" ht="15">
      <c r="A4" s="9" t="s">
        <v>31</v>
      </c>
    </row>
    <row r="5" spans="1:20" ht="15">
      <c r="A5" s="10" t="s">
        <v>32</v>
      </c>
    </row>
    <row r="8" spans="1:20" ht="135">
      <c r="B8" s="11" t="s">
        <v>33</v>
      </c>
      <c r="C8" s="12" t="s">
        <v>34</v>
      </c>
      <c r="D8" s="11" t="s">
        <v>35</v>
      </c>
      <c r="E8" s="12" t="s">
        <v>36</v>
      </c>
      <c r="F8" s="11" t="s">
        <v>37</v>
      </c>
      <c r="G8" s="11" t="s">
        <v>38</v>
      </c>
      <c r="H8" s="12" t="s">
        <v>39</v>
      </c>
      <c r="I8" s="12" t="s">
        <v>40</v>
      </c>
      <c r="J8" s="11" t="s">
        <v>41</v>
      </c>
    </row>
    <row r="9" spans="1:20" ht="102">
      <c r="A9" s="13" t="s">
        <v>42</v>
      </c>
      <c r="B9" s="14" t="s">
        <v>43</v>
      </c>
      <c r="C9" s="14" t="s">
        <v>44</v>
      </c>
      <c r="D9" s="14" t="s">
        <v>45</v>
      </c>
      <c r="E9" s="14" t="s">
        <v>46</v>
      </c>
      <c r="F9" s="14" t="s">
        <v>47</v>
      </c>
      <c r="G9" s="14" t="s">
        <v>48</v>
      </c>
      <c r="H9" s="14" t="s">
        <v>49</v>
      </c>
      <c r="I9" s="14" t="s">
        <v>50</v>
      </c>
      <c r="J9" s="14" t="s">
        <v>51</v>
      </c>
    </row>
    <row r="10" spans="1:20">
      <c r="A10" s="13" t="s">
        <v>52</v>
      </c>
      <c r="B10" s="15" t="s">
        <v>53</v>
      </c>
      <c r="C10" s="15" t="s">
        <v>54</v>
      </c>
      <c r="D10" s="15" t="s">
        <v>54</v>
      </c>
      <c r="E10" s="15" t="s">
        <v>55</v>
      </c>
      <c r="F10" s="15" t="s">
        <v>53</v>
      </c>
      <c r="G10" s="15" t="s">
        <v>54</v>
      </c>
      <c r="H10" s="15" t="s">
        <v>54</v>
      </c>
      <c r="I10" s="15" t="s">
        <v>54</v>
      </c>
      <c r="J10" s="15" t="s">
        <v>54</v>
      </c>
    </row>
    <row r="11" spans="1:20">
      <c r="A11" s="13" t="s">
        <v>56</v>
      </c>
      <c r="B11" s="15" t="s">
        <v>57</v>
      </c>
      <c r="C11" s="15" t="s">
        <v>57</v>
      </c>
      <c r="D11" s="15" t="s">
        <v>57</v>
      </c>
      <c r="E11" s="15" t="s">
        <v>57</v>
      </c>
      <c r="F11" s="15" t="s">
        <v>57</v>
      </c>
      <c r="G11" s="15" t="s">
        <v>57</v>
      </c>
      <c r="H11" s="15" t="s">
        <v>57</v>
      </c>
      <c r="I11" s="15" t="s">
        <v>57</v>
      </c>
      <c r="J11" s="15" t="s">
        <v>57</v>
      </c>
    </row>
    <row r="12" spans="1:20">
      <c r="A12" s="13" t="s">
        <v>58</v>
      </c>
      <c r="B12" s="15" t="s">
        <v>59</v>
      </c>
      <c r="C12" s="15" t="s">
        <v>59</v>
      </c>
      <c r="D12" s="15" t="s">
        <v>59</v>
      </c>
      <c r="E12" s="15" t="s">
        <v>59</v>
      </c>
      <c r="F12" s="15" t="s">
        <v>59</v>
      </c>
      <c r="G12" s="15" t="s">
        <v>59</v>
      </c>
      <c r="H12" s="15" t="s">
        <v>59</v>
      </c>
      <c r="I12" s="15" t="s">
        <v>59</v>
      </c>
      <c r="J12" s="15" t="s">
        <v>59</v>
      </c>
    </row>
    <row r="13" spans="1:20">
      <c r="A13" s="13" t="s">
        <v>60</v>
      </c>
      <c r="B13" s="15" t="s">
        <v>61</v>
      </c>
      <c r="C13" s="15" t="s">
        <v>61</v>
      </c>
      <c r="D13" s="7" t="s">
        <v>61</v>
      </c>
      <c r="E13" s="7" t="s">
        <v>61</v>
      </c>
      <c r="F13" s="7" t="s">
        <v>61</v>
      </c>
      <c r="G13" s="7" t="s">
        <v>61</v>
      </c>
      <c r="H13" s="7" t="s">
        <v>61</v>
      </c>
      <c r="I13" s="7" t="s">
        <v>61</v>
      </c>
      <c r="J13" s="7" t="s">
        <v>61</v>
      </c>
    </row>
    <row r="14" spans="1:20">
      <c r="A14" s="7" t="s">
        <v>62</v>
      </c>
      <c r="B14" s="7" t="s">
        <v>63</v>
      </c>
      <c r="C14" s="7" t="s">
        <v>63</v>
      </c>
      <c r="D14" s="7" t="s">
        <v>63</v>
      </c>
      <c r="E14" s="7" t="s">
        <v>64</v>
      </c>
      <c r="F14" s="7" t="s">
        <v>63</v>
      </c>
      <c r="G14" s="7" t="s">
        <v>63</v>
      </c>
      <c r="H14" s="7" t="s">
        <v>63</v>
      </c>
      <c r="I14" s="7" t="s">
        <v>63</v>
      </c>
      <c r="J14" s="7" t="s">
        <v>63</v>
      </c>
      <c r="O14" s="18" t="s">
        <v>84</v>
      </c>
      <c r="P14" s="18" t="s">
        <v>85</v>
      </c>
      <c r="Q14" s="7" t="s">
        <v>337</v>
      </c>
      <c r="R14" s="18" t="s">
        <v>86</v>
      </c>
      <c r="S14" s="18" t="s">
        <v>87</v>
      </c>
      <c r="T14" s="18" t="s">
        <v>88</v>
      </c>
    </row>
    <row r="15" spans="1:20" ht="15">
      <c r="A15" s="7" t="s">
        <v>65</v>
      </c>
      <c r="B15" s="7" t="s">
        <v>66</v>
      </c>
      <c r="C15" s="7" t="s">
        <v>67</v>
      </c>
      <c r="D15" s="7" t="s">
        <v>68</v>
      </c>
      <c r="E15" s="7" t="s">
        <v>69</v>
      </c>
      <c r="F15" s="7" t="s">
        <v>66</v>
      </c>
      <c r="G15" s="7" t="s">
        <v>67</v>
      </c>
      <c r="H15" s="7" t="s">
        <v>70</v>
      </c>
      <c r="I15" s="7" t="s">
        <v>71</v>
      </c>
      <c r="J15" s="7" t="s">
        <v>72</v>
      </c>
      <c r="O15" s="20"/>
      <c r="P15" s="21"/>
      <c r="Q15" s="21"/>
      <c r="R15" s="22"/>
      <c r="S15" s="23"/>
    </row>
    <row r="16" spans="1:20" ht="15">
      <c r="A16" s="7" t="s">
        <v>73</v>
      </c>
      <c r="B16" s="7" t="s">
        <v>59</v>
      </c>
      <c r="C16" s="7" t="s">
        <v>59</v>
      </c>
      <c r="D16" s="7" t="s">
        <v>59</v>
      </c>
      <c r="E16" s="7" t="s">
        <v>59</v>
      </c>
      <c r="F16" s="7" t="s">
        <v>59</v>
      </c>
      <c r="G16" s="7" t="s">
        <v>59</v>
      </c>
      <c r="H16" s="7" t="s">
        <v>59</v>
      </c>
      <c r="I16" s="7" t="s">
        <v>59</v>
      </c>
      <c r="J16" s="7" t="s">
        <v>59</v>
      </c>
      <c r="O16" s="20"/>
      <c r="P16" s="21"/>
      <c r="Q16" s="21"/>
      <c r="R16" s="22"/>
      <c r="S16" s="23"/>
    </row>
    <row r="17" spans="1:23" ht="15">
      <c r="A17" s="16" t="s">
        <v>74</v>
      </c>
      <c r="B17" s="17" t="s">
        <v>75</v>
      </c>
      <c r="C17" s="17" t="s">
        <v>76</v>
      </c>
      <c r="D17" s="17" t="s">
        <v>77</v>
      </c>
      <c r="E17" s="17" t="s">
        <v>78</v>
      </c>
      <c r="F17" s="17" t="s">
        <v>79</v>
      </c>
      <c r="G17" s="17" t="s">
        <v>80</v>
      </c>
      <c r="H17" s="17" t="s">
        <v>81</v>
      </c>
      <c r="I17" s="17" t="s">
        <v>82</v>
      </c>
      <c r="J17" s="17" t="s">
        <v>83</v>
      </c>
      <c r="O17" s="20"/>
      <c r="P17" s="21"/>
      <c r="Q17" s="21"/>
      <c r="R17" s="22"/>
      <c r="S17" s="23"/>
    </row>
    <row r="18" spans="1:23" ht="15">
      <c r="A18" s="60" t="s">
        <v>89</v>
      </c>
      <c r="B18" s="60">
        <v>59.808326584512997</v>
      </c>
      <c r="C18" s="19">
        <v>62.57789182682</v>
      </c>
      <c r="D18" s="19">
        <v>57.559072081613003</v>
      </c>
      <c r="E18" s="19">
        <v>81.290697550000004</v>
      </c>
      <c r="F18" s="19">
        <v>59.808326584512997</v>
      </c>
      <c r="G18" s="19">
        <v>62.57789182682</v>
      </c>
      <c r="H18" s="19">
        <v>51.361769068782998</v>
      </c>
      <c r="I18" s="19">
        <v>61.577411894024998</v>
      </c>
      <c r="J18" s="19">
        <v>55.162399170470003</v>
      </c>
      <c r="K18" s="35" t="str">
        <f t="shared" ref="K18:K81" si="0">RIGHT(A18,4)</f>
        <v>2000</v>
      </c>
      <c r="O18" s="20"/>
      <c r="P18" s="21"/>
      <c r="Q18" s="21"/>
      <c r="R18" s="22"/>
      <c r="S18" s="23"/>
    </row>
    <row r="19" spans="1:23" ht="15">
      <c r="A19" s="60" t="s">
        <v>90</v>
      </c>
      <c r="B19" s="60">
        <v>60.338844724266004</v>
      </c>
      <c r="C19" s="19">
        <v>63.266424536510002</v>
      </c>
      <c r="D19" s="19">
        <v>58.195049156972999</v>
      </c>
      <c r="E19" s="19">
        <v>81.882392830000001</v>
      </c>
      <c r="F19" s="19">
        <v>60.338844724266004</v>
      </c>
      <c r="G19" s="19">
        <v>63.266424536510002</v>
      </c>
      <c r="H19" s="19">
        <v>51.501364328036999</v>
      </c>
      <c r="I19" s="19">
        <v>62.279934509234998</v>
      </c>
      <c r="J19" s="19">
        <v>55.320327845595997</v>
      </c>
      <c r="K19" s="35" t="str">
        <f t="shared" si="0"/>
        <v>2000</v>
      </c>
      <c r="O19" s="20"/>
      <c r="P19" s="21"/>
      <c r="Q19" s="21"/>
      <c r="R19" s="22"/>
      <c r="S19" s="23"/>
      <c r="T19" s="23"/>
    </row>
    <row r="20" spans="1:23" ht="15">
      <c r="A20" s="60" t="s">
        <v>91</v>
      </c>
      <c r="B20" s="60">
        <v>60.673355802583004</v>
      </c>
      <c r="C20" s="19">
        <v>63.675612475911002</v>
      </c>
      <c r="D20" s="19">
        <v>58.585081972719998</v>
      </c>
      <c r="E20" s="19">
        <v>82.329325909999994</v>
      </c>
      <c r="F20" s="19">
        <v>60.673355802583004</v>
      </c>
      <c r="G20" s="19">
        <v>63.675612475911002</v>
      </c>
      <c r="H20" s="19">
        <v>51.648393358474998</v>
      </c>
      <c r="I20" s="19">
        <v>62.701877315796999</v>
      </c>
      <c r="J20" s="19">
        <v>55.464389787512999</v>
      </c>
      <c r="K20" s="35" t="str">
        <f t="shared" si="0"/>
        <v>2000</v>
      </c>
      <c r="O20" s="20"/>
      <c r="P20" s="21"/>
      <c r="Q20" s="21"/>
      <c r="R20" s="22"/>
      <c r="S20" s="23"/>
      <c r="T20" s="23"/>
    </row>
    <row r="21" spans="1:23" ht="15">
      <c r="A21" s="60" t="s">
        <v>92</v>
      </c>
      <c r="B21" s="60">
        <v>61.018565121747997</v>
      </c>
      <c r="C21" s="19">
        <v>64.010183680373004</v>
      </c>
      <c r="D21" s="19">
        <v>58.766269191585998</v>
      </c>
      <c r="E21" s="19">
        <v>83.004703430000006</v>
      </c>
      <c r="F21" s="19">
        <v>61.018565121747997</v>
      </c>
      <c r="G21" s="19">
        <v>64.010183680373004</v>
      </c>
      <c r="H21" s="19">
        <v>52.008190101682999</v>
      </c>
      <c r="I21" s="19">
        <v>63.040509681995999</v>
      </c>
      <c r="J21" s="19">
        <v>55.818640527318003</v>
      </c>
      <c r="K21" s="35" t="str">
        <f t="shared" si="0"/>
        <v>2000</v>
      </c>
      <c r="O21" s="20"/>
      <c r="P21" s="21"/>
      <c r="Q21" s="21"/>
      <c r="R21" s="22"/>
      <c r="S21" s="23"/>
      <c r="T21" s="23"/>
    </row>
    <row r="22" spans="1:23" ht="15">
      <c r="A22" s="60" t="s">
        <v>93</v>
      </c>
      <c r="B22" s="60">
        <v>61.246666912621997</v>
      </c>
      <c r="C22" s="19">
        <v>64.290189719916995</v>
      </c>
      <c r="D22" s="19">
        <v>58.701015293749997</v>
      </c>
      <c r="E22" s="19">
        <v>83.331360119999999</v>
      </c>
      <c r="F22" s="19">
        <v>61.246666912621997</v>
      </c>
      <c r="G22" s="19">
        <v>64.290189719916995</v>
      </c>
      <c r="H22" s="19">
        <v>52.106051445239999</v>
      </c>
      <c r="I22" s="19">
        <v>63.327606648935998</v>
      </c>
      <c r="J22" s="19">
        <v>55.918133569988001</v>
      </c>
      <c r="K22" s="35" t="str">
        <f t="shared" si="0"/>
        <v>2000</v>
      </c>
      <c r="O22" s="20" t="s">
        <v>339</v>
      </c>
      <c r="P22" s="21"/>
      <c r="Q22" s="21"/>
      <c r="R22" s="22"/>
      <c r="S22" s="23"/>
      <c r="T22" s="23"/>
    </row>
    <row r="23" spans="1:23" ht="15">
      <c r="A23" s="60" t="s">
        <v>94</v>
      </c>
      <c r="B23" s="60">
        <v>61.609451911207998</v>
      </c>
      <c r="C23" s="19">
        <v>64.506001474460007</v>
      </c>
      <c r="D23" s="19">
        <v>58.870774799541998</v>
      </c>
      <c r="E23" s="19">
        <v>84.091765240000001</v>
      </c>
      <c r="F23" s="19">
        <v>61.609451911207998</v>
      </c>
      <c r="G23" s="19">
        <v>64.506001474460007</v>
      </c>
      <c r="H23" s="19">
        <v>52.805637753833999</v>
      </c>
      <c r="I23" s="19">
        <v>63.549121347193001</v>
      </c>
      <c r="J23" s="19">
        <v>56.575165427921</v>
      </c>
      <c r="K23" s="35" t="str">
        <f t="shared" si="0"/>
        <v>2000</v>
      </c>
      <c r="N23" s="7">
        <v>2008</v>
      </c>
      <c r="O23" s="50">
        <v>86.733975642779498</v>
      </c>
      <c r="P23" s="59">
        <f>$O$33/O23</f>
        <v>1.5011164599701226</v>
      </c>
      <c r="Q23" s="21">
        <f>(O23*100)/$O$33</f>
        <v>66.617083128906827</v>
      </c>
      <c r="R23" s="22">
        <f>($Q$33/Q23)</f>
        <v>1.5011164599701228</v>
      </c>
      <c r="S23" s="23">
        <f t="shared" ref="S23:S33" si="1">R23-1</f>
        <v>0.50111645997012277</v>
      </c>
      <c r="T23" s="23"/>
      <c r="U23" s="7">
        <v>1.3547993322638301</v>
      </c>
      <c r="W23" s="22"/>
    </row>
    <row r="24" spans="1:23" ht="15">
      <c r="A24" s="60" t="s">
        <v>95</v>
      </c>
      <c r="B24" s="60">
        <v>61.849780261079999</v>
      </c>
      <c r="C24" s="19">
        <v>64.720422747941001</v>
      </c>
      <c r="D24" s="19">
        <v>59.103635155780999</v>
      </c>
      <c r="E24" s="19">
        <v>84.121632529999999</v>
      </c>
      <c r="F24" s="19">
        <v>61.849780261079999</v>
      </c>
      <c r="G24" s="19">
        <v>64.720422747941001</v>
      </c>
      <c r="H24" s="19">
        <v>53.099417770073998</v>
      </c>
      <c r="I24" s="19">
        <v>63.766727449865002</v>
      </c>
      <c r="J24" s="19">
        <v>56.859771421905997</v>
      </c>
      <c r="K24" s="35" t="str">
        <f t="shared" si="0"/>
        <v>2000</v>
      </c>
      <c r="N24" s="7">
        <v>2009</v>
      </c>
      <c r="O24" s="50">
        <v>91.179074825844296</v>
      </c>
      <c r="P24" s="52">
        <f t="shared" ref="P24:P33" si="2">$O$33/O24</f>
        <v>1.4279350687063566</v>
      </c>
      <c r="Q24" s="21">
        <f t="shared" ref="Q24:Q33" si="3">(O24*100)/$O$33</f>
        <v>70.031195529496586</v>
      </c>
      <c r="R24" s="22">
        <f t="shared" ref="R24:R33" si="4">($Q$33/Q24)</f>
        <v>1.4279350687063566</v>
      </c>
      <c r="S24" s="23">
        <f t="shared" si="1"/>
        <v>0.42793506870635656</v>
      </c>
      <c r="T24" s="23">
        <f>R23-R24</f>
        <v>7.3181391263766216E-2</v>
      </c>
      <c r="U24" s="7">
        <v>1.279815813794678</v>
      </c>
      <c r="W24" s="22"/>
    </row>
    <row r="25" spans="1:23" ht="15">
      <c r="A25" s="60" t="s">
        <v>96</v>
      </c>
      <c r="B25" s="60">
        <v>62.189640459821</v>
      </c>
      <c r="C25" s="19">
        <v>64.990956118032997</v>
      </c>
      <c r="D25" s="19">
        <v>59.425432931151001</v>
      </c>
      <c r="E25" s="19">
        <v>84.421919900000006</v>
      </c>
      <c r="F25" s="19">
        <v>62.189640459821</v>
      </c>
      <c r="G25" s="19">
        <v>64.990956118032997</v>
      </c>
      <c r="H25" s="19">
        <v>53.593151813037998</v>
      </c>
      <c r="I25" s="19">
        <v>64.044110282233007</v>
      </c>
      <c r="J25" s="19">
        <v>57.327387058244</v>
      </c>
      <c r="K25" s="35" t="str">
        <f t="shared" si="0"/>
        <v>2000</v>
      </c>
      <c r="N25" s="7">
        <v>2010</v>
      </c>
      <c r="O25" s="50">
        <v>96.009157645456497</v>
      </c>
      <c r="P25" s="52">
        <f t="shared" si="2"/>
        <v>1.356097706396088</v>
      </c>
      <c r="Q25" s="21">
        <f t="shared" si="3"/>
        <v>73.740999286663538</v>
      </c>
      <c r="R25" s="22">
        <f t="shared" si="4"/>
        <v>1.3560977063960882</v>
      </c>
      <c r="S25" s="23">
        <f t="shared" si="1"/>
        <v>0.35609770639608818</v>
      </c>
      <c r="T25" s="23">
        <f t="shared" ref="T25:T32" si="5">R24-R25</f>
        <v>7.1837362310268382E-2</v>
      </c>
      <c r="U25" s="7">
        <v>1.2295446854999446</v>
      </c>
      <c r="W25" s="22"/>
    </row>
    <row r="26" spans="1:23" ht="15">
      <c r="A26" s="60" t="s">
        <v>97</v>
      </c>
      <c r="B26" s="60">
        <v>62.643933633536001</v>
      </c>
      <c r="C26" s="19">
        <v>65.491562358726995</v>
      </c>
      <c r="D26" s="19">
        <v>59.730006327398002</v>
      </c>
      <c r="E26" s="19">
        <v>84.624264080000003</v>
      </c>
      <c r="F26" s="19">
        <v>62.643933633536001</v>
      </c>
      <c r="G26" s="19">
        <v>65.491562358726995</v>
      </c>
      <c r="H26" s="19">
        <v>53.923343134333003</v>
      </c>
      <c r="I26" s="19">
        <v>64.581391354434999</v>
      </c>
      <c r="J26" s="19">
        <v>57.598836169793003</v>
      </c>
      <c r="K26" s="35" t="str">
        <f t="shared" si="0"/>
        <v>2000</v>
      </c>
      <c r="N26" s="7">
        <v>2011</v>
      </c>
      <c r="O26" s="50">
        <v>100</v>
      </c>
      <c r="P26" s="52">
        <f t="shared" si="2"/>
        <v>1.30197798476024</v>
      </c>
      <c r="Q26" s="21">
        <f t="shared" si="3"/>
        <v>76.806214214455451</v>
      </c>
      <c r="R26" s="22">
        <f t="shared" si="4"/>
        <v>1.30197798476024</v>
      </c>
      <c r="S26" s="23">
        <f t="shared" si="1"/>
        <v>0.30197798476023996</v>
      </c>
      <c r="T26" s="23">
        <f t="shared" si="5"/>
        <v>5.4119721635848217E-2</v>
      </c>
      <c r="U26" s="7">
        <v>1.1869302547888352</v>
      </c>
      <c r="W26" s="22"/>
    </row>
    <row r="27" spans="1:23" ht="15">
      <c r="A27" s="60" t="s">
        <v>98</v>
      </c>
      <c r="B27" s="60">
        <v>63.07530200051</v>
      </c>
      <c r="C27" s="19">
        <v>65.833981702239001</v>
      </c>
      <c r="D27" s="19">
        <v>60.246240844036997</v>
      </c>
      <c r="E27" s="19">
        <v>85.288609530000002</v>
      </c>
      <c r="F27" s="19">
        <v>63.07530200051</v>
      </c>
      <c r="G27" s="19">
        <v>65.833981702239001</v>
      </c>
      <c r="H27" s="19">
        <v>54.551797444956001</v>
      </c>
      <c r="I27" s="19">
        <v>64.848792398403006</v>
      </c>
      <c r="J27" s="19">
        <v>58.371455288443997</v>
      </c>
      <c r="K27" s="35" t="str">
        <f t="shared" si="0"/>
        <v>2000</v>
      </c>
      <c r="N27" s="7">
        <v>2012</v>
      </c>
      <c r="O27" s="50">
        <v>103.40737694251899</v>
      </c>
      <c r="P27" s="52">
        <f t="shared" si="2"/>
        <v>1.2590765023311343</v>
      </c>
      <c r="Q27" s="21">
        <f t="shared" si="3"/>
        <v>79.423291448020549</v>
      </c>
      <c r="R27" s="22">
        <f t="shared" si="4"/>
        <v>1.2590765023311343</v>
      </c>
      <c r="S27" s="23">
        <f t="shared" si="1"/>
        <v>0.25907650233113433</v>
      </c>
      <c r="T27" s="23">
        <f t="shared" si="5"/>
        <v>4.2901482429105631E-2</v>
      </c>
      <c r="U27" s="7">
        <v>1.1417151688818403</v>
      </c>
      <c r="W27" s="22"/>
    </row>
    <row r="28" spans="1:23" ht="15">
      <c r="A28" s="60" t="s">
        <v>99</v>
      </c>
      <c r="B28" s="60">
        <v>63.614607979973997</v>
      </c>
      <c r="C28" s="19">
        <v>66.252482193573002</v>
      </c>
      <c r="D28" s="19">
        <v>61.163935889497999</v>
      </c>
      <c r="E28" s="19">
        <v>85.815995950000001</v>
      </c>
      <c r="F28" s="19">
        <v>63.614607979973997</v>
      </c>
      <c r="G28" s="19">
        <v>66.252482193573002</v>
      </c>
      <c r="H28" s="19">
        <v>55.360521039235003</v>
      </c>
      <c r="I28" s="19">
        <v>65.219061022239998</v>
      </c>
      <c r="J28" s="19">
        <v>59.261406530937997</v>
      </c>
      <c r="K28" s="35" t="str">
        <f t="shared" si="0"/>
        <v>2000</v>
      </c>
      <c r="N28" s="7">
        <v>2013</v>
      </c>
      <c r="O28" s="50">
        <v>107.65898008226399</v>
      </c>
      <c r="P28" s="52">
        <f t="shared" si="2"/>
        <v>1.2093538168069</v>
      </c>
      <c r="Q28" s="21">
        <f t="shared" si="3"/>
        <v>82.688786863081603</v>
      </c>
      <c r="R28" s="22">
        <f t="shared" si="4"/>
        <v>1.2093538168069002</v>
      </c>
      <c r="S28" s="23">
        <f t="shared" si="1"/>
        <v>0.20935381680690024</v>
      </c>
      <c r="T28" s="23">
        <f t="shared" si="5"/>
        <v>4.9722685524234089E-2</v>
      </c>
      <c r="U28" s="7">
        <v>1.0986345964805146</v>
      </c>
      <c r="W28" s="22"/>
    </row>
    <row r="29" spans="1:23" ht="15">
      <c r="A29" s="60" t="s">
        <v>100</v>
      </c>
      <c r="B29" s="60">
        <v>64.303307262108007</v>
      </c>
      <c r="C29" s="19">
        <v>66.625678137029993</v>
      </c>
      <c r="D29" s="19">
        <v>61.639924981836998</v>
      </c>
      <c r="E29" s="19">
        <v>86.305442839999998</v>
      </c>
      <c r="F29" s="19">
        <v>64.303307262108007</v>
      </c>
      <c r="G29" s="19">
        <v>66.625678137029993</v>
      </c>
      <c r="H29" s="19">
        <v>56.774621491916001</v>
      </c>
      <c r="I29" s="19">
        <v>65.569519014321997</v>
      </c>
      <c r="J29" s="19">
        <v>60.656868815644003</v>
      </c>
      <c r="K29" s="35" t="str">
        <f t="shared" si="0"/>
        <v>2000</v>
      </c>
      <c r="N29" s="7">
        <v>2014</v>
      </c>
      <c r="O29" s="50">
        <v>111.75690054412701</v>
      </c>
      <c r="P29" s="52">
        <f t="shared" si="2"/>
        <v>1.165009031586516</v>
      </c>
      <c r="Q29" s="21">
        <f t="shared" si="3"/>
        <v>85.836244431358111</v>
      </c>
      <c r="R29" s="22">
        <f t="shared" si="4"/>
        <v>1.165009031586516</v>
      </c>
      <c r="S29" s="23">
        <f t="shared" si="1"/>
        <v>0.16500903158651603</v>
      </c>
      <c r="T29" s="23">
        <f t="shared" si="5"/>
        <v>4.4344785220384209E-2</v>
      </c>
      <c r="U29" s="7">
        <v>1.0575357957981923</v>
      </c>
      <c r="W29" s="22"/>
    </row>
    <row r="30" spans="1:23" ht="15">
      <c r="A30" s="60" t="s">
        <v>101</v>
      </c>
      <c r="B30" s="60">
        <v>64.659787943149993</v>
      </c>
      <c r="C30" s="19">
        <v>67.12090834016</v>
      </c>
      <c r="D30" s="19">
        <v>62.244931298578997</v>
      </c>
      <c r="E30" s="19">
        <v>87.332770069999995</v>
      </c>
      <c r="F30" s="19">
        <v>64.659787943149993</v>
      </c>
      <c r="G30" s="19">
        <v>67.12090834016</v>
      </c>
      <c r="H30" s="19">
        <v>56.791359865742997</v>
      </c>
      <c r="I30" s="19">
        <v>66.077179021464005</v>
      </c>
      <c r="J30" s="19">
        <v>60.687579302746997</v>
      </c>
      <c r="K30" s="35" t="str">
        <f t="shared" si="0"/>
        <v>2001</v>
      </c>
      <c r="N30" s="7">
        <v>2015</v>
      </c>
      <c r="O30" s="50">
        <v>116.24798257371501</v>
      </c>
      <c r="P30" s="52">
        <f t="shared" si="2"/>
        <v>1.1200004988771581</v>
      </c>
      <c r="Q30" s="21">
        <f t="shared" si="3"/>
        <v>89.285674515550383</v>
      </c>
      <c r="R30" s="22">
        <f t="shared" si="4"/>
        <v>1.1200004988771581</v>
      </c>
      <c r="S30" s="23">
        <f t="shared" si="1"/>
        <v>0.12000049887715813</v>
      </c>
      <c r="T30" s="23">
        <f t="shared" si="5"/>
        <v>4.5008532709357896E-2</v>
      </c>
      <c r="U30" s="7">
        <v>1.024794314437941</v>
      </c>
      <c r="W30" s="22"/>
    </row>
    <row r="31" spans="1:23" ht="15">
      <c r="A31" s="60" t="s">
        <v>102</v>
      </c>
      <c r="B31" s="60">
        <v>64.616994979759994</v>
      </c>
      <c r="C31" s="19">
        <v>67.627116384331003</v>
      </c>
      <c r="D31" s="19">
        <v>62.736488579742002</v>
      </c>
      <c r="E31" s="19">
        <v>87.336537120000003</v>
      </c>
      <c r="F31" s="19">
        <v>64.616994979759994</v>
      </c>
      <c r="G31" s="19">
        <v>67.627116384331003</v>
      </c>
      <c r="H31" s="19">
        <v>55.449068866651999</v>
      </c>
      <c r="I31" s="19">
        <v>66.609269167172997</v>
      </c>
      <c r="J31" s="19">
        <v>59.425954292478998</v>
      </c>
      <c r="K31" s="35" t="str">
        <f t="shared" si="0"/>
        <v>2001</v>
      </c>
      <c r="N31" s="7">
        <v>2016</v>
      </c>
      <c r="O31" s="50">
        <v>119.41067315452</v>
      </c>
      <c r="P31" s="52">
        <f t="shared" si="2"/>
        <v>1.0903363580200676</v>
      </c>
      <c r="Q31" s="21">
        <f t="shared" si="3"/>
        <v>91.714817417983866</v>
      </c>
      <c r="R31" s="22">
        <f t="shared" si="4"/>
        <v>1.0903363580200678</v>
      </c>
      <c r="S31" s="23">
        <f t="shared" si="1"/>
        <v>9.0336358020067786E-2</v>
      </c>
      <c r="T31" s="23">
        <f t="shared" si="5"/>
        <v>2.9664140857090349E-2</v>
      </c>
      <c r="U31" s="7">
        <v>1</v>
      </c>
      <c r="W31" s="22"/>
    </row>
    <row r="32" spans="1:23" ht="15">
      <c r="A32" s="60" t="s">
        <v>103</v>
      </c>
      <c r="B32" s="60">
        <v>65.026393744008999</v>
      </c>
      <c r="C32" s="19">
        <v>68.031951102142997</v>
      </c>
      <c r="D32" s="19">
        <v>63.054145879361997</v>
      </c>
      <c r="E32" s="19">
        <v>88.045279890000003</v>
      </c>
      <c r="F32" s="19">
        <v>65.026393744008999</v>
      </c>
      <c r="G32" s="19">
        <v>68.031951102142997</v>
      </c>
      <c r="H32" s="19">
        <v>55.856331544226997</v>
      </c>
      <c r="I32" s="19">
        <v>66.982884880019995</v>
      </c>
      <c r="J32" s="19">
        <v>59.905077320324999</v>
      </c>
      <c r="K32" s="35" t="str">
        <f t="shared" si="0"/>
        <v>2001</v>
      </c>
      <c r="N32" s="7">
        <v>2017</v>
      </c>
      <c r="O32" s="51">
        <v>122.780093375275</v>
      </c>
      <c r="P32" s="52">
        <f t="shared" si="2"/>
        <v>1.060414558230355</v>
      </c>
      <c r="Q32" s="21">
        <f t="shared" si="3"/>
        <v>94.302741530522155</v>
      </c>
      <c r="R32" s="22">
        <f t="shared" si="4"/>
        <v>1.060414558230355</v>
      </c>
      <c r="S32" s="23">
        <f t="shared" si="1"/>
        <v>6.041455823035502E-2</v>
      </c>
      <c r="T32" s="23">
        <f t="shared" si="5"/>
        <v>2.9921799789712766E-2</v>
      </c>
    </row>
    <row r="33" spans="1:27" ht="15">
      <c r="A33" s="60" t="s">
        <v>104</v>
      </c>
      <c r="B33" s="60">
        <v>65.354409466736996</v>
      </c>
      <c r="C33" s="19">
        <v>68.359675156286002</v>
      </c>
      <c r="D33" s="19">
        <v>63.203368625429</v>
      </c>
      <c r="E33" s="19">
        <v>88.118737289999999</v>
      </c>
      <c r="F33" s="19">
        <v>65.354409466736996</v>
      </c>
      <c r="G33" s="19">
        <v>68.359675156286002</v>
      </c>
      <c r="H33" s="19">
        <v>56.174615373050003</v>
      </c>
      <c r="I33" s="19">
        <v>67.327001317379995</v>
      </c>
      <c r="J33" s="19">
        <v>60.193972502789002</v>
      </c>
      <c r="K33" s="35" t="str">
        <f t="shared" si="0"/>
        <v>2001</v>
      </c>
      <c r="N33" s="7">
        <v>2018</v>
      </c>
      <c r="O33" s="51">
        <v>130.19779847602399</v>
      </c>
      <c r="P33" s="52">
        <f t="shared" si="2"/>
        <v>1</v>
      </c>
      <c r="Q33" s="21">
        <f t="shared" si="3"/>
        <v>100</v>
      </c>
      <c r="R33" s="22">
        <f t="shared" si="4"/>
        <v>1</v>
      </c>
      <c r="S33" s="23">
        <f t="shared" si="1"/>
        <v>0</v>
      </c>
      <c r="T33" s="23">
        <f>R32-R33</f>
        <v>6.041455823035502E-2</v>
      </c>
    </row>
    <row r="34" spans="1:27" ht="15">
      <c r="A34" s="60" t="s">
        <v>105</v>
      </c>
      <c r="B34" s="60">
        <v>65.504375883541002</v>
      </c>
      <c r="C34" s="19">
        <v>68.606227102318002</v>
      </c>
      <c r="D34" s="19">
        <v>62.994357409517001</v>
      </c>
      <c r="E34" s="19">
        <v>87.918007560000007</v>
      </c>
      <c r="F34" s="19">
        <v>65.504375883541002</v>
      </c>
      <c r="G34" s="19">
        <v>68.606227102318002</v>
      </c>
      <c r="H34" s="19">
        <v>56.091535632692</v>
      </c>
      <c r="I34" s="19">
        <v>67.599548678868999</v>
      </c>
      <c r="J34" s="19">
        <v>60.082188608426002</v>
      </c>
      <c r="K34" s="35" t="str">
        <f t="shared" si="0"/>
        <v>2001</v>
      </c>
    </row>
    <row r="35" spans="1:27" ht="15">
      <c r="A35" s="60" t="s">
        <v>106</v>
      </c>
      <c r="B35" s="60">
        <v>65.659309337783995</v>
      </c>
      <c r="C35" s="19">
        <v>68.826434558149998</v>
      </c>
      <c r="D35" s="19">
        <v>63.144573869764997</v>
      </c>
      <c r="E35" s="19">
        <v>87.844819240000007</v>
      </c>
      <c r="F35" s="19">
        <v>65.659309337783995</v>
      </c>
      <c r="G35" s="19">
        <v>68.826434558149998</v>
      </c>
      <c r="H35" s="19">
        <v>56.086802575550003</v>
      </c>
      <c r="I35" s="19">
        <v>67.816258353639995</v>
      </c>
      <c r="J35" s="19">
        <v>60.103650552871997</v>
      </c>
      <c r="K35" s="35" t="str">
        <f t="shared" si="0"/>
        <v>2001</v>
      </c>
    </row>
    <row r="36" spans="1:27" ht="15">
      <c r="A36" s="60" t="s">
        <v>107</v>
      </c>
      <c r="B36" s="60">
        <v>65.488710598360001</v>
      </c>
      <c r="C36" s="19">
        <v>68.932591212866001</v>
      </c>
      <c r="D36" s="19">
        <v>62.731188770781003</v>
      </c>
      <c r="E36" s="19">
        <v>87.651085449999997</v>
      </c>
      <c r="F36" s="19">
        <v>65.488710598360001</v>
      </c>
      <c r="G36" s="19">
        <v>68.932591212866001</v>
      </c>
      <c r="H36" s="19">
        <v>55.266176399610004</v>
      </c>
      <c r="I36" s="19">
        <v>67.925083709461006</v>
      </c>
      <c r="J36" s="19">
        <v>59.343201950525</v>
      </c>
      <c r="K36" s="35" t="str">
        <f t="shared" si="0"/>
        <v>2001</v>
      </c>
    </row>
    <row r="37" spans="1:27" ht="15">
      <c r="A37" s="60" t="s">
        <v>108</v>
      </c>
      <c r="B37" s="60">
        <v>65.876712887810001</v>
      </c>
      <c r="C37" s="19">
        <v>69.162436534291004</v>
      </c>
      <c r="D37" s="19">
        <v>62.764146957759003</v>
      </c>
      <c r="E37" s="19">
        <v>87.993886619999998</v>
      </c>
      <c r="F37" s="19">
        <v>65.876712887810001</v>
      </c>
      <c r="G37" s="19">
        <v>69.162436534291004</v>
      </c>
      <c r="H37" s="19">
        <v>56.016160887182998</v>
      </c>
      <c r="I37" s="19">
        <v>68.140149933081005</v>
      </c>
      <c r="J37" s="19">
        <v>60.09174375029</v>
      </c>
      <c r="K37" s="35" t="str">
        <f t="shared" si="0"/>
        <v>2001</v>
      </c>
    </row>
    <row r="38" spans="1:27" ht="15">
      <c r="A38" s="60" t="s">
        <v>109</v>
      </c>
      <c r="B38" s="60">
        <v>66.489951356085001</v>
      </c>
      <c r="C38" s="19">
        <v>69.685894415665004</v>
      </c>
      <c r="D38" s="19">
        <v>63.178857008983002</v>
      </c>
      <c r="E38" s="19">
        <v>88.575357060000002</v>
      </c>
      <c r="F38" s="19">
        <v>66.489951356085001</v>
      </c>
      <c r="G38" s="19">
        <v>69.685894415665004</v>
      </c>
      <c r="H38" s="19">
        <v>56.823213057442999</v>
      </c>
      <c r="I38" s="19">
        <v>68.668686938817999</v>
      </c>
      <c r="J38" s="19">
        <v>60.875881781921997</v>
      </c>
      <c r="K38" s="35" t="str">
        <f t="shared" si="0"/>
        <v>2001</v>
      </c>
      <c r="O38" s="34" t="s">
        <v>299</v>
      </c>
      <c r="P38" s="34" t="s">
        <v>325</v>
      </c>
      <c r="Q38" s="22" t="s">
        <v>340</v>
      </c>
      <c r="R38" s="34" t="s">
        <v>326</v>
      </c>
    </row>
    <row r="39" spans="1:27" ht="15">
      <c r="A39" s="60" t="s">
        <v>110</v>
      </c>
      <c r="B39" s="60">
        <v>66.790457310723994</v>
      </c>
      <c r="C39" s="19">
        <v>69.861539512465995</v>
      </c>
      <c r="D39" s="19">
        <v>63.441363171599001</v>
      </c>
      <c r="E39" s="19">
        <v>88.825596540000006</v>
      </c>
      <c r="F39" s="19">
        <v>66.790457310723994</v>
      </c>
      <c r="G39" s="19">
        <v>69.861539512465995</v>
      </c>
      <c r="H39" s="19">
        <v>57.409705613267001</v>
      </c>
      <c r="I39" s="19">
        <v>68.850035152801993</v>
      </c>
      <c r="J39" s="19">
        <v>61.424300710978997</v>
      </c>
      <c r="K39" s="35" t="str">
        <f t="shared" si="0"/>
        <v>2001</v>
      </c>
      <c r="O39" s="32" t="s">
        <v>327</v>
      </c>
      <c r="P39" s="22">
        <v>5.9657474920000002</v>
      </c>
      <c r="Q39" s="22">
        <v>1.6760226263599998</v>
      </c>
      <c r="R39" s="22">
        <v>1.7266347279953667</v>
      </c>
    </row>
    <row r="40" spans="1:27" ht="15">
      <c r="A40" s="60" t="s">
        <v>111</v>
      </c>
      <c r="B40" s="60">
        <v>67.042057015577996</v>
      </c>
      <c r="C40" s="19">
        <v>70.028502744519002</v>
      </c>
      <c r="D40" s="19">
        <v>63.96488492556</v>
      </c>
      <c r="E40" s="19">
        <v>88.839319349999997</v>
      </c>
      <c r="F40" s="19">
        <v>67.042057015577996</v>
      </c>
      <c r="G40" s="19">
        <v>70.028502744519002</v>
      </c>
      <c r="H40" s="19">
        <v>57.853638968139997</v>
      </c>
      <c r="I40" s="19">
        <v>69.019132185478995</v>
      </c>
      <c r="J40" s="19">
        <v>61.846893630038998</v>
      </c>
      <c r="K40" s="35" t="str">
        <f t="shared" si="0"/>
        <v>2001</v>
      </c>
      <c r="O40" s="32"/>
      <c r="P40" s="22"/>
      <c r="Q40" s="22"/>
      <c r="R40" s="22"/>
    </row>
    <row r="41" spans="1:27" ht="15">
      <c r="A41" s="60" t="s">
        <v>112</v>
      </c>
      <c r="B41" s="60">
        <v>67.134902470813003</v>
      </c>
      <c r="C41" s="19">
        <v>70.196230658613999</v>
      </c>
      <c r="D41" s="19">
        <v>63.999499302838998</v>
      </c>
      <c r="E41" s="19">
        <v>88.555714609999995</v>
      </c>
      <c r="F41" s="19">
        <v>67.134902470813003</v>
      </c>
      <c r="G41" s="19">
        <v>70.196230658613999</v>
      </c>
      <c r="H41" s="19">
        <v>57.766240297334001</v>
      </c>
      <c r="I41" s="19">
        <v>69.181247560098996</v>
      </c>
      <c r="J41" s="19">
        <v>61.791513748337998</v>
      </c>
      <c r="K41" s="35" t="str">
        <f t="shared" si="0"/>
        <v>2001</v>
      </c>
      <c r="O41" s="32"/>
      <c r="P41" s="22"/>
      <c r="Q41" s="22"/>
      <c r="R41" s="22"/>
      <c r="X41" s="61"/>
      <c r="AA41"/>
    </row>
    <row r="42" spans="1:27" ht="15.75" thickBot="1">
      <c r="A42" s="60" t="s">
        <v>113</v>
      </c>
      <c r="B42" s="60">
        <v>67.754636301573001</v>
      </c>
      <c r="C42" s="19">
        <v>70.546383243921994</v>
      </c>
      <c r="D42" s="19">
        <v>64.541073531075</v>
      </c>
      <c r="E42" s="19">
        <v>89.00318584</v>
      </c>
      <c r="F42" s="19">
        <v>67.754636301573001</v>
      </c>
      <c r="G42" s="19">
        <v>70.546383243921994</v>
      </c>
      <c r="H42" s="19">
        <v>59.005495341207997</v>
      </c>
      <c r="I42" s="19">
        <v>69.502481719388996</v>
      </c>
      <c r="J42" s="19">
        <v>63.035439215277002</v>
      </c>
      <c r="K42" s="35" t="str">
        <f t="shared" si="0"/>
        <v>2002</v>
      </c>
      <c r="O42" s="32"/>
      <c r="P42" s="22"/>
      <c r="Q42" s="22"/>
      <c r="R42" s="22"/>
      <c r="X42" s="62"/>
      <c r="Z42" s="64" t="s">
        <v>339</v>
      </c>
      <c r="AA42" s="64" t="s">
        <v>363</v>
      </c>
    </row>
    <row r="43" spans="1:27" ht="15.75" thickBot="1">
      <c r="A43" s="60" t="s">
        <v>114</v>
      </c>
      <c r="B43" s="60">
        <v>67.711079179107998</v>
      </c>
      <c r="C43" s="19">
        <v>71.045470287000995</v>
      </c>
      <c r="D43" s="19">
        <v>65.210174412442996</v>
      </c>
      <c r="E43" s="19">
        <v>88.917889160000001</v>
      </c>
      <c r="F43" s="19">
        <v>67.711079179107998</v>
      </c>
      <c r="G43" s="19">
        <v>71.045470287000995</v>
      </c>
      <c r="H43" s="19">
        <v>57.677748782419002</v>
      </c>
      <c r="I43" s="19">
        <v>70.006658686370997</v>
      </c>
      <c r="J43" s="19">
        <v>61.830844217719999</v>
      </c>
      <c r="K43" s="35" t="str">
        <f t="shared" si="0"/>
        <v>2002</v>
      </c>
      <c r="O43" s="34" t="s">
        <v>299</v>
      </c>
      <c r="P43" s="34" t="s">
        <v>325</v>
      </c>
      <c r="Q43" s="22" t="s">
        <v>340</v>
      </c>
      <c r="R43" s="22"/>
      <c r="X43" s="63"/>
      <c r="Y43" s="62" t="s">
        <v>302</v>
      </c>
      <c r="Z43" s="65"/>
      <c r="AA43" s="65"/>
    </row>
    <row r="44" spans="1:27" ht="15.75" thickBot="1">
      <c r="A44" s="60" t="s">
        <v>115</v>
      </c>
      <c r="B44" s="60">
        <v>68.057434733438001</v>
      </c>
      <c r="C44" s="19">
        <v>71.334713227546004</v>
      </c>
      <c r="D44" s="19">
        <v>65.540418758345993</v>
      </c>
      <c r="E44" s="19">
        <v>89.506355540000001</v>
      </c>
      <c r="F44" s="19">
        <v>68.057434733438001</v>
      </c>
      <c r="G44" s="19">
        <v>71.334713227546004</v>
      </c>
      <c r="H44" s="19">
        <v>58.148451716836</v>
      </c>
      <c r="I44" s="19">
        <v>70.314217717665002</v>
      </c>
      <c r="J44" s="19">
        <v>62.254278204331001</v>
      </c>
      <c r="K44" s="35" t="str">
        <f t="shared" si="0"/>
        <v>2002</v>
      </c>
      <c r="O44" s="32" t="s">
        <v>328</v>
      </c>
      <c r="P44" s="53">
        <v>77.500743612867595</v>
      </c>
      <c r="Q44" s="21">
        <f>$P$54/P44</f>
        <v>1.5471193850761362</v>
      </c>
      <c r="R44" s="22"/>
      <c r="S44" s="35"/>
      <c r="T44" s="17" t="s">
        <v>75</v>
      </c>
      <c r="U44" s="22" t="s">
        <v>340</v>
      </c>
      <c r="X44" s="66"/>
      <c r="Y44" s="67">
        <v>2007</v>
      </c>
      <c r="Z44" s="67">
        <v>1.6371260000000001</v>
      </c>
      <c r="AA44" s="67">
        <v>1.7352909999999999</v>
      </c>
    </row>
    <row r="45" spans="1:27" ht="15.75" thickBot="1">
      <c r="A45" s="60" t="s">
        <v>116</v>
      </c>
      <c r="B45" s="60">
        <v>68.429198616676004</v>
      </c>
      <c r="C45" s="19">
        <v>71.589084867319002</v>
      </c>
      <c r="D45" s="19">
        <v>65.800937492600994</v>
      </c>
      <c r="E45" s="19">
        <v>89.876064189999994</v>
      </c>
      <c r="F45" s="19">
        <v>68.429198616676004</v>
      </c>
      <c r="G45" s="19">
        <v>71.589084867319002</v>
      </c>
      <c r="H45" s="19">
        <v>58.786393124088001</v>
      </c>
      <c r="I45" s="19">
        <v>70.569612575628</v>
      </c>
      <c r="J45" s="19">
        <v>62.867095768363001</v>
      </c>
      <c r="K45" s="35" t="str">
        <f t="shared" si="0"/>
        <v>2002</v>
      </c>
      <c r="O45" s="32" t="s">
        <v>329</v>
      </c>
      <c r="P45" s="53">
        <v>82.284484501212901</v>
      </c>
      <c r="Q45" s="21">
        <f t="shared" ref="Q45:Q54" si="6">$P$54/P45</f>
        <v>1.4571751105703967</v>
      </c>
      <c r="R45" s="22"/>
      <c r="S45" s="35">
        <v>2008</v>
      </c>
      <c r="T45" s="35">
        <f>AVERAGEIF($K$18:$K$240,S45,$B$18:$B$240)</f>
        <v>89.093046830284095</v>
      </c>
      <c r="U45" s="59">
        <f t="shared" ref="U45:U54" si="7">$T$55/T45</f>
        <v>1.4831781137149305</v>
      </c>
      <c r="X45" s="66"/>
      <c r="Y45" s="67">
        <v>2008</v>
      </c>
      <c r="Z45" s="67">
        <v>1.5746610000000001</v>
      </c>
      <c r="AA45" s="67">
        <v>1.640331</v>
      </c>
    </row>
    <row r="46" spans="1:27" ht="15.75" thickBot="1">
      <c r="A46" s="60" t="s">
        <v>117</v>
      </c>
      <c r="B46" s="60">
        <v>68.567893678497995</v>
      </c>
      <c r="C46" s="19">
        <v>71.721483307143004</v>
      </c>
      <c r="D46" s="19">
        <v>65.671092173047995</v>
      </c>
      <c r="E46" s="19">
        <v>90.535028150000002</v>
      </c>
      <c r="F46" s="19">
        <v>68.567893678497995</v>
      </c>
      <c r="G46" s="19">
        <v>71.721483307143004</v>
      </c>
      <c r="H46" s="19">
        <v>58.935777270503998</v>
      </c>
      <c r="I46" s="19">
        <v>70.706135854188005</v>
      </c>
      <c r="J46" s="19">
        <v>63.008461045444001</v>
      </c>
      <c r="K46" s="35" t="str">
        <f t="shared" si="0"/>
        <v>2002</v>
      </c>
      <c r="O46" s="32" t="s">
        <v>330</v>
      </c>
      <c r="P46" s="53">
        <v>85.532801592733605</v>
      </c>
      <c r="Q46" s="21">
        <f t="shared" si="6"/>
        <v>1.4018353259630547</v>
      </c>
      <c r="R46" s="22"/>
      <c r="S46" s="35">
        <v>2009</v>
      </c>
      <c r="T46" s="35">
        <f t="shared" ref="T46:T55" si="8">AVERAGEIF($K$18:$K$240,S46,$B$18:$B$240)</f>
        <v>93.812623695806494</v>
      </c>
      <c r="U46" s="35">
        <f t="shared" si="7"/>
        <v>1.4085615766523278</v>
      </c>
      <c r="X46" s="66"/>
      <c r="Y46" s="67">
        <v>2009</v>
      </c>
      <c r="Z46" s="67">
        <v>1.497895</v>
      </c>
      <c r="AA46" s="67">
        <v>1.5449679999999999</v>
      </c>
    </row>
    <row r="47" spans="1:27" ht="15.75" thickBot="1">
      <c r="A47" s="60" t="s">
        <v>118</v>
      </c>
      <c r="B47" s="60">
        <v>68.902213711873998</v>
      </c>
      <c r="C47" s="19">
        <v>71.812180435469003</v>
      </c>
      <c r="D47" s="19">
        <v>65.783216256385998</v>
      </c>
      <c r="E47" s="19">
        <v>91.231124410000007</v>
      </c>
      <c r="F47" s="19">
        <v>68.902213711873998</v>
      </c>
      <c r="G47" s="19">
        <v>71.812180435469003</v>
      </c>
      <c r="H47" s="19">
        <v>59.836728680699999</v>
      </c>
      <c r="I47" s="19">
        <v>70.797412890372996</v>
      </c>
      <c r="J47" s="19">
        <v>63.853266034862003</v>
      </c>
      <c r="K47" s="35" t="str">
        <f t="shared" si="0"/>
        <v>2002</v>
      </c>
      <c r="O47" s="32" t="s">
        <v>331</v>
      </c>
      <c r="P47" s="53">
        <v>89.420394592232498</v>
      </c>
      <c r="Q47" s="21">
        <f t="shared" si="6"/>
        <v>1.3408898870112833</v>
      </c>
      <c r="R47" s="22"/>
      <c r="S47" s="35">
        <v>2010</v>
      </c>
      <c r="T47" s="35">
        <f t="shared" si="8"/>
        <v>97.712159139755329</v>
      </c>
      <c r="U47" s="35">
        <f t="shared" si="7"/>
        <v>1.3523481448594219</v>
      </c>
      <c r="X47" s="66"/>
      <c r="Y47" s="67">
        <v>2010</v>
      </c>
      <c r="Z47" s="67">
        <v>1.4225380000000001</v>
      </c>
      <c r="AA47" s="67">
        <v>1.486294</v>
      </c>
    </row>
    <row r="48" spans="1:27" ht="15.75" thickBot="1">
      <c r="A48" s="60" t="s">
        <v>119</v>
      </c>
      <c r="B48" s="60">
        <v>69.100011723086993</v>
      </c>
      <c r="C48" s="19">
        <v>71.908709724990999</v>
      </c>
      <c r="D48" s="19">
        <v>65.748200175416997</v>
      </c>
      <c r="E48" s="19">
        <v>91.70604127</v>
      </c>
      <c r="F48" s="19">
        <v>69.100011723086993</v>
      </c>
      <c r="G48" s="19">
        <v>71.908709724990999</v>
      </c>
      <c r="H48" s="19">
        <v>60.314087679129003</v>
      </c>
      <c r="I48" s="19">
        <v>70.896714584848993</v>
      </c>
      <c r="J48" s="19">
        <v>64.287993625642002</v>
      </c>
      <c r="K48" s="35" t="str">
        <f t="shared" si="0"/>
        <v>2002</v>
      </c>
      <c r="O48" s="32" t="s">
        <v>332</v>
      </c>
      <c r="P48" s="53">
        <v>94.6451130232753</v>
      </c>
      <c r="Q48" s="21">
        <f t="shared" si="6"/>
        <v>1.2668683989187721</v>
      </c>
      <c r="R48" s="22"/>
      <c r="S48" s="35">
        <v>2011</v>
      </c>
      <c r="T48" s="35">
        <f t="shared" si="8"/>
        <v>101.04158333333332</v>
      </c>
      <c r="U48" s="35">
        <f t="shared" si="7"/>
        <v>1.307786881238072</v>
      </c>
      <c r="X48" s="66"/>
      <c r="Y48" s="67">
        <v>2011</v>
      </c>
      <c r="Z48" s="67">
        <v>1.365766</v>
      </c>
      <c r="AA48" s="67">
        <v>1.4216759999999999</v>
      </c>
    </row>
    <row r="49" spans="1:27" ht="15.75" thickBot="1">
      <c r="A49" s="60" t="s">
        <v>120</v>
      </c>
      <c r="B49" s="60">
        <v>69.362746788218999</v>
      </c>
      <c r="C49" s="19">
        <v>72.150980215225005</v>
      </c>
      <c r="D49" s="19">
        <v>65.974447406767993</v>
      </c>
      <c r="E49" s="19">
        <v>91.857799400000005</v>
      </c>
      <c r="F49" s="19">
        <v>69.362746788218999</v>
      </c>
      <c r="G49" s="19">
        <v>72.150980215225005</v>
      </c>
      <c r="H49" s="19">
        <v>60.641654378788999</v>
      </c>
      <c r="I49" s="19">
        <v>71.148157654412998</v>
      </c>
      <c r="J49" s="19">
        <v>64.581697102966999</v>
      </c>
      <c r="K49" s="35" t="str">
        <f t="shared" si="0"/>
        <v>2002</v>
      </c>
      <c r="O49" s="32" t="s">
        <v>333</v>
      </c>
      <c r="P49" s="53">
        <v>98.493319958311105</v>
      </c>
      <c r="Q49" s="21">
        <f t="shared" si="6"/>
        <v>1.2173709125860908</v>
      </c>
      <c r="R49" s="22"/>
      <c r="S49" s="35">
        <v>2012</v>
      </c>
      <c r="T49" s="35">
        <f t="shared" si="8"/>
        <v>105.19591666666668</v>
      </c>
      <c r="U49" s="35">
        <f t="shared" si="7"/>
        <v>1.2561405549758193</v>
      </c>
      <c r="X49" s="66"/>
      <c r="Y49" s="67">
        <v>2012</v>
      </c>
      <c r="Z49" s="67">
        <v>1.3207629999999999</v>
      </c>
      <c r="AA49" s="67">
        <v>1.3431949999999999</v>
      </c>
    </row>
    <row r="50" spans="1:27" ht="15.75" thickBot="1">
      <c r="A50" s="60" t="s">
        <v>121</v>
      </c>
      <c r="B50" s="60">
        <v>69.779950763035004</v>
      </c>
      <c r="C50" s="19">
        <v>72.626109726345007</v>
      </c>
      <c r="D50" s="19">
        <v>66.263615637578994</v>
      </c>
      <c r="E50" s="19">
        <v>92.285628180000003</v>
      </c>
      <c r="F50" s="19">
        <v>69.779950763035004</v>
      </c>
      <c r="G50" s="19">
        <v>72.626109726345007</v>
      </c>
      <c r="H50" s="19">
        <v>60.875885557929998</v>
      </c>
      <c r="I50" s="19">
        <v>71.641621387480001</v>
      </c>
      <c r="J50" s="19">
        <v>64.793069412196004</v>
      </c>
      <c r="K50" s="35" t="str">
        <f t="shared" si="0"/>
        <v>2002</v>
      </c>
      <c r="O50" s="32" t="s">
        <v>334</v>
      </c>
      <c r="P50" s="53">
        <v>99.999999520801694</v>
      </c>
      <c r="Q50" s="21">
        <f t="shared" si="6"/>
        <v>1.199029033758557</v>
      </c>
      <c r="R50" s="22"/>
      <c r="S50" s="35">
        <v>2013</v>
      </c>
      <c r="T50" s="35">
        <f t="shared" si="8"/>
        <v>109.20008333333327</v>
      </c>
      <c r="U50" s="35">
        <f t="shared" si="7"/>
        <v>1.2100801859234553</v>
      </c>
      <c r="X50" s="66"/>
      <c r="Y50" s="67">
        <v>2013</v>
      </c>
      <c r="Z50" s="67">
        <v>1.2686040000000001</v>
      </c>
      <c r="AA50" s="67">
        <v>1.290716</v>
      </c>
    </row>
    <row r="51" spans="1:27" ht="15.75" thickBot="1">
      <c r="A51" s="60" t="s">
        <v>122</v>
      </c>
      <c r="B51" s="60">
        <v>70.087509395709006</v>
      </c>
      <c r="C51" s="19">
        <v>72.795471750404005</v>
      </c>
      <c r="D51" s="19">
        <v>66.871687348265993</v>
      </c>
      <c r="E51" s="19">
        <v>92.862793429999996</v>
      </c>
      <c r="F51" s="19">
        <v>70.087509395709006</v>
      </c>
      <c r="G51" s="19">
        <v>72.795471750404005</v>
      </c>
      <c r="H51" s="19">
        <v>61.617501566721998</v>
      </c>
      <c r="I51" s="19">
        <v>71.818478965013995</v>
      </c>
      <c r="J51" s="19">
        <v>65.452257705883</v>
      </c>
      <c r="K51" s="35" t="str">
        <f t="shared" si="0"/>
        <v>2002</v>
      </c>
      <c r="O51" s="32" t="s">
        <v>335</v>
      </c>
      <c r="P51" s="53">
        <v>104.367585550147</v>
      </c>
      <c r="Q51" s="21">
        <f t="shared" si="6"/>
        <v>1.1488519368273737</v>
      </c>
      <c r="R51" s="22"/>
      <c r="S51" s="35">
        <v>2014</v>
      </c>
      <c r="T51" s="35">
        <f t="shared" si="8"/>
        <v>113.58841666666642</v>
      </c>
      <c r="U51" s="35">
        <f t="shared" si="7"/>
        <v>1.163330390726669</v>
      </c>
      <c r="X51" s="66"/>
      <c r="Y51" s="67">
        <v>2014</v>
      </c>
      <c r="Z51" s="67">
        <v>1.2220869999999999</v>
      </c>
      <c r="AA51" s="67">
        <v>1.271269</v>
      </c>
    </row>
    <row r="52" spans="1:27" ht="15.75" thickBot="1">
      <c r="A52" s="60" t="s">
        <v>123</v>
      </c>
      <c r="B52" s="60">
        <v>70.654355126781994</v>
      </c>
      <c r="C52" s="19">
        <v>72.935797490073995</v>
      </c>
      <c r="D52" s="19">
        <v>67.845019096374998</v>
      </c>
      <c r="E52" s="19">
        <v>93.832807740000007</v>
      </c>
      <c r="F52" s="19">
        <v>70.654355126781994</v>
      </c>
      <c r="G52" s="19">
        <v>72.935797490073995</v>
      </c>
      <c r="H52" s="19">
        <v>63.517363893629003</v>
      </c>
      <c r="I52" s="19">
        <v>71.963097709758003</v>
      </c>
      <c r="J52" s="19">
        <v>67.148904744583007</v>
      </c>
      <c r="K52" s="35" t="str">
        <f t="shared" si="0"/>
        <v>2002</v>
      </c>
      <c r="O52" s="32" t="s">
        <v>336</v>
      </c>
      <c r="P52" s="53">
        <v>107.223150454392</v>
      </c>
      <c r="Q52" s="21">
        <f t="shared" si="6"/>
        <v>1.1182557338891512</v>
      </c>
      <c r="R52" s="22"/>
      <c r="S52" s="35">
        <v>2015</v>
      </c>
      <c r="T52" s="35">
        <f t="shared" si="8"/>
        <v>116.67874999999992</v>
      </c>
      <c r="U52" s="35">
        <f t="shared" si="7"/>
        <v>1.132518621795801</v>
      </c>
      <c r="X52" s="66"/>
      <c r="Y52" s="67">
        <v>2015</v>
      </c>
      <c r="Z52" s="67">
        <v>1.1748730000000001</v>
      </c>
      <c r="AA52" s="67">
        <v>1.2174179999999999</v>
      </c>
    </row>
    <row r="53" spans="1:27" ht="15.75" thickBot="1">
      <c r="A53" s="60" t="s">
        <v>124</v>
      </c>
      <c r="B53" s="60">
        <v>70.961913759455996</v>
      </c>
      <c r="C53" s="19">
        <v>73.087582877109995</v>
      </c>
      <c r="D53" s="19">
        <v>67.879308272480003</v>
      </c>
      <c r="E53" s="19">
        <v>94.127713619999994</v>
      </c>
      <c r="F53" s="19">
        <v>70.961913759455996</v>
      </c>
      <c r="G53" s="19">
        <v>73.087582877109995</v>
      </c>
      <c r="H53" s="19">
        <v>64.312932593197004</v>
      </c>
      <c r="I53" s="19">
        <v>72.113781150368993</v>
      </c>
      <c r="J53" s="19">
        <v>67.877279485485005</v>
      </c>
      <c r="K53" s="35" t="str">
        <f t="shared" si="0"/>
        <v>2002</v>
      </c>
      <c r="O53" s="33">
        <v>2017</v>
      </c>
      <c r="P53" s="53">
        <v>112.973286518208</v>
      </c>
      <c r="Q53" s="21">
        <f t="shared" si="6"/>
        <v>1.0613385384867788</v>
      </c>
      <c r="R53" s="22"/>
      <c r="S53" s="35">
        <v>2016</v>
      </c>
      <c r="T53" s="35">
        <f t="shared" si="8"/>
        <v>119.97108333333325</v>
      </c>
      <c r="U53" s="35">
        <f t="shared" si="7"/>
        <v>1.1014392257816861</v>
      </c>
      <c r="X53" s="66"/>
      <c r="Y53" s="67">
        <v>2016</v>
      </c>
      <c r="Z53" s="67">
        <v>1.143756</v>
      </c>
      <c r="AA53" s="67">
        <v>1.184404</v>
      </c>
    </row>
    <row r="54" spans="1:27" ht="15.75" thickBot="1">
      <c r="A54" s="60" t="s">
        <v>125</v>
      </c>
      <c r="B54" s="60">
        <v>71.248784591725993</v>
      </c>
      <c r="C54" s="19">
        <v>73.412784168228995</v>
      </c>
      <c r="D54" s="19">
        <v>68.462629893526994</v>
      </c>
      <c r="E54" s="19">
        <v>60.208403726154003</v>
      </c>
      <c r="F54" s="19">
        <v>71.248784591725993</v>
      </c>
      <c r="G54" s="19">
        <v>73.412784168228995</v>
      </c>
      <c r="H54" s="19">
        <v>64.479386997907</v>
      </c>
      <c r="I54" s="19">
        <v>72.444334336199006</v>
      </c>
      <c r="J54" s="19">
        <v>68.046696989744007</v>
      </c>
      <c r="K54" s="35" t="str">
        <f t="shared" si="0"/>
        <v>2003</v>
      </c>
      <c r="O54" s="47">
        <v>2018</v>
      </c>
      <c r="P54" s="54">
        <v>119.90290280128301</v>
      </c>
      <c r="Q54" s="21">
        <f t="shared" si="6"/>
        <v>1</v>
      </c>
      <c r="S54" s="35">
        <v>2017</v>
      </c>
      <c r="T54" s="35">
        <f t="shared" si="8"/>
        <v>127.2190833333331</v>
      </c>
      <c r="U54" s="35">
        <f t="shared" si="7"/>
        <v>1.0386873862046926</v>
      </c>
      <c r="X54" s="66"/>
      <c r="Y54" s="67">
        <v>2017</v>
      </c>
      <c r="Z54" s="67">
        <v>1.112368</v>
      </c>
      <c r="AA54" s="67">
        <v>1.12416</v>
      </c>
    </row>
    <row r="55" spans="1:27" ht="15.75" thickBot="1">
      <c r="A55" s="60" t="s">
        <v>126</v>
      </c>
      <c r="B55" s="60">
        <v>71.446697882259002</v>
      </c>
      <c r="C55" s="19">
        <v>73.777081673197998</v>
      </c>
      <c r="D55" s="19">
        <v>68.802594388274002</v>
      </c>
      <c r="E55" s="19">
        <v>60.940490054248997</v>
      </c>
      <c r="F55" s="19">
        <v>71.446697882259002</v>
      </c>
      <c r="G55" s="19">
        <v>73.777081673197998</v>
      </c>
      <c r="H55" s="19">
        <v>64.156381577906004</v>
      </c>
      <c r="I55" s="19">
        <v>72.823708854825</v>
      </c>
      <c r="J55" s="19">
        <v>67.758195457618001</v>
      </c>
      <c r="K55" s="35" t="str">
        <f t="shared" si="0"/>
        <v>2003</v>
      </c>
      <c r="S55" s="35">
        <v>2018</v>
      </c>
      <c r="T55" s="35">
        <f t="shared" si="8"/>
        <v>132.14085714285673</v>
      </c>
      <c r="U55" s="35">
        <f>$T$55/T55</f>
        <v>1</v>
      </c>
      <c r="X55" s="66"/>
      <c r="Y55" s="67">
        <v>2018</v>
      </c>
      <c r="Z55" s="67">
        <v>1.048994</v>
      </c>
      <c r="AA55" s="67">
        <v>1.0529710000000001</v>
      </c>
    </row>
    <row r="56" spans="1:27" ht="15.75" thickBot="1">
      <c r="A56" s="60" t="s">
        <v>127</v>
      </c>
      <c r="B56" s="60">
        <v>71.897691931067996</v>
      </c>
      <c r="C56" s="19">
        <v>74.076846927069994</v>
      </c>
      <c r="D56" s="19">
        <v>69.178867009510995</v>
      </c>
      <c r="E56" s="19">
        <v>61.744362988054</v>
      </c>
      <c r="F56" s="19">
        <v>71.897691931067996</v>
      </c>
      <c r="G56" s="19">
        <v>74.076846927069994</v>
      </c>
      <c r="H56" s="19">
        <v>65.081536777671005</v>
      </c>
      <c r="I56" s="19">
        <v>73.131992958923007</v>
      </c>
      <c r="J56" s="19">
        <v>68.592392370528003</v>
      </c>
      <c r="K56" s="35" t="str">
        <f t="shared" si="0"/>
        <v>2003</v>
      </c>
      <c r="X56" s="66"/>
      <c r="Y56" s="67">
        <v>2019</v>
      </c>
      <c r="Z56" s="67">
        <v>1</v>
      </c>
      <c r="AA56" s="67">
        <v>1</v>
      </c>
    </row>
    <row r="57" spans="1:27" ht="15">
      <c r="A57" s="60" t="s">
        <v>128</v>
      </c>
      <c r="B57" s="60">
        <v>72.020439546798997</v>
      </c>
      <c r="C57" s="19">
        <v>74.327754772652</v>
      </c>
      <c r="D57" s="19">
        <v>69.290449660815</v>
      </c>
      <c r="E57" s="19">
        <v>61.575261843211003</v>
      </c>
      <c r="F57" s="19">
        <v>72.020439546798997</v>
      </c>
      <c r="G57" s="19">
        <v>74.327754772652</v>
      </c>
      <c r="H57" s="19">
        <v>64.802933565236003</v>
      </c>
      <c r="I57" s="19">
        <v>73.387290101996001</v>
      </c>
      <c r="J57" s="19">
        <v>68.359725178217005</v>
      </c>
      <c r="K57" s="35" t="str">
        <f t="shared" si="0"/>
        <v>2003</v>
      </c>
    </row>
    <row r="58" spans="1:27" ht="15">
      <c r="A58" s="60" t="s">
        <v>129</v>
      </c>
      <c r="B58" s="60">
        <v>71.788046588927003</v>
      </c>
      <c r="C58" s="19">
        <v>74.524929423071995</v>
      </c>
      <c r="D58" s="19">
        <v>68.385113281027003</v>
      </c>
      <c r="E58" s="19">
        <v>61.197311355474</v>
      </c>
      <c r="F58" s="19">
        <v>71.788046588927003</v>
      </c>
      <c r="G58" s="19">
        <v>74.524929423071995</v>
      </c>
      <c r="H58" s="19">
        <v>63.226182360365002</v>
      </c>
      <c r="I58" s="19">
        <v>73.590673023593993</v>
      </c>
      <c r="J58" s="19">
        <v>66.959629981077001</v>
      </c>
      <c r="K58" s="35" t="str">
        <f t="shared" si="0"/>
        <v>2003</v>
      </c>
    </row>
    <row r="59" spans="1:27" ht="15">
      <c r="A59" s="60" t="s">
        <v>130</v>
      </c>
      <c r="B59" s="60">
        <v>71.847351616751993</v>
      </c>
      <c r="C59" s="19">
        <v>74.606056169485996</v>
      </c>
      <c r="D59" s="19">
        <v>68.416884237380998</v>
      </c>
      <c r="E59" s="19">
        <v>61.408045303465997</v>
      </c>
      <c r="F59" s="19">
        <v>71.847351616751993</v>
      </c>
      <c r="G59" s="19">
        <v>74.606056169485996</v>
      </c>
      <c r="H59" s="19">
        <v>63.218234742545</v>
      </c>
      <c r="I59" s="19">
        <v>73.675833674149999</v>
      </c>
      <c r="J59" s="19">
        <v>66.950583064203002</v>
      </c>
      <c r="K59" s="35" t="str">
        <f t="shared" si="0"/>
        <v>2003</v>
      </c>
    </row>
    <row r="60" spans="1:27" ht="15">
      <c r="A60" s="60" t="s">
        <v>131</v>
      </c>
      <c r="B60" s="60">
        <v>71.951480212118994</v>
      </c>
      <c r="C60" s="19">
        <v>74.707296517640998</v>
      </c>
      <c r="D60" s="19">
        <v>68.410567568998005</v>
      </c>
      <c r="E60" s="19">
        <v>61.487713018618003</v>
      </c>
      <c r="F60" s="19">
        <v>71.951480212118994</v>
      </c>
      <c r="G60" s="19">
        <v>74.707296517640998</v>
      </c>
      <c r="H60" s="19">
        <v>63.331153485453001</v>
      </c>
      <c r="I60" s="19">
        <v>73.778110716208005</v>
      </c>
      <c r="J60" s="19">
        <v>67.059452665899997</v>
      </c>
      <c r="K60" s="35" t="str">
        <f t="shared" si="0"/>
        <v>2003</v>
      </c>
    </row>
    <row r="61" spans="1:27" ht="15">
      <c r="A61" s="60" t="s">
        <v>132</v>
      </c>
      <c r="B61" s="60">
        <v>72.167322929668003</v>
      </c>
      <c r="C61" s="19">
        <v>74.974795124017007</v>
      </c>
      <c r="D61" s="19">
        <v>68.618353910535006</v>
      </c>
      <c r="E61" s="19">
        <v>61.762009818404003</v>
      </c>
      <c r="F61" s="19">
        <v>72.167322929668003</v>
      </c>
      <c r="G61" s="19">
        <v>74.974795124017007</v>
      </c>
      <c r="H61" s="19">
        <v>63.383881152424998</v>
      </c>
      <c r="I61" s="19">
        <v>74.052913309027005</v>
      </c>
      <c r="J61" s="19">
        <v>67.116017339105994</v>
      </c>
      <c r="K61" s="35" t="str">
        <f t="shared" si="0"/>
        <v>2003</v>
      </c>
    </row>
    <row r="62" spans="1:27" ht="15">
      <c r="A62" s="60" t="s">
        <v>133</v>
      </c>
      <c r="B62" s="60">
        <v>72.596939584726996</v>
      </c>
      <c r="C62" s="19">
        <v>75.334171611325004</v>
      </c>
      <c r="D62" s="19">
        <v>68.925734759286996</v>
      </c>
      <c r="E62" s="19">
        <v>62.062691185085001</v>
      </c>
      <c r="F62" s="19">
        <v>72.596939584726996</v>
      </c>
      <c r="G62" s="19">
        <v>75.334171611325004</v>
      </c>
      <c r="H62" s="19">
        <v>64.032991052629001</v>
      </c>
      <c r="I62" s="19">
        <v>74.425187920417997</v>
      </c>
      <c r="J62" s="19">
        <v>67.699011569480007</v>
      </c>
      <c r="K62" s="35" t="str">
        <f t="shared" si="0"/>
        <v>2003</v>
      </c>
    </row>
    <row r="63" spans="1:27" ht="15">
      <c r="A63" s="60" t="s">
        <v>134</v>
      </c>
      <c r="B63" s="60">
        <v>72.863122616593003</v>
      </c>
      <c r="C63" s="19">
        <v>75.495863754360002</v>
      </c>
      <c r="D63" s="19">
        <v>69.379479739874</v>
      </c>
      <c r="E63" s="19">
        <v>62.529218469042</v>
      </c>
      <c r="F63" s="19">
        <v>72.863122616593003</v>
      </c>
      <c r="G63" s="19">
        <v>75.495863754360002</v>
      </c>
      <c r="H63" s="19">
        <v>64.627132730048004</v>
      </c>
      <c r="I63" s="19">
        <v>74.592679030124998</v>
      </c>
      <c r="J63" s="19">
        <v>68.230502253837997</v>
      </c>
      <c r="K63" s="35" t="str">
        <f t="shared" si="0"/>
        <v>2003</v>
      </c>
    </row>
    <row r="64" spans="1:27" ht="15">
      <c r="A64" s="60" t="s">
        <v>135</v>
      </c>
      <c r="B64" s="60">
        <v>73.46789598174</v>
      </c>
      <c r="C64" s="19">
        <v>75.694208375108005</v>
      </c>
      <c r="D64" s="19">
        <v>70.759257161991002</v>
      </c>
      <c r="E64" s="19">
        <v>63.138804975421998</v>
      </c>
      <c r="F64" s="19">
        <v>73.46789598174</v>
      </c>
      <c r="G64" s="19">
        <v>75.694208375108005</v>
      </c>
      <c r="H64" s="19">
        <v>66.504186132843003</v>
      </c>
      <c r="I64" s="19">
        <v>74.798465171545004</v>
      </c>
      <c r="J64" s="19">
        <v>69.904716343925003</v>
      </c>
      <c r="K64" s="35" t="str">
        <f t="shared" si="0"/>
        <v>2003</v>
      </c>
    </row>
    <row r="65" spans="1:11" ht="15">
      <c r="A65" s="60" t="s">
        <v>136</v>
      </c>
      <c r="B65" s="60">
        <v>73.783729734575999</v>
      </c>
      <c r="C65" s="19">
        <v>75.913190915724002</v>
      </c>
      <c r="D65" s="19">
        <v>71.075962362393994</v>
      </c>
      <c r="E65" s="19">
        <v>63.673178310368002</v>
      </c>
      <c r="F65" s="19">
        <v>73.783729734575999</v>
      </c>
      <c r="G65" s="19">
        <v>75.913190915724002</v>
      </c>
      <c r="H65" s="19">
        <v>67.123570181798996</v>
      </c>
      <c r="I65" s="19">
        <v>75.020498891643996</v>
      </c>
      <c r="J65" s="19">
        <v>70.472300603747996</v>
      </c>
      <c r="K65" s="35" t="str">
        <f t="shared" si="0"/>
        <v>2003</v>
      </c>
    </row>
    <row r="66" spans="1:11" ht="15">
      <c r="A66" s="60" t="s">
        <v>137</v>
      </c>
      <c r="B66" s="60">
        <v>74.2423093102</v>
      </c>
      <c r="C66" s="19">
        <v>76.205365796563996</v>
      </c>
      <c r="D66" s="19">
        <v>71.911896317287002</v>
      </c>
      <c r="E66" s="19">
        <v>63.929781218959</v>
      </c>
      <c r="F66" s="19">
        <v>74.2423093102</v>
      </c>
      <c r="G66" s="19">
        <v>76.205365796563996</v>
      </c>
      <c r="H66" s="19">
        <v>68.100841210286006</v>
      </c>
      <c r="I66" s="19">
        <v>75.314229141816995</v>
      </c>
      <c r="J66" s="19">
        <v>71.370757893952998</v>
      </c>
      <c r="K66" s="35" t="str">
        <f t="shared" si="0"/>
        <v>2004</v>
      </c>
    </row>
    <row r="67" spans="1:11" ht="15">
      <c r="A67" s="60" t="s">
        <v>138</v>
      </c>
      <c r="B67" s="60">
        <v>74.686407425541006</v>
      </c>
      <c r="C67" s="19">
        <v>76.548804959799995</v>
      </c>
      <c r="D67" s="19">
        <v>72.577493305703996</v>
      </c>
      <c r="E67" s="19">
        <v>64.940911290528007</v>
      </c>
      <c r="F67" s="19">
        <v>74.686407425541006</v>
      </c>
      <c r="G67" s="19">
        <v>76.548804959799995</v>
      </c>
      <c r="H67" s="19">
        <v>68.860487590410997</v>
      </c>
      <c r="I67" s="19">
        <v>75.668743717976</v>
      </c>
      <c r="J67" s="19">
        <v>72.055390081276997</v>
      </c>
      <c r="K67" s="35" t="str">
        <f t="shared" si="0"/>
        <v>2004</v>
      </c>
    </row>
    <row r="68" spans="1:11" ht="15">
      <c r="A68" s="60" t="s">
        <v>139</v>
      </c>
      <c r="B68" s="60">
        <v>74.939488183818</v>
      </c>
      <c r="C68" s="19">
        <v>76.829524965062006</v>
      </c>
      <c r="D68" s="19">
        <v>73.017364756684003</v>
      </c>
      <c r="E68" s="19">
        <v>65.879453938821996</v>
      </c>
      <c r="F68" s="19">
        <v>74.939488183818</v>
      </c>
      <c r="G68" s="19">
        <v>76.829524965062006</v>
      </c>
      <c r="H68" s="19">
        <v>69.028123213550998</v>
      </c>
      <c r="I68" s="19">
        <v>75.961218544241007</v>
      </c>
      <c r="J68" s="19">
        <v>72.203863467307997</v>
      </c>
      <c r="K68" s="35" t="str">
        <f t="shared" si="0"/>
        <v>2004</v>
      </c>
    </row>
    <row r="69" spans="1:11" ht="15">
      <c r="A69" s="60" t="s">
        <v>140</v>
      </c>
      <c r="B69" s="60">
        <v>75.052581492694003</v>
      </c>
      <c r="C69" s="19">
        <v>77.082585157226006</v>
      </c>
      <c r="D69" s="19">
        <v>73.112800831298998</v>
      </c>
      <c r="E69" s="19">
        <v>66.803988487889001</v>
      </c>
      <c r="F69" s="19">
        <v>75.052581492694003</v>
      </c>
      <c r="G69" s="19">
        <v>77.082585157226006</v>
      </c>
      <c r="H69" s="19">
        <v>68.701186827943999</v>
      </c>
      <c r="I69" s="19">
        <v>76.222324766696005</v>
      </c>
      <c r="J69" s="19">
        <v>71.918571305580002</v>
      </c>
      <c r="K69" s="35" t="str">
        <f t="shared" si="0"/>
        <v>2004</v>
      </c>
    </row>
    <row r="70" spans="1:11" ht="15">
      <c r="A70" s="60" t="s">
        <v>141</v>
      </c>
      <c r="B70" s="60">
        <v>74.864322509016006</v>
      </c>
      <c r="C70" s="19">
        <v>77.260461586790001</v>
      </c>
      <c r="D70" s="19">
        <v>72.411823705866993</v>
      </c>
      <c r="E70" s="19">
        <v>67.063138323611</v>
      </c>
      <c r="F70" s="19">
        <v>74.864322509016006</v>
      </c>
      <c r="G70" s="19">
        <v>77.260461586790001</v>
      </c>
      <c r="H70" s="19">
        <v>67.368926573807997</v>
      </c>
      <c r="I70" s="19">
        <v>76.405416270958</v>
      </c>
      <c r="J70" s="19">
        <v>70.736884837451001</v>
      </c>
      <c r="K70" s="35" t="str">
        <f t="shared" si="0"/>
        <v>2004</v>
      </c>
    </row>
    <row r="71" spans="1:11" ht="15">
      <c r="A71" s="60" t="s">
        <v>142</v>
      </c>
      <c r="B71" s="60">
        <v>74.984311751359996</v>
      </c>
      <c r="C71" s="19">
        <v>77.465963521546996</v>
      </c>
      <c r="D71" s="19">
        <v>72.616864354526001</v>
      </c>
      <c r="E71" s="19">
        <v>67.208949901943001</v>
      </c>
      <c r="F71" s="19">
        <v>74.984311751359996</v>
      </c>
      <c r="G71" s="19">
        <v>77.465963521546996</v>
      </c>
      <c r="H71" s="19">
        <v>67.221583041234993</v>
      </c>
      <c r="I71" s="19">
        <v>76.619354524873003</v>
      </c>
      <c r="J71" s="19">
        <v>70.605389622502997</v>
      </c>
      <c r="K71" s="35" t="str">
        <f t="shared" si="0"/>
        <v>2004</v>
      </c>
    </row>
    <row r="72" spans="1:11" ht="15">
      <c r="A72" s="60" t="s">
        <v>143</v>
      </c>
      <c r="B72" s="60">
        <v>75.180845855198996</v>
      </c>
      <c r="C72" s="19">
        <v>77.600888549700002</v>
      </c>
      <c r="D72" s="19">
        <v>72.795052779838002</v>
      </c>
      <c r="E72" s="19">
        <v>67.392328655477002</v>
      </c>
      <c r="F72" s="19">
        <v>75.180845855198996</v>
      </c>
      <c r="G72" s="19">
        <v>77.600888549700002</v>
      </c>
      <c r="H72" s="19">
        <v>67.611854449413997</v>
      </c>
      <c r="I72" s="19">
        <v>76.755224954677999</v>
      </c>
      <c r="J72" s="19">
        <v>70.965307006930004</v>
      </c>
      <c r="K72" s="35" t="str">
        <f t="shared" si="0"/>
        <v>2004</v>
      </c>
    </row>
    <row r="73" spans="1:11" ht="15">
      <c r="A73" s="60" t="s">
        <v>144</v>
      </c>
      <c r="B73" s="60">
        <v>75.644942177597997</v>
      </c>
      <c r="C73" s="19">
        <v>77.816546128889001</v>
      </c>
      <c r="D73" s="19">
        <v>73.274504554893994</v>
      </c>
      <c r="E73" s="19">
        <v>67.841861294348007</v>
      </c>
      <c r="F73" s="19">
        <v>75.644942177597997</v>
      </c>
      <c r="G73" s="19">
        <v>77.816546128889001</v>
      </c>
      <c r="H73" s="19">
        <v>68.851085647990004</v>
      </c>
      <c r="I73" s="19">
        <v>76.978188382385994</v>
      </c>
      <c r="J73" s="19">
        <v>72.073443589869001</v>
      </c>
      <c r="K73" s="35" t="str">
        <f t="shared" si="0"/>
        <v>2004</v>
      </c>
    </row>
    <row r="74" spans="1:11" ht="15">
      <c r="A74" s="60" t="s">
        <v>145</v>
      </c>
      <c r="B74" s="60">
        <v>76.270403343148999</v>
      </c>
      <c r="C74" s="19">
        <v>78.261968308381</v>
      </c>
      <c r="D74" s="19">
        <v>73.639370194788995</v>
      </c>
      <c r="E74" s="19">
        <v>68.180602602958999</v>
      </c>
      <c r="F74" s="19">
        <v>76.270403343148999</v>
      </c>
      <c r="G74" s="19">
        <v>78.261968308381</v>
      </c>
      <c r="H74" s="19">
        <v>70.040195846323996</v>
      </c>
      <c r="I74" s="19">
        <v>77.440413798161998</v>
      </c>
      <c r="J74" s="19">
        <v>73.136515850208994</v>
      </c>
      <c r="K74" s="35" t="str">
        <f t="shared" si="0"/>
        <v>2004</v>
      </c>
    </row>
    <row r="75" spans="1:11" ht="15">
      <c r="A75" s="60" t="s">
        <v>146</v>
      </c>
      <c r="B75" s="60">
        <v>76.798631846800006</v>
      </c>
      <c r="C75" s="19">
        <v>78.486743368112002</v>
      </c>
      <c r="D75" s="19">
        <v>74.253220528545</v>
      </c>
      <c r="E75" s="19">
        <v>68.446756488296003</v>
      </c>
      <c r="F75" s="19">
        <v>76.798631846800006</v>
      </c>
      <c r="G75" s="19">
        <v>78.486743368112002</v>
      </c>
      <c r="H75" s="19">
        <v>71.517121940199004</v>
      </c>
      <c r="I75" s="19">
        <v>77.672946912344003</v>
      </c>
      <c r="J75" s="19">
        <v>74.456230208650993</v>
      </c>
      <c r="K75" s="35" t="str">
        <f t="shared" si="0"/>
        <v>2004</v>
      </c>
    </row>
    <row r="76" spans="1:11" ht="15">
      <c r="A76" s="60" t="s">
        <v>147</v>
      </c>
      <c r="B76" s="60">
        <v>77.453745526263006</v>
      </c>
      <c r="C76" s="19">
        <v>78.673145462977004</v>
      </c>
      <c r="D76" s="19">
        <v>75.561442365904995</v>
      </c>
      <c r="E76" s="19">
        <v>68.946590938032998</v>
      </c>
      <c r="F76" s="19">
        <v>77.453745526263006</v>
      </c>
      <c r="G76" s="19">
        <v>78.673145462977004</v>
      </c>
      <c r="H76" s="19">
        <v>73.640663006531</v>
      </c>
      <c r="I76" s="19">
        <v>77.866219883259006</v>
      </c>
      <c r="J76" s="19">
        <v>76.350301532976005</v>
      </c>
      <c r="K76" s="35" t="str">
        <f t="shared" si="0"/>
        <v>2004</v>
      </c>
    </row>
    <row r="77" spans="1:11" ht="15">
      <c r="A77" s="60" t="s">
        <v>148</v>
      </c>
      <c r="B77" s="60">
        <v>77.613731182722006</v>
      </c>
      <c r="C77" s="19">
        <v>78.892582997540003</v>
      </c>
      <c r="D77" s="19">
        <v>75.862160593520997</v>
      </c>
      <c r="E77" s="19">
        <v>68.747293889920996</v>
      </c>
      <c r="F77" s="19">
        <v>77.613731182722006</v>
      </c>
      <c r="G77" s="19">
        <v>78.892582997540003</v>
      </c>
      <c r="H77" s="19">
        <v>73.614320010244995</v>
      </c>
      <c r="I77" s="19">
        <v>78.083176677569995</v>
      </c>
      <c r="J77" s="19">
        <v>76.357382118405994</v>
      </c>
      <c r="K77" s="35" t="str">
        <f t="shared" si="0"/>
        <v>2004</v>
      </c>
    </row>
    <row r="78" spans="1:11" ht="15">
      <c r="A78" s="60" t="s">
        <v>149</v>
      </c>
      <c r="B78" s="60">
        <v>77.616489556109002</v>
      </c>
      <c r="C78" s="19">
        <v>79.188137405980001</v>
      </c>
      <c r="D78" s="19">
        <v>76.197925003939005</v>
      </c>
      <c r="E78" s="19">
        <v>68.803326286832998</v>
      </c>
      <c r="F78" s="19">
        <v>77.616489556109002</v>
      </c>
      <c r="G78" s="19">
        <v>79.188137405980001</v>
      </c>
      <c r="H78" s="19">
        <v>72.699202923715006</v>
      </c>
      <c r="I78" s="19">
        <v>78.388881958276002</v>
      </c>
      <c r="J78" s="19">
        <v>75.546988569350006</v>
      </c>
      <c r="K78" s="35" t="str">
        <f t="shared" si="0"/>
        <v>2005</v>
      </c>
    </row>
    <row r="79" spans="1:11" ht="15">
      <c r="A79" s="60" t="s">
        <v>150</v>
      </c>
      <c r="B79" s="60">
        <v>77.875087061160002</v>
      </c>
      <c r="C79" s="19">
        <v>79.495594490469998</v>
      </c>
      <c r="D79" s="19">
        <v>76.394014514955998</v>
      </c>
      <c r="E79" s="19">
        <v>69.2229325319</v>
      </c>
      <c r="F79" s="19">
        <v>77.875087061160002</v>
      </c>
      <c r="G79" s="19">
        <v>79.495594490469998</v>
      </c>
      <c r="H79" s="19">
        <v>72.805486019670994</v>
      </c>
      <c r="I79" s="19">
        <v>78.705220459979998</v>
      </c>
      <c r="J79" s="19">
        <v>75.651403201369007</v>
      </c>
      <c r="K79" s="35" t="str">
        <f t="shared" si="0"/>
        <v>2005</v>
      </c>
    </row>
    <row r="80" spans="1:11" ht="15">
      <c r="A80" s="60" t="s">
        <v>151</v>
      </c>
      <c r="B80" s="60">
        <v>78.226090074683</v>
      </c>
      <c r="C80" s="19">
        <v>79.722271216524007</v>
      </c>
      <c r="D80" s="19">
        <v>76.672116992466002</v>
      </c>
      <c r="E80" s="19">
        <v>69.451519242033996</v>
      </c>
      <c r="F80" s="19">
        <v>78.226090074683</v>
      </c>
      <c r="G80" s="19">
        <v>79.722271216524007</v>
      </c>
      <c r="H80" s="19">
        <v>73.545428490741998</v>
      </c>
      <c r="I80" s="19">
        <v>78.934528274726006</v>
      </c>
      <c r="J80" s="19">
        <v>76.328374889106996</v>
      </c>
      <c r="K80" s="35" t="str">
        <f t="shared" si="0"/>
        <v>2005</v>
      </c>
    </row>
    <row r="81" spans="1:11" ht="15">
      <c r="A81" s="60" t="s">
        <v>152</v>
      </c>
      <c r="B81" s="60">
        <v>78.504685786791995</v>
      </c>
      <c r="C81" s="19">
        <v>79.873830015303994</v>
      </c>
      <c r="D81" s="19">
        <v>76.540125513315999</v>
      </c>
      <c r="E81" s="19">
        <v>69.737411812648006</v>
      </c>
      <c r="F81" s="19">
        <v>78.504685786791995</v>
      </c>
      <c r="G81" s="19">
        <v>79.873830015303994</v>
      </c>
      <c r="H81" s="19">
        <v>74.222509991408998</v>
      </c>
      <c r="I81" s="19">
        <v>79.090063472031005</v>
      </c>
      <c r="J81" s="19">
        <v>76.937545266754</v>
      </c>
      <c r="K81" s="35" t="str">
        <f t="shared" si="0"/>
        <v>2005</v>
      </c>
    </row>
    <row r="82" spans="1:11" ht="15">
      <c r="A82" s="60" t="s">
        <v>153</v>
      </c>
      <c r="B82" s="60">
        <v>78.307462089606005</v>
      </c>
      <c r="C82" s="19">
        <v>80.028464570945005</v>
      </c>
      <c r="D82" s="19">
        <v>75.373171839085998</v>
      </c>
      <c r="E82" s="19">
        <v>69.344548302473001</v>
      </c>
      <c r="F82" s="19">
        <v>78.307462089606005</v>
      </c>
      <c r="G82" s="19">
        <v>80.028464570945005</v>
      </c>
      <c r="H82" s="19">
        <v>72.923068945536002</v>
      </c>
      <c r="I82" s="19">
        <v>79.249943441529993</v>
      </c>
      <c r="J82" s="19">
        <v>75.782487483767994</v>
      </c>
      <c r="K82" s="35" t="str">
        <f t="shared" ref="K82:K145" si="9">RIGHT(A82,4)</f>
        <v>2005</v>
      </c>
    </row>
    <row r="83" spans="1:11" ht="15">
      <c r="A83" s="60" t="s">
        <v>154</v>
      </c>
      <c r="B83" s="60">
        <v>78.232296414803997</v>
      </c>
      <c r="C83" s="19">
        <v>80.222730142783007</v>
      </c>
      <c r="D83" s="19">
        <v>75.485514125446002</v>
      </c>
      <c r="E83" s="19">
        <v>68.923668593841001</v>
      </c>
      <c r="F83" s="19">
        <v>78.232296414803997</v>
      </c>
      <c r="G83" s="19">
        <v>80.222730142783007</v>
      </c>
      <c r="H83" s="19">
        <v>72.006280769512998</v>
      </c>
      <c r="I83" s="19">
        <v>79.450921727148994</v>
      </c>
      <c r="J83" s="19">
        <v>74.968778950808996</v>
      </c>
      <c r="K83" s="35" t="str">
        <f t="shared" si="9"/>
        <v>2005</v>
      </c>
    </row>
    <row r="84" spans="1:11" ht="15">
      <c r="A84" s="60" t="s">
        <v>155</v>
      </c>
      <c r="B84" s="60">
        <v>78.538475860784999</v>
      </c>
      <c r="C84" s="19">
        <v>80.387754294627001</v>
      </c>
      <c r="D84" s="19">
        <v>75.606399379905994</v>
      </c>
      <c r="E84" s="19">
        <v>69.297430150522999</v>
      </c>
      <c r="F84" s="19">
        <v>78.538475860784999</v>
      </c>
      <c r="G84" s="19">
        <v>80.387754294627001</v>
      </c>
      <c r="H84" s="19">
        <v>72.754465897987004</v>
      </c>
      <c r="I84" s="19">
        <v>79.617211226945003</v>
      </c>
      <c r="J84" s="19">
        <v>75.650035346454004</v>
      </c>
      <c r="K84" s="35" t="str">
        <f t="shared" si="9"/>
        <v>2005</v>
      </c>
    </row>
    <row r="85" spans="1:11" ht="15">
      <c r="A85" s="60" t="s">
        <v>156</v>
      </c>
      <c r="B85" s="60">
        <v>78.632260555949998</v>
      </c>
      <c r="C85" s="19">
        <v>80.498718307139001</v>
      </c>
      <c r="D85" s="19">
        <v>75.815053186084</v>
      </c>
      <c r="E85" s="19">
        <v>69.268140488499</v>
      </c>
      <c r="F85" s="19">
        <v>78.632260555949998</v>
      </c>
      <c r="G85" s="19">
        <v>80.498718307139001</v>
      </c>
      <c r="H85" s="19">
        <v>72.792326637881999</v>
      </c>
      <c r="I85" s="19">
        <v>79.730809034622993</v>
      </c>
      <c r="J85" s="19">
        <v>75.688806384299994</v>
      </c>
      <c r="K85" s="35" t="str">
        <f t="shared" si="9"/>
        <v>2005</v>
      </c>
    </row>
    <row r="86" spans="1:11" ht="15">
      <c r="A86" s="60" t="s">
        <v>157</v>
      </c>
      <c r="B86" s="60">
        <v>78.947404715439006</v>
      </c>
      <c r="C86" s="19">
        <v>80.885677832043996</v>
      </c>
      <c r="D86" s="19">
        <v>76.159602587001004</v>
      </c>
      <c r="E86" s="19">
        <v>69.573771744390001</v>
      </c>
      <c r="F86" s="19">
        <v>78.947404715439006</v>
      </c>
      <c r="G86" s="19">
        <v>80.885677832043996</v>
      </c>
      <c r="H86" s="19">
        <v>72.884327704811994</v>
      </c>
      <c r="I86" s="19">
        <v>80.133996955084996</v>
      </c>
      <c r="J86" s="19">
        <v>75.769479100321007</v>
      </c>
      <c r="K86" s="35" t="str">
        <f t="shared" si="9"/>
        <v>2005</v>
      </c>
    </row>
    <row r="87" spans="1:11" ht="15">
      <c r="A87" s="60" t="s">
        <v>158</v>
      </c>
      <c r="B87" s="60">
        <v>79.141180445890996</v>
      </c>
      <c r="C87" s="19">
        <v>81.078741444600993</v>
      </c>
      <c r="D87" s="19">
        <v>76.800878028255994</v>
      </c>
      <c r="E87" s="19">
        <v>69.883223390978003</v>
      </c>
      <c r="F87" s="19">
        <v>79.141180445890996</v>
      </c>
      <c r="G87" s="19">
        <v>81.078741444600993</v>
      </c>
      <c r="H87" s="19">
        <v>73.079169544671998</v>
      </c>
      <c r="I87" s="19">
        <v>80.333668835113002</v>
      </c>
      <c r="J87" s="19">
        <v>75.946425887388003</v>
      </c>
      <c r="K87" s="35" t="str">
        <f t="shared" si="9"/>
        <v>2005</v>
      </c>
    </row>
    <row r="88" spans="1:11" ht="15">
      <c r="A88" s="60" t="s">
        <v>159</v>
      </c>
      <c r="B88" s="60">
        <v>79.710784550350994</v>
      </c>
      <c r="C88" s="19">
        <v>81.245621676146001</v>
      </c>
      <c r="D88" s="19">
        <v>78.405045087567004</v>
      </c>
      <c r="E88" s="19">
        <v>70.121361077859007</v>
      </c>
      <c r="F88" s="19">
        <v>79.710784550350994</v>
      </c>
      <c r="G88" s="19">
        <v>81.245621676146001</v>
      </c>
      <c r="H88" s="19">
        <v>74.910865183707003</v>
      </c>
      <c r="I88" s="19">
        <v>80.506332461262005</v>
      </c>
      <c r="J88" s="19">
        <v>77.581235258597005</v>
      </c>
      <c r="K88" s="35" t="str">
        <f t="shared" si="9"/>
        <v>2005</v>
      </c>
    </row>
    <row r="89" spans="1:11" ht="15">
      <c r="A89" s="60" t="s">
        <v>160</v>
      </c>
      <c r="B89" s="60">
        <v>80.200395826581001</v>
      </c>
      <c r="C89" s="19">
        <v>81.475179938303995</v>
      </c>
      <c r="D89" s="19">
        <v>78.807646266920003</v>
      </c>
      <c r="E89" s="19">
        <v>70.438453505845004</v>
      </c>
      <c r="F89" s="19">
        <v>80.200395826581001</v>
      </c>
      <c r="G89" s="19">
        <v>81.475179938303995</v>
      </c>
      <c r="H89" s="19">
        <v>76.212227359189995</v>
      </c>
      <c r="I89" s="19">
        <v>80.742377646839003</v>
      </c>
      <c r="J89" s="19">
        <v>78.748441155023002</v>
      </c>
      <c r="K89" s="35" t="str">
        <f t="shared" si="9"/>
        <v>2005</v>
      </c>
    </row>
    <row r="90" spans="1:11" ht="15">
      <c r="A90" s="60" t="s">
        <v>161</v>
      </c>
      <c r="B90" s="60">
        <v>80.670698489100999</v>
      </c>
      <c r="C90" s="19">
        <v>81.652589544527004</v>
      </c>
      <c r="D90" s="19">
        <v>79.302796380450005</v>
      </c>
      <c r="E90" s="19">
        <v>70.973308203651996</v>
      </c>
      <c r="F90" s="19">
        <v>80.670698489100999</v>
      </c>
      <c r="G90" s="19">
        <v>81.652589544527004</v>
      </c>
      <c r="H90" s="19">
        <v>77.599226131316001</v>
      </c>
      <c r="I90" s="19">
        <v>80.935125931282002</v>
      </c>
      <c r="J90" s="19">
        <v>79.962562490758998</v>
      </c>
      <c r="K90" s="35" t="str">
        <f t="shared" si="9"/>
        <v>2006</v>
      </c>
    </row>
    <row r="91" spans="1:11" ht="15">
      <c r="A91" s="60" t="s">
        <v>162</v>
      </c>
      <c r="B91" s="60">
        <v>80.794135698179005</v>
      </c>
      <c r="C91" s="19">
        <v>81.919466886061002</v>
      </c>
      <c r="D91" s="19">
        <v>79.344529377404996</v>
      </c>
      <c r="E91" s="19">
        <v>71.259837506048996</v>
      </c>
      <c r="F91" s="19">
        <v>80.794135698179005</v>
      </c>
      <c r="G91" s="19">
        <v>81.919466886061002</v>
      </c>
      <c r="H91" s="19">
        <v>77.272838520991002</v>
      </c>
      <c r="I91" s="19">
        <v>81.211725628375007</v>
      </c>
      <c r="J91" s="19">
        <v>79.674775289978001</v>
      </c>
      <c r="K91" s="35" t="str">
        <f t="shared" si="9"/>
        <v>2006</v>
      </c>
    </row>
    <row r="92" spans="1:11" ht="15">
      <c r="A92" s="60" t="s">
        <v>163</v>
      </c>
      <c r="B92" s="60">
        <v>80.895505920158996</v>
      </c>
      <c r="C92" s="19">
        <v>82.244268951834002</v>
      </c>
      <c r="D92" s="19">
        <v>79.610140116905001</v>
      </c>
      <c r="E92" s="19">
        <v>71.737386343376002</v>
      </c>
      <c r="F92" s="19">
        <v>80.895505920158996</v>
      </c>
      <c r="G92" s="19">
        <v>82.244268951834002</v>
      </c>
      <c r="H92" s="19">
        <v>76.676006710029995</v>
      </c>
      <c r="I92" s="19">
        <v>81.547540548588998</v>
      </c>
      <c r="J92" s="19">
        <v>79.148866119355006</v>
      </c>
      <c r="K92" s="35" t="str">
        <f t="shared" si="9"/>
        <v>2006</v>
      </c>
    </row>
    <row r="93" spans="1:11" ht="15">
      <c r="A93" s="60" t="s">
        <v>164</v>
      </c>
      <c r="B93" s="60">
        <v>81.014115975809005</v>
      </c>
      <c r="C93" s="19">
        <v>82.523401133283997</v>
      </c>
      <c r="D93" s="19">
        <v>79.587778974019002</v>
      </c>
      <c r="E93" s="19">
        <v>72.617349667626002</v>
      </c>
      <c r="F93" s="19">
        <v>81.014115975809005</v>
      </c>
      <c r="G93" s="19">
        <v>82.523401133283997</v>
      </c>
      <c r="H93" s="19">
        <v>76.291512388661999</v>
      </c>
      <c r="I93" s="19">
        <v>81.830275041362</v>
      </c>
      <c r="J93" s="19">
        <v>78.827029124456999</v>
      </c>
      <c r="K93" s="35" t="str">
        <f t="shared" si="9"/>
        <v>2006</v>
      </c>
    </row>
    <row r="94" spans="1:11" ht="15">
      <c r="A94" s="60" t="s">
        <v>165</v>
      </c>
      <c r="B94" s="60">
        <v>80.653458655430995</v>
      </c>
      <c r="C94" s="19">
        <v>82.634967845223002</v>
      </c>
      <c r="D94" s="19">
        <v>78.286423715718001</v>
      </c>
      <c r="E94" s="19">
        <v>73.553982120571007</v>
      </c>
      <c r="F94" s="19">
        <v>80.653458655430995</v>
      </c>
      <c r="G94" s="19">
        <v>82.634967845223002</v>
      </c>
      <c r="H94" s="19">
        <v>74.455968314179003</v>
      </c>
      <c r="I94" s="19">
        <v>81.953355441808995</v>
      </c>
      <c r="J94" s="19">
        <v>77.172800950069004</v>
      </c>
      <c r="K94" s="35" t="str">
        <f t="shared" si="9"/>
        <v>2006</v>
      </c>
    </row>
    <row r="95" spans="1:11" ht="15">
      <c r="A95" s="60" t="s">
        <v>166</v>
      </c>
      <c r="B95" s="60">
        <v>80.723107583458003</v>
      </c>
      <c r="C95" s="19">
        <v>82.884602226937005</v>
      </c>
      <c r="D95" s="19">
        <v>78.377820596659006</v>
      </c>
      <c r="E95" s="19">
        <v>74.356900899064996</v>
      </c>
      <c r="F95" s="19">
        <v>80.723107583458003</v>
      </c>
      <c r="G95" s="19">
        <v>82.884602226937005</v>
      </c>
      <c r="H95" s="19">
        <v>73.962021822888005</v>
      </c>
      <c r="I95" s="19">
        <v>82.214082842045997</v>
      </c>
      <c r="J95" s="19">
        <v>76.730161307535994</v>
      </c>
      <c r="K95" s="35" t="str">
        <f t="shared" si="9"/>
        <v>2006</v>
      </c>
    </row>
    <row r="96" spans="1:11" ht="15">
      <c r="A96" s="60" t="s">
        <v>167</v>
      </c>
      <c r="B96" s="60">
        <v>80.944467047781998</v>
      </c>
      <c r="C96" s="19">
        <v>83.098918898806005</v>
      </c>
      <c r="D96" s="19">
        <v>78.600064948657007</v>
      </c>
      <c r="E96" s="19">
        <v>74.465782033975998</v>
      </c>
      <c r="F96" s="19">
        <v>80.944467047781998</v>
      </c>
      <c r="G96" s="19">
        <v>83.098918898806005</v>
      </c>
      <c r="H96" s="19">
        <v>74.204580794147006</v>
      </c>
      <c r="I96" s="19">
        <v>82.427770436027004</v>
      </c>
      <c r="J96" s="19">
        <v>76.971327506658</v>
      </c>
      <c r="K96" s="35" t="str">
        <f t="shared" si="9"/>
        <v>2006</v>
      </c>
    </row>
    <row r="97" spans="1:11" ht="15">
      <c r="A97" s="60" t="s">
        <v>168</v>
      </c>
      <c r="B97" s="60">
        <v>81.357533462516997</v>
      </c>
      <c r="C97" s="19">
        <v>83.243709865772999</v>
      </c>
      <c r="D97" s="19">
        <v>79.027983023920001</v>
      </c>
      <c r="E97" s="19">
        <v>74.936963553471998</v>
      </c>
      <c r="F97" s="19">
        <v>81.357533462516997</v>
      </c>
      <c r="G97" s="19">
        <v>83.243709865772999</v>
      </c>
      <c r="H97" s="19">
        <v>75.456052830668995</v>
      </c>
      <c r="I97" s="19">
        <v>82.574980041504006</v>
      </c>
      <c r="J97" s="19">
        <v>78.095738810726004</v>
      </c>
      <c r="K97" s="35" t="str">
        <f t="shared" si="9"/>
        <v>2006</v>
      </c>
    </row>
    <row r="98" spans="1:11" ht="15">
      <c r="A98" s="60" t="s">
        <v>169</v>
      </c>
      <c r="B98" s="60">
        <v>82.178839138559994</v>
      </c>
      <c r="C98" s="19">
        <v>83.699072218552004</v>
      </c>
      <c r="D98" s="19">
        <v>79.431824370170006</v>
      </c>
      <c r="E98" s="19">
        <v>75.283345643480999</v>
      </c>
      <c r="F98" s="19">
        <v>82.178839138559994</v>
      </c>
      <c r="G98" s="19">
        <v>83.699072218552004</v>
      </c>
      <c r="H98" s="19">
        <v>77.422698746552996</v>
      </c>
      <c r="I98" s="19">
        <v>83.048460371561006</v>
      </c>
      <c r="J98" s="19">
        <v>79.849190553325997</v>
      </c>
      <c r="K98" s="35" t="str">
        <f t="shared" si="9"/>
        <v>2006</v>
      </c>
    </row>
    <row r="99" spans="1:11" ht="15">
      <c r="A99" s="60" t="s">
        <v>170</v>
      </c>
      <c r="B99" s="60">
        <v>82.538117272245003</v>
      </c>
      <c r="C99" s="19">
        <v>83.892462322507001</v>
      </c>
      <c r="D99" s="19">
        <v>79.941496141040005</v>
      </c>
      <c r="E99" s="19">
        <v>75.273157934951001</v>
      </c>
      <c r="F99" s="19">
        <v>82.538117272245003</v>
      </c>
      <c r="G99" s="19">
        <v>83.892462322507001</v>
      </c>
      <c r="H99" s="19">
        <v>78.302798386676997</v>
      </c>
      <c r="I99" s="19">
        <v>83.250798876765998</v>
      </c>
      <c r="J99" s="19">
        <v>80.630500703341994</v>
      </c>
      <c r="K99" s="35" t="str">
        <f t="shared" si="9"/>
        <v>2006</v>
      </c>
    </row>
    <row r="100" spans="1:11" ht="15">
      <c r="A100" s="60" t="s">
        <v>171</v>
      </c>
      <c r="B100" s="60">
        <v>82.971181894037002</v>
      </c>
      <c r="C100" s="19">
        <v>84.112256574848004</v>
      </c>
      <c r="D100" s="19">
        <v>81.559806100461998</v>
      </c>
      <c r="E100" s="19">
        <v>75.226676514784003</v>
      </c>
      <c r="F100" s="19">
        <v>82.971181894037002</v>
      </c>
      <c r="G100" s="19">
        <v>84.112256574848004</v>
      </c>
      <c r="H100" s="19">
        <v>79.402937682258994</v>
      </c>
      <c r="I100" s="19">
        <v>83.470995840171</v>
      </c>
      <c r="J100" s="19">
        <v>81.633639539697</v>
      </c>
      <c r="K100" s="35" t="str">
        <f t="shared" si="9"/>
        <v>2006</v>
      </c>
    </row>
    <row r="101" spans="1:11" ht="15">
      <c r="A101" s="60" t="s">
        <v>172</v>
      </c>
      <c r="B101" s="60">
        <v>83.451138863411998</v>
      </c>
      <c r="C101" s="19">
        <v>84.445131003597993</v>
      </c>
      <c r="D101" s="19">
        <v>82.109599834939004</v>
      </c>
      <c r="E101" s="19">
        <v>75.453989761352005</v>
      </c>
      <c r="F101" s="19">
        <v>83.451138863411998</v>
      </c>
      <c r="G101" s="19">
        <v>84.445131003597993</v>
      </c>
      <c r="H101" s="19">
        <v>80.342393322362</v>
      </c>
      <c r="I101" s="19">
        <v>83.798493665503003</v>
      </c>
      <c r="J101" s="19">
        <v>82.521404262589996</v>
      </c>
      <c r="K101" s="35" t="str">
        <f t="shared" si="9"/>
        <v>2006</v>
      </c>
    </row>
    <row r="102" spans="1:11" ht="15">
      <c r="A102" s="60" t="s">
        <v>173</v>
      </c>
      <c r="B102" s="60">
        <v>83.882134705164006</v>
      </c>
      <c r="C102" s="19">
        <v>84.837166065012994</v>
      </c>
      <c r="D102" s="19">
        <v>82.886797831083996</v>
      </c>
      <c r="E102" s="19">
        <v>75.628454269922997</v>
      </c>
      <c r="F102" s="19">
        <v>83.882134705164006</v>
      </c>
      <c r="G102" s="19">
        <v>84.837166065012994</v>
      </c>
      <c r="H102" s="19">
        <v>80.895963203646005</v>
      </c>
      <c r="I102" s="19">
        <v>84.197768741906003</v>
      </c>
      <c r="J102" s="19">
        <v>83.037982319996004</v>
      </c>
      <c r="K102" s="35" t="str">
        <f t="shared" si="9"/>
        <v>2007</v>
      </c>
    </row>
    <row r="103" spans="1:11" ht="15">
      <c r="A103" s="60" t="s">
        <v>174</v>
      </c>
      <c r="B103" s="60">
        <v>84.116596443077995</v>
      </c>
      <c r="C103" s="19">
        <v>85.159866811883006</v>
      </c>
      <c r="D103" s="19">
        <v>82.971692055375001</v>
      </c>
      <c r="E103" s="19">
        <v>75.935995721162001</v>
      </c>
      <c r="F103" s="19">
        <v>84.116596443077995</v>
      </c>
      <c r="G103" s="19">
        <v>85.159866811883006</v>
      </c>
      <c r="H103" s="19">
        <v>80.854206345568002</v>
      </c>
      <c r="I103" s="19">
        <v>84.532469145915002</v>
      </c>
      <c r="J103" s="19">
        <v>83.003794268199997</v>
      </c>
      <c r="K103" s="35" t="str">
        <f t="shared" si="9"/>
        <v>2007</v>
      </c>
    </row>
    <row r="104" spans="1:11" ht="15">
      <c r="A104" s="60" t="s">
        <v>175</v>
      </c>
      <c r="B104" s="60">
        <v>84.298649086634001</v>
      </c>
      <c r="C104" s="19">
        <v>85.410821963672007</v>
      </c>
      <c r="D104" s="19">
        <v>83.028594410834003</v>
      </c>
      <c r="E104" s="19">
        <v>76.444107684079</v>
      </c>
      <c r="F104" s="19">
        <v>84.298649086634001</v>
      </c>
      <c r="G104" s="19">
        <v>85.410821963672007</v>
      </c>
      <c r="H104" s="19">
        <v>80.821032795215999</v>
      </c>
      <c r="I104" s="19">
        <v>84.791730822806997</v>
      </c>
      <c r="J104" s="19">
        <v>82.979330979957993</v>
      </c>
      <c r="K104" s="35" t="str">
        <f t="shared" si="9"/>
        <v>2007</v>
      </c>
    </row>
    <row r="105" spans="1:11" ht="15">
      <c r="A105" s="60" t="s">
        <v>176</v>
      </c>
      <c r="B105" s="60">
        <v>84.248308772317003</v>
      </c>
      <c r="C105" s="19">
        <v>85.576084032823005</v>
      </c>
      <c r="D105" s="19">
        <v>82.586785282714004</v>
      </c>
      <c r="E105" s="19">
        <v>76.533886865496001</v>
      </c>
      <c r="F105" s="19">
        <v>84.248308772317003</v>
      </c>
      <c r="G105" s="19">
        <v>85.576084032823005</v>
      </c>
      <c r="H105" s="19">
        <v>80.095505315181001</v>
      </c>
      <c r="I105" s="19">
        <v>84.958255404802003</v>
      </c>
      <c r="J105" s="19">
        <v>82.347481862267003</v>
      </c>
      <c r="K105" s="35" t="str">
        <f t="shared" si="9"/>
        <v>2007</v>
      </c>
    </row>
    <row r="106" spans="1:11" ht="15">
      <c r="A106" s="60" t="s">
        <v>177</v>
      </c>
      <c r="B106" s="60">
        <v>83.837311137621995</v>
      </c>
      <c r="C106" s="19">
        <v>85.745344469220001</v>
      </c>
      <c r="D106" s="19">
        <v>81.791992829701996</v>
      </c>
      <c r="E106" s="19">
        <v>76.005399485520002</v>
      </c>
      <c r="F106" s="19">
        <v>83.837311137621995</v>
      </c>
      <c r="G106" s="19">
        <v>85.745344469220001</v>
      </c>
      <c r="H106" s="19">
        <v>77.868082357147998</v>
      </c>
      <c r="I106" s="19">
        <v>85.136225374304999</v>
      </c>
      <c r="J106" s="19">
        <v>80.357868080451993</v>
      </c>
      <c r="K106" s="35" t="str">
        <f t="shared" si="9"/>
        <v>2007</v>
      </c>
    </row>
    <row r="107" spans="1:11" ht="15">
      <c r="A107" s="60" t="s">
        <v>178</v>
      </c>
      <c r="B107" s="60">
        <v>83.937991766254996</v>
      </c>
      <c r="C107" s="19">
        <v>85.990378084130001</v>
      </c>
      <c r="D107" s="19">
        <v>81.954373812702002</v>
      </c>
      <c r="E107" s="19">
        <v>76.150574332068004</v>
      </c>
      <c r="F107" s="19">
        <v>83.937991766254996</v>
      </c>
      <c r="G107" s="19">
        <v>85.990378084130001</v>
      </c>
      <c r="H107" s="19">
        <v>77.519077937936999</v>
      </c>
      <c r="I107" s="19">
        <v>85.389462715828003</v>
      </c>
      <c r="J107" s="19">
        <v>80.051615158366999</v>
      </c>
      <c r="K107" s="35" t="str">
        <f t="shared" si="9"/>
        <v>2007</v>
      </c>
    </row>
    <row r="108" spans="1:11" ht="15">
      <c r="A108" s="60" t="s">
        <v>179</v>
      </c>
      <c r="B108" s="60">
        <v>84.294511526552995</v>
      </c>
      <c r="C108" s="19">
        <v>86.251554673968997</v>
      </c>
      <c r="D108" s="19">
        <v>82.217055101765993</v>
      </c>
      <c r="E108" s="19">
        <v>76.500140080991997</v>
      </c>
      <c r="F108" s="19">
        <v>84.294511526552995</v>
      </c>
      <c r="G108" s="19">
        <v>86.251554673968997</v>
      </c>
      <c r="H108" s="19">
        <v>78.172259501200998</v>
      </c>
      <c r="I108" s="19">
        <v>85.661501676659995</v>
      </c>
      <c r="J108" s="19">
        <v>80.632991901904006</v>
      </c>
      <c r="K108" s="35" t="str">
        <f t="shared" si="9"/>
        <v>2007</v>
      </c>
    </row>
    <row r="109" spans="1:11" ht="15">
      <c r="A109" s="60" t="s">
        <v>180</v>
      </c>
      <c r="B109" s="60">
        <v>84.637929013261001</v>
      </c>
      <c r="C109" s="19">
        <v>86.484954089468005</v>
      </c>
      <c r="D109" s="19">
        <v>82.545041764724004</v>
      </c>
      <c r="E109" s="19">
        <v>77.264218220716003</v>
      </c>
      <c r="F109" s="19">
        <v>84.637929013261001</v>
      </c>
      <c r="G109" s="19">
        <v>86.484954089468005</v>
      </c>
      <c r="H109" s="19">
        <v>78.861477910497996</v>
      </c>
      <c r="I109" s="19">
        <v>85.903944355193005</v>
      </c>
      <c r="J109" s="19">
        <v>81.248321787199004</v>
      </c>
      <c r="K109" s="35" t="str">
        <f t="shared" si="9"/>
        <v>2007</v>
      </c>
    </row>
    <row r="110" spans="1:11" ht="15">
      <c r="A110" s="60" t="s">
        <v>181</v>
      </c>
      <c r="B110" s="60">
        <v>85.295111472765001</v>
      </c>
      <c r="C110" s="19">
        <v>86.898628956476003</v>
      </c>
      <c r="D110" s="19">
        <v>82.946365953560999</v>
      </c>
      <c r="E110" s="19">
        <v>77.871660341796996</v>
      </c>
      <c r="F110" s="19">
        <v>85.295111472765001</v>
      </c>
      <c r="G110" s="19">
        <v>86.898628956476003</v>
      </c>
      <c r="H110" s="19">
        <v>80.27946335483</v>
      </c>
      <c r="I110" s="19">
        <v>86.335674936534005</v>
      </c>
      <c r="J110" s="19">
        <v>82.508518134775997</v>
      </c>
      <c r="K110" s="35" t="str">
        <f t="shared" si="9"/>
        <v>2007</v>
      </c>
    </row>
    <row r="111" spans="1:11" ht="15">
      <c r="A111" s="60" t="s">
        <v>182</v>
      </c>
      <c r="B111" s="60">
        <v>85.627495465924</v>
      </c>
      <c r="C111" s="19">
        <v>87.183396605812007</v>
      </c>
      <c r="D111" s="19">
        <v>83.880529887959995</v>
      </c>
      <c r="E111" s="19">
        <v>77.963349718564004</v>
      </c>
      <c r="F111" s="19">
        <v>85.627495465924</v>
      </c>
      <c r="G111" s="19">
        <v>87.183396605812007</v>
      </c>
      <c r="H111" s="19">
        <v>80.759175524233001</v>
      </c>
      <c r="I111" s="19">
        <v>86.629273484029994</v>
      </c>
      <c r="J111" s="19">
        <v>82.943336617179</v>
      </c>
      <c r="K111" s="35" t="str">
        <f t="shared" si="9"/>
        <v>2007</v>
      </c>
    </row>
    <row r="112" spans="1:11" ht="15">
      <c r="A112" s="60" t="s">
        <v>183</v>
      </c>
      <c r="B112" s="60">
        <v>86.231579237724006</v>
      </c>
      <c r="C112" s="19">
        <v>87.381123006414001</v>
      </c>
      <c r="D112" s="19">
        <v>84.989261450689995</v>
      </c>
      <c r="E112" s="19">
        <v>78.233960726383003</v>
      </c>
      <c r="F112" s="19">
        <v>86.231579237724006</v>
      </c>
      <c r="G112" s="19">
        <v>87.381123006414001</v>
      </c>
      <c r="H112" s="19">
        <v>82.635980011049995</v>
      </c>
      <c r="I112" s="19">
        <v>86.904067579902005</v>
      </c>
      <c r="J112" s="19">
        <v>84.430769702649002</v>
      </c>
      <c r="K112" s="35" t="str">
        <f t="shared" si="9"/>
        <v>2007</v>
      </c>
    </row>
    <row r="113" spans="1:11" ht="15">
      <c r="A113" s="60" t="s">
        <v>184</v>
      </c>
      <c r="B113" s="60">
        <v>86.588098998020996</v>
      </c>
      <c r="C113" s="19">
        <v>87.715093516082007</v>
      </c>
      <c r="D113" s="19">
        <v>85.416723833662004</v>
      </c>
      <c r="E113" s="19">
        <v>78.235234189948997</v>
      </c>
      <c r="F113" s="19">
        <v>86.588098998020996</v>
      </c>
      <c r="G113" s="19">
        <v>87.715093516082007</v>
      </c>
      <c r="H113" s="19">
        <v>83.063139893571005</v>
      </c>
      <c r="I113" s="19">
        <v>87.270214476400994</v>
      </c>
      <c r="J113" s="19">
        <v>84.761594086810007</v>
      </c>
      <c r="K113" s="35" t="str">
        <f t="shared" si="9"/>
        <v>2007</v>
      </c>
    </row>
    <row r="114" spans="1:11" ht="15">
      <c r="A114" s="60" t="s">
        <v>185</v>
      </c>
      <c r="B114" s="60">
        <v>86.989442325859997</v>
      </c>
      <c r="C114" s="19">
        <v>88.095513707579997</v>
      </c>
      <c r="D114" s="19">
        <v>86.058436555396995</v>
      </c>
      <c r="E114" s="19">
        <v>78.895525049027995</v>
      </c>
      <c r="F114" s="19">
        <v>86.989442325859997</v>
      </c>
      <c r="G114" s="19">
        <v>88.095513707579997</v>
      </c>
      <c r="H114" s="19">
        <v>83.530641078494</v>
      </c>
      <c r="I114" s="19">
        <v>87.618731624188996</v>
      </c>
      <c r="J114" s="19">
        <v>85.305057502181</v>
      </c>
      <c r="K114" s="35" t="str">
        <f t="shared" si="9"/>
        <v>2008</v>
      </c>
    </row>
    <row r="115" spans="1:11" ht="15">
      <c r="A115" s="60" t="s">
        <v>186</v>
      </c>
      <c r="B115" s="60">
        <v>87.248039830912006</v>
      </c>
      <c r="C115" s="19">
        <v>88.474246926028002</v>
      </c>
      <c r="D115" s="19">
        <v>86.300250688418004</v>
      </c>
      <c r="E115" s="19">
        <v>79.772304714360999</v>
      </c>
      <c r="F115" s="19">
        <v>87.248039830912006</v>
      </c>
      <c r="G115" s="19">
        <v>88.474246926028002</v>
      </c>
      <c r="H115" s="19">
        <v>83.412405390285002</v>
      </c>
      <c r="I115" s="19">
        <v>88.032604455409</v>
      </c>
      <c r="J115" s="19">
        <v>85.146851031531995</v>
      </c>
      <c r="K115" s="35" t="str">
        <f t="shared" si="9"/>
        <v>2008</v>
      </c>
    </row>
    <row r="116" spans="1:11" ht="15">
      <c r="A116" s="60" t="s">
        <v>187</v>
      </c>
      <c r="B116" s="60">
        <v>87.880396929930001</v>
      </c>
      <c r="C116" s="19">
        <v>88.905658342036006</v>
      </c>
      <c r="D116" s="19">
        <v>87.028613332014004</v>
      </c>
      <c r="E116" s="19">
        <v>80.594325446349004</v>
      </c>
      <c r="F116" s="19">
        <v>87.880396929930001</v>
      </c>
      <c r="G116" s="19">
        <v>88.905658342036006</v>
      </c>
      <c r="H116" s="19">
        <v>84.673193836411997</v>
      </c>
      <c r="I116" s="19">
        <v>88.475526932007995</v>
      </c>
      <c r="J116" s="19">
        <v>86.286439956438997</v>
      </c>
      <c r="K116" s="35" t="str">
        <f t="shared" si="9"/>
        <v>2008</v>
      </c>
    </row>
    <row r="117" spans="1:11" ht="15">
      <c r="A117" s="60" t="s">
        <v>188</v>
      </c>
      <c r="B117" s="60">
        <v>88.080379000503001</v>
      </c>
      <c r="C117" s="19">
        <v>89.255255044018995</v>
      </c>
      <c r="D117" s="19">
        <v>86.892955118106997</v>
      </c>
      <c r="E117" s="19">
        <v>81.190943127116995</v>
      </c>
      <c r="F117" s="19">
        <v>88.080379000503001</v>
      </c>
      <c r="G117" s="19">
        <v>89.255255044018995</v>
      </c>
      <c r="H117" s="19">
        <v>84.405578713541004</v>
      </c>
      <c r="I117" s="19">
        <v>88.835409454387005</v>
      </c>
      <c r="J117" s="19">
        <v>86.058524731784999</v>
      </c>
      <c r="K117" s="35" t="str">
        <f t="shared" si="9"/>
        <v>2008</v>
      </c>
    </row>
    <row r="118" spans="1:11" ht="15">
      <c r="A118" s="60" t="s">
        <v>189</v>
      </c>
      <c r="B118" s="60">
        <v>87.985215118645002</v>
      </c>
      <c r="C118" s="19">
        <v>89.680817583055003</v>
      </c>
      <c r="D118" s="19">
        <v>86.438719333565004</v>
      </c>
      <c r="E118" s="19">
        <v>81.54241907139</v>
      </c>
      <c r="F118" s="19">
        <v>87.985215118645002</v>
      </c>
      <c r="G118" s="19">
        <v>89.680817583055003</v>
      </c>
      <c r="H118" s="19">
        <v>82.682265981306003</v>
      </c>
      <c r="I118" s="19">
        <v>89.275547764711007</v>
      </c>
      <c r="J118" s="19">
        <v>84.530308831213006</v>
      </c>
      <c r="K118" s="35" t="str">
        <f t="shared" si="9"/>
        <v>2008</v>
      </c>
    </row>
    <row r="119" spans="1:11" ht="15">
      <c r="A119" s="60" t="s">
        <v>190</v>
      </c>
      <c r="B119" s="60">
        <v>88.349320405756998</v>
      </c>
      <c r="C119" s="19">
        <v>90.102035259759006</v>
      </c>
      <c r="D119" s="19">
        <v>86.974393182691003</v>
      </c>
      <c r="E119" s="19">
        <v>82.029518885464</v>
      </c>
      <c r="F119" s="19">
        <v>88.349320405756998</v>
      </c>
      <c r="G119" s="19">
        <v>90.102035259759006</v>
      </c>
      <c r="H119" s="19">
        <v>82.867785505181004</v>
      </c>
      <c r="I119" s="19">
        <v>89.673388273241002</v>
      </c>
      <c r="J119" s="19">
        <v>84.804124965444998</v>
      </c>
      <c r="K119" s="35" t="str">
        <f t="shared" si="9"/>
        <v>2008</v>
      </c>
    </row>
    <row r="120" spans="1:11" ht="15">
      <c r="A120" s="60" t="s">
        <v>191</v>
      </c>
      <c r="B120" s="60">
        <v>88.841690055374002</v>
      </c>
      <c r="C120" s="19">
        <v>90.463642191152005</v>
      </c>
      <c r="D120" s="19">
        <v>87.605502674730005</v>
      </c>
      <c r="E120" s="19">
        <v>82.776405267045007</v>
      </c>
      <c r="F120" s="19">
        <v>88.841690055374002</v>
      </c>
      <c r="G120" s="19">
        <v>90.463642191152005</v>
      </c>
      <c r="H120" s="19">
        <v>83.769265570550999</v>
      </c>
      <c r="I120" s="19">
        <v>90.035184024835999</v>
      </c>
      <c r="J120" s="19">
        <v>85.646274895347005</v>
      </c>
      <c r="K120" s="35" t="str">
        <f t="shared" si="9"/>
        <v>2008</v>
      </c>
    </row>
    <row r="121" spans="1:11" ht="15">
      <c r="A121" s="60" t="s">
        <v>192</v>
      </c>
      <c r="B121" s="60">
        <v>89.354747505396006</v>
      </c>
      <c r="C121" s="19">
        <v>90.837297161715</v>
      </c>
      <c r="D121" s="19">
        <v>88.604081640510998</v>
      </c>
      <c r="E121" s="19">
        <v>82.829254005042003</v>
      </c>
      <c r="F121" s="19">
        <v>89.354747505396006</v>
      </c>
      <c r="G121" s="19">
        <v>90.837297161715</v>
      </c>
      <c r="H121" s="19">
        <v>84.717704569204997</v>
      </c>
      <c r="I121" s="19">
        <v>90.422030192123998</v>
      </c>
      <c r="J121" s="19">
        <v>86.496755490531996</v>
      </c>
      <c r="K121" s="35" t="str">
        <f t="shared" si="9"/>
        <v>2008</v>
      </c>
    </row>
    <row r="122" spans="1:11" ht="15">
      <c r="A122" s="60" t="s">
        <v>193</v>
      </c>
      <c r="B122" s="60">
        <v>89.963658430622999</v>
      </c>
      <c r="C122" s="19">
        <v>91.367529307766006</v>
      </c>
      <c r="D122" s="19">
        <v>89.300201259925004</v>
      </c>
      <c r="E122" s="19">
        <v>83.276239716781006</v>
      </c>
      <c r="F122" s="19">
        <v>89.963658430622999</v>
      </c>
      <c r="G122" s="19">
        <v>91.367529307766006</v>
      </c>
      <c r="H122" s="19">
        <v>85.571907889938004</v>
      </c>
      <c r="I122" s="19">
        <v>90.964715322570001</v>
      </c>
      <c r="J122" s="19">
        <v>87.282303622480995</v>
      </c>
      <c r="K122" s="35" t="str">
        <f t="shared" si="9"/>
        <v>2008</v>
      </c>
    </row>
    <row r="123" spans="1:11" ht="15">
      <c r="A123" s="60" t="s">
        <v>194</v>
      </c>
      <c r="B123" s="60">
        <v>90.576706915931993</v>
      </c>
      <c r="C123" s="19">
        <v>91.629100156747</v>
      </c>
      <c r="D123" s="19">
        <v>90.332918351158</v>
      </c>
      <c r="E123" s="19">
        <v>85.414385044442</v>
      </c>
      <c r="F123" s="19">
        <v>90.576706915931993</v>
      </c>
      <c r="G123" s="19">
        <v>91.629100156747</v>
      </c>
      <c r="H123" s="19">
        <v>87.283932090258006</v>
      </c>
      <c r="I123" s="19">
        <v>91.243921458131993</v>
      </c>
      <c r="J123" s="19">
        <v>88.789055018279996</v>
      </c>
      <c r="K123" s="35" t="str">
        <f t="shared" si="9"/>
        <v>2008</v>
      </c>
    </row>
    <row r="124" spans="1:11" ht="15">
      <c r="A124" s="60" t="s">
        <v>195</v>
      </c>
      <c r="B124" s="60">
        <v>91.606269782709006</v>
      </c>
      <c r="C124" s="19">
        <v>92.04627294913</v>
      </c>
      <c r="D124" s="19">
        <v>92.030589786055998</v>
      </c>
      <c r="E124" s="19">
        <v>86.147900058578998</v>
      </c>
      <c r="F124" s="19">
        <v>91.606269782709006</v>
      </c>
      <c r="G124" s="19">
        <v>92.04627294913</v>
      </c>
      <c r="H124" s="19">
        <v>90.230640585798994</v>
      </c>
      <c r="I124" s="19">
        <v>91.702223408666001</v>
      </c>
      <c r="J124" s="19">
        <v>91.349987297433003</v>
      </c>
      <c r="K124" s="35" t="str">
        <f t="shared" si="9"/>
        <v>2008</v>
      </c>
    </row>
    <row r="125" spans="1:11" ht="15">
      <c r="A125" s="60" t="s">
        <v>196</v>
      </c>
      <c r="B125" s="60">
        <v>92.240695661768001</v>
      </c>
      <c r="C125" s="19">
        <v>92.572183786291006</v>
      </c>
      <c r="D125" s="19">
        <v>92.522350153906999</v>
      </c>
      <c r="E125" s="19">
        <v>86.435702824542005</v>
      </c>
      <c r="F125" s="19">
        <v>92.240695661768001</v>
      </c>
      <c r="G125" s="19">
        <v>92.572183786291006</v>
      </c>
      <c r="H125" s="19">
        <v>91.203756687470005</v>
      </c>
      <c r="I125" s="19">
        <v>92.274421268097996</v>
      </c>
      <c r="J125" s="19">
        <v>92.150399410112996</v>
      </c>
      <c r="K125" s="35" t="str">
        <f t="shared" si="9"/>
        <v>2008</v>
      </c>
    </row>
    <row r="126" spans="1:11" ht="15">
      <c r="A126" s="60" t="s">
        <v>197</v>
      </c>
      <c r="B126" s="60">
        <v>92.454469599277004</v>
      </c>
      <c r="C126" s="19">
        <v>92.978776657924996</v>
      </c>
      <c r="D126" s="19">
        <v>92.998665643672993</v>
      </c>
      <c r="E126" s="19">
        <v>86.719685199804999</v>
      </c>
      <c r="F126" s="19">
        <v>92.454469599277004</v>
      </c>
      <c r="G126" s="19">
        <v>92.978776657924996</v>
      </c>
      <c r="H126" s="19">
        <v>90.814653186913006</v>
      </c>
      <c r="I126" s="19">
        <v>92.666827979068998</v>
      </c>
      <c r="J126" s="19">
        <v>91.885989918755996</v>
      </c>
      <c r="K126" s="35" t="str">
        <f t="shared" si="9"/>
        <v>2009</v>
      </c>
    </row>
    <row r="127" spans="1:11" ht="15">
      <c r="A127" s="60" t="s">
        <v>198</v>
      </c>
      <c r="B127" s="60">
        <v>92.658589229930996</v>
      </c>
      <c r="C127" s="19">
        <v>93.411289585309007</v>
      </c>
      <c r="D127" s="19">
        <v>93.283241862298993</v>
      </c>
      <c r="E127" s="19">
        <v>87.534701882177998</v>
      </c>
      <c r="F127" s="19">
        <v>92.658589229930996</v>
      </c>
      <c r="G127" s="19">
        <v>93.411289585309007</v>
      </c>
      <c r="H127" s="19">
        <v>90.304786986327002</v>
      </c>
      <c r="I127" s="19">
        <v>93.123984966004002</v>
      </c>
      <c r="J127" s="19">
        <v>91.412796609173</v>
      </c>
      <c r="K127" s="35" t="str">
        <f t="shared" si="9"/>
        <v>2009</v>
      </c>
    </row>
    <row r="128" spans="1:11" ht="15">
      <c r="A128" s="60" t="s">
        <v>199</v>
      </c>
      <c r="B128" s="60">
        <v>93.19164488701</v>
      </c>
      <c r="C128" s="19">
        <v>93.892516388996995</v>
      </c>
      <c r="D128" s="19">
        <v>93.647918659046994</v>
      </c>
      <c r="E128" s="19">
        <v>88.058732139672998</v>
      </c>
      <c r="F128" s="19">
        <v>93.19164488701</v>
      </c>
      <c r="G128" s="19">
        <v>93.892516388996995</v>
      </c>
      <c r="H128" s="19">
        <v>91.000483216693993</v>
      </c>
      <c r="I128" s="19">
        <v>93.636919452949996</v>
      </c>
      <c r="J128" s="19">
        <v>92.000197803085996</v>
      </c>
      <c r="K128" s="35" t="str">
        <f t="shared" si="9"/>
        <v>2009</v>
      </c>
    </row>
    <row r="129" spans="1:11" ht="15">
      <c r="A129" s="60" t="s">
        <v>200</v>
      </c>
      <c r="B129" s="60">
        <v>93.517822540048002</v>
      </c>
      <c r="C129" s="19">
        <v>94.289883505256</v>
      </c>
      <c r="D129" s="19">
        <v>93.630534450382996</v>
      </c>
      <c r="E129" s="19">
        <v>87.168581106893996</v>
      </c>
      <c r="F129" s="19">
        <v>93.517822540048002</v>
      </c>
      <c r="G129" s="19">
        <v>94.289883505256</v>
      </c>
      <c r="H129" s="19">
        <v>91.102695583281999</v>
      </c>
      <c r="I129" s="19">
        <v>93.995760971169005</v>
      </c>
      <c r="J129" s="19">
        <v>92.237759000354004</v>
      </c>
      <c r="K129" s="35" t="str">
        <f t="shared" si="9"/>
        <v>2009</v>
      </c>
    </row>
    <row r="130" spans="1:11" ht="15">
      <c r="A130" s="60" t="s">
        <v>201</v>
      </c>
      <c r="B130" s="60">
        <v>93.245433168060998</v>
      </c>
      <c r="C130" s="19">
        <v>94.477430213906999</v>
      </c>
      <c r="D130" s="19">
        <v>92.727654718150006</v>
      </c>
      <c r="E130" s="19">
        <v>86.738787153299</v>
      </c>
      <c r="F130" s="19">
        <v>93.245433168060998</v>
      </c>
      <c r="G130" s="19">
        <v>94.477430213906999</v>
      </c>
      <c r="H130" s="19">
        <v>89.392978590271994</v>
      </c>
      <c r="I130" s="19">
        <v>94.238282470710004</v>
      </c>
      <c r="J130" s="19">
        <v>90.587515939594994</v>
      </c>
      <c r="K130" s="35" t="str">
        <f t="shared" si="9"/>
        <v>2009</v>
      </c>
    </row>
    <row r="131" spans="1:11" ht="15">
      <c r="A131" s="60" t="s">
        <v>202</v>
      </c>
      <c r="B131" s="60">
        <v>93.417141911415001</v>
      </c>
      <c r="C131" s="19">
        <v>94.715543793768006</v>
      </c>
      <c r="D131" s="19">
        <v>92.840972146780004</v>
      </c>
      <c r="E131" s="19">
        <v>86.818378626186998</v>
      </c>
      <c r="F131" s="19">
        <v>93.417141911415001</v>
      </c>
      <c r="G131" s="19">
        <v>94.715543793768006</v>
      </c>
      <c r="H131" s="19">
        <v>89.354696843900001</v>
      </c>
      <c r="I131" s="19">
        <v>94.505569331500993</v>
      </c>
      <c r="J131" s="19">
        <v>90.501210614854998</v>
      </c>
      <c r="K131" s="35" t="str">
        <f t="shared" si="9"/>
        <v>2009</v>
      </c>
    </row>
    <row r="132" spans="1:11" ht="15">
      <c r="A132" s="60" t="s">
        <v>203</v>
      </c>
      <c r="B132" s="60">
        <v>93.671601856384996</v>
      </c>
      <c r="C132" s="19">
        <v>95.005571748494006</v>
      </c>
      <c r="D132" s="19">
        <v>92.857215087057</v>
      </c>
      <c r="E132" s="19">
        <v>86.910704734736996</v>
      </c>
      <c r="F132" s="19">
        <v>93.671601856384996</v>
      </c>
      <c r="G132" s="19">
        <v>95.005571748494006</v>
      </c>
      <c r="H132" s="19">
        <v>89.497937532818995</v>
      </c>
      <c r="I132" s="19">
        <v>94.829104172502994</v>
      </c>
      <c r="J132" s="19">
        <v>90.570698531469006</v>
      </c>
      <c r="K132" s="35" t="str">
        <f t="shared" si="9"/>
        <v>2009</v>
      </c>
    </row>
    <row r="133" spans="1:11" ht="15">
      <c r="A133" s="60" t="s">
        <v>204</v>
      </c>
      <c r="B133" s="60">
        <v>93.895719694096002</v>
      </c>
      <c r="C133" s="19">
        <v>95.151717063704993</v>
      </c>
      <c r="D133" s="19">
        <v>93.109003939372997</v>
      </c>
      <c r="E133" s="19">
        <v>87.102997733234005</v>
      </c>
      <c r="F133" s="19">
        <v>93.895719694096002</v>
      </c>
      <c r="G133" s="19">
        <v>95.151717063704993</v>
      </c>
      <c r="H133" s="19">
        <v>89.965548375110004</v>
      </c>
      <c r="I133" s="19">
        <v>95.029935954682998</v>
      </c>
      <c r="J133" s="19">
        <v>90.856808227114996</v>
      </c>
      <c r="K133" s="35" t="str">
        <f t="shared" si="9"/>
        <v>2009</v>
      </c>
    </row>
    <row r="134" spans="1:11" ht="15">
      <c r="A134" s="60" t="s">
        <v>205</v>
      </c>
      <c r="B134" s="60">
        <v>94.366711949963005</v>
      </c>
      <c r="C134" s="19">
        <v>95.527910609128995</v>
      </c>
      <c r="D134" s="19">
        <v>93.255139967383997</v>
      </c>
      <c r="E134" s="19">
        <v>88.118584927284999</v>
      </c>
      <c r="F134" s="19">
        <v>94.366711949963005</v>
      </c>
      <c r="G134" s="19">
        <v>95.527910609128995</v>
      </c>
      <c r="H134" s="19">
        <v>90.734272356662999</v>
      </c>
      <c r="I134" s="19">
        <v>95.4411773936</v>
      </c>
      <c r="J134" s="19">
        <v>91.488888852873998</v>
      </c>
      <c r="K134" s="35" t="str">
        <f t="shared" si="9"/>
        <v>2009</v>
      </c>
    </row>
    <row r="135" spans="1:11" ht="15">
      <c r="A135" s="60" t="s">
        <v>206</v>
      </c>
      <c r="B135" s="60">
        <v>94.652203595540001</v>
      </c>
      <c r="C135" s="19">
        <v>95.836463759937004</v>
      </c>
      <c r="D135" s="19">
        <v>94.297329794781007</v>
      </c>
      <c r="E135" s="19">
        <v>87.894455339632003</v>
      </c>
      <c r="F135" s="19">
        <v>94.652203595540001</v>
      </c>
      <c r="G135" s="19">
        <v>95.836463759937004</v>
      </c>
      <c r="H135" s="19">
        <v>90.946857301224</v>
      </c>
      <c r="I135" s="19">
        <v>95.719074105952998</v>
      </c>
      <c r="J135" s="19">
        <v>91.794041989012001</v>
      </c>
      <c r="K135" s="35" t="str">
        <f t="shared" si="9"/>
        <v>2009</v>
      </c>
    </row>
    <row r="136" spans="1:11" ht="15">
      <c r="A136" s="60" t="s">
        <v>207</v>
      </c>
      <c r="B136" s="60">
        <v>95.143194058464005</v>
      </c>
      <c r="C136" s="19">
        <v>95.974289633387997</v>
      </c>
      <c r="D136" s="19">
        <v>95.589803133149999</v>
      </c>
      <c r="E136" s="19">
        <v>88.196266204823004</v>
      </c>
      <c r="F136" s="19">
        <v>95.143194058464005</v>
      </c>
      <c r="G136" s="19">
        <v>95.974289633387997</v>
      </c>
      <c r="H136" s="19">
        <v>92.544189499805</v>
      </c>
      <c r="I136" s="19">
        <v>95.911229666390994</v>
      </c>
      <c r="J136" s="19">
        <v>93.086829801887006</v>
      </c>
      <c r="K136" s="35" t="str">
        <f t="shared" si="9"/>
        <v>2009</v>
      </c>
    </row>
    <row r="137" spans="1:11" ht="15">
      <c r="A137" s="60" t="s">
        <v>208</v>
      </c>
      <c r="B137" s="60">
        <v>95.536951859487999</v>
      </c>
      <c r="C137" s="19">
        <v>96.420722287144002</v>
      </c>
      <c r="D137" s="19">
        <v>95.807320315935996</v>
      </c>
      <c r="E137" s="19">
        <v>88.156152102486999</v>
      </c>
      <c r="F137" s="19">
        <v>95.536951859487999</v>
      </c>
      <c r="G137" s="19">
        <v>96.420722287144002</v>
      </c>
      <c r="H137" s="19">
        <v>92.771077808865002</v>
      </c>
      <c r="I137" s="19">
        <v>96.387225956806006</v>
      </c>
      <c r="J137" s="19">
        <v>93.258454605813</v>
      </c>
      <c r="K137" s="35" t="str">
        <f t="shared" si="9"/>
        <v>2009</v>
      </c>
    </row>
    <row r="138" spans="1:11" ht="15">
      <c r="A138" s="60" t="s">
        <v>209</v>
      </c>
      <c r="B138" s="60">
        <v>96.575479439774</v>
      </c>
      <c r="C138" s="19">
        <v>97.145258426341996</v>
      </c>
      <c r="D138" s="19">
        <v>97.224618085638994</v>
      </c>
      <c r="E138" s="19">
        <v>88.983903420523006</v>
      </c>
      <c r="F138" s="19">
        <v>96.575479439774</v>
      </c>
      <c r="G138" s="19">
        <v>97.145258426341996</v>
      </c>
      <c r="H138" s="19">
        <v>94.792996566354006</v>
      </c>
      <c r="I138" s="19">
        <v>97.022081810718007</v>
      </c>
      <c r="J138" s="19">
        <v>95.379216876060994</v>
      </c>
      <c r="K138" s="35" t="str">
        <f t="shared" si="9"/>
        <v>2010</v>
      </c>
    </row>
    <row r="139" spans="1:11" ht="15">
      <c r="A139" s="60" t="s">
        <v>210</v>
      </c>
      <c r="B139" s="60">
        <v>97.134050050685005</v>
      </c>
      <c r="C139" s="19">
        <v>97.546594412594004</v>
      </c>
      <c r="D139" s="19">
        <v>97.864701248654001</v>
      </c>
      <c r="E139" s="19">
        <v>89.811654738556996</v>
      </c>
      <c r="F139" s="19">
        <v>97.134050050685005</v>
      </c>
      <c r="G139" s="19">
        <v>97.546594412594004</v>
      </c>
      <c r="H139" s="19">
        <v>95.844023962852006</v>
      </c>
      <c r="I139" s="19">
        <v>97.406002866286002</v>
      </c>
      <c r="J139" s="19">
        <v>96.406100060851998</v>
      </c>
      <c r="K139" s="35" t="str">
        <f t="shared" si="9"/>
        <v>2010</v>
      </c>
    </row>
    <row r="140" spans="1:11" ht="15">
      <c r="A140" s="60" t="s">
        <v>211</v>
      </c>
      <c r="B140" s="60">
        <v>97.823643397488993</v>
      </c>
      <c r="C140" s="19">
        <v>97.888891994413001</v>
      </c>
      <c r="D140" s="19">
        <v>98.222432023761996</v>
      </c>
      <c r="E140" s="19">
        <v>90.338231923183997</v>
      </c>
      <c r="F140" s="19">
        <v>97.823643397488993</v>
      </c>
      <c r="G140" s="19">
        <v>97.888891994413001</v>
      </c>
      <c r="H140" s="19">
        <v>97.619269532591005</v>
      </c>
      <c r="I140" s="19">
        <v>97.756329703743006</v>
      </c>
      <c r="J140" s="19">
        <v>98.003708282003998</v>
      </c>
      <c r="K140" s="35" t="str">
        <f t="shared" si="9"/>
        <v>2010</v>
      </c>
    </row>
    <row r="141" spans="1:11" ht="15">
      <c r="A141" s="60" t="s">
        <v>212</v>
      </c>
      <c r="B141" s="60">
        <v>97.511947204733005</v>
      </c>
      <c r="C141" s="19">
        <v>97.994382819077998</v>
      </c>
      <c r="D141" s="19">
        <v>97.700629414610006</v>
      </c>
      <c r="E141" s="19">
        <v>89.890609479662004</v>
      </c>
      <c r="F141" s="19">
        <v>97.511947204733005</v>
      </c>
      <c r="G141" s="19">
        <v>97.994382819077998</v>
      </c>
      <c r="H141" s="19">
        <v>96.002413870539996</v>
      </c>
      <c r="I141" s="19">
        <v>97.861961094532006</v>
      </c>
      <c r="J141" s="19">
        <v>96.574139861513004</v>
      </c>
      <c r="K141" s="35" t="str">
        <f t="shared" si="9"/>
        <v>2010</v>
      </c>
    </row>
    <row r="142" spans="1:11" ht="15">
      <c r="A142" s="60" t="s">
        <v>213</v>
      </c>
      <c r="B142" s="60">
        <v>96.897519532732005</v>
      </c>
      <c r="C142" s="19">
        <v>98.222886453010005</v>
      </c>
      <c r="D142" s="19">
        <v>96.382689880675997</v>
      </c>
      <c r="E142" s="19">
        <v>89.801467030026998</v>
      </c>
      <c r="F142" s="19">
        <v>96.897519532732005</v>
      </c>
      <c r="G142" s="19">
        <v>98.222886453010005</v>
      </c>
      <c r="H142" s="19">
        <v>92.751059976524004</v>
      </c>
      <c r="I142" s="19">
        <v>98.101148463331995</v>
      </c>
      <c r="J142" s="19">
        <v>93.673329088532995</v>
      </c>
      <c r="K142" s="35" t="str">
        <f t="shared" si="9"/>
        <v>2010</v>
      </c>
    </row>
    <row r="143" spans="1:11" ht="15">
      <c r="A143" s="60" t="s">
        <v>214</v>
      </c>
      <c r="B143" s="60">
        <v>96.867177425471994</v>
      </c>
      <c r="C143" s="19">
        <v>98.358123612995996</v>
      </c>
      <c r="D143" s="19">
        <v>96.277749788112004</v>
      </c>
      <c r="E143" s="19">
        <v>89.724422484271997</v>
      </c>
      <c r="F143" s="19">
        <v>96.867177425471994</v>
      </c>
      <c r="G143" s="19">
        <v>98.358123612995996</v>
      </c>
      <c r="H143" s="19">
        <v>92.202706046060996</v>
      </c>
      <c r="I143" s="19">
        <v>98.233051035170007</v>
      </c>
      <c r="J143" s="19">
        <v>93.208389520412993</v>
      </c>
      <c r="K143" s="35" t="str">
        <f t="shared" si="9"/>
        <v>2010</v>
      </c>
    </row>
    <row r="144" spans="1:11" ht="15">
      <c r="A144" s="60" t="s">
        <v>215</v>
      </c>
      <c r="B144" s="60">
        <v>97.077503396246996</v>
      </c>
      <c r="C144" s="19">
        <v>98.563071495269</v>
      </c>
      <c r="D144" s="19">
        <v>96.344888488696995</v>
      </c>
      <c r="E144" s="19">
        <v>89.947278608358999</v>
      </c>
      <c r="F144" s="19">
        <v>97.077503396246996</v>
      </c>
      <c r="G144" s="19">
        <v>98.563071495269</v>
      </c>
      <c r="H144" s="19">
        <v>92.430777077559995</v>
      </c>
      <c r="I144" s="19">
        <v>98.424931568128997</v>
      </c>
      <c r="J144" s="19">
        <v>93.468941308674999</v>
      </c>
      <c r="K144" s="35" t="str">
        <f t="shared" si="9"/>
        <v>2010</v>
      </c>
    </row>
    <row r="145" spans="1:11" ht="15">
      <c r="A145" s="60" t="s">
        <v>216</v>
      </c>
      <c r="B145" s="60">
        <v>97.347134394847004</v>
      </c>
      <c r="C145" s="19">
        <v>98.658524483419995</v>
      </c>
      <c r="D145" s="19">
        <v>96.672989475448006</v>
      </c>
      <c r="E145" s="19">
        <v>90.223620202226002</v>
      </c>
      <c r="F145" s="19">
        <v>97.347134394847004</v>
      </c>
      <c r="G145" s="19">
        <v>98.658524483419995</v>
      </c>
      <c r="H145" s="19">
        <v>93.243638899811003</v>
      </c>
      <c r="I145" s="19">
        <v>98.524188920721997</v>
      </c>
      <c r="J145" s="19">
        <v>94.193445777578006</v>
      </c>
      <c r="K145" s="35" t="str">
        <f t="shared" si="9"/>
        <v>2010</v>
      </c>
    </row>
    <row r="146" spans="1:11" ht="15">
      <c r="A146" s="60" t="s">
        <v>217</v>
      </c>
      <c r="B146" s="60">
        <v>97.857433471481997</v>
      </c>
      <c r="C146" s="19">
        <v>99.015580553595996</v>
      </c>
      <c r="D146" s="19">
        <v>97.022583935138996</v>
      </c>
      <c r="E146" s="19">
        <v>90.585283855027996</v>
      </c>
      <c r="F146" s="19">
        <v>97.857433471481997</v>
      </c>
      <c r="G146" s="19">
        <v>99.015580553595996</v>
      </c>
      <c r="H146" s="19">
        <v>94.234340406784</v>
      </c>
      <c r="I146" s="19">
        <v>98.894433668491999</v>
      </c>
      <c r="J146" s="19">
        <v>95.079781245641001</v>
      </c>
      <c r="K146" s="35" t="str">
        <f t="shared" ref="K146:K209" si="10">RIGHT(A146,4)</f>
        <v>2010</v>
      </c>
    </row>
    <row r="147" spans="1:11" ht="15">
      <c r="A147" s="60" t="s">
        <v>218</v>
      </c>
      <c r="B147" s="60">
        <v>98.461517243282003</v>
      </c>
      <c r="C147" s="19">
        <v>99.204885452379997</v>
      </c>
      <c r="D147" s="19">
        <v>98.058565931432994</v>
      </c>
      <c r="E147" s="19">
        <v>90.821511346560001</v>
      </c>
      <c r="F147" s="19">
        <v>98.461517243282003</v>
      </c>
      <c r="G147" s="19">
        <v>99.204885452379997</v>
      </c>
      <c r="H147" s="19">
        <v>96.135289646114003</v>
      </c>
      <c r="I147" s="19">
        <v>99.145341385294998</v>
      </c>
      <c r="J147" s="19">
        <v>96.629232898021996</v>
      </c>
      <c r="K147" s="35" t="str">
        <f t="shared" si="10"/>
        <v>2010</v>
      </c>
    </row>
    <row r="148" spans="1:11" ht="15">
      <c r="A148" s="60" t="s">
        <v>219</v>
      </c>
      <c r="B148" s="60">
        <v>99.250412032024997</v>
      </c>
      <c r="C148" s="19">
        <v>99.440020414618004</v>
      </c>
      <c r="D148" s="19">
        <v>99.533662398331998</v>
      </c>
      <c r="E148" s="19">
        <v>91.371010875378005</v>
      </c>
      <c r="F148" s="19">
        <v>99.250412032024997</v>
      </c>
      <c r="G148" s="19">
        <v>99.440020414618004</v>
      </c>
      <c r="H148" s="19">
        <v>98.658839546870993</v>
      </c>
      <c r="I148" s="19">
        <v>99.395822982829998</v>
      </c>
      <c r="J148" s="19">
        <v>98.862336107497001</v>
      </c>
      <c r="K148" s="35" t="str">
        <f t="shared" si="10"/>
        <v>2010</v>
      </c>
    </row>
    <row r="149" spans="1:11" ht="15">
      <c r="A149" s="60" t="s">
        <v>220</v>
      </c>
      <c r="B149" s="60">
        <v>99.742092088296005</v>
      </c>
      <c r="C149" s="19">
        <v>99.869239910801994</v>
      </c>
      <c r="D149" s="19">
        <v>99.820366272141996</v>
      </c>
      <c r="E149" s="19">
        <v>92.026207880192004</v>
      </c>
      <c r="F149" s="19">
        <v>99.742092088296005</v>
      </c>
      <c r="G149" s="19">
        <v>99.869239910801994</v>
      </c>
      <c r="H149" s="19">
        <v>99.344570792167005</v>
      </c>
      <c r="I149" s="19">
        <v>99.866212756405005</v>
      </c>
      <c r="J149" s="19">
        <v>99.409845860006001</v>
      </c>
      <c r="K149" s="35" t="str">
        <f t="shared" si="10"/>
        <v>2010</v>
      </c>
    </row>
    <row r="150" spans="1:11" ht="15">
      <c r="A150" s="60" t="s">
        <v>221</v>
      </c>
      <c r="B150" s="60">
        <v>100.22799999999999</v>
      </c>
      <c r="C150" s="19">
        <v>100.32582051670001</v>
      </c>
      <c r="D150" s="19">
        <v>100.5927251024</v>
      </c>
      <c r="E150" s="19">
        <v>92.572523750095002</v>
      </c>
      <c r="F150" s="19">
        <v>100.22799999999999</v>
      </c>
      <c r="G150" s="19">
        <v>100.32582051670001</v>
      </c>
      <c r="H150" s="19">
        <v>99.906097331500007</v>
      </c>
      <c r="I150" s="19">
        <v>100.308187717</v>
      </c>
      <c r="J150" s="19">
        <v>100.0131556561</v>
      </c>
      <c r="K150" s="35" t="str">
        <f t="shared" si="10"/>
        <v>2011</v>
      </c>
    </row>
    <row r="151" spans="1:11" ht="15">
      <c r="A151" s="60" t="s">
        <v>222</v>
      </c>
      <c r="B151" s="60">
        <v>100.604</v>
      </c>
      <c r="C151" s="19">
        <v>100.72960571839999</v>
      </c>
      <c r="D151" s="19">
        <v>101.2428964417</v>
      </c>
      <c r="E151" s="19">
        <v>93.474135954969995</v>
      </c>
      <c r="F151" s="19">
        <v>100.604</v>
      </c>
      <c r="G151" s="19">
        <v>100.72960571839999</v>
      </c>
      <c r="H151" s="19">
        <v>100.19013268019999</v>
      </c>
      <c r="I151" s="19">
        <v>100.67749736090001</v>
      </c>
      <c r="J151" s="19">
        <v>100.4076893787</v>
      </c>
      <c r="K151" s="35" t="str">
        <f t="shared" si="10"/>
        <v>2011</v>
      </c>
    </row>
    <row r="152" spans="1:11" ht="15">
      <c r="A152" s="60" t="s">
        <v>223</v>
      </c>
      <c r="B152" s="60">
        <v>100.797</v>
      </c>
      <c r="C152" s="19">
        <v>101.0302657435</v>
      </c>
      <c r="D152" s="19">
        <v>101.6623463003</v>
      </c>
      <c r="E152" s="19">
        <v>94.052288414027998</v>
      </c>
      <c r="F152" s="19">
        <v>100.797</v>
      </c>
      <c r="G152" s="19">
        <v>101.0302657435</v>
      </c>
      <c r="H152" s="19">
        <v>100.02543441100001</v>
      </c>
      <c r="I152" s="19">
        <v>101.0657796836</v>
      </c>
      <c r="J152" s="19">
        <v>100.07548237899999</v>
      </c>
      <c r="K152" s="35" t="str">
        <f t="shared" si="10"/>
        <v>2011</v>
      </c>
    </row>
    <row r="153" spans="1:11" ht="15">
      <c r="A153" s="60" t="s">
        <v>224</v>
      </c>
      <c r="B153" s="60">
        <v>100.789</v>
      </c>
      <c r="C153" s="19">
        <v>101.1064593561</v>
      </c>
      <c r="D153" s="19">
        <v>100.5362312493</v>
      </c>
      <c r="E153" s="19">
        <v>93.942133815551003</v>
      </c>
      <c r="F153" s="19">
        <v>100.789</v>
      </c>
      <c r="G153" s="19">
        <v>101.1064593561</v>
      </c>
      <c r="H153" s="19">
        <v>99.7430463938</v>
      </c>
      <c r="I153" s="19">
        <v>101.36912543699999</v>
      </c>
      <c r="J153" s="19">
        <v>99.236450320599999</v>
      </c>
      <c r="K153" s="35" t="str">
        <f t="shared" si="10"/>
        <v>2011</v>
      </c>
    </row>
    <row r="154" spans="1:11" ht="15">
      <c r="A154" s="60" t="s">
        <v>225</v>
      </c>
      <c r="B154" s="60">
        <v>100.04600000000001</v>
      </c>
      <c r="C154" s="19">
        <v>101.28647735929999</v>
      </c>
      <c r="D154" s="19">
        <v>99.121163551899997</v>
      </c>
      <c r="E154" s="19">
        <v>93.362707892927006</v>
      </c>
      <c r="F154" s="19">
        <v>100.04600000000001</v>
      </c>
      <c r="G154" s="19">
        <v>101.28647735929999</v>
      </c>
      <c r="H154" s="19">
        <v>95.950980228199995</v>
      </c>
      <c r="I154" s="19">
        <v>101.5578750661</v>
      </c>
      <c r="J154" s="19">
        <v>95.984157925199995</v>
      </c>
      <c r="K154" s="35" t="str">
        <f t="shared" si="10"/>
        <v>2011</v>
      </c>
    </row>
    <row r="155" spans="1:11" ht="15">
      <c r="A155" s="60" t="s">
        <v>226</v>
      </c>
      <c r="B155" s="60">
        <v>100.041</v>
      </c>
      <c r="C155" s="19">
        <v>101.48246844880001</v>
      </c>
      <c r="D155" s="19">
        <v>99.409837354499999</v>
      </c>
      <c r="E155" s="19">
        <v>93.814150727146</v>
      </c>
      <c r="F155" s="19">
        <v>100.041</v>
      </c>
      <c r="G155" s="19">
        <v>101.48246844880001</v>
      </c>
      <c r="H155" s="19">
        <v>95.283561557499993</v>
      </c>
      <c r="I155" s="19">
        <v>101.7666864638</v>
      </c>
      <c r="J155" s="19">
        <v>95.406991512399998</v>
      </c>
      <c r="K155" s="35" t="str">
        <f t="shared" si="10"/>
        <v>2011</v>
      </c>
    </row>
    <row r="156" spans="1:11" ht="15">
      <c r="A156" s="60" t="s">
        <v>227</v>
      </c>
      <c r="B156" s="60">
        <v>100.521</v>
      </c>
      <c r="C156" s="19">
        <v>101.710460834</v>
      </c>
      <c r="D156" s="19">
        <v>99.784346868599997</v>
      </c>
      <c r="E156" s="19">
        <v>94.496090466851001</v>
      </c>
      <c r="F156" s="19">
        <v>100.521</v>
      </c>
      <c r="G156" s="19">
        <v>101.710460834</v>
      </c>
      <c r="H156" s="19">
        <v>96.5975875086</v>
      </c>
      <c r="I156" s="19">
        <v>101.9904851666</v>
      </c>
      <c r="J156" s="19">
        <v>96.579915876699999</v>
      </c>
      <c r="K156" s="35" t="str">
        <f t="shared" si="10"/>
        <v>2011</v>
      </c>
    </row>
    <row r="157" spans="1:11" ht="15">
      <c r="A157" s="60" t="s">
        <v>228</v>
      </c>
      <c r="B157" s="60">
        <v>100.68</v>
      </c>
      <c r="C157" s="19">
        <v>101.8323463224</v>
      </c>
      <c r="D157" s="19">
        <v>100.1187395899</v>
      </c>
      <c r="E157" s="19">
        <v>95.162111911978002</v>
      </c>
      <c r="F157" s="19">
        <v>100.68</v>
      </c>
      <c r="G157" s="19">
        <v>101.8323463224</v>
      </c>
      <c r="H157" s="19">
        <v>96.876819809699995</v>
      </c>
      <c r="I157" s="19">
        <v>102.1204121399</v>
      </c>
      <c r="J157" s="19">
        <v>96.818802727000005</v>
      </c>
      <c r="K157" s="35" t="str">
        <f t="shared" si="10"/>
        <v>2011</v>
      </c>
    </row>
    <row r="158" spans="1:11" ht="15">
      <c r="A158" s="60" t="s">
        <v>229</v>
      </c>
      <c r="B158" s="60">
        <v>100.92700000000001</v>
      </c>
      <c r="C158" s="19">
        <v>102.1031888502</v>
      </c>
      <c r="D158" s="19">
        <v>100.5498580341</v>
      </c>
      <c r="E158" s="19">
        <v>96.030614064131001</v>
      </c>
      <c r="F158" s="19">
        <v>100.92700000000001</v>
      </c>
      <c r="G158" s="19">
        <v>102.1031888502</v>
      </c>
      <c r="H158" s="19">
        <v>97.044152774099999</v>
      </c>
      <c r="I158" s="19">
        <v>102.4284289822</v>
      </c>
      <c r="J158" s="19">
        <v>96.9027716274</v>
      </c>
      <c r="K158" s="35" t="str">
        <f t="shared" si="10"/>
        <v>2011</v>
      </c>
    </row>
    <row r="159" spans="1:11" ht="15">
      <c r="A159" s="60" t="s">
        <v>230</v>
      </c>
      <c r="B159" s="60">
        <v>101.608</v>
      </c>
      <c r="C159" s="19">
        <v>102.3678621352</v>
      </c>
      <c r="D159" s="19">
        <v>102.15494934359999</v>
      </c>
      <c r="E159" s="19">
        <v>96.777500445710999</v>
      </c>
      <c r="F159" s="19">
        <v>101.608</v>
      </c>
      <c r="G159" s="19">
        <v>102.3678621352</v>
      </c>
      <c r="H159" s="19">
        <v>99.101839259399995</v>
      </c>
      <c r="I159" s="19">
        <v>102.7213544329</v>
      </c>
      <c r="J159" s="19">
        <v>98.631726656699996</v>
      </c>
      <c r="K159" s="35" t="str">
        <f t="shared" si="10"/>
        <v>2011</v>
      </c>
    </row>
    <row r="160" spans="1:11" ht="15">
      <c r="A160" s="60" t="s">
        <v>231</v>
      </c>
      <c r="B160" s="60">
        <v>102.70699999999999</v>
      </c>
      <c r="C160" s="19">
        <v>102.698214482</v>
      </c>
      <c r="D160" s="19">
        <v>104.6808201412</v>
      </c>
      <c r="E160" s="19">
        <v>97.921707459949005</v>
      </c>
      <c r="F160" s="19">
        <v>102.70699999999999</v>
      </c>
      <c r="G160" s="19">
        <v>102.698214482</v>
      </c>
      <c r="H160" s="19">
        <v>102.73670634520001</v>
      </c>
      <c r="I160" s="19">
        <v>103.0270343759</v>
      </c>
      <c r="J160" s="19">
        <v>101.863164787</v>
      </c>
      <c r="K160" s="35" t="str">
        <f t="shared" si="10"/>
        <v>2011</v>
      </c>
    </row>
    <row r="161" spans="1:11" ht="15">
      <c r="A161" s="60" t="s">
        <v>232</v>
      </c>
      <c r="B161" s="60">
        <v>103.551</v>
      </c>
      <c r="C161" s="19">
        <v>103.2179176641</v>
      </c>
      <c r="D161" s="19">
        <v>105.62326344109999</v>
      </c>
      <c r="E161" s="19">
        <v>98.639940911289997</v>
      </c>
      <c r="F161" s="19">
        <v>103.551</v>
      </c>
      <c r="G161" s="19">
        <v>103.2179176641</v>
      </c>
      <c r="H161" s="19">
        <v>104.6507226322</v>
      </c>
      <c r="I161" s="19">
        <v>103.56804929969999</v>
      </c>
      <c r="J161" s="19">
        <v>103.51762684729999</v>
      </c>
      <c r="K161" s="35" t="str">
        <f t="shared" si="10"/>
        <v>2011</v>
      </c>
    </row>
    <row r="162" spans="1:11" ht="15">
      <c r="A162" s="60" t="s">
        <v>233</v>
      </c>
      <c r="B162" s="60">
        <v>104.28400000000001</v>
      </c>
      <c r="C162" s="19">
        <v>103.6804080357</v>
      </c>
      <c r="D162" s="19">
        <v>106.6603096722</v>
      </c>
      <c r="E162" s="19">
        <v>99.337162213789</v>
      </c>
      <c r="F162" s="19">
        <v>104.28400000000001</v>
      </c>
      <c r="G162" s="19">
        <v>103.6804080357</v>
      </c>
      <c r="H162" s="19">
        <v>106.2754047121</v>
      </c>
      <c r="I162" s="19">
        <v>104.0656516249</v>
      </c>
      <c r="J162" s="19">
        <v>104.8797661964</v>
      </c>
      <c r="K162" s="35" t="str">
        <f t="shared" si="10"/>
        <v>2012</v>
      </c>
    </row>
    <row r="163" spans="1:11" ht="15">
      <c r="A163" s="60" t="s">
        <v>234</v>
      </c>
      <c r="B163" s="60">
        <v>104.496</v>
      </c>
      <c r="C163" s="19">
        <v>104.1212769083</v>
      </c>
      <c r="D163" s="19">
        <v>107.1700026604</v>
      </c>
      <c r="E163" s="19">
        <v>99.064004278837004</v>
      </c>
      <c r="F163" s="19">
        <v>104.496</v>
      </c>
      <c r="G163" s="19">
        <v>104.1212769083</v>
      </c>
      <c r="H163" s="19">
        <v>105.7315165819</v>
      </c>
      <c r="I163" s="19">
        <v>104.5277127973</v>
      </c>
      <c r="J163" s="19">
        <v>104.4143003894</v>
      </c>
      <c r="K163" s="35" t="str">
        <f t="shared" si="10"/>
        <v>2012</v>
      </c>
    </row>
    <row r="164" spans="1:11" ht="15">
      <c r="A164" s="60" t="s">
        <v>235</v>
      </c>
      <c r="B164" s="60">
        <v>104.556</v>
      </c>
      <c r="C164" s="19">
        <v>104.3757312501</v>
      </c>
      <c r="D164" s="19">
        <v>107.26200950649999</v>
      </c>
      <c r="E164" s="19">
        <v>98.883809184219004</v>
      </c>
      <c r="F164" s="19">
        <v>104.556</v>
      </c>
      <c r="G164" s="19">
        <v>104.3757312501</v>
      </c>
      <c r="H164" s="19">
        <v>105.1499205029</v>
      </c>
      <c r="I164" s="19">
        <v>104.8570843684</v>
      </c>
      <c r="J164" s="19">
        <v>103.74924606570001</v>
      </c>
      <c r="K164" s="35" t="str">
        <f t="shared" si="10"/>
        <v>2012</v>
      </c>
    </row>
    <row r="165" spans="1:11" ht="15">
      <c r="A165" s="60" t="s">
        <v>236</v>
      </c>
      <c r="B165" s="60">
        <v>104.22799999999999</v>
      </c>
      <c r="C165" s="19">
        <v>104.53294105329999</v>
      </c>
      <c r="D165" s="19">
        <v>106.3475269206</v>
      </c>
      <c r="E165" s="19">
        <v>98.944298703613995</v>
      </c>
      <c r="F165" s="19">
        <v>104.22799999999999</v>
      </c>
      <c r="G165" s="19">
        <v>104.53294105329999</v>
      </c>
      <c r="H165" s="19">
        <v>103.2196917495</v>
      </c>
      <c r="I165" s="19">
        <v>105.06983577059999</v>
      </c>
      <c r="J165" s="19">
        <v>101.9641241976</v>
      </c>
      <c r="K165" s="35" t="str">
        <f t="shared" si="10"/>
        <v>2012</v>
      </c>
    </row>
    <row r="166" spans="1:11" ht="15">
      <c r="A166" s="60" t="s">
        <v>237</v>
      </c>
      <c r="B166" s="60">
        <v>103.899</v>
      </c>
      <c r="C166" s="19">
        <v>104.8105805175</v>
      </c>
      <c r="D166" s="19">
        <v>104.9265588902</v>
      </c>
      <c r="E166" s="19">
        <v>99.241652446323002</v>
      </c>
      <c r="F166" s="19">
        <v>103.899</v>
      </c>
      <c r="G166" s="19">
        <v>104.8105805175</v>
      </c>
      <c r="H166" s="19">
        <v>100.8913057133</v>
      </c>
      <c r="I166" s="19">
        <v>105.3376970413</v>
      </c>
      <c r="J166" s="19">
        <v>100.0334265779</v>
      </c>
      <c r="K166" s="35" t="str">
        <f t="shared" si="10"/>
        <v>2012</v>
      </c>
    </row>
    <row r="167" spans="1:11" ht="15">
      <c r="A167" s="60" t="s">
        <v>238</v>
      </c>
      <c r="B167" s="60">
        <v>104.378</v>
      </c>
      <c r="C167" s="19">
        <v>105.0368503648</v>
      </c>
      <c r="D167" s="19">
        <v>105.18876535299999</v>
      </c>
      <c r="E167" s="19">
        <v>100</v>
      </c>
      <c r="F167" s="19">
        <v>104.378</v>
      </c>
      <c r="G167" s="19">
        <v>105.0368503648</v>
      </c>
      <c r="H167" s="19">
        <v>102.20273364249999</v>
      </c>
      <c r="I167" s="19">
        <v>105.6659005297</v>
      </c>
      <c r="J167" s="19">
        <v>100.9165335574</v>
      </c>
      <c r="K167" s="35" t="str">
        <f t="shared" si="10"/>
        <v>2012</v>
      </c>
    </row>
    <row r="168" spans="1:11" ht="15">
      <c r="A168" s="60" t="s">
        <v>239</v>
      </c>
      <c r="B168" s="60">
        <v>104.964</v>
      </c>
      <c r="C168" s="19">
        <v>105.3639840955</v>
      </c>
      <c r="D168" s="19">
        <v>105.9584148015</v>
      </c>
      <c r="E168" s="19">
        <v>99.269294425317</v>
      </c>
      <c r="F168" s="19">
        <v>104.964</v>
      </c>
      <c r="G168" s="19">
        <v>105.3639840955</v>
      </c>
      <c r="H168" s="19">
        <v>103.64458575259999</v>
      </c>
      <c r="I168" s="19">
        <v>106.0019114374</v>
      </c>
      <c r="J168" s="19">
        <v>102.1748612799</v>
      </c>
      <c r="K168" s="35" t="str">
        <f t="shared" si="10"/>
        <v>2012</v>
      </c>
    </row>
    <row r="169" spans="1:11" ht="15">
      <c r="A169" s="60" t="s">
        <v>240</v>
      </c>
      <c r="B169" s="60">
        <v>105.279</v>
      </c>
      <c r="C169" s="19">
        <v>105.6003920218</v>
      </c>
      <c r="D169" s="19">
        <v>106.5904469182</v>
      </c>
      <c r="E169" s="19">
        <v>99.100506404100997</v>
      </c>
      <c r="F169" s="19">
        <v>105.279</v>
      </c>
      <c r="G169" s="19">
        <v>105.6003920218</v>
      </c>
      <c r="H169" s="19">
        <v>104.2184359689</v>
      </c>
      <c r="I169" s="19">
        <v>106.2607748487</v>
      </c>
      <c r="J169" s="19">
        <v>102.6422923066</v>
      </c>
      <c r="K169" s="35" t="str">
        <f t="shared" si="10"/>
        <v>2012</v>
      </c>
    </row>
    <row r="170" spans="1:11" ht="15">
      <c r="A170" s="60" t="s">
        <v>241</v>
      </c>
      <c r="B170" s="60">
        <v>105.74299999999999</v>
      </c>
      <c r="C170" s="19">
        <v>105.787345088</v>
      </c>
      <c r="D170" s="19">
        <v>106.8011039678</v>
      </c>
      <c r="E170" s="19">
        <v>99.454507398819004</v>
      </c>
      <c r="F170" s="19">
        <v>105.74299999999999</v>
      </c>
      <c r="G170" s="19">
        <v>105.787345088</v>
      </c>
      <c r="H170" s="19">
        <v>105.5965405835</v>
      </c>
      <c r="I170" s="19">
        <v>106.63940952279999</v>
      </c>
      <c r="J170" s="19">
        <v>103.3338076447</v>
      </c>
      <c r="K170" s="35" t="str">
        <f t="shared" si="10"/>
        <v>2012</v>
      </c>
    </row>
    <row r="171" spans="1:11" ht="15">
      <c r="A171" s="60" t="s">
        <v>242</v>
      </c>
      <c r="B171" s="60">
        <v>106.27800000000001</v>
      </c>
      <c r="C171" s="19">
        <v>106.02829092659999</v>
      </c>
      <c r="D171" s="19">
        <v>107.86108892190001</v>
      </c>
      <c r="E171" s="19">
        <v>99.420906392003999</v>
      </c>
      <c r="F171" s="19">
        <v>106.27800000000001</v>
      </c>
      <c r="G171" s="19">
        <v>106.02829092659999</v>
      </c>
      <c r="H171" s="19">
        <v>107.1007518208</v>
      </c>
      <c r="I171" s="19">
        <v>106.95903140359999</v>
      </c>
      <c r="J171" s="19">
        <v>104.44527123349999</v>
      </c>
      <c r="K171" s="35" t="str">
        <f t="shared" si="10"/>
        <v>2012</v>
      </c>
    </row>
    <row r="172" spans="1:11" ht="15">
      <c r="A172" s="60" t="s">
        <v>243</v>
      </c>
      <c r="B172" s="60">
        <v>107</v>
      </c>
      <c r="C172" s="19">
        <v>106.0831222211</v>
      </c>
      <c r="D172" s="19">
        <v>109.6998155302</v>
      </c>
      <c r="E172" s="19">
        <v>99.925868279751995</v>
      </c>
      <c r="F172" s="19">
        <v>107</v>
      </c>
      <c r="G172" s="19">
        <v>106.0831222211</v>
      </c>
      <c r="H172" s="19">
        <v>110.0244176838</v>
      </c>
      <c r="I172" s="19">
        <v>107.28174171889999</v>
      </c>
      <c r="J172" s="19">
        <v>106.2416307095</v>
      </c>
      <c r="K172" s="35" t="str">
        <f t="shared" si="10"/>
        <v>2012</v>
      </c>
    </row>
    <row r="173" spans="1:11" ht="15">
      <c r="A173" s="60" t="s">
        <v>244</v>
      </c>
      <c r="B173" s="60">
        <v>107.246</v>
      </c>
      <c r="C173" s="19">
        <v>106.21136636839999</v>
      </c>
      <c r="D173" s="19">
        <v>109.81343158350001</v>
      </c>
      <c r="E173" s="19">
        <v>99.569514457983999</v>
      </c>
      <c r="F173" s="19">
        <v>107.246</v>
      </c>
      <c r="G173" s="19">
        <v>106.21136636839999</v>
      </c>
      <c r="H173" s="19">
        <v>110.65992065330001</v>
      </c>
      <c r="I173" s="19">
        <v>107.6337241953</v>
      </c>
      <c r="J173" s="19">
        <v>106.2018399864</v>
      </c>
      <c r="K173" s="35" t="str">
        <f t="shared" si="10"/>
        <v>2012</v>
      </c>
    </row>
    <row r="174" spans="1:11" ht="15">
      <c r="A174" s="60" t="s">
        <v>245</v>
      </c>
      <c r="B174" s="60">
        <v>107.678</v>
      </c>
      <c r="C174" s="19">
        <v>106.662149998999</v>
      </c>
      <c r="D174" s="19">
        <v>110.6818408589</v>
      </c>
      <c r="E174" s="19">
        <v>99.392045071547997</v>
      </c>
      <c r="F174" s="19">
        <v>107.678</v>
      </c>
      <c r="G174" s="19">
        <v>106.662149998999</v>
      </c>
      <c r="H174" s="19">
        <v>111.02800129240001</v>
      </c>
      <c r="I174" s="19">
        <v>107.9051155464</v>
      </c>
      <c r="J174" s="19">
        <v>107.0644286949</v>
      </c>
      <c r="K174" s="35" t="str">
        <f t="shared" si="10"/>
        <v>2013</v>
      </c>
    </row>
    <row r="175" spans="1:11" ht="15">
      <c r="A175" s="60" t="s">
        <v>246</v>
      </c>
      <c r="B175" s="60">
        <v>108.208</v>
      </c>
      <c r="C175" s="19">
        <v>107.2049649011</v>
      </c>
      <c r="D175" s="19">
        <v>111.4059533761</v>
      </c>
      <c r="E175" s="19">
        <v>99.478167149328002</v>
      </c>
      <c r="F175" s="19">
        <v>108.208</v>
      </c>
      <c r="G175" s="19">
        <v>107.2049649011</v>
      </c>
      <c r="H175" s="19">
        <v>111.51967418</v>
      </c>
      <c r="I175" s="19">
        <v>108.1594274717</v>
      </c>
      <c r="J175" s="19">
        <v>108.343206456199</v>
      </c>
      <c r="K175" s="35" t="str">
        <f t="shared" si="10"/>
        <v>2013</v>
      </c>
    </row>
    <row r="176" spans="1:11" ht="15">
      <c r="A176" s="60" t="s">
        <v>247</v>
      </c>
      <c r="B176" s="60">
        <v>109.002</v>
      </c>
      <c r="C176" s="19">
        <v>107.52750159110001</v>
      </c>
      <c r="D176" s="19">
        <v>111.9888940571</v>
      </c>
      <c r="E176" s="19">
        <v>99.545985595727998</v>
      </c>
      <c r="F176" s="19">
        <v>109.002</v>
      </c>
      <c r="G176" s="19">
        <v>107.52750159110001</v>
      </c>
      <c r="H176" s="19">
        <v>113.86807764380001</v>
      </c>
      <c r="I176" s="19">
        <v>108.4456939337</v>
      </c>
      <c r="J176" s="19">
        <v>110.5026424399</v>
      </c>
      <c r="K176" s="35" t="str">
        <f t="shared" si="10"/>
        <v>2013</v>
      </c>
    </row>
    <row r="177" spans="1:11" ht="15">
      <c r="A177" s="60" t="s">
        <v>248</v>
      </c>
      <c r="B177" s="60">
        <v>109.074</v>
      </c>
      <c r="C177" s="19">
        <v>107.6135641412</v>
      </c>
      <c r="D177" s="19">
        <v>111.8040403012</v>
      </c>
      <c r="E177" s="19">
        <v>98.934143270359996</v>
      </c>
      <c r="F177" s="19">
        <v>109.074</v>
      </c>
      <c r="G177" s="19">
        <v>107.6135641412</v>
      </c>
      <c r="H177" s="19">
        <v>113.872548996899</v>
      </c>
      <c r="I177" s="19">
        <v>108.534393266</v>
      </c>
      <c r="J177" s="19">
        <v>110.51554785570001</v>
      </c>
      <c r="K177" s="35" t="str">
        <f t="shared" si="10"/>
        <v>2013</v>
      </c>
    </row>
    <row r="178" spans="1:11" ht="15">
      <c r="A178" s="60" t="s">
        <v>249</v>
      </c>
      <c r="B178" s="60">
        <v>108.711</v>
      </c>
      <c r="C178" s="19">
        <v>107.8260281944</v>
      </c>
      <c r="D178" s="19">
        <v>110.84746043360001</v>
      </c>
      <c r="E178" s="19">
        <v>98.568954035889007</v>
      </c>
      <c r="F178" s="19">
        <v>108.711</v>
      </c>
      <c r="G178" s="19">
        <v>107.8260281944</v>
      </c>
      <c r="H178" s="19">
        <v>111.5419899403</v>
      </c>
      <c r="I178" s="19">
        <v>108.7534411625</v>
      </c>
      <c r="J178" s="19">
        <v>108.54320073380001</v>
      </c>
      <c r="K178" s="35" t="str">
        <f t="shared" si="10"/>
        <v>2013</v>
      </c>
    </row>
    <row r="179" spans="1:11" ht="15">
      <c r="A179" s="60" t="s">
        <v>250</v>
      </c>
      <c r="B179" s="60">
        <v>108.645</v>
      </c>
      <c r="C179" s="19">
        <v>107.9644424378</v>
      </c>
      <c r="D179" s="19">
        <v>111.0404004138</v>
      </c>
      <c r="E179" s="19">
        <v>99.100740690028999</v>
      </c>
      <c r="F179" s="19">
        <v>108.645</v>
      </c>
      <c r="G179" s="19">
        <v>107.9644424378</v>
      </c>
      <c r="H179" s="19">
        <v>110.7754504884</v>
      </c>
      <c r="I179" s="19">
        <v>108.927022568</v>
      </c>
      <c r="J179" s="19">
        <v>107.8129029279</v>
      </c>
      <c r="K179" s="35" t="str">
        <f t="shared" si="10"/>
        <v>2013</v>
      </c>
    </row>
    <row r="180" spans="1:11" ht="15">
      <c r="A180" s="60" t="s">
        <v>251</v>
      </c>
      <c r="B180" s="60">
        <v>108.608999999999</v>
      </c>
      <c r="C180" s="19">
        <v>108.00110799940001</v>
      </c>
      <c r="D180" s="19">
        <v>111.0584424699</v>
      </c>
      <c r="E180" s="19">
        <v>98.565480137758001</v>
      </c>
      <c r="F180" s="19">
        <v>108.608999999999</v>
      </c>
      <c r="G180" s="19">
        <v>108.00110799940001</v>
      </c>
      <c r="H180" s="19">
        <v>110.4900025646</v>
      </c>
      <c r="I180" s="19">
        <v>109.00898097690001</v>
      </c>
      <c r="J180" s="19">
        <v>107.4504395013</v>
      </c>
      <c r="K180" s="35" t="str">
        <f t="shared" si="10"/>
        <v>2013</v>
      </c>
    </row>
    <row r="181" spans="1:11" ht="15">
      <c r="A181" s="60" t="s">
        <v>252</v>
      </c>
      <c r="B181" s="60">
        <v>108.91800000000001</v>
      </c>
      <c r="C181" s="19">
        <v>108.098704872499</v>
      </c>
      <c r="D181" s="19">
        <v>111.2491045541</v>
      </c>
      <c r="E181" s="19">
        <v>98.691551006634995</v>
      </c>
      <c r="F181" s="19">
        <v>108.91800000000001</v>
      </c>
      <c r="G181" s="19">
        <v>108.098704872499</v>
      </c>
      <c r="H181" s="19">
        <v>111.52415479610001</v>
      </c>
      <c r="I181" s="19">
        <v>109.170951562499</v>
      </c>
      <c r="J181" s="19">
        <v>108.168966232299</v>
      </c>
      <c r="K181" s="35" t="str">
        <f t="shared" si="10"/>
        <v>2013</v>
      </c>
    </row>
    <row r="182" spans="1:11" ht="15">
      <c r="A182" s="60" t="s">
        <v>253</v>
      </c>
      <c r="B182" s="60">
        <v>109.328</v>
      </c>
      <c r="C182" s="19">
        <v>108.44887081970001</v>
      </c>
      <c r="D182" s="19">
        <v>111.5790720888</v>
      </c>
      <c r="E182" s="19">
        <v>99.286081695505004</v>
      </c>
      <c r="F182" s="19">
        <v>109.328</v>
      </c>
      <c r="G182" s="19">
        <v>108.44887081970001</v>
      </c>
      <c r="H182" s="19">
        <v>112.1384186068</v>
      </c>
      <c r="I182" s="19">
        <v>109.5650919528</v>
      </c>
      <c r="J182" s="19">
        <v>108.62309132350001</v>
      </c>
      <c r="K182" s="35" t="str">
        <f t="shared" si="10"/>
        <v>2013</v>
      </c>
    </row>
    <row r="183" spans="1:11" ht="15">
      <c r="A183" s="60" t="s">
        <v>254</v>
      </c>
      <c r="B183" s="60">
        <v>109.848</v>
      </c>
      <c r="C183" s="19">
        <v>108.6572056512</v>
      </c>
      <c r="D183" s="19">
        <v>112.852796575</v>
      </c>
      <c r="E183" s="19">
        <v>99.246751538861005</v>
      </c>
      <c r="F183" s="19">
        <v>109.848</v>
      </c>
      <c r="G183" s="19">
        <v>108.6572056512</v>
      </c>
      <c r="H183" s="19">
        <v>113.7222027821</v>
      </c>
      <c r="I183" s="19">
        <v>109.7424966857</v>
      </c>
      <c r="J183" s="19">
        <v>110.0906829602</v>
      </c>
      <c r="K183" s="35" t="str">
        <f t="shared" si="10"/>
        <v>2013</v>
      </c>
    </row>
    <row r="184" spans="1:11" ht="15">
      <c r="A184" s="60" t="s">
        <v>255</v>
      </c>
      <c r="B184" s="60">
        <v>110.872</v>
      </c>
      <c r="C184" s="19">
        <v>108.804140600699</v>
      </c>
      <c r="D184" s="19">
        <v>114.8281653775</v>
      </c>
      <c r="E184" s="19">
        <v>99.625605483268998</v>
      </c>
      <c r="F184" s="19">
        <v>110.872</v>
      </c>
      <c r="G184" s="19">
        <v>108.804140600699</v>
      </c>
      <c r="H184" s="19">
        <v>117.7448491342</v>
      </c>
      <c r="I184" s="19">
        <v>109.8606360209</v>
      </c>
      <c r="J184" s="19">
        <v>113.6199620341</v>
      </c>
      <c r="K184" s="35" t="str">
        <f t="shared" si="10"/>
        <v>2013</v>
      </c>
    </row>
    <row r="185" spans="1:11" ht="15">
      <c r="A185" s="60" t="s">
        <v>256</v>
      </c>
      <c r="B185" s="60">
        <v>111.508</v>
      </c>
      <c r="C185" s="19">
        <v>109.1607462936</v>
      </c>
      <c r="D185" s="19">
        <v>115.5258143114</v>
      </c>
      <c r="E185" s="19">
        <v>99.703922694951004</v>
      </c>
      <c r="F185" s="19">
        <v>111.508</v>
      </c>
      <c r="G185" s="19">
        <v>109.1607462936</v>
      </c>
      <c r="H185" s="19">
        <v>119.3383172115</v>
      </c>
      <c r="I185" s="19">
        <v>110.2648345029</v>
      </c>
      <c r="J185" s="19">
        <v>114.9001947</v>
      </c>
      <c r="K185" s="35" t="str">
        <f t="shared" si="10"/>
        <v>2013</v>
      </c>
    </row>
    <row r="186" spans="1:11" ht="15">
      <c r="A186" s="60" t="s">
        <v>257</v>
      </c>
      <c r="B186" s="60">
        <v>112.505</v>
      </c>
      <c r="C186" s="19">
        <v>110.0912900663</v>
      </c>
      <c r="D186" s="19">
        <v>117.5061110015</v>
      </c>
      <c r="E186" s="19">
        <v>100.419909311976</v>
      </c>
      <c r="F186" s="19">
        <v>112.505</v>
      </c>
      <c r="G186" s="19">
        <v>110.0912900663</v>
      </c>
      <c r="H186" s="19">
        <v>120.55683816520001</v>
      </c>
      <c r="I186" s="19">
        <v>111.1654366847</v>
      </c>
      <c r="J186" s="19">
        <v>116.1631525177</v>
      </c>
      <c r="K186" s="35" t="str">
        <f t="shared" si="10"/>
        <v>2014</v>
      </c>
    </row>
    <row r="187" spans="1:11" ht="15">
      <c r="A187" s="60" t="s">
        <v>258</v>
      </c>
      <c r="B187" s="60">
        <v>112.79</v>
      </c>
      <c r="C187" s="19">
        <v>110.4013873631</v>
      </c>
      <c r="D187" s="19">
        <v>117.85142451900001</v>
      </c>
      <c r="E187" s="19">
        <v>100.96177444892101</v>
      </c>
      <c r="F187" s="19">
        <v>112.79</v>
      </c>
      <c r="G187" s="19">
        <v>110.4013873631</v>
      </c>
      <c r="H187" s="19">
        <v>120.756227007099</v>
      </c>
      <c r="I187" s="19">
        <v>111.4576590559</v>
      </c>
      <c r="J187" s="19">
        <v>116.4302135193</v>
      </c>
      <c r="K187" s="35" t="str">
        <f t="shared" si="10"/>
        <v>2014</v>
      </c>
    </row>
    <row r="188" spans="1:11" ht="15">
      <c r="A188" s="60" t="s">
        <v>259</v>
      </c>
      <c r="B188" s="60">
        <v>113.099</v>
      </c>
      <c r="C188" s="19">
        <v>110.6385143816</v>
      </c>
      <c r="D188" s="19">
        <v>118.14250268790001</v>
      </c>
      <c r="E188" s="19">
        <v>101.018059258807</v>
      </c>
      <c r="F188" s="19">
        <v>113.099</v>
      </c>
      <c r="G188" s="19">
        <v>110.6385143816</v>
      </c>
      <c r="H188" s="19">
        <v>121.309925531</v>
      </c>
      <c r="I188" s="19">
        <v>111.7072233299</v>
      </c>
      <c r="J188" s="19">
        <v>116.9019982694</v>
      </c>
      <c r="K188" s="35" t="str">
        <f t="shared" si="10"/>
        <v>2014</v>
      </c>
    </row>
    <row r="189" spans="1:11" ht="15">
      <c r="A189" s="60" t="s">
        <v>260</v>
      </c>
      <c r="B189" s="60">
        <v>112.88800000000001</v>
      </c>
      <c r="C189" s="19">
        <v>110.9605046026</v>
      </c>
      <c r="D189" s="19">
        <v>117.20966437040001</v>
      </c>
      <c r="E189" s="19">
        <v>100.819754234843</v>
      </c>
      <c r="F189" s="19">
        <v>112.88800000000001</v>
      </c>
      <c r="G189" s="19">
        <v>110.9605046026</v>
      </c>
      <c r="H189" s="19">
        <v>119.27873850410001</v>
      </c>
      <c r="I189" s="19">
        <v>112.0872456362</v>
      </c>
      <c r="J189" s="19">
        <v>115.0573082902</v>
      </c>
      <c r="K189" s="35" t="str">
        <f t="shared" si="10"/>
        <v>2014</v>
      </c>
    </row>
    <row r="190" spans="1:11" ht="15">
      <c r="A190" s="60" t="s">
        <v>261</v>
      </c>
      <c r="B190" s="60">
        <v>112.527</v>
      </c>
      <c r="C190" s="19">
        <v>111.0646125503</v>
      </c>
      <c r="D190" s="19">
        <v>115.94937001460001</v>
      </c>
      <c r="E190" s="19">
        <v>100.895615036295</v>
      </c>
      <c r="F190" s="19">
        <v>112.527</v>
      </c>
      <c r="G190" s="19">
        <v>111.0646125503</v>
      </c>
      <c r="H190" s="19">
        <v>117.3269566626</v>
      </c>
      <c r="I190" s="19">
        <v>112.2548126305</v>
      </c>
      <c r="J190" s="19">
        <v>113.2349048433</v>
      </c>
      <c r="K190" s="35" t="str">
        <f t="shared" si="10"/>
        <v>2014</v>
      </c>
    </row>
    <row r="191" spans="1:11" ht="15">
      <c r="A191" s="60" t="s">
        <v>262</v>
      </c>
      <c r="B191" s="60">
        <v>112.721999999999</v>
      </c>
      <c r="C191" s="19">
        <v>111.3006405945</v>
      </c>
      <c r="D191" s="19">
        <v>116.3771340707</v>
      </c>
      <c r="E191" s="19">
        <v>100.584026984169</v>
      </c>
      <c r="F191" s="19">
        <v>112.721999999999</v>
      </c>
      <c r="G191" s="19">
        <v>111.3006405945</v>
      </c>
      <c r="H191" s="19">
        <v>117.379579952399</v>
      </c>
      <c r="I191" s="19">
        <v>112.5040912094</v>
      </c>
      <c r="J191" s="19">
        <v>113.2785761048</v>
      </c>
      <c r="K191" s="35" t="str">
        <f t="shared" si="10"/>
        <v>2014</v>
      </c>
    </row>
    <row r="192" spans="1:11" ht="15">
      <c r="A192" s="60" t="s">
        <v>263</v>
      </c>
      <c r="B192" s="60">
        <v>113.032</v>
      </c>
      <c r="C192" s="19">
        <v>111.5098257755</v>
      </c>
      <c r="D192" s="19">
        <v>116.6020807493</v>
      </c>
      <c r="E192" s="19">
        <v>100.95307540838</v>
      </c>
      <c r="F192" s="19">
        <v>113.032</v>
      </c>
      <c r="G192" s="19">
        <v>111.5098257755</v>
      </c>
      <c r="H192" s="19">
        <v>118.0333295743</v>
      </c>
      <c r="I192" s="19">
        <v>112.7160392591</v>
      </c>
      <c r="J192" s="19">
        <v>113.8611393952</v>
      </c>
      <c r="K192" s="35" t="str">
        <f t="shared" si="10"/>
        <v>2014</v>
      </c>
    </row>
    <row r="193" spans="1:11" ht="15">
      <c r="A193" s="60" t="s">
        <v>264</v>
      </c>
      <c r="B193" s="60">
        <v>113.438</v>
      </c>
      <c r="C193" s="19">
        <v>111.7465804026</v>
      </c>
      <c r="D193" s="19">
        <v>116.85912482800001</v>
      </c>
      <c r="E193" s="19">
        <v>101.512577993012</v>
      </c>
      <c r="F193" s="19">
        <v>113.438</v>
      </c>
      <c r="G193" s="19">
        <v>111.7465804026</v>
      </c>
      <c r="H193" s="19">
        <v>119.0166496057</v>
      </c>
      <c r="I193" s="19">
        <v>112.9868099844</v>
      </c>
      <c r="J193" s="19">
        <v>114.6422435556</v>
      </c>
      <c r="K193" s="35" t="str">
        <f t="shared" si="10"/>
        <v>2014</v>
      </c>
    </row>
    <row r="194" spans="1:11" ht="15">
      <c r="A194" s="60" t="s">
        <v>265</v>
      </c>
      <c r="B194" s="60">
        <v>113.938999999999</v>
      </c>
      <c r="C194" s="19">
        <v>112.0739819937</v>
      </c>
      <c r="D194" s="19">
        <v>117.1509404143</v>
      </c>
      <c r="E194" s="19">
        <v>101.705256628041</v>
      </c>
      <c r="F194" s="19">
        <v>113.938999999999</v>
      </c>
      <c r="G194" s="19">
        <v>112.0739819937</v>
      </c>
      <c r="H194" s="19">
        <v>120.11365677080001</v>
      </c>
      <c r="I194" s="19">
        <v>113.4041784824</v>
      </c>
      <c r="J194" s="19">
        <v>115.37953809450001</v>
      </c>
      <c r="K194" s="35" t="str">
        <f t="shared" si="10"/>
        <v>2014</v>
      </c>
    </row>
    <row r="195" spans="1:11" ht="15">
      <c r="A195" s="60" t="s">
        <v>266</v>
      </c>
      <c r="B195" s="60">
        <v>114.569</v>
      </c>
      <c r="C195" s="19">
        <v>112.2606425986</v>
      </c>
      <c r="D195" s="19">
        <v>118.61294629530001</v>
      </c>
      <c r="E195" s="19">
        <v>102.075424427879</v>
      </c>
      <c r="F195" s="19">
        <v>114.569</v>
      </c>
      <c r="G195" s="19">
        <v>112.2606425986</v>
      </c>
      <c r="H195" s="19">
        <v>122.2582555852</v>
      </c>
      <c r="I195" s="19">
        <v>113.657011765099</v>
      </c>
      <c r="J195" s="19">
        <v>117.0515008452</v>
      </c>
      <c r="K195" s="35" t="str">
        <f t="shared" si="10"/>
        <v>2014</v>
      </c>
    </row>
    <row r="196" spans="1:11" ht="15">
      <c r="A196" s="60" t="s">
        <v>267</v>
      </c>
      <c r="B196" s="60">
        <v>115.492999999999</v>
      </c>
      <c r="C196" s="19">
        <v>112.4417952184</v>
      </c>
      <c r="D196" s="19">
        <v>120.6703155344</v>
      </c>
      <c r="E196" s="19">
        <v>102.46987483775401</v>
      </c>
      <c r="F196" s="19">
        <v>115.492999999999</v>
      </c>
      <c r="G196" s="19">
        <v>112.4417952184</v>
      </c>
      <c r="H196" s="19">
        <v>125.7236104056</v>
      </c>
      <c r="I196" s="19">
        <v>113.8688434494</v>
      </c>
      <c r="J196" s="19">
        <v>119.9505044518</v>
      </c>
      <c r="K196" s="35" t="str">
        <f t="shared" si="10"/>
        <v>2014</v>
      </c>
    </row>
    <row r="197" spans="1:11" ht="15">
      <c r="A197" s="60" t="s">
        <v>268</v>
      </c>
      <c r="B197" s="60">
        <v>116.059</v>
      </c>
      <c r="C197" s="19">
        <v>112.70281354860001</v>
      </c>
      <c r="D197" s="19">
        <v>120.9060405914</v>
      </c>
      <c r="E197" s="19">
        <v>103.934275662465</v>
      </c>
      <c r="F197" s="19">
        <v>116.059</v>
      </c>
      <c r="G197" s="19">
        <v>112.70281354860001</v>
      </c>
      <c r="H197" s="19">
        <v>127.3329148583</v>
      </c>
      <c r="I197" s="19">
        <v>114.2390413065</v>
      </c>
      <c r="J197" s="19">
        <v>121.059648559699</v>
      </c>
      <c r="K197" s="35" t="str">
        <f t="shared" si="10"/>
        <v>2014</v>
      </c>
    </row>
    <row r="198" spans="1:11" ht="15">
      <c r="A198" s="60" t="s">
        <v>269</v>
      </c>
      <c r="B198" s="60">
        <v>115.953999999999</v>
      </c>
      <c r="C198" s="19">
        <v>112.66566460910001</v>
      </c>
      <c r="D198" s="19">
        <v>120.963754690299</v>
      </c>
      <c r="E198" s="19">
        <v>104.650490897764</v>
      </c>
      <c r="F198" s="19">
        <v>115.953999999999</v>
      </c>
      <c r="G198" s="19">
        <v>112.66566460910001</v>
      </c>
      <c r="H198" s="19">
        <v>126.99260219350001</v>
      </c>
      <c r="I198" s="19">
        <v>114.4297762393</v>
      </c>
      <c r="J198" s="19">
        <v>120.1363146034</v>
      </c>
      <c r="K198" s="35" t="str">
        <f t="shared" si="10"/>
        <v>2015</v>
      </c>
    </row>
    <row r="199" spans="1:11" ht="15">
      <c r="A199" s="60" t="s">
        <v>270</v>
      </c>
      <c r="B199" s="60">
        <v>116.17400000000001</v>
      </c>
      <c r="C199" s="19">
        <v>113.048714004</v>
      </c>
      <c r="D199" s="19">
        <v>121.349673355799</v>
      </c>
      <c r="E199" s="19">
        <v>104.996116652938</v>
      </c>
      <c r="F199" s="19">
        <v>116.17400000000001</v>
      </c>
      <c r="G199" s="19">
        <v>113.048714004</v>
      </c>
      <c r="H199" s="19">
        <v>126.6539441433</v>
      </c>
      <c r="I199" s="19">
        <v>114.7729833674</v>
      </c>
      <c r="J199" s="19">
        <v>120.0140917889</v>
      </c>
      <c r="K199" s="35" t="str">
        <f t="shared" si="10"/>
        <v>2015</v>
      </c>
    </row>
    <row r="200" spans="1:11" ht="15">
      <c r="A200" s="60" t="s">
        <v>271</v>
      </c>
      <c r="B200" s="60">
        <v>116.64700000000001</v>
      </c>
      <c r="C200" s="19">
        <v>113.3451675418</v>
      </c>
      <c r="D200" s="19">
        <v>122.0218647268</v>
      </c>
      <c r="E200" s="19">
        <v>105.812502012396</v>
      </c>
      <c r="F200" s="19">
        <v>116.64700000000001</v>
      </c>
      <c r="G200" s="19">
        <v>113.3451675418</v>
      </c>
      <c r="H200" s="19">
        <v>127.730171869</v>
      </c>
      <c r="I200" s="19">
        <v>115.08158894020001</v>
      </c>
      <c r="J200" s="19">
        <v>120.94525265</v>
      </c>
      <c r="K200" s="35" t="str">
        <f t="shared" si="10"/>
        <v>2015</v>
      </c>
    </row>
    <row r="201" spans="1:11" ht="15">
      <c r="A201" s="60" t="s">
        <v>272</v>
      </c>
      <c r="B201" s="60">
        <v>116.345</v>
      </c>
      <c r="C201" s="19">
        <v>113.5216455761</v>
      </c>
      <c r="D201" s="19">
        <v>120.8657811129</v>
      </c>
      <c r="E201" s="19">
        <v>105.951700356996</v>
      </c>
      <c r="F201" s="19">
        <v>116.345</v>
      </c>
      <c r="G201" s="19">
        <v>113.5216455761</v>
      </c>
      <c r="H201" s="19">
        <v>125.79534194430001</v>
      </c>
      <c r="I201" s="19">
        <v>115.263804105999</v>
      </c>
      <c r="J201" s="19">
        <v>119.30422692160001</v>
      </c>
      <c r="K201" s="35" t="str">
        <f t="shared" si="10"/>
        <v>2015</v>
      </c>
    </row>
    <row r="202" spans="1:11" ht="15">
      <c r="A202" s="60" t="s">
        <v>273</v>
      </c>
      <c r="B202" s="60">
        <v>115.764</v>
      </c>
      <c r="C202" s="19">
        <v>113.653073379999</v>
      </c>
      <c r="D202" s="19">
        <v>119.0011139291</v>
      </c>
      <c r="E202" s="19">
        <v>105.704417657619</v>
      </c>
      <c r="F202" s="19">
        <v>115.764</v>
      </c>
      <c r="G202" s="19">
        <v>113.653073379999</v>
      </c>
      <c r="H202" s="19">
        <v>122.7746215546</v>
      </c>
      <c r="I202" s="19">
        <v>115.407512958</v>
      </c>
      <c r="J202" s="19">
        <v>116.7146009742</v>
      </c>
      <c r="K202" s="35" t="str">
        <f t="shared" si="10"/>
        <v>2015</v>
      </c>
    </row>
    <row r="203" spans="1:11" ht="15">
      <c r="A203" s="60" t="s">
        <v>274</v>
      </c>
      <c r="B203" s="60">
        <v>115.958</v>
      </c>
      <c r="C203" s="19">
        <v>113.8905550225</v>
      </c>
      <c r="D203" s="19">
        <v>119.063403280299</v>
      </c>
      <c r="E203" s="19">
        <v>106.242199724245</v>
      </c>
      <c r="F203" s="19">
        <v>115.958</v>
      </c>
      <c r="G203" s="19">
        <v>113.8905550225</v>
      </c>
      <c r="H203" s="19">
        <v>122.8185566155</v>
      </c>
      <c r="I203" s="19">
        <v>115.6679134697</v>
      </c>
      <c r="J203" s="19">
        <v>116.7239379211</v>
      </c>
      <c r="K203" s="35" t="str">
        <f t="shared" si="10"/>
        <v>2015</v>
      </c>
    </row>
    <row r="204" spans="1:11" ht="15">
      <c r="A204" s="60" t="s">
        <v>275</v>
      </c>
      <c r="B204" s="60">
        <v>116.128</v>
      </c>
      <c r="C204" s="19">
        <v>114.0870905835</v>
      </c>
      <c r="D204" s="19">
        <v>118.950149435499</v>
      </c>
      <c r="E204" s="19">
        <v>107.000059111905</v>
      </c>
      <c r="F204" s="19">
        <v>116.128</v>
      </c>
      <c r="G204" s="19">
        <v>114.0870905835</v>
      </c>
      <c r="H204" s="19">
        <v>122.90119440390001</v>
      </c>
      <c r="I204" s="19">
        <v>115.8846600689</v>
      </c>
      <c r="J204" s="19">
        <v>116.76758085580001</v>
      </c>
      <c r="K204" s="35" t="str">
        <f t="shared" si="10"/>
        <v>2015</v>
      </c>
    </row>
    <row r="205" spans="1:11" ht="15">
      <c r="A205" s="60" t="s">
        <v>276</v>
      </c>
      <c r="B205" s="60">
        <v>116.373</v>
      </c>
      <c r="C205" s="19">
        <v>114.3161646967</v>
      </c>
      <c r="D205" s="19">
        <v>119.2804737439</v>
      </c>
      <c r="E205" s="19">
        <v>107.75123659814101</v>
      </c>
      <c r="F205" s="19">
        <v>116.373</v>
      </c>
      <c r="G205" s="19">
        <v>114.3161646967</v>
      </c>
      <c r="H205" s="19">
        <v>123.1971476712</v>
      </c>
      <c r="I205" s="19">
        <v>116.1355490407</v>
      </c>
      <c r="J205" s="19">
        <v>116.99506804950001</v>
      </c>
      <c r="K205" s="35" t="str">
        <f t="shared" si="10"/>
        <v>2015</v>
      </c>
    </row>
    <row r="206" spans="1:11" ht="15">
      <c r="A206" s="60" t="s">
        <v>277</v>
      </c>
      <c r="B206" s="60">
        <v>116.809</v>
      </c>
      <c r="C206" s="19">
        <v>114.740128856</v>
      </c>
      <c r="D206" s="19">
        <v>119.576281962699</v>
      </c>
      <c r="E206" s="19">
        <v>108.421742536057</v>
      </c>
      <c r="F206" s="19">
        <v>116.809</v>
      </c>
      <c r="G206" s="19">
        <v>114.740128856</v>
      </c>
      <c r="H206" s="19">
        <v>123.6737376073</v>
      </c>
      <c r="I206" s="19">
        <v>116.606332377399</v>
      </c>
      <c r="J206" s="19">
        <v>117.3351266401</v>
      </c>
      <c r="K206" s="35" t="str">
        <f t="shared" si="10"/>
        <v>2015</v>
      </c>
    </row>
    <row r="207" spans="1:11" ht="15">
      <c r="A207" s="60" t="s">
        <v>278</v>
      </c>
      <c r="B207" s="60">
        <v>117.41</v>
      </c>
      <c r="C207" s="19">
        <v>115.0286331339</v>
      </c>
      <c r="D207" s="19">
        <v>120.8234427276</v>
      </c>
      <c r="E207" s="19">
        <v>108.58656822154001</v>
      </c>
      <c r="F207" s="19">
        <v>117.41</v>
      </c>
      <c r="G207" s="19">
        <v>115.0286331339</v>
      </c>
      <c r="H207" s="19">
        <v>125.3452517905</v>
      </c>
      <c r="I207" s="19">
        <v>116.9380792371</v>
      </c>
      <c r="J207" s="19">
        <v>118.681471956699</v>
      </c>
      <c r="K207" s="35" t="str">
        <f t="shared" si="10"/>
        <v>2015</v>
      </c>
    </row>
    <row r="208" spans="1:11" ht="15">
      <c r="A208" s="60" t="s">
        <v>279</v>
      </c>
      <c r="B208" s="60">
        <v>118.051</v>
      </c>
      <c r="C208" s="19">
        <v>115.069086315099</v>
      </c>
      <c r="D208" s="19">
        <v>122.15187268290001</v>
      </c>
      <c r="E208" s="19">
        <v>108.9068728945</v>
      </c>
      <c r="F208" s="19">
        <v>118.051</v>
      </c>
      <c r="G208" s="19">
        <v>115.069086315099</v>
      </c>
      <c r="H208" s="19">
        <v>128.04073034870001</v>
      </c>
      <c r="I208" s="19">
        <v>117.179604348599</v>
      </c>
      <c r="J208" s="19">
        <v>120.4282793659</v>
      </c>
      <c r="K208" s="35" t="str">
        <f t="shared" si="10"/>
        <v>2015</v>
      </c>
    </row>
    <row r="209" spans="1:11" ht="15">
      <c r="A209" s="60" t="s">
        <v>280</v>
      </c>
      <c r="B209" s="60">
        <v>118.532</v>
      </c>
      <c r="C209" s="19">
        <v>115.421155680599</v>
      </c>
      <c r="D209" s="19">
        <v>122.13235523</v>
      </c>
      <c r="E209" s="19">
        <v>109.432258425437</v>
      </c>
      <c r="F209" s="19">
        <v>118.532</v>
      </c>
      <c r="G209" s="19">
        <v>115.421155680599</v>
      </c>
      <c r="H209" s="19">
        <v>128.9580026621</v>
      </c>
      <c r="I209" s="19">
        <v>117.5994593458</v>
      </c>
      <c r="J209" s="19">
        <v>121.0747650534</v>
      </c>
      <c r="K209" s="35" t="str">
        <f t="shared" si="10"/>
        <v>2015</v>
      </c>
    </row>
    <row r="210" spans="1:11" ht="15">
      <c r="A210" s="60" t="s">
        <v>281</v>
      </c>
      <c r="B210" s="60">
        <v>118.983999999999</v>
      </c>
      <c r="C210" s="19">
        <v>115.643894312399</v>
      </c>
      <c r="D210" s="19">
        <v>122.2560054867</v>
      </c>
      <c r="E210" s="19">
        <v>110.987415286698</v>
      </c>
      <c r="F210" s="19">
        <v>118.983999999999</v>
      </c>
      <c r="G210" s="19">
        <v>115.643894312399</v>
      </c>
      <c r="H210" s="19">
        <v>130.19566904850001</v>
      </c>
      <c r="I210" s="19">
        <v>117.840434305299</v>
      </c>
      <c r="J210" s="19">
        <v>122.1120853019</v>
      </c>
      <c r="K210" s="35" t="str">
        <f t="shared" ref="K210:K220" si="11">RIGHT(A210,4)</f>
        <v>2016</v>
      </c>
    </row>
    <row r="211" spans="1:11" ht="15">
      <c r="A211" s="60" t="s">
        <v>282</v>
      </c>
      <c r="B211" s="60">
        <v>119.505</v>
      </c>
      <c r="C211" s="19">
        <v>116.0585020331</v>
      </c>
      <c r="D211" s="19">
        <v>122.646343513999</v>
      </c>
      <c r="E211" s="19">
        <v>112.372135109092</v>
      </c>
      <c r="F211" s="19">
        <v>119.505</v>
      </c>
      <c r="G211" s="19">
        <v>116.0585020331</v>
      </c>
      <c r="H211" s="19">
        <v>131.079006055799</v>
      </c>
      <c r="I211" s="19">
        <v>118.2902067763</v>
      </c>
      <c r="J211" s="19">
        <v>122.8302388147</v>
      </c>
      <c r="K211" s="35" t="str">
        <f t="shared" si="11"/>
        <v>2016</v>
      </c>
    </row>
    <row r="212" spans="1:11" ht="15">
      <c r="A212" s="60" t="s">
        <v>283</v>
      </c>
      <c r="B212" s="60">
        <v>119.681</v>
      </c>
      <c r="C212" s="19">
        <v>116.4742291718</v>
      </c>
      <c r="D212" s="19">
        <v>122.69984382200001</v>
      </c>
      <c r="E212" s="19">
        <v>112.13590598151001</v>
      </c>
      <c r="F212" s="19">
        <v>119.681</v>
      </c>
      <c r="G212" s="19">
        <v>116.4742291718</v>
      </c>
      <c r="H212" s="19">
        <v>130.43357025060001</v>
      </c>
      <c r="I212" s="19">
        <v>118.7404172116</v>
      </c>
      <c r="J212" s="19">
        <v>122.245451370599</v>
      </c>
      <c r="K212" s="35" t="str">
        <f t="shared" si="11"/>
        <v>2016</v>
      </c>
    </row>
    <row r="213" spans="1:11" ht="15">
      <c r="A213" s="60" t="s">
        <v>284</v>
      </c>
      <c r="B213" s="60">
        <v>119.30200000000001</v>
      </c>
      <c r="C213" s="19">
        <v>116.73109025860001</v>
      </c>
      <c r="D213" s="19">
        <v>121.7485920172</v>
      </c>
      <c r="E213" s="19">
        <v>112.47824949697601</v>
      </c>
      <c r="F213" s="19">
        <v>119.30200000000001</v>
      </c>
      <c r="G213" s="19">
        <v>116.73109025860001</v>
      </c>
      <c r="H213" s="19">
        <v>127.8830091877</v>
      </c>
      <c r="I213" s="19">
        <v>119.0343619539</v>
      </c>
      <c r="J213" s="19">
        <v>120.0080363326</v>
      </c>
      <c r="K213" s="35" t="str">
        <f t="shared" si="11"/>
        <v>2016</v>
      </c>
    </row>
    <row r="214" spans="1:11" ht="15">
      <c r="A214" s="60" t="s">
        <v>285</v>
      </c>
      <c r="B214" s="60">
        <v>118.77</v>
      </c>
      <c r="C214" s="19">
        <v>116.9805993806</v>
      </c>
      <c r="D214" s="19">
        <v>119.9480686669</v>
      </c>
      <c r="E214" s="19">
        <v>113.491885177496</v>
      </c>
      <c r="F214" s="19">
        <v>118.77</v>
      </c>
      <c r="G214" s="19">
        <v>116.9805993806</v>
      </c>
      <c r="H214" s="19">
        <v>124.6748593877</v>
      </c>
      <c r="I214" s="19">
        <v>119.3371085552</v>
      </c>
      <c r="J214" s="19">
        <v>117.1625466122</v>
      </c>
      <c r="K214" s="35" t="str">
        <f t="shared" si="11"/>
        <v>2016</v>
      </c>
    </row>
    <row r="215" spans="1:11" ht="15">
      <c r="A215" s="60" t="s">
        <v>286</v>
      </c>
      <c r="B215" s="60">
        <v>118.901</v>
      </c>
      <c r="C215" s="19">
        <v>117.2781559599</v>
      </c>
      <c r="D215" s="19">
        <v>119.9720081848</v>
      </c>
      <c r="E215" s="19">
        <v>114.862075537886</v>
      </c>
      <c r="F215" s="19">
        <v>118.901</v>
      </c>
      <c r="G215" s="19">
        <v>117.2781559599</v>
      </c>
      <c r="H215" s="19">
        <v>124.237825402499</v>
      </c>
      <c r="I215" s="19">
        <v>119.6949921067</v>
      </c>
      <c r="J215" s="19">
        <v>116.66728072310001</v>
      </c>
      <c r="K215" s="35" t="str">
        <f t="shared" si="11"/>
        <v>2016</v>
      </c>
    </row>
    <row r="216" spans="1:11" ht="15">
      <c r="A216" s="60" t="s">
        <v>287</v>
      </c>
      <c r="B216" s="60">
        <v>119.211</v>
      </c>
      <c r="C216" s="19">
        <v>117.47837224840001</v>
      </c>
      <c r="D216" s="19">
        <v>120.65617482890001</v>
      </c>
      <c r="E216" s="19">
        <v>115.37559227216001</v>
      </c>
      <c r="F216" s="19">
        <v>119.211</v>
      </c>
      <c r="G216" s="19">
        <v>117.47837224840001</v>
      </c>
      <c r="H216" s="19">
        <v>124.92431832130001</v>
      </c>
      <c r="I216" s="19">
        <v>119.953580290199</v>
      </c>
      <c r="J216" s="19">
        <v>117.120123773299</v>
      </c>
      <c r="K216" s="35" t="str">
        <f t="shared" si="11"/>
        <v>2016</v>
      </c>
    </row>
    <row r="217" spans="1:11" ht="15">
      <c r="A217" s="60" t="s">
        <v>288</v>
      </c>
      <c r="B217" s="60">
        <v>119.547</v>
      </c>
      <c r="C217" s="19">
        <v>117.7009739465</v>
      </c>
      <c r="D217" s="19">
        <v>121.20177962450001</v>
      </c>
      <c r="E217" s="19">
        <v>115.678935663643</v>
      </c>
      <c r="F217" s="19">
        <v>119.547</v>
      </c>
      <c r="G217" s="19">
        <v>117.7009739465</v>
      </c>
      <c r="H217" s="19">
        <v>125.64585494630001</v>
      </c>
      <c r="I217" s="19">
        <v>120.2027745404</v>
      </c>
      <c r="J217" s="19">
        <v>117.695598774999</v>
      </c>
      <c r="K217" s="35" t="str">
        <f t="shared" si="11"/>
        <v>2016</v>
      </c>
    </row>
    <row r="218" spans="1:11" ht="15">
      <c r="A218" s="60" t="s">
        <v>289</v>
      </c>
      <c r="B218" s="60">
        <v>120.277</v>
      </c>
      <c r="C218" s="19">
        <v>118.261570773</v>
      </c>
      <c r="D218" s="19">
        <v>121.4734798086</v>
      </c>
      <c r="E218" s="19">
        <v>117.238475641598</v>
      </c>
      <c r="F218" s="19">
        <v>120.277</v>
      </c>
      <c r="G218" s="19">
        <v>118.261570773</v>
      </c>
      <c r="H218" s="19">
        <v>126.9543385663</v>
      </c>
      <c r="I218" s="19">
        <v>120.8125487378</v>
      </c>
      <c r="J218" s="19">
        <v>118.760738534599</v>
      </c>
      <c r="K218" s="35" t="str">
        <f t="shared" si="11"/>
        <v>2016</v>
      </c>
    </row>
    <row r="219" spans="1:11" ht="15">
      <c r="A219" s="60" t="s">
        <v>290</v>
      </c>
      <c r="B219" s="60">
        <v>121.00700000000001</v>
      </c>
      <c r="C219" s="19">
        <v>118.5922258688</v>
      </c>
      <c r="D219" s="19">
        <v>123.0090782985</v>
      </c>
      <c r="E219" s="19">
        <v>117.439134920298</v>
      </c>
      <c r="F219" s="19">
        <v>121.00700000000001</v>
      </c>
      <c r="G219" s="19">
        <v>118.5922258688</v>
      </c>
      <c r="H219" s="19">
        <v>129.047022725099</v>
      </c>
      <c r="I219" s="19">
        <v>121.1638451151</v>
      </c>
      <c r="J219" s="19">
        <v>120.537619143</v>
      </c>
      <c r="K219" s="35" t="str">
        <f t="shared" si="11"/>
        <v>2016</v>
      </c>
    </row>
    <row r="220" spans="1:11" ht="15">
      <c r="A220" s="60" t="s">
        <v>291</v>
      </c>
      <c r="B220" s="60">
        <v>121.953</v>
      </c>
      <c r="C220" s="19">
        <v>118.8583830796</v>
      </c>
      <c r="D220" s="19">
        <v>125.054898851199</v>
      </c>
      <c r="E220" s="19">
        <v>119.440249749781</v>
      </c>
      <c r="F220" s="19">
        <v>121.953</v>
      </c>
      <c r="G220" s="19">
        <v>118.8583830796</v>
      </c>
      <c r="H220" s="19">
        <v>132.319187878398</v>
      </c>
      <c r="I220" s="19">
        <v>121.4466719789</v>
      </c>
      <c r="J220" s="19">
        <v>123.32289188190001</v>
      </c>
      <c r="K220" s="35" t="str">
        <f t="shared" si="11"/>
        <v>2016</v>
      </c>
    </row>
    <row r="221" spans="1:11" ht="15">
      <c r="A221" s="60" t="s">
        <v>343</v>
      </c>
      <c r="B221" s="60">
        <v>122.515</v>
      </c>
      <c r="K221" s="35" t="str">
        <f>RIGHT(A221,4)</f>
        <v>2016</v>
      </c>
    </row>
    <row r="222" spans="1:11" ht="15">
      <c r="A222" s="60" t="s">
        <v>344</v>
      </c>
      <c r="B222" s="60">
        <v>124.598</v>
      </c>
      <c r="K222" s="35" t="str">
        <f t="shared" ref="K222:K240" si="12">RIGHT(A222,4)</f>
        <v>2017</v>
      </c>
    </row>
    <row r="223" spans="1:11" ht="15">
      <c r="A223" s="60" t="s">
        <v>345</v>
      </c>
      <c r="B223" s="60">
        <v>125.318</v>
      </c>
      <c r="K223" s="35" t="str">
        <f t="shared" si="12"/>
        <v>2017</v>
      </c>
    </row>
    <row r="224" spans="1:11" ht="15">
      <c r="A224" s="60" t="s">
        <v>346</v>
      </c>
      <c r="B224" s="60">
        <v>126.087</v>
      </c>
      <c r="K224" s="35" t="str">
        <f t="shared" si="12"/>
        <v>2017</v>
      </c>
    </row>
    <row r="225" spans="1:11" ht="15">
      <c r="A225" s="60" t="s">
        <v>347</v>
      </c>
      <c r="B225" s="60">
        <v>126.242</v>
      </c>
      <c r="K225" s="35" t="str">
        <f t="shared" si="12"/>
        <v>2017</v>
      </c>
    </row>
    <row r="226" spans="1:11" ht="15">
      <c r="A226" s="60" t="s">
        <v>348</v>
      </c>
      <c r="B226" s="60">
        <v>126.090999999999</v>
      </c>
      <c r="K226" s="35" t="str">
        <f t="shared" si="12"/>
        <v>2017</v>
      </c>
    </row>
    <row r="227" spans="1:11" ht="15">
      <c r="A227" s="60" t="s">
        <v>349</v>
      </c>
      <c r="B227" s="60">
        <v>126.408</v>
      </c>
      <c r="K227" s="35" t="str">
        <f t="shared" si="12"/>
        <v>2017</v>
      </c>
    </row>
    <row r="228" spans="1:11" ht="15">
      <c r="A228" s="60" t="s">
        <v>350</v>
      </c>
      <c r="B228" s="60">
        <v>126.886</v>
      </c>
      <c r="K228" s="35" t="str">
        <f t="shared" si="12"/>
        <v>2017</v>
      </c>
    </row>
    <row r="229" spans="1:11" ht="15">
      <c r="A229" s="60" t="s">
        <v>351</v>
      </c>
      <c r="B229" s="60">
        <v>127.51300000000001</v>
      </c>
      <c r="K229" s="35" t="str">
        <f t="shared" si="12"/>
        <v>2017</v>
      </c>
    </row>
    <row r="230" spans="1:11" ht="15">
      <c r="A230" s="60" t="s">
        <v>352</v>
      </c>
      <c r="B230" s="60">
        <v>127.91200000000001</v>
      </c>
      <c r="K230" s="35" t="str">
        <f t="shared" si="12"/>
        <v>2017</v>
      </c>
    </row>
    <row r="231" spans="1:11" ht="15">
      <c r="A231" s="60" t="s">
        <v>353</v>
      </c>
      <c r="B231" s="60">
        <v>128.71700000000001</v>
      </c>
      <c r="K231" s="35" t="str">
        <f t="shared" si="12"/>
        <v>2017</v>
      </c>
    </row>
    <row r="232" spans="1:11" ht="15">
      <c r="A232" s="60" t="s">
        <v>354</v>
      </c>
      <c r="B232" s="60">
        <v>130.04400000000001</v>
      </c>
      <c r="K232" s="35" t="str">
        <f t="shared" si="12"/>
        <v>2017</v>
      </c>
    </row>
    <row r="233" spans="1:11" ht="15">
      <c r="A233" s="60" t="s">
        <v>355</v>
      </c>
      <c r="B233" s="60">
        <v>130.812999999998</v>
      </c>
      <c r="K233" s="35" t="str">
        <f t="shared" si="12"/>
        <v>2017</v>
      </c>
    </row>
    <row r="234" spans="1:11" ht="15">
      <c r="A234" s="60" t="s">
        <v>356</v>
      </c>
      <c r="B234" s="60">
        <v>131.50800000000001</v>
      </c>
      <c r="K234" s="35" t="str">
        <f t="shared" si="12"/>
        <v>2018</v>
      </c>
    </row>
    <row r="235" spans="1:11" ht="15">
      <c r="A235" s="60" t="s">
        <v>357</v>
      </c>
      <c r="B235" s="60">
        <v>132.008999999998</v>
      </c>
      <c r="K235" s="35" t="str">
        <f t="shared" si="12"/>
        <v>2018</v>
      </c>
    </row>
    <row r="236" spans="1:11" ht="15">
      <c r="A236" s="60" t="s">
        <v>358</v>
      </c>
      <c r="B236" s="60">
        <v>132.43600000000001</v>
      </c>
      <c r="K236" s="35" t="str">
        <f t="shared" si="12"/>
        <v>2018</v>
      </c>
    </row>
    <row r="237" spans="1:11" ht="15">
      <c r="A237" s="60" t="s">
        <v>359</v>
      </c>
      <c r="B237" s="60">
        <v>131.986999999999</v>
      </c>
      <c r="K237" s="35" t="str">
        <f t="shared" si="12"/>
        <v>2018</v>
      </c>
    </row>
    <row r="238" spans="1:11" ht="15">
      <c r="A238" s="60" t="s">
        <v>360</v>
      </c>
      <c r="B238" s="60">
        <v>131.773</v>
      </c>
      <c r="K238" s="35" t="str">
        <f t="shared" si="12"/>
        <v>2018</v>
      </c>
    </row>
    <row r="239" spans="1:11" ht="15">
      <c r="A239" s="60" t="s">
        <v>361</v>
      </c>
      <c r="B239" s="60">
        <v>132.28200000000001</v>
      </c>
      <c r="K239" s="35" t="str">
        <f t="shared" si="12"/>
        <v>2018</v>
      </c>
    </row>
    <row r="240" spans="1:11" ht="15">
      <c r="A240" s="60" t="s">
        <v>362</v>
      </c>
      <c r="B240" s="60">
        <v>132.99100000000001</v>
      </c>
      <c r="K240" s="35" t="str">
        <f t="shared" si="12"/>
        <v>2018</v>
      </c>
    </row>
  </sheetData>
  <mergeCells count="2">
    <mergeCell ref="Z42:Z43"/>
    <mergeCell ref="AA42:AA43"/>
  </mergeCells>
  <pageMargins left="0.75" right="0.75" top="1" bottom="1" header="0.5" footer="0.5"/>
  <pageSetup orientation="portrait" horizontalDpi="300" verticalDpi="300" r:id="rId1"/>
  <headerFooter alignWithMargins="0"/>
  <ignoredErrors>
    <ignoredError sqref="O44:O52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D37" sqref="D37"/>
    </sheetView>
  </sheetViews>
  <sheetFormatPr defaultRowHeight="15"/>
  <cols>
    <col min="1" max="1" width="24" customWidth="1"/>
    <col min="2" max="2" width="11.5703125" bestFit="1" customWidth="1"/>
    <col min="3" max="3" width="46.42578125" customWidth="1"/>
    <col min="4" max="4" width="18" bestFit="1" customWidth="1"/>
    <col min="5" max="5" width="21.7109375" bestFit="1" customWidth="1"/>
    <col min="6" max="6" width="15.28515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342</v>
      </c>
      <c r="F1" s="1" t="s">
        <v>4</v>
      </c>
      <c r="I1">
        <v>2014</v>
      </c>
    </row>
    <row r="2" spans="1:9">
      <c r="A2" t="s">
        <v>5</v>
      </c>
      <c r="B2" t="s">
        <v>6</v>
      </c>
      <c r="C2" t="s">
        <v>7</v>
      </c>
      <c r="D2" s="68">
        <v>1285146</v>
      </c>
      <c r="E2" s="49">
        <f>D2*'cpi inflation'!$U$45</f>
        <v>1906100.420128288</v>
      </c>
    </row>
    <row r="3" spans="1:9">
      <c r="A3" t="s">
        <v>5</v>
      </c>
      <c r="B3" t="s">
        <v>8</v>
      </c>
      <c r="C3" t="s">
        <v>7</v>
      </c>
      <c r="D3" s="68">
        <v>8442000</v>
      </c>
      <c r="E3" s="49">
        <f>D3*'cpi inflation'!$U$45</f>
        <v>12520989.635981442</v>
      </c>
    </row>
    <row r="4" spans="1:9">
      <c r="A4" t="s">
        <v>9</v>
      </c>
      <c r="B4" t="s">
        <v>6</v>
      </c>
      <c r="C4" t="s">
        <v>10</v>
      </c>
      <c r="D4" s="68"/>
      <c r="E4" s="49"/>
    </row>
    <row r="5" spans="1:9">
      <c r="A5" t="s">
        <v>9</v>
      </c>
      <c r="B5" t="s">
        <v>8</v>
      </c>
      <c r="C5" t="s">
        <v>11</v>
      </c>
      <c r="D5" s="68"/>
      <c r="E5" s="49"/>
    </row>
    <row r="6" spans="1:9">
      <c r="A6" t="s">
        <v>12</v>
      </c>
      <c r="D6" s="68"/>
      <c r="E6" s="49"/>
    </row>
    <row r="7" spans="1:9">
      <c r="A7" s="3" t="s">
        <v>13</v>
      </c>
      <c r="B7" t="s">
        <v>6</v>
      </c>
      <c r="D7" s="68">
        <v>41252</v>
      </c>
      <c r="E7" s="49">
        <f>D7*'cpi inflation'!$U$45</f>
        <v>61184.063546968311</v>
      </c>
    </row>
    <row r="8" spans="1:9">
      <c r="A8" s="3" t="s">
        <v>14</v>
      </c>
      <c r="B8" t="s">
        <v>6</v>
      </c>
      <c r="D8" s="68">
        <v>21373</v>
      </c>
      <c r="E8" s="49">
        <f>D8*'cpi inflation'!$U$45</f>
        <v>31699.965824429208</v>
      </c>
    </row>
    <row r="9" spans="1:9">
      <c r="A9" s="3" t="s">
        <v>15</v>
      </c>
      <c r="B9" t="s">
        <v>6</v>
      </c>
      <c r="D9" s="68">
        <v>19472</v>
      </c>
      <c r="E9" s="49">
        <f>D9*'cpi inflation'!$U$45</f>
        <v>28880.444230257126</v>
      </c>
      <c r="F9" t="s">
        <v>16</v>
      </c>
    </row>
    <row r="10" spans="1:9">
      <c r="A10" s="3" t="s">
        <v>13</v>
      </c>
      <c r="B10" t="s">
        <v>8</v>
      </c>
      <c r="D10" s="68">
        <v>199642</v>
      </c>
      <c r="E10" s="49">
        <f>D10*'cpi inflation'!$U$45</f>
        <v>296104.64497827616</v>
      </c>
    </row>
    <row r="11" spans="1:9">
      <c r="A11" s="3" t="s">
        <v>14</v>
      </c>
      <c r="B11" t="s">
        <v>8</v>
      </c>
      <c r="D11" s="68">
        <v>22575</v>
      </c>
      <c r="E11" s="49">
        <f>D11*'cpi inflation'!$U$45</f>
        <v>33482.745917114553</v>
      </c>
    </row>
    <row r="12" spans="1:9">
      <c r="A12" s="3" t="s">
        <v>15</v>
      </c>
      <c r="B12" t="s">
        <v>8</v>
      </c>
      <c r="D12" s="68">
        <v>95023</v>
      </c>
      <c r="E12" s="49">
        <f>D12*'cpi inflation'!$U$45</f>
        <v>140936.03389953382</v>
      </c>
      <c r="F12" t="s">
        <v>16</v>
      </c>
    </row>
    <row r="13" spans="1:9" ht="42.75" customHeight="1">
      <c r="A13" s="4" t="s">
        <v>17</v>
      </c>
      <c r="C13" s="5" t="s">
        <v>18</v>
      </c>
      <c r="D13" s="68">
        <v>1500</v>
      </c>
      <c r="E13" s="49"/>
      <c r="F13" s="5" t="s">
        <v>19</v>
      </c>
    </row>
    <row r="14" spans="1:9">
      <c r="A14" s="4" t="s">
        <v>20</v>
      </c>
      <c r="B14" t="s">
        <v>21</v>
      </c>
      <c r="D14" s="68"/>
      <c r="E14" s="49"/>
    </row>
    <row r="15" spans="1:9">
      <c r="A15" s="4" t="s">
        <v>20</v>
      </c>
      <c r="B15" t="s">
        <v>8</v>
      </c>
      <c r="D15" s="68"/>
      <c r="E15" s="49"/>
    </row>
    <row r="16" spans="1:9">
      <c r="A16" s="4" t="s">
        <v>22</v>
      </c>
      <c r="C16" t="s">
        <v>23</v>
      </c>
      <c r="D16" s="68"/>
      <c r="E16" s="49"/>
    </row>
    <row r="17" spans="1:5">
      <c r="A17" s="4" t="s">
        <v>24</v>
      </c>
      <c r="C17" t="s">
        <v>25</v>
      </c>
      <c r="D17" s="68"/>
      <c r="E17" s="49"/>
    </row>
    <row r="18" spans="1:5">
      <c r="D18" s="68"/>
      <c r="E18" s="49"/>
    </row>
    <row r="19" spans="1:5">
      <c r="A19" s="4" t="s">
        <v>26</v>
      </c>
      <c r="C19" t="s">
        <v>27</v>
      </c>
      <c r="D19" s="69">
        <v>52.65</v>
      </c>
      <c r="E19" s="49">
        <f>D19*'cpi inflation'!$R$39/'Exchange rate official'!$C$17</f>
        <v>121.59206733355593</v>
      </c>
    </row>
    <row r="20" spans="1:5">
      <c r="A20" s="4" t="s">
        <v>26</v>
      </c>
      <c r="D20" s="70">
        <v>19.5</v>
      </c>
      <c r="E20" s="49">
        <f>D20*'cpi inflation'!$R$39/'Exchange rate official'!$C$17</f>
        <v>45.034099012428122</v>
      </c>
    </row>
    <row r="21" spans="1:5">
      <c r="E21" s="48"/>
    </row>
    <row r="27" spans="1:5">
      <c r="E27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5" sqref="B15"/>
    </sheetView>
  </sheetViews>
  <sheetFormatPr defaultRowHeight="15"/>
  <cols>
    <col min="1" max="1" width="14" bestFit="1" customWidth="1"/>
    <col min="3" max="3" width="14.28515625" bestFit="1" customWidth="1"/>
  </cols>
  <sheetData>
    <row r="1" spans="1:3" s="35" customFormat="1">
      <c r="A1" s="35" t="s">
        <v>364</v>
      </c>
      <c r="B1" s="35" t="s">
        <v>365</v>
      </c>
      <c r="C1" s="35" t="s">
        <v>366</v>
      </c>
    </row>
    <row r="2" spans="1:3">
      <c r="A2" s="4" t="s">
        <v>5</v>
      </c>
      <c r="B2" s="4" t="s">
        <v>6</v>
      </c>
      <c r="C2" s="71">
        <v>1285146</v>
      </c>
    </row>
    <row r="3" spans="1:3">
      <c r="A3" s="4" t="s">
        <v>5</v>
      </c>
      <c r="B3" s="4" t="s">
        <v>8</v>
      </c>
      <c r="C3" s="71">
        <v>8442000</v>
      </c>
    </row>
    <row r="4" spans="1:3">
      <c r="A4" s="4" t="s">
        <v>13</v>
      </c>
      <c r="B4" s="4" t="s">
        <v>6</v>
      </c>
      <c r="C4" s="71">
        <v>41252</v>
      </c>
    </row>
    <row r="5" spans="1:3">
      <c r="A5" s="4" t="s">
        <v>14</v>
      </c>
      <c r="B5" s="4" t="s">
        <v>6</v>
      </c>
      <c r="C5" s="71">
        <v>21373</v>
      </c>
    </row>
    <row r="6" spans="1:3">
      <c r="A6" s="4" t="s">
        <v>15</v>
      </c>
      <c r="B6" s="4" t="s">
        <v>6</v>
      </c>
      <c r="C6" s="71">
        <v>19472</v>
      </c>
    </row>
    <row r="7" spans="1:3">
      <c r="A7" s="4" t="s">
        <v>13</v>
      </c>
      <c r="B7" s="4" t="s">
        <v>8</v>
      </c>
      <c r="C7" s="71">
        <v>199642</v>
      </c>
    </row>
    <row r="8" spans="1:3">
      <c r="A8" s="4" t="s">
        <v>14</v>
      </c>
      <c r="B8" s="4" t="s">
        <v>8</v>
      </c>
      <c r="C8" s="71">
        <v>22575</v>
      </c>
    </row>
    <row r="9" spans="1:3">
      <c r="A9" s="4" t="s">
        <v>15</v>
      </c>
      <c r="B9" s="4" t="s">
        <v>8</v>
      </c>
      <c r="C9" s="71">
        <v>95023</v>
      </c>
    </row>
    <row r="10" spans="1:3">
      <c r="A10" s="4" t="s">
        <v>17</v>
      </c>
      <c r="B10" s="4" t="s">
        <v>8</v>
      </c>
      <c r="C10" s="71">
        <v>1500</v>
      </c>
    </row>
    <row r="11" spans="1:3">
      <c r="A11" s="4" t="s">
        <v>26</v>
      </c>
      <c r="B11" t="s">
        <v>367</v>
      </c>
      <c r="C11" s="72">
        <v>52.65</v>
      </c>
    </row>
    <row r="12" spans="1:3">
      <c r="A12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7" sqref="E17"/>
    </sheetView>
  </sheetViews>
  <sheetFormatPr defaultRowHeight="15"/>
  <cols>
    <col min="2" max="6" width="33.85546875" customWidth="1"/>
  </cols>
  <sheetData>
    <row r="1" spans="1:6">
      <c r="A1" t="s">
        <v>299</v>
      </c>
      <c r="B1" t="s">
        <v>313</v>
      </c>
      <c r="C1" t="s">
        <v>314</v>
      </c>
      <c r="D1" t="s">
        <v>315</v>
      </c>
      <c r="E1" t="s">
        <v>316</v>
      </c>
      <c r="F1" t="s">
        <v>317</v>
      </c>
    </row>
    <row r="2" spans="1:6">
      <c r="A2">
        <v>2003</v>
      </c>
      <c r="B2">
        <v>10954.528503707499</v>
      </c>
      <c r="C2">
        <v>39677.198348105798</v>
      </c>
      <c r="D2">
        <v>30043.997226291998</v>
      </c>
      <c r="E2">
        <v>0.26686207696107589</v>
      </c>
      <c r="F2">
        <v>0.33960650786798241</v>
      </c>
    </row>
    <row r="3" spans="1:6">
      <c r="A3">
        <v>2004</v>
      </c>
      <c r="B3">
        <v>11506.782541126</v>
      </c>
      <c r="C3">
        <v>41921.809761789198</v>
      </c>
      <c r="D3">
        <v>31732.952296216601</v>
      </c>
      <c r="E3">
        <v>0.26712944884774775</v>
      </c>
      <c r="F3">
        <v>0.33841372203570119</v>
      </c>
    </row>
    <row r="4" spans="1:6">
      <c r="A4">
        <v>2005</v>
      </c>
      <c r="B4">
        <v>12369.7597537078</v>
      </c>
      <c r="C4">
        <v>44307.920584860301</v>
      </c>
      <c r="D4">
        <v>32436.879587761301</v>
      </c>
      <c r="E4">
        <v>0.27243210694611708</v>
      </c>
      <c r="F4">
        <v>0.34863607389378398</v>
      </c>
    </row>
    <row r="5" spans="1:6">
      <c r="A5">
        <v>2006</v>
      </c>
      <c r="B5">
        <v>13437.481243157001</v>
      </c>
      <c r="C5">
        <v>46437.067117306498</v>
      </c>
      <c r="D5">
        <v>34500.708127784601</v>
      </c>
      <c r="E5">
        <v>0.28305360351116038</v>
      </c>
      <c r="F5">
        <v>0.35612513844906701</v>
      </c>
    </row>
    <row r="6" spans="1:6">
      <c r="A6">
        <v>2007</v>
      </c>
      <c r="B6">
        <v>13999.9695528223</v>
      </c>
      <c r="C6">
        <v>48061.5376613353</v>
      </c>
      <c r="D6">
        <v>35289.3980051373</v>
      </c>
      <c r="E6">
        <v>0.28531961314597909</v>
      </c>
      <c r="F6">
        <v>0.36560908630388994</v>
      </c>
    </row>
    <row r="7" spans="1:6">
      <c r="A7" s="48">
        <v>2008</v>
      </c>
      <c r="B7">
        <v>14551.0452776003</v>
      </c>
      <c r="C7">
        <v>48401.427340389899</v>
      </c>
      <c r="D7">
        <v>36257.512445390697</v>
      </c>
      <c r="E7" s="48">
        <v>0.29129258517429901</v>
      </c>
      <c r="F7" s="48">
        <v>0.39671885450650801</v>
      </c>
    </row>
    <row r="8" spans="1:6">
      <c r="A8" s="48">
        <v>2009</v>
      </c>
      <c r="B8">
        <v>14172.4904394492</v>
      </c>
      <c r="C8">
        <v>47001.555349681803</v>
      </c>
      <c r="D8">
        <v>34589.566599361497</v>
      </c>
      <c r="E8" s="48">
        <v>0.300632565549524</v>
      </c>
      <c r="F8" s="48">
        <v>0.40132497505217402</v>
      </c>
    </row>
    <row r="9" spans="1:6">
      <c r="A9" s="48">
        <v>2010</v>
      </c>
      <c r="B9">
        <v>14858.538649451501</v>
      </c>
      <c r="C9">
        <v>48375.406946297197</v>
      </c>
      <c r="D9">
        <v>35875.456276784003</v>
      </c>
      <c r="E9" s="48">
        <v>0.30153237130152</v>
      </c>
      <c r="F9" s="48">
        <v>0.40973310257408102</v>
      </c>
    </row>
    <row r="10" spans="1:6">
      <c r="A10" s="48">
        <v>2011</v>
      </c>
      <c r="B10">
        <v>16049.3642444704</v>
      </c>
      <c r="C10">
        <v>49793.713524920102</v>
      </c>
      <c r="D10">
        <v>36607.981089725698</v>
      </c>
      <c r="E10" s="48">
        <v>0.30715066988369399</v>
      </c>
      <c r="F10" s="48">
        <v>0.41417002573614298</v>
      </c>
    </row>
    <row r="11" spans="1:6">
      <c r="A11" s="48">
        <v>2012</v>
      </c>
      <c r="B11">
        <v>16658.082239132498</v>
      </c>
      <c r="C11">
        <v>51450.959114818201</v>
      </c>
      <c r="D11">
        <v>37705.594222981803</v>
      </c>
      <c r="E11" s="48">
        <v>0.322317077966845</v>
      </c>
      <c r="F11" s="48">
        <v>0.438411618634024</v>
      </c>
    </row>
    <row r="12" spans="1:6">
      <c r="A12" s="48">
        <v>2013</v>
      </c>
      <c r="B12">
        <v>16848.0395195075</v>
      </c>
      <c r="C12">
        <v>52782.086508870998</v>
      </c>
      <c r="D12">
        <v>39308.134566274399</v>
      </c>
      <c r="E12" s="48">
        <v>0.32376621399726002</v>
      </c>
      <c r="F12" s="48">
        <v>0.44179338855185801</v>
      </c>
    </row>
    <row r="13" spans="1:6">
      <c r="A13" s="48">
        <v>2014</v>
      </c>
      <c r="B13">
        <v>17481.916387759298</v>
      </c>
      <c r="C13">
        <v>54696.7261652327</v>
      </c>
      <c r="D13">
        <v>40707.200994490297</v>
      </c>
      <c r="E13" s="48">
        <v>0.31919995274676899</v>
      </c>
      <c r="F13" s="48">
        <v>0.42861457826499799</v>
      </c>
    </row>
    <row r="14" spans="1:6">
      <c r="A14" s="48">
        <v>2015</v>
      </c>
      <c r="B14">
        <v>17239.3206577448</v>
      </c>
      <c r="C14">
        <v>56443.817242258199</v>
      </c>
      <c r="D14">
        <v>41579.8634115553</v>
      </c>
      <c r="E14" s="48">
        <v>0.31961540687002699</v>
      </c>
      <c r="F14" s="48">
        <v>0.42945513227808202</v>
      </c>
    </row>
    <row r="15" spans="1:6">
      <c r="A15" s="48">
        <v>2016</v>
      </c>
      <c r="B15">
        <v>17769.664279286</v>
      </c>
      <c r="C15">
        <v>57588.538070583003</v>
      </c>
      <c r="D15">
        <v>42656.2166021995</v>
      </c>
      <c r="E15" s="48">
        <v>0.30542442910537398</v>
      </c>
      <c r="F15" s="48">
        <v>0.414607438391774</v>
      </c>
    </row>
    <row r="16" spans="1:6">
      <c r="A16" s="48">
        <v>2017</v>
      </c>
      <c r="B16">
        <v>18258.096210924799</v>
      </c>
      <c r="C16">
        <v>59531.661964343999</v>
      </c>
      <c r="D16">
        <v>43268.783555656701</v>
      </c>
      <c r="E16" s="48">
        <v>0.308562517379877</v>
      </c>
      <c r="F16" s="48">
        <v>0.41657853637140702</v>
      </c>
    </row>
    <row r="17" spans="1:6">
      <c r="A17" s="48">
        <v>2018</v>
      </c>
      <c r="E17" s="48">
        <v>0.30669555675869298</v>
      </c>
      <c r="F17" s="48">
        <v>0.42196925151453302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K2" sqref="K2"/>
    </sheetView>
  </sheetViews>
  <sheetFormatPr defaultRowHeight="15"/>
  <cols>
    <col min="2" max="2" width="14.7109375" bestFit="1" customWidth="1"/>
    <col min="3" max="3" width="16.42578125" bestFit="1" customWidth="1"/>
    <col min="4" max="4" width="20.7109375" bestFit="1" customWidth="1"/>
    <col min="5" max="5" width="13.28515625" bestFit="1" customWidth="1"/>
    <col min="6" max="6" width="12.42578125" bestFit="1" customWidth="1"/>
    <col min="7" max="7" width="14.28515625" bestFit="1" customWidth="1"/>
    <col min="8" max="8" width="13.42578125" bestFit="1" customWidth="1"/>
    <col min="9" max="9" width="15.140625" bestFit="1" customWidth="1"/>
    <col min="10" max="10" width="19.7109375" bestFit="1" customWidth="1"/>
    <col min="11" max="11" width="20.7109375" bestFit="1" customWidth="1"/>
    <col min="12" max="12" width="10.5703125" bestFit="1" customWidth="1"/>
  </cols>
  <sheetData>
    <row r="1" spans="1:12">
      <c r="A1" t="s">
        <v>302</v>
      </c>
      <c r="B1" t="s">
        <v>303</v>
      </c>
      <c r="C1" t="s">
        <v>304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305</v>
      </c>
      <c r="L1" t="s">
        <v>320</v>
      </c>
    </row>
    <row r="2" spans="1:12">
      <c r="A2">
        <v>2003</v>
      </c>
      <c r="B2" s="26">
        <f>'McCollister 2010 UC'!$E$2*'Exchange rate official'!$D$17</f>
        <v>31620966.958751369</v>
      </c>
      <c r="C2" s="26">
        <f>'McCollister 2010 UC'!$E$3*'Exchange rate official'!$D$17</f>
        <v>207715079.1161308</v>
      </c>
      <c r="D2" s="26">
        <f>'McCollister 2010 UC'!$E$7*'Exchange rate official'!$D$17</f>
        <v>1015003.8431294276</v>
      </c>
      <c r="E2" s="26">
        <f>'McCollister 2010 UC'!$E$10*'Exchange rate official'!$D$17</f>
        <v>4912183.5850393968</v>
      </c>
      <c r="F2" s="26">
        <f>'McCollister 2010 UC'!$E$9*'Exchange rate official'!$D$17</f>
        <v>479107.79679569998</v>
      </c>
      <c r="G2" s="26">
        <f>'McCollister 2010 UC'!$E$12*'Exchange rate official'!$D$17</f>
        <v>2338037.1905771261</v>
      </c>
      <c r="H2" s="26">
        <f>'McCollister 2010 UC'!$E$8*'Exchange rate official'!$D$17</f>
        <v>525881.8272860772</v>
      </c>
      <c r="I2" s="26">
        <f>'McCollister 2010 UC'!$E$11*'Exchange rate official'!$D$17</f>
        <v>555456.99017373286</v>
      </c>
      <c r="J2" s="26">
        <f>'McCollister 2010 UC'!$E$19*'Exchange rate official'!$D$17</f>
        <v>2017.1333592916735</v>
      </c>
      <c r="K2" s="26">
        <f>'min wage'!J5</f>
        <v>11523.599999999999</v>
      </c>
      <c r="L2" s="26">
        <f>'McCollister 2010 UC'!$D$13*'cpi inflation'!$R$25*'Exchange rate official'!$D$17</f>
        <v>33745.169179415388</v>
      </c>
    </row>
    <row r="3" spans="1:12">
      <c r="A3">
        <v>2004</v>
      </c>
      <c r="B3" s="26">
        <f>'McCollister 2010 UC'!$E$2*'Exchange rate official'!$D$17</f>
        <v>31620966.958751369</v>
      </c>
      <c r="C3" s="26">
        <f>'McCollister 2010 UC'!$E$3*'Exchange rate official'!$D$17</f>
        <v>207715079.1161308</v>
      </c>
      <c r="D3" s="26">
        <f>'McCollister 2010 UC'!$E$7*'Exchange rate official'!$D$17</f>
        <v>1015003.8431294276</v>
      </c>
      <c r="E3" s="26">
        <f>'McCollister 2010 UC'!$E$10*'Exchange rate official'!$D$17</f>
        <v>4912183.5850393968</v>
      </c>
      <c r="F3" s="26">
        <f>'McCollister 2010 UC'!$E$9*'Exchange rate official'!$D$17</f>
        <v>479107.79679569998</v>
      </c>
      <c r="G3" s="26">
        <f>'McCollister 2010 UC'!$E$12*'Exchange rate official'!$D$17</f>
        <v>2338037.1905771261</v>
      </c>
      <c r="H3" s="26">
        <f>'McCollister 2010 UC'!$E$8*'Exchange rate official'!$D$17</f>
        <v>525881.8272860772</v>
      </c>
      <c r="I3" s="26">
        <f>'McCollister 2010 UC'!$E$11*'Exchange rate official'!$D$17</f>
        <v>555456.99017373286</v>
      </c>
      <c r="J3" s="26">
        <f>'McCollister 2010 UC'!$E$19*'Exchange rate official'!$D$17</f>
        <v>2017.1333592916735</v>
      </c>
      <c r="K3" s="26">
        <f>'min wage'!J6</f>
        <v>11943.36</v>
      </c>
      <c r="L3" s="26">
        <f>'McCollister 2010 UC'!$D$13*'cpi inflation'!$R$25*'Exchange rate official'!$D$17</f>
        <v>33745.169179415388</v>
      </c>
    </row>
    <row r="4" spans="1:12">
      <c r="A4">
        <v>2005</v>
      </c>
      <c r="B4" s="26">
        <f>'McCollister 2010 UC'!$E$2*'Exchange rate official'!$D$17</f>
        <v>31620966.958751369</v>
      </c>
      <c r="C4" s="26">
        <f>'McCollister 2010 UC'!$E$3*'Exchange rate official'!$D$17</f>
        <v>207715079.1161308</v>
      </c>
      <c r="D4" s="26">
        <f>'McCollister 2010 UC'!$E$7*'Exchange rate official'!$D$17</f>
        <v>1015003.8431294276</v>
      </c>
      <c r="E4" s="26">
        <f>'McCollister 2010 UC'!$E$10*'Exchange rate official'!$D$17</f>
        <v>4912183.5850393968</v>
      </c>
      <c r="F4" s="26">
        <f>'McCollister 2010 UC'!$E$9*'Exchange rate official'!$D$17</f>
        <v>479107.79679569998</v>
      </c>
      <c r="G4" s="26">
        <f>'McCollister 2010 UC'!$E$12*'Exchange rate official'!$D$17</f>
        <v>2338037.1905771261</v>
      </c>
      <c r="H4" s="26">
        <f>'McCollister 2010 UC'!$E$8*'Exchange rate official'!$D$17</f>
        <v>525881.8272860772</v>
      </c>
      <c r="I4" s="26">
        <f>'McCollister 2010 UC'!$E$11*'Exchange rate official'!$D$17</f>
        <v>555456.99017373286</v>
      </c>
      <c r="J4" s="26">
        <f>'McCollister 2010 UC'!$E$19*'Exchange rate official'!$D$17</f>
        <v>2017.1333592916735</v>
      </c>
      <c r="K4" s="26">
        <f>'min wage'!J7</f>
        <v>12355.199999999999</v>
      </c>
      <c r="L4" s="26">
        <f>'McCollister 2010 UC'!$D$13*'cpi inflation'!$R$25*'Exchange rate official'!$D$17</f>
        <v>33745.169179415388</v>
      </c>
    </row>
    <row r="5" spans="1:12">
      <c r="A5">
        <v>2006</v>
      </c>
      <c r="B5" s="26">
        <f>'McCollister 2010 UC'!$E$2*'Exchange rate official'!$D$17</f>
        <v>31620966.958751369</v>
      </c>
      <c r="C5" s="26">
        <f>'McCollister 2010 UC'!$E$3*'Exchange rate official'!$D$17</f>
        <v>207715079.1161308</v>
      </c>
      <c r="D5" s="26">
        <f>'McCollister 2010 UC'!$E$7*'Exchange rate official'!$D$17</f>
        <v>1015003.8431294276</v>
      </c>
      <c r="E5" s="26">
        <f>'McCollister 2010 UC'!$E$10*'Exchange rate official'!$D$17</f>
        <v>4912183.5850393968</v>
      </c>
      <c r="F5" s="26">
        <f>'McCollister 2010 UC'!$E$9*'Exchange rate official'!$D$17</f>
        <v>479107.79679569998</v>
      </c>
      <c r="G5" s="26">
        <f>'McCollister 2010 UC'!$E$12*'Exchange rate official'!$D$17</f>
        <v>2338037.1905771261</v>
      </c>
      <c r="H5" s="26">
        <f>'McCollister 2010 UC'!$E$8*'Exchange rate official'!$D$17</f>
        <v>525881.8272860772</v>
      </c>
      <c r="I5" s="26">
        <f>'McCollister 2010 UC'!$E$11*'Exchange rate official'!$D$17</f>
        <v>555456.99017373286</v>
      </c>
      <c r="J5" s="26">
        <f>'McCollister 2010 UC'!$E$19*'Exchange rate official'!$D$17</f>
        <v>2017.1333592916735</v>
      </c>
      <c r="K5" s="26">
        <f>'min wage'!J8</f>
        <v>12848.880000000001</v>
      </c>
      <c r="L5" s="26">
        <f>'McCollister 2010 UC'!$D$13*'cpi inflation'!$R$25*'Exchange rate official'!$D$17</f>
        <v>33745.169179415388</v>
      </c>
    </row>
    <row r="6" spans="1:12">
      <c r="A6">
        <v>2007</v>
      </c>
      <c r="B6" s="26">
        <f>'McCollister 2010 UC'!$E$2*'Exchange rate official'!$D$17</f>
        <v>31620966.958751369</v>
      </c>
      <c r="C6" s="26">
        <f>'McCollister 2010 UC'!$E$3*'Exchange rate official'!$D$17</f>
        <v>207715079.1161308</v>
      </c>
      <c r="D6" s="26">
        <f>'McCollister 2010 UC'!$E$7*'Exchange rate official'!$D$17</f>
        <v>1015003.8431294276</v>
      </c>
      <c r="E6" s="26">
        <f>'McCollister 2010 UC'!$E$10*'Exchange rate official'!$D$17</f>
        <v>4912183.5850393968</v>
      </c>
      <c r="F6" s="26">
        <f>'McCollister 2010 UC'!$E$9*'Exchange rate official'!$D$17</f>
        <v>479107.79679569998</v>
      </c>
      <c r="G6" s="26">
        <f>'McCollister 2010 UC'!$E$12*'Exchange rate official'!$D$17</f>
        <v>2338037.1905771261</v>
      </c>
      <c r="H6" s="26">
        <f>'McCollister 2010 UC'!$E$8*'Exchange rate official'!$D$17</f>
        <v>525881.8272860772</v>
      </c>
      <c r="I6" s="26">
        <f>'McCollister 2010 UC'!$E$11*'Exchange rate official'!$D$17</f>
        <v>555456.99017373286</v>
      </c>
      <c r="J6" s="26">
        <f>'McCollister 2010 UC'!$E$19*'Exchange rate official'!$D$17</f>
        <v>2017.1333592916735</v>
      </c>
      <c r="K6" s="26">
        <f>'min wage'!J9</f>
        <v>13350.48</v>
      </c>
      <c r="L6" s="26">
        <f>'McCollister 2010 UC'!$D$13*'cpi inflation'!$R$25*'Exchange rate official'!$D$17</f>
        <v>33745.169179415388</v>
      </c>
    </row>
    <row r="7" spans="1:12">
      <c r="A7">
        <v>2008</v>
      </c>
      <c r="B7" s="26">
        <f>'McCollister 2010 UC'!$E$2*'Exchange rate official'!$D$17</f>
        <v>31620966.958751369</v>
      </c>
      <c r="C7" s="26">
        <f>'McCollister 2010 UC'!$E$3*'Exchange rate official'!$D$17</f>
        <v>207715079.1161308</v>
      </c>
      <c r="D7" s="26">
        <f>'McCollister 2010 UC'!$E$7*'Exchange rate official'!$D$17</f>
        <v>1015003.8431294276</v>
      </c>
      <c r="E7" s="26">
        <f>'McCollister 2010 UC'!$E$10*'Exchange rate official'!$D$17</f>
        <v>4912183.5850393968</v>
      </c>
      <c r="F7" s="26">
        <f>'McCollister 2010 UC'!$E$9*'Exchange rate official'!$D$17</f>
        <v>479107.79679569998</v>
      </c>
      <c r="G7" s="26">
        <f>'McCollister 2010 UC'!$E$12*'Exchange rate official'!$D$17</f>
        <v>2338037.1905771261</v>
      </c>
      <c r="H7" s="26">
        <f>'McCollister 2010 UC'!$E$8*'Exchange rate official'!$D$17</f>
        <v>525881.8272860772</v>
      </c>
      <c r="I7" s="26">
        <f>'McCollister 2010 UC'!$E$11*'Exchange rate official'!$D$17</f>
        <v>555456.99017373286</v>
      </c>
      <c r="J7" s="26">
        <f>'McCollister 2010 UC'!$E$19*'Exchange rate official'!$D$17</f>
        <v>2017.1333592916735</v>
      </c>
      <c r="K7" s="26">
        <f>'min wage'!J10</f>
        <v>13883.76</v>
      </c>
      <c r="L7" s="26">
        <f>'McCollister 2010 UC'!$D$13*'cpi inflation'!$R$25*'Exchange rate official'!$D$17</f>
        <v>33745.169179415388</v>
      </c>
    </row>
    <row r="8" spans="1:12">
      <c r="A8">
        <v>2009</v>
      </c>
      <c r="B8" s="26">
        <f>'McCollister 2010 UC'!$E$2*'Exchange rate official'!$D$17</f>
        <v>31620966.958751369</v>
      </c>
      <c r="C8" s="26">
        <f>'McCollister 2010 UC'!$E$3*'Exchange rate official'!$D$17</f>
        <v>207715079.1161308</v>
      </c>
      <c r="D8" s="26">
        <f>'McCollister 2010 UC'!$E$7*'Exchange rate official'!$D$17</f>
        <v>1015003.8431294276</v>
      </c>
      <c r="E8" s="26">
        <f>'McCollister 2010 UC'!$E$10*'Exchange rate official'!$D$17</f>
        <v>4912183.5850393968</v>
      </c>
      <c r="F8" s="26">
        <f>'McCollister 2010 UC'!$E$9*'Exchange rate official'!$D$17</f>
        <v>479107.79679569998</v>
      </c>
      <c r="G8" s="26">
        <f>'McCollister 2010 UC'!$E$12*'Exchange rate official'!$D$17</f>
        <v>2338037.1905771261</v>
      </c>
      <c r="H8" s="26">
        <f>'McCollister 2010 UC'!$E$8*'Exchange rate official'!$D$17</f>
        <v>525881.8272860772</v>
      </c>
      <c r="I8" s="26">
        <f>'McCollister 2010 UC'!$E$11*'Exchange rate official'!$D$17</f>
        <v>555456.99017373286</v>
      </c>
      <c r="J8" s="26">
        <f>'McCollister 2010 UC'!$E$19*'Exchange rate official'!$D$17</f>
        <v>2017.1333592916735</v>
      </c>
      <c r="K8" s="26">
        <f>'min wage'!J11</f>
        <v>14467.199999999999</v>
      </c>
      <c r="L8" s="26">
        <f>'McCollister 2010 UC'!$D$13*'cpi inflation'!$R$25*'Exchange rate official'!$D$17</f>
        <v>33745.169179415388</v>
      </c>
    </row>
    <row r="9" spans="1:12">
      <c r="A9">
        <v>2010</v>
      </c>
      <c r="B9" s="26">
        <f>'McCollister 2010 UC'!$E$2*'Exchange rate official'!$D$17</f>
        <v>31620966.958751369</v>
      </c>
      <c r="C9" s="26">
        <f>'McCollister 2010 UC'!$E$3*'Exchange rate official'!$D$17</f>
        <v>207715079.1161308</v>
      </c>
      <c r="D9" s="26">
        <f>'McCollister 2010 UC'!$E$7*'Exchange rate official'!$D$17</f>
        <v>1015003.8431294276</v>
      </c>
      <c r="E9" s="26">
        <f>'McCollister 2010 UC'!$E$10*'Exchange rate official'!$D$17</f>
        <v>4912183.5850393968</v>
      </c>
      <c r="F9" s="26">
        <f>'McCollister 2010 UC'!$E$9*'Exchange rate official'!$D$17</f>
        <v>479107.79679569998</v>
      </c>
      <c r="G9" s="26">
        <f>'McCollister 2010 UC'!$E$12*'Exchange rate official'!$D$17</f>
        <v>2338037.1905771261</v>
      </c>
      <c r="H9" s="26">
        <f>'McCollister 2010 UC'!$E$8*'Exchange rate official'!$D$17</f>
        <v>525881.8272860772</v>
      </c>
      <c r="I9" s="26">
        <f>'McCollister 2010 UC'!$E$11*'Exchange rate official'!$D$17</f>
        <v>555456.99017373286</v>
      </c>
      <c r="J9" s="26">
        <f>'McCollister 2010 UC'!$E$19*'Exchange rate official'!$D$17</f>
        <v>2017.1333592916735</v>
      </c>
      <c r="K9" s="26">
        <f>'min wage'!J12</f>
        <v>15169.440000000002</v>
      </c>
      <c r="L9" s="26">
        <f>'McCollister 2010 UC'!$D$13*'cpi inflation'!$R$25*'Exchange rate official'!$D$17</f>
        <v>33745.169179415388</v>
      </c>
    </row>
    <row r="10" spans="1:12">
      <c r="A10">
        <v>2011</v>
      </c>
      <c r="B10" s="26">
        <f>'McCollister 2010 UC'!$E$2*'Exchange rate official'!$D$17</f>
        <v>31620966.958751369</v>
      </c>
      <c r="C10" s="26">
        <f>'McCollister 2010 UC'!$E$3*'Exchange rate official'!$D$17</f>
        <v>207715079.1161308</v>
      </c>
      <c r="D10" s="26">
        <f>'McCollister 2010 UC'!$E$7*'Exchange rate official'!$D$17</f>
        <v>1015003.8431294276</v>
      </c>
      <c r="E10" s="26">
        <f>'McCollister 2010 UC'!$E$10*'Exchange rate official'!$D$17</f>
        <v>4912183.5850393968</v>
      </c>
      <c r="F10" s="26">
        <f>'McCollister 2010 UC'!$E$9*'Exchange rate official'!$D$17</f>
        <v>479107.79679569998</v>
      </c>
      <c r="G10" s="26">
        <f>'McCollister 2010 UC'!$E$12*'Exchange rate official'!$D$17</f>
        <v>2338037.1905771261</v>
      </c>
      <c r="H10" s="26">
        <f>'McCollister 2010 UC'!$E$8*'Exchange rate official'!$D$17</f>
        <v>525881.8272860772</v>
      </c>
      <c r="I10" s="26">
        <f>'McCollister 2010 UC'!$E$11*'Exchange rate official'!$D$17</f>
        <v>555456.99017373286</v>
      </c>
      <c r="J10" s="26">
        <f>'McCollister 2010 UC'!$E$19*'Exchange rate official'!$D$17</f>
        <v>2017.1333592916735</v>
      </c>
      <c r="K10" s="26">
        <f>'min wage'!J13</f>
        <v>15792.48</v>
      </c>
      <c r="L10" s="26">
        <f>'McCollister 2010 UC'!$D$13*'cpi inflation'!$R$25*'Exchange rate official'!$D$17</f>
        <v>33745.169179415388</v>
      </c>
    </row>
    <row r="11" spans="1:12">
      <c r="A11">
        <v>2012</v>
      </c>
      <c r="B11" s="26">
        <f>'McCollister 2010 UC'!$E$2*'Exchange rate official'!$D$17</f>
        <v>31620966.958751369</v>
      </c>
      <c r="C11" s="26">
        <f>'McCollister 2010 UC'!$E$3*'Exchange rate official'!$D$17</f>
        <v>207715079.1161308</v>
      </c>
      <c r="D11" s="26">
        <f>'McCollister 2010 UC'!$E$7*'Exchange rate official'!$D$17</f>
        <v>1015003.8431294276</v>
      </c>
      <c r="E11" s="26">
        <f>'McCollister 2010 UC'!$E$10*'Exchange rate official'!$D$17</f>
        <v>4912183.5850393968</v>
      </c>
      <c r="F11" s="26">
        <f>'McCollister 2010 UC'!$E$9*'Exchange rate official'!$D$17</f>
        <v>479107.79679569998</v>
      </c>
      <c r="G11" s="26">
        <f>'McCollister 2010 UC'!$E$12*'Exchange rate official'!$D$17</f>
        <v>2338037.1905771261</v>
      </c>
      <c r="H11" s="26">
        <f>'McCollister 2010 UC'!$E$8*'Exchange rate official'!$D$17</f>
        <v>525881.8272860772</v>
      </c>
      <c r="I11" s="26">
        <f>'McCollister 2010 UC'!$E$11*'Exchange rate official'!$D$17</f>
        <v>555456.99017373286</v>
      </c>
      <c r="J11" s="26">
        <f>'McCollister 2010 UC'!$E$19*'Exchange rate official'!$D$17</f>
        <v>2017.1333592916735</v>
      </c>
      <c r="K11" s="26">
        <f>'min wage'!J14</f>
        <v>16455.12</v>
      </c>
      <c r="L11" s="26">
        <f>'McCollister 2010 UC'!$D$13*'cpi inflation'!$R$25*'Exchange rate official'!$D$17</f>
        <v>33745.169179415388</v>
      </c>
    </row>
    <row r="12" spans="1:12">
      <c r="A12">
        <v>2013</v>
      </c>
      <c r="B12" s="26">
        <f>'McCollister 2010 UC'!$E$2*'Exchange rate official'!$D$17</f>
        <v>31620966.958751369</v>
      </c>
      <c r="C12" s="26">
        <f>'McCollister 2010 UC'!$E$3*'Exchange rate official'!$D$17</f>
        <v>207715079.1161308</v>
      </c>
      <c r="D12" s="26">
        <f>'McCollister 2010 UC'!$E$7*'Exchange rate official'!$D$17</f>
        <v>1015003.8431294276</v>
      </c>
      <c r="E12" s="26">
        <f>'McCollister 2010 UC'!$E$10*'Exchange rate official'!$D$17</f>
        <v>4912183.5850393968</v>
      </c>
      <c r="F12" s="26">
        <f>'McCollister 2010 UC'!$E$9*'Exchange rate official'!$D$17</f>
        <v>479107.79679569998</v>
      </c>
      <c r="G12" s="26">
        <f>'McCollister 2010 UC'!$E$12*'Exchange rate official'!$D$17</f>
        <v>2338037.1905771261</v>
      </c>
      <c r="H12" s="26">
        <f>'McCollister 2010 UC'!$E$8*'Exchange rate official'!$D$17</f>
        <v>525881.8272860772</v>
      </c>
      <c r="I12" s="26">
        <f>'McCollister 2010 UC'!$E$11*'Exchange rate official'!$D$17</f>
        <v>555456.99017373286</v>
      </c>
      <c r="J12" s="26">
        <f>'McCollister 2010 UC'!$E$19*'Exchange rate official'!$D$17</f>
        <v>2017.1333592916735</v>
      </c>
      <c r="K12" s="26">
        <f>'min wage'!J15</f>
        <v>17096.64</v>
      </c>
      <c r="L12" s="26">
        <f>'McCollister 2010 UC'!$D$13*'cpi inflation'!$R$25*'Exchange rate official'!$D$17</f>
        <v>33745.169179415388</v>
      </c>
    </row>
    <row r="13" spans="1:12">
      <c r="A13">
        <v>2014</v>
      </c>
      <c r="B13" s="26">
        <f>'McCollister 2010 UC'!$E$2*'Exchange rate official'!$D$17</f>
        <v>31620966.958751369</v>
      </c>
      <c r="C13" s="26">
        <f>'McCollister 2010 UC'!$E$3*'Exchange rate official'!$D$17</f>
        <v>207715079.1161308</v>
      </c>
      <c r="D13" s="26">
        <f>'McCollister 2010 UC'!$E$7*'Exchange rate official'!$D$17</f>
        <v>1015003.8431294276</v>
      </c>
      <c r="E13" s="26">
        <f>'McCollister 2010 UC'!$E$10*'Exchange rate official'!$D$17</f>
        <v>4912183.5850393968</v>
      </c>
      <c r="F13" s="26">
        <f>'McCollister 2010 UC'!$E$9*'Exchange rate official'!$D$17</f>
        <v>479107.79679569998</v>
      </c>
      <c r="G13" s="26">
        <f>'McCollister 2010 UC'!$E$12*'Exchange rate official'!$D$17</f>
        <v>2338037.1905771261</v>
      </c>
      <c r="H13" s="26">
        <f>'McCollister 2010 UC'!$E$8*'Exchange rate official'!$D$17</f>
        <v>525881.8272860772</v>
      </c>
      <c r="I13" s="26">
        <f>'McCollister 2010 UC'!$E$11*'Exchange rate official'!$D$17</f>
        <v>555456.99017373286</v>
      </c>
      <c r="J13" s="26">
        <f>'McCollister 2010 UC'!$E$19*'Exchange rate official'!$D$17</f>
        <v>2017.1333592916735</v>
      </c>
      <c r="K13" s="26">
        <f>'min wage'!J16</f>
        <v>17764.560000000001</v>
      </c>
      <c r="L13" s="26">
        <f>'McCollister 2010 UC'!$D$13*'cpi inflation'!$R$25*'Exchange rate official'!$D$17</f>
        <v>33745.169179415388</v>
      </c>
    </row>
    <row r="14" spans="1:12">
      <c r="A14">
        <v>2015</v>
      </c>
      <c r="B14" s="26">
        <f>'McCollister 2010 UC'!$E$2*'Exchange rate official'!$D$17</f>
        <v>31620966.958751369</v>
      </c>
      <c r="C14" s="26">
        <f>'McCollister 2010 UC'!$E$3*'Exchange rate official'!$D$17</f>
        <v>207715079.1161308</v>
      </c>
      <c r="D14" s="26">
        <f>'McCollister 2010 UC'!$E$7*'Exchange rate official'!$D$17</f>
        <v>1015003.8431294276</v>
      </c>
      <c r="E14" s="26">
        <f>'McCollister 2010 UC'!$E$10*'Exchange rate official'!$D$17</f>
        <v>4912183.5850393968</v>
      </c>
      <c r="F14" s="26">
        <f>'McCollister 2010 UC'!$E$9*'Exchange rate official'!$D$17</f>
        <v>479107.79679569998</v>
      </c>
      <c r="G14" s="26">
        <f>'McCollister 2010 UC'!$E$12*'Exchange rate official'!$D$17</f>
        <v>2338037.1905771261</v>
      </c>
      <c r="H14" s="26">
        <f>'McCollister 2010 UC'!$E$8*'Exchange rate official'!$D$17</f>
        <v>525881.8272860772</v>
      </c>
      <c r="I14" s="26">
        <f>'McCollister 2010 UC'!$E$11*'Exchange rate official'!$D$17</f>
        <v>555456.99017373286</v>
      </c>
      <c r="J14" s="26">
        <f>'McCollister 2010 UC'!$E$19*'Exchange rate official'!$D$17</f>
        <v>2017.1333592916735</v>
      </c>
      <c r="K14" s="26">
        <f>'min wage'!J17</f>
        <v>18506.399999999998</v>
      </c>
      <c r="L14" s="26">
        <f>'McCollister 2010 UC'!$D$13*'cpi inflation'!$R$25*'Exchange rate official'!$D$17</f>
        <v>33745.169179415388</v>
      </c>
    </row>
    <row r="15" spans="1:12">
      <c r="A15">
        <v>2016</v>
      </c>
      <c r="B15" s="26">
        <f>'McCollister 2010 UC'!$E$2*'Exchange rate official'!$D$17</f>
        <v>31620966.958751369</v>
      </c>
      <c r="C15" s="26">
        <f>'McCollister 2010 UC'!$E$3*'Exchange rate official'!$D$17</f>
        <v>207715079.1161308</v>
      </c>
      <c r="D15" s="26">
        <f>'McCollister 2010 UC'!$E$7*'Exchange rate official'!$D$17</f>
        <v>1015003.8431294276</v>
      </c>
      <c r="E15" s="26">
        <f>'McCollister 2010 UC'!$E$10*'Exchange rate official'!$D$17</f>
        <v>4912183.5850393968</v>
      </c>
      <c r="F15" s="26">
        <f>'McCollister 2010 UC'!$E$9*'Exchange rate official'!$D$17</f>
        <v>479107.79679569998</v>
      </c>
      <c r="G15" s="26">
        <f>'McCollister 2010 UC'!$E$12*'Exchange rate official'!$D$17</f>
        <v>2338037.1905771261</v>
      </c>
      <c r="H15" s="26">
        <f>'McCollister 2010 UC'!$E$8*'Exchange rate official'!$D$17</f>
        <v>525881.8272860772</v>
      </c>
      <c r="I15" s="26">
        <f>'McCollister 2010 UC'!$E$11*'Exchange rate official'!$D$17</f>
        <v>555456.99017373286</v>
      </c>
      <c r="J15" s="26">
        <f>'McCollister 2010 UC'!$E$19*'Exchange rate official'!$D$17</f>
        <v>2017.1333592916735</v>
      </c>
      <c r="K15" s="26">
        <f>'min wage'!J18</f>
        <v>19282.560000000001</v>
      </c>
      <c r="L15" s="26">
        <f>'McCollister 2010 UC'!$D$13*'cpi inflation'!$R$25*'Exchange rate official'!$D$17</f>
        <v>33745.169179415388</v>
      </c>
    </row>
    <row r="16" spans="1:12">
      <c r="A16">
        <v>2017</v>
      </c>
      <c r="B16" s="26">
        <f>'McCollister 2010 UC'!$E$2*'Exchange rate official'!$D$17</f>
        <v>31620966.958751369</v>
      </c>
      <c r="C16" s="26">
        <f>'McCollister 2010 UC'!$E$3*'Exchange rate official'!$D$17</f>
        <v>207715079.1161308</v>
      </c>
      <c r="D16" s="26">
        <f>'McCollister 2010 UC'!$E$7*'Exchange rate official'!$D$17</f>
        <v>1015003.8431294276</v>
      </c>
      <c r="E16" s="26">
        <f>'McCollister 2010 UC'!$E$10*'Exchange rate official'!$D$17</f>
        <v>4912183.5850393968</v>
      </c>
      <c r="F16" s="26">
        <f>'McCollister 2010 UC'!$E$9*'Exchange rate official'!$D$17</f>
        <v>479107.79679569998</v>
      </c>
      <c r="G16" s="26">
        <f>'McCollister 2010 UC'!$E$12*'Exchange rate official'!$D$17</f>
        <v>2338037.1905771261</v>
      </c>
      <c r="H16" s="26">
        <f>'McCollister 2010 UC'!$E$8*'Exchange rate official'!$D$17</f>
        <v>525881.8272860772</v>
      </c>
      <c r="I16" s="26">
        <f>'McCollister 2010 UC'!$E$11*'Exchange rate official'!$D$17</f>
        <v>555456.99017373286</v>
      </c>
      <c r="J16" s="26">
        <f>'McCollister 2010 UC'!$E$19*'Exchange rate official'!$D$17</f>
        <v>2017.1333592916735</v>
      </c>
      <c r="K16" s="26">
        <f>'min wage'!J19</f>
        <v>22228.800000000003</v>
      </c>
      <c r="L16" s="26">
        <f>'McCollister 2010 UC'!$D$13*'cpi inflation'!$R$25*'Exchange rate official'!$D$17</f>
        <v>33745.169179415388</v>
      </c>
    </row>
    <row r="17" spans="1:12">
      <c r="A17" s="35">
        <v>2018</v>
      </c>
      <c r="B17" s="26">
        <f>'McCollister 2010 UC'!$E$2*'Exchange rate official'!$D$17</f>
        <v>31620966.958751369</v>
      </c>
      <c r="C17" s="26">
        <f>'McCollister 2010 UC'!$E$3*'Exchange rate official'!$D$17</f>
        <v>207715079.1161308</v>
      </c>
      <c r="D17" s="26">
        <f>'McCollister 2010 UC'!$E$7*'Exchange rate official'!$D$17</f>
        <v>1015003.8431294276</v>
      </c>
      <c r="E17" s="26">
        <f>'McCollister 2010 UC'!$E$10*'Exchange rate official'!$D$17</f>
        <v>4912183.5850393968</v>
      </c>
      <c r="F17" s="26">
        <f>'McCollister 2010 UC'!$E$9*'Exchange rate official'!$D$17</f>
        <v>479107.79679569998</v>
      </c>
      <c r="G17" s="26">
        <f>'McCollister 2010 UC'!$E$12*'Exchange rate official'!$D$17</f>
        <v>2338037.1905771261</v>
      </c>
      <c r="H17" s="26">
        <f>'McCollister 2010 UC'!$E$8*'Exchange rate official'!$D$17</f>
        <v>525881.8272860772</v>
      </c>
      <c r="I17" s="26">
        <f>'McCollister 2010 UC'!$E$11*'Exchange rate official'!$D$17</f>
        <v>555456.99017373286</v>
      </c>
      <c r="J17" s="26">
        <f>'McCollister 2010 UC'!$E$19*'Exchange rate official'!$D$17</f>
        <v>2017.1333592916735</v>
      </c>
      <c r="K17" s="26">
        <f>'min wage'!J20</f>
        <v>23327.040000000001</v>
      </c>
      <c r="L17" s="26">
        <f>'McCollister 2010 UC'!$D$13*'cpi inflation'!$R$25*'Exchange rate official'!$D$17</f>
        <v>33745.169179415388</v>
      </c>
    </row>
    <row r="19" spans="1:12">
      <c r="H19" s="57"/>
      <c r="K19" s="29"/>
    </row>
    <row r="20" spans="1:12">
      <c r="I20" s="57"/>
    </row>
    <row r="23" spans="1:12">
      <c r="J23" s="57"/>
    </row>
    <row r="24" spans="1:12">
      <c r="F24" s="5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Exchange rate official</vt:lpstr>
      <vt:lpstr>min wage</vt:lpstr>
      <vt:lpstr>cpi inflation</vt:lpstr>
      <vt:lpstr>McCollister 2010 UC</vt:lpstr>
      <vt:lpstr>Sheet1</vt:lpstr>
      <vt:lpstr>GDP scale</vt:lpstr>
      <vt:lpstr>unit costs for r</vt:lpstr>
      <vt:lpstr>inflation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Mohib Iqbal</dc:creator>
  <cp:lastModifiedBy>Harrison Bardwell</cp:lastModifiedBy>
  <dcterms:created xsi:type="dcterms:W3CDTF">2016-12-23T02:45:22Z</dcterms:created>
  <dcterms:modified xsi:type="dcterms:W3CDTF">2019-11-12T22:47:30Z</dcterms:modified>
</cp:coreProperties>
</file>